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vetulane-my.sharepoint.com/personal/ewhite12_tulane_edu/Documents/RCSE-6840 files/Yazoo/inventory/inventory_plots/"/>
    </mc:Choice>
  </mc:AlternateContent>
  <xr:revisionPtr revIDLastSave="385" documentId="13_ncr:40009_{9A30B988-B0EF-4A01-8C75-C31CF74A1745}" xr6:coauthVersionLast="43" xr6:coauthVersionMax="43" xr10:uidLastSave="{9425D0D2-2A79-405D-A018-CF06C43A2B4D}"/>
  <bookViews>
    <workbookView xWindow="15" yWindow="15" windowWidth="28770" windowHeight="15720" activeTab="2" xr2:uid="{00000000-000D-0000-FFFF-FFFF00000000}"/>
  </bookViews>
  <sheets>
    <sheet name="Notes" sheetId="18" r:id="rId1"/>
    <sheet name="NUT_inventory_plots" sheetId="14" r:id="rId2"/>
    <sheet name="SED_inventory_plots" sheetId="16" r:id="rId3"/>
    <sheet name="PHY_inventory_plots" sheetId="38" r:id="rId4"/>
    <sheet name="BIO_inventory_plots" sheetId="2" r:id="rId5"/>
    <sheet name="MBI_inventory_plots" sheetId="17" r:id="rId6"/>
    <sheet name="POP_inventory_plots" sheetId="23" r:id="rId7"/>
    <sheet name="RAD_inventory_plots" sheetId="21" r:id="rId8"/>
    <sheet name="ISO_inventory_plots" sheetId="24" r:id="rId9"/>
    <sheet name="OPC_OOT_inventory_plots" sheetId="32" r:id="rId10"/>
    <sheet name="OPE_inventory_plots " sheetId="36" r:id="rId11"/>
    <sheet name="INM_IMM_inventory_plots" sheetId="27" r:id="rId12"/>
    <sheet name="INN_IMN_inventory_plots" sheetId="29" r:id="rId13"/>
    <sheet name="site_huc_lookup" sheetId="3" r:id="rId14"/>
    <sheet name="NUT_inventory_all" sheetId="13" r:id="rId15"/>
    <sheet name="SED_inventory_all" sheetId="15" r:id="rId16"/>
    <sheet name="PHY_inventory_all" sheetId="37" r:id="rId17"/>
    <sheet name="BIO_inventory_all" sheetId="12" r:id="rId18"/>
    <sheet name="MBI_inventory_all" sheetId="19" r:id="rId19"/>
    <sheet name="POP_inventory_all" sheetId="22" r:id="rId20"/>
    <sheet name="RAD_inventory_all" sheetId="20" r:id="rId21"/>
    <sheet name="ISO_inventory_all" sheetId="25" r:id="rId22"/>
    <sheet name="OPC_inventory_all" sheetId="33" r:id="rId23"/>
    <sheet name="OPE_inventory_all" sheetId="34" r:id="rId24"/>
    <sheet name="OOT_inventory_all" sheetId="35" r:id="rId25"/>
    <sheet name="IMM_inventory_all" sheetId="26" r:id="rId26"/>
    <sheet name="INM_inventory_all" sheetId="28" r:id="rId27"/>
    <sheet name="INN_inventory_all" sheetId="30" r:id="rId28"/>
    <sheet name="IMN_inventory_all" sheetId="31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8" l="1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6" i="38"/>
  <c r="B21" i="38"/>
  <c r="F21" i="38" s="1"/>
  <c r="F20" i="38"/>
  <c r="E20" i="38"/>
  <c r="C20" i="38"/>
  <c r="B20" i="38"/>
  <c r="D20" i="38" s="1"/>
  <c r="F19" i="38"/>
  <c r="E19" i="38"/>
  <c r="D19" i="38"/>
  <c r="C19" i="38"/>
  <c r="B19" i="38"/>
  <c r="B18" i="38"/>
  <c r="B17" i="38"/>
  <c r="F17" i="38" s="1"/>
  <c r="F16" i="38"/>
  <c r="E16" i="38"/>
  <c r="C16" i="38"/>
  <c r="B16" i="38"/>
  <c r="D16" i="38" s="1"/>
  <c r="F15" i="38"/>
  <c r="E15" i="38"/>
  <c r="D15" i="38"/>
  <c r="C15" i="38"/>
  <c r="B15" i="38"/>
  <c r="B14" i="38"/>
  <c r="B13" i="38"/>
  <c r="F13" i="38" s="1"/>
  <c r="F12" i="38"/>
  <c r="E12" i="38"/>
  <c r="C12" i="38"/>
  <c r="B12" i="38"/>
  <c r="D12" i="38" s="1"/>
  <c r="F11" i="38"/>
  <c r="E11" i="38"/>
  <c r="D11" i="38"/>
  <c r="C11" i="38"/>
  <c r="B11" i="38"/>
  <c r="B10" i="38"/>
  <c r="B9" i="38"/>
  <c r="F9" i="38" s="1"/>
  <c r="F8" i="38"/>
  <c r="E8" i="38"/>
  <c r="C8" i="38"/>
  <c r="B8" i="38"/>
  <c r="D8" i="38" s="1"/>
  <c r="F7" i="38"/>
  <c r="E7" i="38"/>
  <c r="D7" i="38"/>
  <c r="C7" i="38"/>
  <c r="B7" i="38"/>
  <c r="B6" i="38"/>
  <c r="C3" i="38"/>
  <c r="H1" i="38" s="1"/>
  <c r="B21" i="36"/>
  <c r="G21" i="36" s="1"/>
  <c r="B20" i="36"/>
  <c r="G20" i="36" s="1"/>
  <c r="B19" i="36"/>
  <c r="E19" i="36" s="1"/>
  <c r="B18" i="36"/>
  <c r="D18" i="36" s="1"/>
  <c r="B17" i="36"/>
  <c r="C17" i="36" s="1"/>
  <c r="B16" i="36"/>
  <c r="C16" i="36" s="1"/>
  <c r="B15" i="36"/>
  <c r="G15" i="36" s="1"/>
  <c r="B14" i="36"/>
  <c r="G14" i="36" s="1"/>
  <c r="B13" i="36"/>
  <c r="G13" i="36" s="1"/>
  <c r="B12" i="36"/>
  <c r="F12" i="36" s="1"/>
  <c r="B11" i="36"/>
  <c r="E11" i="36" s="1"/>
  <c r="B10" i="36"/>
  <c r="D10" i="36" s="1"/>
  <c r="B9" i="36"/>
  <c r="C9" i="36" s="1"/>
  <c r="B8" i="36"/>
  <c r="F8" i="36" s="1"/>
  <c r="B7" i="36"/>
  <c r="G7" i="36" s="1"/>
  <c r="B6" i="36"/>
  <c r="G6" i="36" s="1"/>
  <c r="C3" i="36"/>
  <c r="H1" i="36" s="1"/>
  <c r="B21" i="32"/>
  <c r="H21" i="32" s="1"/>
  <c r="B20" i="32"/>
  <c r="F20" i="32" s="1"/>
  <c r="B19" i="32"/>
  <c r="E19" i="32" s="1"/>
  <c r="B18" i="32"/>
  <c r="D18" i="32" s="1"/>
  <c r="B17" i="32"/>
  <c r="C17" i="32" s="1"/>
  <c r="B16" i="32"/>
  <c r="C16" i="32" s="1"/>
  <c r="B15" i="32"/>
  <c r="G15" i="32" s="1"/>
  <c r="B14" i="32"/>
  <c r="C14" i="32" s="1"/>
  <c r="B13" i="32"/>
  <c r="G13" i="32" s="1"/>
  <c r="B12" i="32"/>
  <c r="F12" i="32" s="1"/>
  <c r="B11" i="32"/>
  <c r="E11" i="32" s="1"/>
  <c r="B10" i="32"/>
  <c r="D10" i="32" s="1"/>
  <c r="B9" i="32"/>
  <c r="C9" i="32" s="1"/>
  <c r="F8" i="32"/>
  <c r="B8" i="32"/>
  <c r="D8" i="32" s="1"/>
  <c r="B7" i="32"/>
  <c r="H7" i="32" s="1"/>
  <c r="B6" i="32"/>
  <c r="H6" i="32" s="1"/>
  <c r="C3" i="32"/>
  <c r="H1" i="32" s="1"/>
  <c r="H9" i="29"/>
  <c r="H13" i="29"/>
  <c r="H14" i="29"/>
  <c r="H17" i="29"/>
  <c r="H21" i="29"/>
  <c r="H6" i="29"/>
  <c r="G9" i="29"/>
  <c r="G13" i="29"/>
  <c r="G14" i="29"/>
  <c r="G17" i="29"/>
  <c r="G21" i="29"/>
  <c r="G6" i="29"/>
  <c r="F21" i="29"/>
  <c r="B21" i="29"/>
  <c r="E20" i="29"/>
  <c r="B20" i="29"/>
  <c r="H20" i="29" s="1"/>
  <c r="B19" i="29"/>
  <c r="C19" i="29" s="1"/>
  <c r="E18" i="29"/>
  <c r="C18" i="29"/>
  <c r="B18" i="29"/>
  <c r="F18" i="29" s="1"/>
  <c r="B17" i="29"/>
  <c r="C17" i="29" s="1"/>
  <c r="B16" i="29"/>
  <c r="H16" i="29" s="1"/>
  <c r="D15" i="29"/>
  <c r="B15" i="29"/>
  <c r="H15" i="29" s="1"/>
  <c r="C14" i="29"/>
  <c r="B14" i="29"/>
  <c r="F14" i="29" s="1"/>
  <c r="F13" i="29"/>
  <c r="B13" i="29"/>
  <c r="F12" i="29"/>
  <c r="E12" i="29"/>
  <c r="B12" i="29"/>
  <c r="D12" i="29" s="1"/>
  <c r="E11" i="29"/>
  <c r="D11" i="29"/>
  <c r="B11" i="29"/>
  <c r="C11" i="29" s="1"/>
  <c r="C10" i="29"/>
  <c r="B10" i="29"/>
  <c r="F10" i="29" s="1"/>
  <c r="B9" i="29"/>
  <c r="B8" i="29"/>
  <c r="H8" i="29" s="1"/>
  <c r="B7" i="29"/>
  <c r="H7" i="29" s="1"/>
  <c r="B6" i="29"/>
  <c r="F6" i="29" s="1"/>
  <c r="C3" i="29"/>
  <c r="H1" i="29" s="1"/>
  <c r="G7" i="27"/>
  <c r="G18" i="27"/>
  <c r="G19" i="27"/>
  <c r="H18" i="27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B21" i="27"/>
  <c r="F21" i="27" s="1"/>
  <c r="B20" i="27"/>
  <c r="D20" i="27" s="1"/>
  <c r="F19" i="27"/>
  <c r="E19" i="27"/>
  <c r="B19" i="27"/>
  <c r="H19" i="27" s="1"/>
  <c r="D18" i="27"/>
  <c r="C18" i="27"/>
  <c r="B18" i="27"/>
  <c r="F18" i="27" s="1"/>
  <c r="B17" i="27"/>
  <c r="F17" i="27" s="1"/>
  <c r="F16" i="27"/>
  <c r="B16" i="27"/>
  <c r="D16" i="27" s="1"/>
  <c r="B15" i="27"/>
  <c r="G15" i="27" s="1"/>
  <c r="B14" i="27"/>
  <c r="C14" i="27" s="1"/>
  <c r="B13" i="27"/>
  <c r="G13" i="27" s="1"/>
  <c r="B12" i="27"/>
  <c r="D12" i="27" s="1"/>
  <c r="F11" i="27"/>
  <c r="B11" i="27"/>
  <c r="H11" i="27" s="1"/>
  <c r="B10" i="27"/>
  <c r="D10" i="27" s="1"/>
  <c r="B9" i="27"/>
  <c r="F9" i="27" s="1"/>
  <c r="F8" i="27"/>
  <c r="B8" i="27"/>
  <c r="G8" i="27" s="1"/>
  <c r="F7" i="27"/>
  <c r="E7" i="27"/>
  <c r="D7" i="27"/>
  <c r="C7" i="27"/>
  <c r="B7" i="27"/>
  <c r="H7" i="27" s="1"/>
  <c r="B6" i="27"/>
  <c r="G6" i="27" s="1"/>
  <c r="C3" i="27"/>
  <c r="H1" i="27" s="1"/>
  <c r="B21" i="24"/>
  <c r="F21" i="24" s="1"/>
  <c r="B20" i="24"/>
  <c r="E20" i="24" s="1"/>
  <c r="B19" i="24"/>
  <c r="C19" i="24" s="1"/>
  <c r="B18" i="24"/>
  <c r="E18" i="24" s="1"/>
  <c r="B17" i="24"/>
  <c r="G17" i="24" s="1"/>
  <c r="B16" i="24"/>
  <c r="E16" i="24" s="1"/>
  <c r="B15" i="24"/>
  <c r="C15" i="24" s="1"/>
  <c r="B14" i="24"/>
  <c r="E14" i="24" s="1"/>
  <c r="B13" i="24"/>
  <c r="G13" i="24" s="1"/>
  <c r="B12" i="24"/>
  <c r="E12" i="24" s="1"/>
  <c r="B11" i="24"/>
  <c r="C11" i="24" s="1"/>
  <c r="B10" i="24"/>
  <c r="E10" i="24" s="1"/>
  <c r="B9" i="24"/>
  <c r="D9" i="24" s="1"/>
  <c r="B8" i="24"/>
  <c r="E8" i="24" s="1"/>
  <c r="B7" i="24"/>
  <c r="C7" i="24" s="1"/>
  <c r="B6" i="24"/>
  <c r="E6" i="24" s="1"/>
  <c r="C3" i="24"/>
  <c r="H1" i="24" s="1"/>
  <c r="B21" i="23"/>
  <c r="E21" i="23" s="1"/>
  <c r="B20" i="23"/>
  <c r="C20" i="23" s="1"/>
  <c r="B19" i="23"/>
  <c r="G19" i="23" s="1"/>
  <c r="B18" i="23"/>
  <c r="G18" i="23" s="1"/>
  <c r="B17" i="23"/>
  <c r="E17" i="23" s="1"/>
  <c r="B16" i="23"/>
  <c r="C16" i="23" s="1"/>
  <c r="B15" i="23"/>
  <c r="G15" i="23" s="1"/>
  <c r="B14" i="23"/>
  <c r="F14" i="23" s="1"/>
  <c r="B13" i="23"/>
  <c r="E13" i="23" s="1"/>
  <c r="B12" i="23"/>
  <c r="C12" i="23" s="1"/>
  <c r="B11" i="23"/>
  <c r="G11" i="23" s="1"/>
  <c r="B10" i="23"/>
  <c r="G10" i="23" s="1"/>
  <c r="B9" i="23"/>
  <c r="E9" i="23" s="1"/>
  <c r="B8" i="23"/>
  <c r="C8" i="23" s="1"/>
  <c r="B7" i="23"/>
  <c r="G7" i="23" s="1"/>
  <c r="B6" i="23"/>
  <c r="F6" i="23" s="1"/>
  <c r="C3" i="23"/>
  <c r="H1" i="23"/>
  <c r="G6" i="21"/>
  <c r="B21" i="21"/>
  <c r="E20" i="21"/>
  <c r="D20" i="21"/>
  <c r="C20" i="21"/>
  <c r="B20" i="21"/>
  <c r="F20" i="21" s="1"/>
  <c r="E19" i="21"/>
  <c r="B19" i="21"/>
  <c r="F18" i="21"/>
  <c r="D18" i="21"/>
  <c r="C18" i="21"/>
  <c r="B18" i="21"/>
  <c r="E18" i="21" s="1"/>
  <c r="F17" i="21"/>
  <c r="E17" i="21"/>
  <c r="D17" i="21"/>
  <c r="B17" i="21"/>
  <c r="C17" i="21" s="1"/>
  <c r="B16" i="21"/>
  <c r="E16" i="21" s="1"/>
  <c r="E15" i="21"/>
  <c r="B15" i="21"/>
  <c r="C15" i="21" s="1"/>
  <c r="F14" i="21"/>
  <c r="D14" i="21"/>
  <c r="C14" i="21"/>
  <c r="B14" i="21"/>
  <c r="E14" i="21" s="1"/>
  <c r="F13" i="21"/>
  <c r="E13" i="21"/>
  <c r="D13" i="21"/>
  <c r="B13" i="21"/>
  <c r="C13" i="21" s="1"/>
  <c r="B12" i="21"/>
  <c r="C12" i="21" s="1"/>
  <c r="E11" i="21"/>
  <c r="B11" i="21"/>
  <c r="F10" i="21"/>
  <c r="D10" i="21"/>
  <c r="C10" i="21"/>
  <c r="B10" i="21"/>
  <c r="E10" i="21" s="1"/>
  <c r="F9" i="21"/>
  <c r="E9" i="21"/>
  <c r="D9" i="21"/>
  <c r="B9" i="21"/>
  <c r="C9" i="21" s="1"/>
  <c r="B8" i="21"/>
  <c r="E8" i="21" s="1"/>
  <c r="E7" i="21"/>
  <c r="B7" i="21"/>
  <c r="C7" i="21" s="1"/>
  <c r="F6" i="21"/>
  <c r="D6" i="21"/>
  <c r="C6" i="21"/>
  <c r="B6" i="21"/>
  <c r="E6" i="21" s="1"/>
  <c r="C3" i="21"/>
  <c r="H1" i="21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6" i="17"/>
  <c r="F21" i="17"/>
  <c r="E21" i="17"/>
  <c r="D21" i="17"/>
  <c r="C21" i="17"/>
  <c r="B21" i="17"/>
  <c r="E20" i="17"/>
  <c r="D20" i="17"/>
  <c r="C20" i="17"/>
  <c r="B20" i="17"/>
  <c r="B19" i="17"/>
  <c r="C19" i="17" s="1"/>
  <c r="F18" i="17"/>
  <c r="E18" i="17"/>
  <c r="D18" i="17"/>
  <c r="C18" i="17"/>
  <c r="B18" i="17"/>
  <c r="F17" i="17"/>
  <c r="E17" i="17"/>
  <c r="D17" i="17"/>
  <c r="C17" i="17"/>
  <c r="B17" i="17"/>
  <c r="C16" i="17"/>
  <c r="B16" i="17"/>
  <c r="D16" i="17" s="1"/>
  <c r="B15" i="17"/>
  <c r="F14" i="17"/>
  <c r="E14" i="17"/>
  <c r="D14" i="17"/>
  <c r="C14" i="17"/>
  <c r="B14" i="17"/>
  <c r="F13" i="17"/>
  <c r="E13" i="17"/>
  <c r="D13" i="17"/>
  <c r="C13" i="17"/>
  <c r="B13" i="17"/>
  <c r="B12" i="17"/>
  <c r="D12" i="17" s="1"/>
  <c r="B11" i="17"/>
  <c r="F10" i="17"/>
  <c r="E10" i="17"/>
  <c r="D10" i="17"/>
  <c r="C10" i="17"/>
  <c r="B10" i="17"/>
  <c r="F9" i="17"/>
  <c r="E9" i="17"/>
  <c r="D9" i="17"/>
  <c r="C9" i="17"/>
  <c r="B9" i="17"/>
  <c r="B8" i="17"/>
  <c r="C8" i="17" s="1"/>
  <c r="B7" i="17"/>
  <c r="F6" i="17"/>
  <c r="E6" i="17"/>
  <c r="D6" i="17"/>
  <c r="C6" i="17"/>
  <c r="B6" i="17"/>
  <c r="C3" i="17"/>
  <c r="H1" i="17"/>
  <c r="B21" i="16"/>
  <c r="E21" i="16" s="1"/>
  <c r="B20" i="16"/>
  <c r="F20" i="16" s="1"/>
  <c r="B19" i="16"/>
  <c r="C19" i="16" s="1"/>
  <c r="B18" i="16"/>
  <c r="F18" i="16" s="1"/>
  <c r="B17" i="16"/>
  <c r="G17" i="16" s="1"/>
  <c r="B16" i="16"/>
  <c r="E16" i="16" s="1"/>
  <c r="B15" i="16"/>
  <c r="C15" i="16" s="1"/>
  <c r="B14" i="16"/>
  <c r="D14" i="16" s="1"/>
  <c r="B13" i="16"/>
  <c r="E13" i="16" s="1"/>
  <c r="B12" i="16"/>
  <c r="E12" i="16" s="1"/>
  <c r="B11" i="16"/>
  <c r="C11" i="16" s="1"/>
  <c r="B10" i="16"/>
  <c r="G10" i="16" s="1"/>
  <c r="B9" i="16"/>
  <c r="F9" i="16" s="1"/>
  <c r="B8" i="16"/>
  <c r="E8" i="16" s="1"/>
  <c r="B7" i="16"/>
  <c r="D7" i="16" s="1"/>
  <c r="B6" i="16"/>
  <c r="C6" i="16" s="1"/>
  <c r="C3" i="16"/>
  <c r="H1" i="16" s="1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E21" i="14"/>
  <c r="B21" i="14"/>
  <c r="F21" i="14" s="1"/>
  <c r="E20" i="14"/>
  <c r="C20" i="14"/>
  <c r="B20" i="14"/>
  <c r="D20" i="14" s="1"/>
  <c r="F19" i="14"/>
  <c r="E19" i="14"/>
  <c r="C19" i="14"/>
  <c r="B19" i="14"/>
  <c r="F18" i="14"/>
  <c r="D18" i="14"/>
  <c r="C18" i="14"/>
  <c r="B18" i="14"/>
  <c r="E18" i="14" s="1"/>
  <c r="B17" i="14"/>
  <c r="F17" i="14" s="1"/>
  <c r="C16" i="14"/>
  <c r="B16" i="14"/>
  <c r="D16" i="14" s="1"/>
  <c r="F15" i="14"/>
  <c r="E15" i="14"/>
  <c r="C15" i="14"/>
  <c r="B15" i="14"/>
  <c r="F14" i="14"/>
  <c r="D14" i="14"/>
  <c r="C14" i="14"/>
  <c r="B14" i="14"/>
  <c r="E14" i="14" s="1"/>
  <c r="B13" i="14"/>
  <c r="F13" i="14" s="1"/>
  <c r="C12" i="14"/>
  <c r="B12" i="14"/>
  <c r="D12" i="14" s="1"/>
  <c r="F11" i="14"/>
  <c r="E11" i="14"/>
  <c r="C11" i="14"/>
  <c r="B11" i="14"/>
  <c r="F10" i="14"/>
  <c r="D10" i="14"/>
  <c r="C10" i="14"/>
  <c r="B10" i="14"/>
  <c r="E10" i="14" s="1"/>
  <c r="B9" i="14"/>
  <c r="F9" i="14" s="1"/>
  <c r="C8" i="14"/>
  <c r="B8" i="14"/>
  <c r="D8" i="14" s="1"/>
  <c r="F7" i="14"/>
  <c r="E7" i="14"/>
  <c r="C7" i="14"/>
  <c r="B7" i="14"/>
  <c r="F6" i="14"/>
  <c r="D6" i="14"/>
  <c r="C6" i="14"/>
  <c r="B6" i="14"/>
  <c r="E6" i="14" s="1"/>
  <c r="C3" i="14"/>
  <c r="H1" i="14" s="1"/>
  <c r="E14" i="16" l="1"/>
  <c r="C10" i="16"/>
  <c r="F7" i="16"/>
  <c r="D6" i="16"/>
  <c r="F10" i="16"/>
  <c r="F6" i="16"/>
  <c r="F11" i="16"/>
  <c r="C12" i="16"/>
  <c r="G6" i="16"/>
  <c r="G14" i="16"/>
  <c r="E6" i="16"/>
  <c r="F14" i="16"/>
  <c r="C17" i="16"/>
  <c r="E19" i="16"/>
  <c r="G21" i="16"/>
  <c r="G13" i="16"/>
  <c r="G20" i="16"/>
  <c r="G12" i="16"/>
  <c r="E17" i="16"/>
  <c r="D10" i="16"/>
  <c r="G11" i="16"/>
  <c r="E15" i="16"/>
  <c r="C20" i="16"/>
  <c r="G19" i="16"/>
  <c r="E7" i="16"/>
  <c r="E10" i="16"/>
  <c r="C13" i="16"/>
  <c r="F15" i="16"/>
  <c r="C18" i="16"/>
  <c r="D20" i="16"/>
  <c r="G18" i="16"/>
  <c r="D18" i="16"/>
  <c r="E20" i="16"/>
  <c r="G9" i="16"/>
  <c r="C14" i="16"/>
  <c r="C16" i="16"/>
  <c r="E18" i="16"/>
  <c r="G16" i="16"/>
  <c r="G8" i="16"/>
  <c r="C8" i="16"/>
  <c r="E11" i="16"/>
  <c r="D16" i="16"/>
  <c r="C21" i="16"/>
  <c r="G15" i="16"/>
  <c r="G7" i="16"/>
  <c r="C8" i="27"/>
  <c r="C11" i="27"/>
  <c r="H13" i="27"/>
  <c r="H21" i="27"/>
  <c r="D8" i="27"/>
  <c r="D11" i="27"/>
  <c r="C16" i="27"/>
  <c r="E21" i="27"/>
  <c r="H6" i="27"/>
  <c r="H14" i="27"/>
  <c r="G14" i="27"/>
  <c r="E8" i="27"/>
  <c r="E11" i="27"/>
  <c r="E16" i="27"/>
  <c r="C19" i="27"/>
  <c r="H15" i="27"/>
  <c r="G21" i="27"/>
  <c r="H8" i="27"/>
  <c r="H16" i="27"/>
  <c r="G20" i="27"/>
  <c r="G12" i="27"/>
  <c r="H9" i="27"/>
  <c r="H17" i="27"/>
  <c r="G11" i="27"/>
  <c r="E17" i="27"/>
  <c r="C12" i="27"/>
  <c r="D15" i="27"/>
  <c r="H10" i="27"/>
  <c r="G10" i="27"/>
  <c r="C10" i="27"/>
  <c r="E12" i="27"/>
  <c r="E15" i="27"/>
  <c r="C20" i="27"/>
  <c r="G17" i="27"/>
  <c r="G9" i="27"/>
  <c r="F12" i="27"/>
  <c r="F15" i="27"/>
  <c r="E20" i="27"/>
  <c r="H12" i="27"/>
  <c r="H20" i="27"/>
  <c r="G16" i="27"/>
  <c r="C15" i="27"/>
  <c r="D19" i="29"/>
  <c r="C6" i="29"/>
  <c r="E10" i="29"/>
  <c r="E16" i="29"/>
  <c r="E19" i="29"/>
  <c r="G20" i="29"/>
  <c r="G12" i="29"/>
  <c r="H12" i="29"/>
  <c r="D10" i="29"/>
  <c r="D6" i="29"/>
  <c r="F19" i="29"/>
  <c r="G19" i="29"/>
  <c r="G11" i="29"/>
  <c r="H19" i="29"/>
  <c r="H11" i="29"/>
  <c r="G18" i="29"/>
  <c r="G10" i="29"/>
  <c r="H18" i="29"/>
  <c r="H10" i="29"/>
  <c r="F11" i="29"/>
  <c r="D14" i="29"/>
  <c r="D18" i="29"/>
  <c r="G16" i="29"/>
  <c r="G8" i="29"/>
  <c r="G15" i="29"/>
  <c r="G7" i="29"/>
  <c r="E8" i="32"/>
  <c r="E10" i="32"/>
  <c r="G8" i="36"/>
  <c r="D16" i="36"/>
  <c r="E16" i="36"/>
  <c r="F16" i="36"/>
  <c r="D17" i="36"/>
  <c r="G17" i="36"/>
  <c r="C6" i="32"/>
  <c r="H15" i="32"/>
  <c r="E16" i="32"/>
  <c r="D6" i="32"/>
  <c r="D9" i="32"/>
  <c r="D14" i="32"/>
  <c r="F16" i="32"/>
  <c r="G6" i="32"/>
  <c r="H9" i="32"/>
  <c r="E6" i="32"/>
  <c r="F9" i="32"/>
  <c r="E14" i="32"/>
  <c r="G21" i="32"/>
  <c r="H8" i="32"/>
  <c r="F14" i="32"/>
  <c r="G16" i="32"/>
  <c r="G9" i="32"/>
  <c r="C8" i="32"/>
  <c r="D15" i="32"/>
  <c r="D19" i="32"/>
  <c r="G8" i="32"/>
  <c r="E15" i="32"/>
  <c r="F19" i="32"/>
  <c r="H19" i="32"/>
  <c r="H16" i="32"/>
  <c r="C14" i="38"/>
  <c r="C18" i="38"/>
  <c r="C6" i="38"/>
  <c r="D6" i="38"/>
  <c r="D10" i="38"/>
  <c r="D14" i="38"/>
  <c r="D18" i="38"/>
  <c r="E6" i="38"/>
  <c r="C9" i="38"/>
  <c r="E10" i="38"/>
  <c r="C13" i="38"/>
  <c r="E14" i="38"/>
  <c r="C17" i="38"/>
  <c r="E18" i="38"/>
  <c r="C21" i="38"/>
  <c r="F6" i="38"/>
  <c r="D9" i="38"/>
  <c r="F10" i="38"/>
  <c r="D13" i="38"/>
  <c r="F14" i="38"/>
  <c r="D17" i="38"/>
  <c r="F18" i="38"/>
  <c r="D21" i="38"/>
  <c r="C10" i="38"/>
  <c r="E9" i="38"/>
  <c r="E13" i="38"/>
  <c r="E17" i="38"/>
  <c r="E21" i="38"/>
  <c r="F6" i="32"/>
  <c r="F11" i="32"/>
  <c r="F17" i="32"/>
  <c r="G7" i="32"/>
  <c r="H14" i="32"/>
  <c r="G14" i="32"/>
  <c r="H13" i="32"/>
  <c r="C18" i="32"/>
  <c r="H20" i="32"/>
  <c r="H12" i="32"/>
  <c r="E7" i="32"/>
  <c r="E18" i="32"/>
  <c r="G20" i="32"/>
  <c r="G12" i="32"/>
  <c r="H11" i="32"/>
  <c r="D11" i="32"/>
  <c r="D7" i="32"/>
  <c r="C10" i="32"/>
  <c r="G19" i="32"/>
  <c r="G11" i="32"/>
  <c r="H18" i="32"/>
  <c r="H10" i="32"/>
  <c r="G18" i="32"/>
  <c r="G10" i="32"/>
  <c r="H17" i="32"/>
  <c r="G17" i="32"/>
  <c r="E9" i="36"/>
  <c r="G9" i="36"/>
  <c r="G12" i="36"/>
  <c r="D8" i="36"/>
  <c r="F10" i="36"/>
  <c r="C15" i="36"/>
  <c r="E8" i="36"/>
  <c r="E18" i="36"/>
  <c r="D9" i="36"/>
  <c r="G10" i="36"/>
  <c r="G16" i="36"/>
  <c r="F18" i="36"/>
  <c r="G18" i="36"/>
  <c r="F11" i="36"/>
  <c r="C8" i="36"/>
  <c r="F9" i="36"/>
  <c r="G11" i="36"/>
  <c r="E17" i="36"/>
  <c r="F19" i="36"/>
  <c r="F17" i="36"/>
  <c r="G19" i="36"/>
  <c r="E10" i="36"/>
  <c r="D7" i="36"/>
  <c r="D15" i="36"/>
  <c r="D6" i="36"/>
  <c r="E7" i="36"/>
  <c r="D14" i="36"/>
  <c r="C21" i="36"/>
  <c r="E6" i="36"/>
  <c r="F7" i="36"/>
  <c r="C12" i="36"/>
  <c r="D13" i="36"/>
  <c r="E14" i="36"/>
  <c r="F15" i="36"/>
  <c r="C20" i="36"/>
  <c r="D21" i="36"/>
  <c r="C7" i="36"/>
  <c r="C6" i="36"/>
  <c r="E15" i="36"/>
  <c r="F6" i="36"/>
  <c r="C11" i="36"/>
  <c r="D12" i="36"/>
  <c r="E13" i="36"/>
  <c r="F14" i="36"/>
  <c r="C19" i="36"/>
  <c r="D20" i="36"/>
  <c r="E21" i="36"/>
  <c r="C13" i="36"/>
  <c r="C10" i="36"/>
  <c r="D11" i="36"/>
  <c r="E12" i="36"/>
  <c r="F13" i="36"/>
  <c r="C18" i="36"/>
  <c r="D19" i="36"/>
  <c r="E20" i="36"/>
  <c r="F21" i="36"/>
  <c r="C14" i="36"/>
  <c r="F20" i="36"/>
  <c r="D17" i="32"/>
  <c r="C7" i="32"/>
  <c r="E9" i="32"/>
  <c r="F10" i="32"/>
  <c r="C15" i="32"/>
  <c r="D16" i="32"/>
  <c r="E17" i="32"/>
  <c r="F18" i="32"/>
  <c r="F7" i="32"/>
  <c r="C12" i="32"/>
  <c r="D13" i="32"/>
  <c r="F15" i="32"/>
  <c r="C20" i="32"/>
  <c r="D21" i="32"/>
  <c r="C13" i="32"/>
  <c r="C21" i="32"/>
  <c r="C11" i="32"/>
  <c r="D12" i="32"/>
  <c r="E13" i="32"/>
  <c r="C19" i="32"/>
  <c r="D20" i="32"/>
  <c r="E21" i="32"/>
  <c r="E12" i="32"/>
  <c r="F13" i="32"/>
  <c r="E20" i="32"/>
  <c r="F21" i="32"/>
  <c r="C16" i="29"/>
  <c r="D17" i="29"/>
  <c r="C7" i="29"/>
  <c r="D8" i="29"/>
  <c r="E9" i="29"/>
  <c r="C15" i="29"/>
  <c r="D16" i="29"/>
  <c r="E17" i="29"/>
  <c r="D7" i="29"/>
  <c r="F17" i="29"/>
  <c r="E8" i="29"/>
  <c r="F9" i="29"/>
  <c r="F8" i="29"/>
  <c r="C21" i="29"/>
  <c r="D9" i="29"/>
  <c r="C13" i="29"/>
  <c r="E6" i="29"/>
  <c r="F7" i="29"/>
  <c r="C12" i="29"/>
  <c r="D13" i="29"/>
  <c r="E14" i="29"/>
  <c r="F15" i="29"/>
  <c r="C20" i="29"/>
  <c r="D21" i="29"/>
  <c r="C9" i="29"/>
  <c r="C8" i="29"/>
  <c r="E7" i="29"/>
  <c r="E15" i="29"/>
  <c r="F16" i="29"/>
  <c r="E13" i="29"/>
  <c r="D20" i="29"/>
  <c r="E21" i="29"/>
  <c r="F20" i="29"/>
  <c r="D19" i="27"/>
  <c r="F20" i="27"/>
  <c r="E6" i="27"/>
  <c r="C9" i="27"/>
  <c r="E10" i="27"/>
  <c r="C13" i="27"/>
  <c r="E14" i="27"/>
  <c r="C17" i="27"/>
  <c r="E18" i="27"/>
  <c r="C21" i="27"/>
  <c r="D14" i="27"/>
  <c r="F6" i="27"/>
  <c r="D9" i="27"/>
  <c r="F10" i="27"/>
  <c r="D13" i="27"/>
  <c r="F14" i="27"/>
  <c r="D17" i="27"/>
  <c r="D21" i="27"/>
  <c r="C6" i="27"/>
  <c r="E9" i="27"/>
  <c r="E13" i="27"/>
  <c r="D6" i="27"/>
  <c r="F13" i="27"/>
  <c r="D6" i="24"/>
  <c r="D10" i="24"/>
  <c r="F13" i="24"/>
  <c r="F17" i="24"/>
  <c r="C12" i="24"/>
  <c r="F6" i="24"/>
  <c r="F10" i="24"/>
  <c r="D14" i="24"/>
  <c r="D18" i="24"/>
  <c r="E9" i="24"/>
  <c r="F14" i="24"/>
  <c r="F18" i="24"/>
  <c r="F9" i="24"/>
  <c r="E13" i="24"/>
  <c r="E17" i="24"/>
  <c r="G15" i="24"/>
  <c r="G9" i="24"/>
  <c r="C6" i="24"/>
  <c r="E11" i="24"/>
  <c r="C14" i="24"/>
  <c r="D17" i="24"/>
  <c r="E19" i="24"/>
  <c r="G19" i="24"/>
  <c r="E7" i="24"/>
  <c r="C10" i="24"/>
  <c r="D13" i="24"/>
  <c r="E15" i="24"/>
  <c r="C18" i="24"/>
  <c r="C8" i="24"/>
  <c r="C16" i="24"/>
  <c r="G6" i="24"/>
  <c r="G14" i="24"/>
  <c r="G21" i="24"/>
  <c r="G20" i="24"/>
  <c r="G12" i="24"/>
  <c r="C20" i="24"/>
  <c r="G11" i="24"/>
  <c r="D20" i="24"/>
  <c r="G18" i="24"/>
  <c r="G10" i="24"/>
  <c r="E21" i="24"/>
  <c r="G16" i="24"/>
  <c r="G8" i="24"/>
  <c r="G7" i="24"/>
  <c r="D7" i="24"/>
  <c r="F8" i="24"/>
  <c r="D11" i="24"/>
  <c r="F12" i="24"/>
  <c r="D15" i="24"/>
  <c r="F16" i="24"/>
  <c r="D19" i="24"/>
  <c r="F20" i="24"/>
  <c r="F7" i="24"/>
  <c r="F11" i="24"/>
  <c r="F15" i="24"/>
  <c r="F19" i="24"/>
  <c r="C9" i="24"/>
  <c r="C13" i="24"/>
  <c r="C17" i="24"/>
  <c r="C21" i="24"/>
  <c r="D21" i="24"/>
  <c r="D8" i="24"/>
  <c r="D12" i="24"/>
  <c r="D16" i="24"/>
  <c r="G6" i="23"/>
  <c r="G14" i="23"/>
  <c r="D6" i="23"/>
  <c r="D10" i="23"/>
  <c r="D14" i="23"/>
  <c r="D18" i="23"/>
  <c r="G21" i="23"/>
  <c r="G13" i="23"/>
  <c r="F10" i="23"/>
  <c r="F18" i="23"/>
  <c r="G20" i="23"/>
  <c r="G12" i="23"/>
  <c r="G17" i="23"/>
  <c r="G9" i="23"/>
  <c r="D9" i="23"/>
  <c r="D17" i="23"/>
  <c r="D21" i="23"/>
  <c r="G8" i="23"/>
  <c r="D13" i="23"/>
  <c r="G16" i="23"/>
  <c r="F9" i="23"/>
  <c r="F13" i="23"/>
  <c r="F17" i="23"/>
  <c r="F21" i="23"/>
  <c r="D20" i="23"/>
  <c r="D7" i="23"/>
  <c r="F8" i="23"/>
  <c r="D11" i="23"/>
  <c r="F12" i="23"/>
  <c r="D15" i="23"/>
  <c r="F16" i="23"/>
  <c r="D19" i="23"/>
  <c r="F20" i="23"/>
  <c r="D8" i="23"/>
  <c r="D12" i="23"/>
  <c r="C7" i="23"/>
  <c r="E8" i="23"/>
  <c r="C11" i="23"/>
  <c r="E12" i="23"/>
  <c r="C15" i="23"/>
  <c r="E16" i="23"/>
  <c r="C19" i="23"/>
  <c r="E20" i="23"/>
  <c r="C6" i="23"/>
  <c r="E7" i="23"/>
  <c r="C10" i="23"/>
  <c r="E11" i="23"/>
  <c r="C14" i="23"/>
  <c r="E15" i="23"/>
  <c r="C18" i="23"/>
  <c r="E19" i="23"/>
  <c r="D16" i="23"/>
  <c r="F15" i="23"/>
  <c r="F19" i="23"/>
  <c r="F7" i="23"/>
  <c r="F11" i="23"/>
  <c r="E6" i="23"/>
  <c r="C9" i="23"/>
  <c r="E10" i="23"/>
  <c r="C13" i="23"/>
  <c r="E14" i="23"/>
  <c r="C17" i="23"/>
  <c r="E18" i="23"/>
  <c r="C21" i="23"/>
  <c r="D12" i="21"/>
  <c r="D16" i="21"/>
  <c r="C11" i="21"/>
  <c r="E12" i="21"/>
  <c r="C19" i="21"/>
  <c r="D7" i="21"/>
  <c r="F8" i="21"/>
  <c r="D11" i="21"/>
  <c r="F12" i="21"/>
  <c r="D15" i="21"/>
  <c r="F16" i="21"/>
  <c r="D19" i="21"/>
  <c r="F7" i="21"/>
  <c r="F11" i="21"/>
  <c r="F15" i="21"/>
  <c r="F19" i="21"/>
  <c r="C21" i="21"/>
  <c r="D21" i="21"/>
  <c r="C16" i="21"/>
  <c r="E21" i="21"/>
  <c r="C8" i="21"/>
  <c r="F21" i="21"/>
  <c r="D8" i="21"/>
  <c r="C11" i="17"/>
  <c r="E12" i="17"/>
  <c r="C15" i="17"/>
  <c r="D7" i="17"/>
  <c r="F8" i="17"/>
  <c r="D11" i="17"/>
  <c r="F12" i="17"/>
  <c r="D15" i="17"/>
  <c r="F16" i="17"/>
  <c r="D19" i="17"/>
  <c r="F20" i="17"/>
  <c r="C12" i="17"/>
  <c r="E7" i="17"/>
  <c r="E11" i="17"/>
  <c r="E15" i="17"/>
  <c r="E19" i="17"/>
  <c r="C7" i="17"/>
  <c r="E8" i="17"/>
  <c r="E16" i="17"/>
  <c r="F7" i="17"/>
  <c r="F11" i="17"/>
  <c r="F15" i="17"/>
  <c r="F19" i="17"/>
  <c r="D8" i="17"/>
  <c r="C9" i="16"/>
  <c r="D12" i="16"/>
  <c r="F13" i="16"/>
  <c r="F17" i="16"/>
  <c r="F21" i="16"/>
  <c r="C7" i="16"/>
  <c r="F8" i="16"/>
  <c r="D11" i="16"/>
  <c r="F12" i="16"/>
  <c r="D15" i="16"/>
  <c r="F16" i="16"/>
  <c r="D19" i="16"/>
  <c r="F19" i="16"/>
  <c r="D9" i="16"/>
  <c r="D13" i="16"/>
  <c r="D17" i="16"/>
  <c r="D21" i="16"/>
  <c r="E9" i="16"/>
  <c r="D8" i="16"/>
  <c r="E13" i="14"/>
  <c r="E8" i="14"/>
  <c r="E12" i="14"/>
  <c r="E16" i="14"/>
  <c r="D7" i="14"/>
  <c r="F8" i="14"/>
  <c r="D11" i="14"/>
  <c r="F12" i="14"/>
  <c r="D15" i="14"/>
  <c r="F16" i="14"/>
  <c r="D19" i="14"/>
  <c r="F20" i="14"/>
  <c r="C9" i="14"/>
  <c r="C13" i="14"/>
  <c r="C17" i="14"/>
  <c r="C21" i="14"/>
  <c r="D9" i="14"/>
  <c r="D13" i="14"/>
  <c r="D17" i="14"/>
  <c r="D21" i="14"/>
  <c r="E9" i="14"/>
  <c r="E17" i="14"/>
  <c r="C3" i="2" l="1"/>
  <c r="H1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6" i="2"/>
  <c r="F13" i="2" l="1"/>
  <c r="G13" i="2"/>
  <c r="G20" i="2"/>
  <c r="F20" i="2"/>
  <c r="G11" i="2"/>
  <c r="F11" i="2"/>
  <c r="G18" i="2"/>
  <c r="F18" i="2"/>
  <c r="G10" i="2"/>
  <c r="F10" i="2"/>
  <c r="G6" i="2"/>
  <c r="F6" i="2"/>
  <c r="G21" i="2"/>
  <c r="F21" i="2"/>
  <c r="G12" i="2"/>
  <c r="F12" i="2"/>
  <c r="G19" i="2"/>
  <c r="F19" i="2"/>
  <c r="G17" i="2"/>
  <c r="F17" i="2"/>
  <c r="G9" i="2"/>
  <c r="F9" i="2"/>
  <c r="G14" i="2"/>
  <c r="F14" i="2"/>
  <c r="G16" i="2"/>
  <c r="F16" i="2"/>
  <c r="G8" i="2"/>
  <c r="F8" i="2"/>
  <c r="G15" i="2"/>
  <c r="F15" i="2"/>
  <c r="G7" i="2"/>
  <c r="F7" i="2"/>
  <c r="E20" i="2"/>
  <c r="D20" i="2"/>
  <c r="C20" i="2"/>
  <c r="D12" i="2"/>
  <c r="E12" i="2"/>
  <c r="C12" i="2"/>
  <c r="E19" i="2"/>
  <c r="D19" i="2"/>
  <c r="C19" i="2"/>
  <c r="E11" i="2"/>
  <c r="D11" i="2"/>
  <c r="C11" i="2"/>
  <c r="D6" i="2"/>
  <c r="E6" i="2"/>
  <c r="E18" i="2"/>
  <c r="D18" i="2"/>
  <c r="C18" i="2"/>
  <c r="E10" i="2"/>
  <c r="D10" i="2"/>
  <c r="C10" i="2"/>
  <c r="E21" i="2"/>
  <c r="D21" i="2"/>
  <c r="C21" i="2"/>
  <c r="E17" i="2"/>
  <c r="D17" i="2"/>
  <c r="C17" i="2"/>
  <c r="E9" i="2"/>
  <c r="D9" i="2"/>
  <c r="C9" i="2"/>
  <c r="C16" i="2"/>
  <c r="D16" i="2"/>
  <c r="E16" i="2"/>
  <c r="C8" i="2"/>
  <c r="E8" i="2"/>
  <c r="D8" i="2"/>
  <c r="C14" i="2"/>
  <c r="E14" i="2"/>
  <c r="D14" i="2"/>
  <c r="E13" i="2"/>
  <c r="D13" i="2"/>
  <c r="C13" i="2"/>
  <c r="E15" i="2"/>
  <c r="D15" i="2"/>
  <c r="C15" i="2"/>
  <c r="E7" i="2"/>
  <c r="D7" i="2"/>
  <c r="C7" i="2"/>
  <c r="C6" i="2"/>
</calcChain>
</file>

<file path=xl/sharedStrings.xml><?xml version="1.0" encoding="utf-8"?>
<sst xmlns="http://schemas.openxmlformats.org/spreadsheetml/2006/main" count="3919" uniqueCount="354">
  <si>
    <t>site</t>
  </si>
  <si>
    <t>huc_cd</t>
  </si>
  <si>
    <t>long</t>
  </si>
  <si>
    <t>lat</t>
  </si>
  <si>
    <t>HUC-8 to plot</t>
  </si>
  <si>
    <t>Chart title</t>
  </si>
  <si>
    <t>Data Type</t>
  </si>
  <si>
    <t>-</t>
  </si>
  <si>
    <t>HUC -&gt;</t>
  </si>
  <si>
    <t>site_description</t>
  </si>
  <si>
    <t>Little Tallahatchie River near New Albany MS</t>
  </si>
  <si>
    <t xml:space="preserve">Hell Creek near New Albany MS </t>
  </si>
  <si>
    <t>Little Tallahatchie River at Etta MS</t>
  </si>
  <si>
    <t xml:space="preserve">Cypress Creek near Etta MS </t>
  </si>
  <si>
    <t xml:space="preserve">Sardis Lake near Sardis MS </t>
  </si>
  <si>
    <t xml:space="preserve">Little Tallahatchie River at Sardis Dam MS </t>
  </si>
  <si>
    <t xml:space="preserve">Tallahatchie River near Sardis MS </t>
  </si>
  <si>
    <t xml:space="preserve">Hotopha Creek near Batesville MS </t>
  </si>
  <si>
    <t xml:space="preserve">Little Tallahatchie River at Batesville MS </t>
  </si>
  <si>
    <t xml:space="preserve">Tallahatchie River near Batesville MS </t>
  </si>
  <si>
    <t xml:space="preserve">Yocona River near Oxford MS </t>
  </si>
  <si>
    <t xml:space="preserve">Otoucalofa Creek at Canal near Water Valley MS </t>
  </si>
  <si>
    <t xml:space="preserve">Enid Lake near Enid MS </t>
  </si>
  <si>
    <t xml:space="preserve">Yocona River at Enid Dam MS </t>
  </si>
  <si>
    <t xml:space="preserve">Long Creek at Courtland MS </t>
  </si>
  <si>
    <t xml:space="preserve">Peters (Long) Creek near Pope MS </t>
  </si>
  <si>
    <t xml:space="preserve">Coldwater River near Olive Branch MS </t>
  </si>
  <si>
    <t xml:space="preserve">Coldwater River near Lewisburg MS </t>
  </si>
  <si>
    <t>Pigeon Roost Creek near Byhalia MS</t>
  </si>
  <si>
    <t xml:space="preserve">Pigeonroost Creek near Lewisburg MS </t>
  </si>
  <si>
    <t>Coldwater River near Coldwater MS</t>
  </si>
  <si>
    <t xml:space="preserve">James Wolf Creek near Looxahoma MS </t>
  </si>
  <si>
    <t xml:space="preserve">Hickahala Creek near Senatobia MS </t>
  </si>
  <si>
    <t xml:space="preserve">Senatobia Creek near Senatobia MS </t>
  </si>
  <si>
    <t>Arkabutla Lake near Arkabutla MS</t>
  </si>
  <si>
    <t xml:space="preserve">Coldwater River at Arkabutla Dam MS </t>
  </si>
  <si>
    <t xml:space="preserve">Coldwater River at Savage MS </t>
  </si>
  <si>
    <t xml:space="preserve">Coldwater River (Pompey Ditch) near Sledge MS </t>
  </si>
  <si>
    <t xml:space="preserve">Old Coldwater River near Birdie MS </t>
  </si>
  <si>
    <t xml:space="preserve">David Bayou near Sledge MS </t>
  </si>
  <si>
    <t xml:space="preserve">Coldwater River at Marks MS </t>
  </si>
  <si>
    <t xml:space="preserve">Tallahatchie River near Lambert MS </t>
  </si>
  <si>
    <t xml:space="preserve">Tillatoba Creek below Oakland MS </t>
  </si>
  <si>
    <t xml:space="preserve">South Fork Tillatoba Creek near Charleston MS </t>
  </si>
  <si>
    <t xml:space="preserve">Tillatoba Creek at Charleston MS </t>
  </si>
  <si>
    <t xml:space="preserve">Tallahatchie River at Money MS </t>
  </si>
  <si>
    <t>Yalobusha River at Vardaman MS</t>
  </si>
  <si>
    <t>Yalobusha River at Derma MS</t>
  </si>
  <si>
    <t>Yalobusha River and Topashaw Creek Canal at Calhoun City MS</t>
  </si>
  <si>
    <t>Topashaw Creek Canal near Hohenlinden MS</t>
  </si>
  <si>
    <t>Topashaw Creek Canal near Derma MS</t>
  </si>
  <si>
    <t>Topashaw Creek Canal near Calhoun City MS</t>
  </si>
  <si>
    <t>Yalobusha River at Graysport MS</t>
  </si>
  <si>
    <t>Skuna River at Bruce MS</t>
  </si>
  <si>
    <t>Skuna River near Coffeeville MS</t>
  </si>
  <si>
    <t>Grenada Lake near Grenada MS</t>
  </si>
  <si>
    <t>Yalobusha R at Grenada Dam near Grenada MS</t>
  </si>
  <si>
    <t>Batupan Bogue at Grenada MS</t>
  </si>
  <si>
    <t>Yalobusha River at Grenada MS</t>
  </si>
  <si>
    <t>YALOBUSHA RIVER AT NSI INTAKE AT GRENADA MS--published under 07285500</t>
  </si>
  <si>
    <t>Askalmore Creek at Retention Dam near Cascilla MS</t>
  </si>
  <si>
    <t>Askalmore Creek near Charleston MS</t>
  </si>
  <si>
    <t>Yazoo River at Greenwood MS</t>
  </si>
  <si>
    <t>Yazoo River near Shell Bluff MS</t>
  </si>
  <si>
    <t>Abiaca Creek near Seven Pines MS</t>
  </si>
  <si>
    <t>Abiaca Creek at Cruger MS</t>
  </si>
  <si>
    <t>Fannegusha Creek near Howard MS</t>
  </si>
  <si>
    <t>Black Creek at Lexington MS</t>
  </si>
  <si>
    <t>Harland Creek near Howard MS</t>
  </si>
  <si>
    <t>Black Creek at Howard MS</t>
  </si>
  <si>
    <t>Big Sunflower River at Clarksdale MS</t>
  </si>
  <si>
    <t>Big Sunflower River near Lombardy MS</t>
  </si>
  <si>
    <t>Big Sunflower River near Merigold MS</t>
  </si>
  <si>
    <t>Big Sunflower River at Sunflower MS</t>
  </si>
  <si>
    <t>Quiver River Southeast Ruleville MS</t>
  </si>
  <si>
    <t>Browns Bayou near Inverness MS</t>
  </si>
  <si>
    <t>Bogue Phalia near Leland MS</t>
  </si>
  <si>
    <t>Big Sunflower River near Anguilla MS</t>
  </si>
  <si>
    <t>Deer Creek East of Leland MS</t>
  </si>
  <si>
    <t>Steele Bayou Floodgate (Landside) near Redwood MS</t>
  </si>
  <si>
    <t>Yazoo River below Steele Bayou near Long Lake MS</t>
  </si>
  <si>
    <t>Steele Bayou Tributary No 28 near Fitler MS</t>
  </si>
  <si>
    <t>Lake Washington Tributary at Stein Road near Chatham MS</t>
  </si>
  <si>
    <t>Site Description</t>
  </si>
  <si>
    <t>USGS Site No.</t>
  </si>
  <si>
    <t>Longitude</t>
  </si>
  <si>
    <t>Latitude</t>
  </si>
  <si>
    <t>8-digit HUCs in Yazoo River Basin</t>
  </si>
  <si>
    <t>Little Tallahatchie</t>
  </si>
  <si>
    <t>Yocona</t>
  </si>
  <si>
    <t>Coldwater</t>
  </si>
  <si>
    <t>Tallahatchie</t>
  </si>
  <si>
    <t>Yalobusha</t>
  </si>
  <si>
    <t>Big Sunflower</t>
  </si>
  <si>
    <t>Upper Yazoo</t>
  </si>
  <si>
    <t>Deer-Steele</t>
  </si>
  <si>
    <t>Lower Yazoo</t>
  </si>
  <si>
    <t>Lower Mississippi-Greenville</t>
  </si>
  <si>
    <t>HUC name</t>
  </si>
  <si>
    <t>Watershed name</t>
  </si>
  <si>
    <t>parm_group_code</t>
  </si>
  <si>
    <t>obs_count</t>
  </si>
  <si>
    <t>start_date</t>
  </si>
  <si>
    <t>end_date</t>
  </si>
  <si>
    <t>parm_codes</t>
  </si>
  <si>
    <t>BIO</t>
  </si>
  <si>
    <t>00572-00573-49954-60050-70957-70958</t>
  </si>
  <si>
    <t>00572-00573-49954-60050-62360-70950-70953-70957-70958</t>
  </si>
  <si>
    <t>01340-70953</t>
  </si>
  <si>
    <t>01340-49273</t>
  </si>
  <si>
    <t>32226-32228</t>
  </si>
  <si>
    <t>00572-00573-32226-32228-49954-60050-70950-70953-70954-70955-70956-70957-70958</t>
  </si>
  <si>
    <t>00572-00573-01340-49273-49954-62359-62360-70950-70953-70957</t>
  </si>
  <si>
    <t>49273-70953</t>
  </si>
  <si>
    <t>62360-70953</t>
  </si>
  <si>
    <t>00572-00573-01340-49273-49954-62359-62360-70950-70953-70954-70957</t>
  </si>
  <si>
    <t>NUT</t>
  </si>
  <si>
    <t>00618-00620-71851</t>
  </si>
  <si>
    <t>00613-00618-00631-71851-71856</t>
  </si>
  <si>
    <t>00610-00615-00620-00630-00650-00665-70507-71845</t>
  </si>
  <si>
    <t>00600-00605-00610-00618-00620-00625-00630-00665-71845-71851-71887</t>
  </si>
  <si>
    <t>00608-00610-00613-00615-00618-00620-00630-00631-00650-00660-00665-00671-70507-71845-71846-71851-71856</t>
  </si>
  <si>
    <t>00618-71851</t>
  </si>
  <si>
    <t>00605-00613-00618-00631-00650-71851-71856</t>
  </si>
  <si>
    <t>00600-00605-00610-00615-00620-00625-00630-00650-00665-70507-71845-71886-71887</t>
  </si>
  <si>
    <t>00600-00602-00605-00607-00608-00610-00613-00618-00623-00625-00630-00631-00650-00660-00665-00666-00671-70507-71845-71846-71851-71856-71887</t>
  </si>
  <si>
    <t>00605-00613-00618-00650-71851-71856</t>
  </si>
  <si>
    <t>00600-00605-00610-00615-00620-00625-00630-00650-00665-70507-71845-71887</t>
  </si>
  <si>
    <t>00600-00605-00608-00610-00613-00618-00625-00630-00631-00650-00660-00665-00671-62855-70507-71845-71846-71851-71856-71887</t>
  </si>
  <si>
    <t>00610-00615-00618-00620-00630-00650-00665-70507-71845-71851</t>
  </si>
  <si>
    <t>00600-00602-00605-00607-00608-00613-00618-00620-00623-00625-00631-00660-00665-00666-00671-34935-71846-71851-71856</t>
  </si>
  <si>
    <t>00600-00605-00610-00611-00618-00625-00626-00630-00631-00660-00665-00666-00668-00671-71845-71851-71887</t>
  </si>
  <si>
    <t>00600-00602-00605-00607-00608-00610-00613-00615-00618-00620-00623-00624-00625-00630-00631-00650-00660-00665-00666-00671-71845-71846-71851-71856-71886-71887</t>
  </si>
  <si>
    <t>00600-00605-00608-00610-00613-00618-00625-00630-00631-00650-00665-62855-70507-71845-71846-71851-71856-71887</t>
  </si>
  <si>
    <t>00600-00602-00605-00607-00608-00610-00613-00618-00623-00625-00630-00631-00650-00660-00665-00666-00671-62855-70507-71845-71846-71851-71856-71887</t>
  </si>
  <si>
    <t>00600-00605-00610-00625-00630-00631-00650-00660-00665-00671-70507-71845-71887</t>
  </si>
  <si>
    <t>00600-00605-00608-00613-00618-00625-00631-00660-00665-00671-71846-71851-71856</t>
  </si>
  <si>
    <t>00600-00602-00605-00607-00608-00610-00613-00618-00623-00625-00630-00631-00650-00660-00665-00666-00668-00671-34935-49570-62854-62855-70507-71845-71846-71851-71856-71887-90861</t>
  </si>
  <si>
    <t>00600-00602-00605-00607-00608-00610-00613-00618-00623-00625-00630-00631-00650-00660-00665-00666-00671-34935-62855-70507-71845-71846-71851-71856-71887</t>
  </si>
  <si>
    <t>00600-00602-00605-00607-00608-00610-00613-00615-00618-00620-00623-00625-00630-00631-00650-00660-00665-00666-00671-49570-70507-71845-71846-71851-71856-71887</t>
  </si>
  <si>
    <t>00600-00605-00610-00625-00630-00650-00665-70507-71845-71887</t>
  </si>
  <si>
    <t>00600-00602-00605-00607-00608-00610-00613-00618-00623-00625-00630-00631-00650-00660-00665-00666-00671-34935-49570-62854-62855-70507-71845-71846-71851-71856-71887-90861</t>
  </si>
  <si>
    <t>Biological</t>
  </si>
  <si>
    <t>Nutrient</t>
  </si>
  <si>
    <t>80154-80155</t>
  </si>
  <si>
    <t>SED</t>
  </si>
  <si>
    <t>00496-70331-80154-80155-80164-80165-80166-80167-80168</t>
  </si>
  <si>
    <t>00496-80154-80155-80164-80165-80166-80167</t>
  </si>
  <si>
    <t>00496-69052-70331-80154-80155-80164-80165-80166-80167-80168-80169</t>
  </si>
  <si>
    <t>00496-80154-80155-80164-80165-80166-80167-80168</t>
  </si>
  <si>
    <t>70331-80154-80155</t>
  </si>
  <si>
    <t>70331-70337-70338-70339-70340-70341-70342-70343-70344-70345-70346-80154-80155-80164-80165-80166-80167-80168-80169-80170</t>
  </si>
  <si>
    <t>70331-70342-70343-70344-70345-80154-80155-80164-80165-80166-80167-80168-80169-80170</t>
  </si>
  <si>
    <t>70331-80154-80155-80164</t>
  </si>
  <si>
    <t>80154-80155-80164-80165-80166-80167-80168-80169-80170</t>
  </si>
  <si>
    <t>80154-80155-80164-80165-80166-80167-80168</t>
  </si>
  <si>
    <t>00496-80154-80155-80164-80165-80166</t>
  </si>
  <si>
    <t>Sediment</t>
  </si>
  <si>
    <t xml:space="preserve">BIO - Biological parameters </t>
  </si>
  <si>
    <t>INF - Information parameters</t>
  </si>
  <si>
    <t>INM - Inorganic, major metal parameters</t>
  </si>
  <si>
    <t xml:space="preserve">INN - Inorganic, major non-metal parameters </t>
  </si>
  <si>
    <t xml:space="preserve">IMM - Inorganic, minor metals parameters </t>
  </si>
  <si>
    <t>IMN - Inorganic, minor non-metals parameters</t>
  </si>
  <si>
    <t>MBI - Microbiological parameters</t>
  </si>
  <si>
    <t xml:space="preserve">NUT - Nutrient parameters </t>
  </si>
  <si>
    <t xml:space="preserve">OOT - Organics, other parameters </t>
  </si>
  <si>
    <t xml:space="preserve">OPC - Organics, PCB parameters </t>
  </si>
  <si>
    <t>OPE - Organics, pesticide parameters</t>
  </si>
  <si>
    <t>PHY - Physical parameters</t>
  </si>
  <si>
    <t>POP - Population/community parameters</t>
  </si>
  <si>
    <t>RAD - Radiochemical parameters</t>
  </si>
  <si>
    <t>SED - Sediment parameters</t>
  </si>
  <si>
    <t>ISO - Stable isotope parameters</t>
  </si>
  <si>
    <t>TOX - Toxicity parameters</t>
  </si>
  <si>
    <t>No sites had TOX data</t>
  </si>
  <si>
    <t>plotted</t>
  </si>
  <si>
    <t>MBI</t>
  </si>
  <si>
    <t>31616-31679</t>
  </si>
  <si>
    <t>31625-31673</t>
  </si>
  <si>
    <t>31501-31615-31616</t>
  </si>
  <si>
    <t>31616-31625</t>
  </si>
  <si>
    <t>31625-31633</t>
  </si>
  <si>
    <t>31616-31625-31673-31679-95200</t>
  </si>
  <si>
    <t>31616-31679-95200</t>
  </si>
  <si>
    <t>31625-31633-31673</t>
  </si>
  <si>
    <t>Microbiological</t>
  </si>
  <si>
    <t>RAD</t>
  </si>
  <si>
    <t>03515-03516-80030-80040-80050-80060</t>
  </si>
  <si>
    <t>34980-35000-49257</t>
  </si>
  <si>
    <t>30312-30320-34980-35000-49257</t>
  </si>
  <si>
    <t>Radiological</t>
  </si>
  <si>
    <t>POP</t>
  </si>
  <si>
    <t>96014-96067-96190-96197-96200-96202-96205-96209-96215-96218-96225-96227-96240-96243-96245-96254-96387-96392-96706-96707-96791-96812-98082-98136</t>
  </si>
  <si>
    <t>96014-96067-96190-96202-96215-96225-96226-96230-96240-96243-96245-96254-96387-96390-96392-96430-96558-96706-96707-96777-96789-96791-96812-98075-98082-98090-98165</t>
  </si>
  <si>
    <t>96215-96240-96706-96707-96791-98165</t>
  </si>
  <si>
    <t>96013-96014-96016-96036-96038-96039-96067-96086-96167-96190-96197-96200-96202-96205-96209-96213-96215-96217-96218-96223-96225-96226-96227-96229-96230-96232-96238-96240-96243-96245-96252-96254-96312-96313-96324-96327-96387-96389-96390-96392-96416-96430-96454-96482-96484-96487-96489-96587-96600-96706-96707-96708-96726-96750-96756-96759-96763-96764-96765-96766-96775-96777-96778-96789-96791-96793-96795-96796-96802-96806-96808-96811-96812-96817-98075-98082-98090-98093-98131-98136-98150-98165-98166-98167-98169-98170-98171-98194</t>
  </si>
  <si>
    <t>96014-96067-96202-96243-96387-96392-96706-96777-96778-96787-96789-96791-96792-96805-96812-98082-98090-98136-98165</t>
  </si>
  <si>
    <t>Population/Community</t>
  </si>
  <si>
    <t>Stable Isotope</t>
  </si>
  <si>
    <t>ISO</t>
  </si>
  <si>
    <t>63041-82690</t>
  </si>
  <si>
    <t>IMM</t>
  </si>
  <si>
    <t>01028-01029-01038-01043-01045-01046-01052-01053-01055-01056-01093-01106-01170-71921</t>
  </si>
  <si>
    <t>01027-01028-01029-01034-01037-01038-01042-01043-01045-01051-01052-01053-01055-01092-01093-01170-71900-71921</t>
  </si>
  <si>
    <t>01027-01028-01029-01034-01037-01038-01042-01043-01045-01046-01051-01052-01053-01055-01056-01092-01093-01105-01170-71900-71921</t>
  </si>
  <si>
    <t>01027-01028-01029-01034-01037-01038-01042-01043-01045-01046-01051-01052-01053-01055-01056-01067-01092-01093-01105-01170-71900-71921</t>
  </si>
  <si>
    <t>01012-01013-01027-01028-01029-01034-01042-01043-01044-01045-01046-01051-01052-01053-01055-01056-01067-01092-01093-01105-01108-01132-01170-71900-71921</t>
  </si>
  <si>
    <t>01046-01056</t>
  </si>
  <si>
    <t>01045-01046-01056-34790-34805-34810-34816-34825-34835-34840-34845-34850-34855-34860-34870-34875-34880-34885-34890-34895-34905-34910-34915-34920-34925-34930-34945-34955-34965-34975-34985-35005-35010-35015-35020-49237-49238-49240-49241-49242-49243-49244-49245-49248-49249-49250-49251-49252-49253-49255-49258-49274-49465</t>
  </si>
  <si>
    <t>01005-01008-01010-01025-01028-01029-01030-01035-01038-01040-01043-01046-01049-01052-01053-01056-01060-01065-01068-01075-01080-01085-01090-01093-01130-01170-71885-71890-71921</t>
  </si>
  <si>
    <t>01005-01006-01007-01010-01011-01012-01025-01026-01027-01030-01031-01032-01033-01034-01035-01036-01037-01040-01041-01042-01044-01045-01046-01049-01050-01051-01054-01055-01056-01060-01065-01066-01067-01075-01076-01077-01080-01085-01090-01091-01092-01106-01130-71890-71895-71900</t>
  </si>
  <si>
    <t>01027-01028-01029-01034-01037-01038-01042-01043-01045-01046-01051-01052-01053-01055-01056-01092-01093-01170-71900-71921</t>
  </si>
  <si>
    <t>01046-01056-71885</t>
  </si>
  <si>
    <t>01046-01056-01080-01085-01130-01153-01170-01375-01376-01377-01378-01379-01380-01381-30272-30274-30278-30283-30287-30289-30297-30301-30305-30322-30327-30329-34480-34790-34805-34810-34816-34825-34835-34840-34845-34850-34855-34860-34870-34875-34880-34885-34890-34895-34905-34910-34915-34920-34925-34930-34945-34955-34965-34975-34985-35005-35010-35015-35020-49237-49238-49240-49241-49242-49243-49244-49245-49248-49249-49250-49251-49252-49253-49255-49258-49274-49465-62465-62466-62468-62470-62475-62477</t>
  </si>
  <si>
    <t>01046-01056-34790-34805-34810-34816-34825-34835-34840-34845-34850-34855-34860-34870-34875-34880-34885-34890-34895-34905-34910-34915-34920-34925-34930-34945-34955-34965-34975-34985-35005-35010-35015-35020-49237-49238-49240-49241-49242-49243-49244-49245-49248-49249-49250-49251-49252-49253-49255-49258-49274-49465</t>
  </si>
  <si>
    <t>01010-01025-01030-01035-01040-01046-01049-01056-01057-01060-01065-01075-01080-01085-01090-01106-71890</t>
  </si>
  <si>
    <t>01005-01035-01046-01056-01060-01065-01075-01080-01085-01106-01130-34790-34805-34810-34816-34825-34835-34840-34845-34850-34855-34860-34870-34875-34880-34885-34890-34895-34905-34910-34915-34920-34925-34930-34945-34955-34965-34975-34985-35005-35010-35015-35020-49237-49238-49240-49241-49242-49243-49244-49245-49248-49249-49250-49251-49252-49253-49255-49258-49274-49465</t>
  </si>
  <si>
    <t>INM</t>
  </si>
  <si>
    <t>00915-00925-00930-00931-00932-00935</t>
  </si>
  <si>
    <t>00915-00925-00926-00927-00930-00931-00932-00935</t>
  </si>
  <si>
    <t>00915-00925-00930-00931-00932-00935-34830-34900-34940-34960</t>
  </si>
  <si>
    <t>00915-00925-00930-00931-00932-00933-00935</t>
  </si>
  <si>
    <t>00915-00925-00930-00931-00932-00935-34830-34900-34940-34960-62456-62457-62458-62459</t>
  </si>
  <si>
    <t>Inorganic major metals</t>
  </si>
  <si>
    <t>Inorganic minor metals</t>
  </si>
  <si>
    <t>INN</t>
  </si>
  <si>
    <t>IMN</t>
  </si>
  <si>
    <t>Inorganic minor non-metals</t>
  </si>
  <si>
    <t>Inorganic major non-metals</t>
  </si>
  <si>
    <t>00191-00300</t>
  </si>
  <si>
    <t>00191-00300-00405-00410-00440-00445-00940-00945-00950-00955</t>
  </si>
  <si>
    <t>00191-00300-00301-00940-00945</t>
  </si>
  <si>
    <t>00191-00300-00301-00405-00410-00440-00445-00940-00945-00950-00955</t>
  </si>
  <si>
    <t>00191-00300-00301-00405-00940-00945-00950-00955-90410</t>
  </si>
  <si>
    <t>00191-00405-00410-00440-00445-00940-00945-00950-00955</t>
  </si>
  <si>
    <t>00191-00300-00301</t>
  </si>
  <si>
    <t>00191-00300-00301-00405-00410-00440-00445-00940-00945-00950-00955-90410</t>
  </si>
  <si>
    <t>00191-00300-00405-00410-00440-00445-00940-00945</t>
  </si>
  <si>
    <t>00191-00300-00405-00410-00940-00945-00950-00955-90410</t>
  </si>
  <si>
    <t>00191-00300-00301-00405-00410-00417-00940-00945-00950-00955-90410</t>
  </si>
  <si>
    <t>00191-00300-00301-00405-00417-00940-90410</t>
  </si>
  <si>
    <t>00191-00300-00405-00410-00945</t>
  </si>
  <si>
    <t>00191-00300-00301-00405-00417-00453-00940-00945-00950-00955-39086-71870</t>
  </si>
  <si>
    <t>00191-00300-00301-00405-00410-00440-00445-00453-00940-00945-00950-00955-34970-39086-49267-49269-49270-49272-90410</t>
  </si>
  <si>
    <t>00191-00300-00301-00405-00410-00440-00445-00686-00693-00940-00945-00950-00955-71870</t>
  </si>
  <si>
    <t>00191-00300-00301-00405-00410-00440-00445-00940-00945-00950-00955-90410-99430-99440</t>
  </si>
  <si>
    <t>00191-00300-00301-00405-00940-00945-00950-00955-71875-90410</t>
  </si>
  <si>
    <t>00191-00300-00301-00405-00410-00417-00440-00445-00453-00940-00945-00950-00955-39086-71870</t>
  </si>
  <si>
    <t>00191-00300-00301-00405-00453-00940-00945-39086</t>
  </si>
  <si>
    <t>00191-00300-00301-00405-00410-00417-00440-00445-00453-00940-00945-00950-00955-39086-71870-90410</t>
  </si>
  <si>
    <t>00191-00300-00301-00405-00417-00940</t>
  </si>
  <si>
    <t>00191-00300-00301-00405-00417-00452-00453-00688-00691-00694-00940-00945-00950-00955-29801-30241-34970-39086-49267-49269-49270-49272-62463-71870-90410</t>
  </si>
  <si>
    <t>00191-00300-00301-00405-00417-00453-00940-00945-00950-00955-34970-39086-49267-49269-49270-49272-71870-90410</t>
  </si>
  <si>
    <t>00191-00300-00301-00405-00435-00694-00940-00945-00950-71825-90410</t>
  </si>
  <si>
    <t>00191-00300-00405-00417-00940</t>
  </si>
  <si>
    <t>00191-00300-00301-00405-00417-00453-00688-00691-00694-00940-00945-00950-00955-29801-34970-39086-49267-49269-49270-49272-90410</t>
  </si>
  <si>
    <t>00410-00417-00940</t>
  </si>
  <si>
    <t>01003-01148</t>
  </si>
  <si>
    <t>01002-01003-01147-01148</t>
  </si>
  <si>
    <t>34795-34800-34950-49239-49246-49247-49254</t>
  </si>
  <si>
    <t>00720-00721-01000-01003-01145-01148</t>
  </si>
  <si>
    <t>00720-01000-01001-01002-01145-01146-01147</t>
  </si>
  <si>
    <t>01000-01003-01020-01098-01145-34795-34800-34950-49239-49246-49247-49254</t>
  </si>
  <si>
    <t>01000-01020-01095-01145</t>
  </si>
  <si>
    <t>01000-01020-01145-34795-34800-34950-49239-49246-49247-49254</t>
  </si>
  <si>
    <t>Inorganic Major &amp; Minor Metals</t>
  </si>
  <si>
    <t>Inorganic Major &amp; Minor Non-Metals</t>
  </si>
  <si>
    <t>Organics, pesticide</t>
  </si>
  <si>
    <t xml:space="preserve">Organics, PCB </t>
  </si>
  <si>
    <t>Organics, other</t>
  </si>
  <si>
    <t>OOT</t>
  </si>
  <si>
    <t>OPE</t>
  </si>
  <si>
    <t>OPC</t>
  </si>
  <si>
    <t>39516-39519</t>
  </si>
  <si>
    <t>49354-49459</t>
  </si>
  <si>
    <t>34671-39488-39492-39496-39500-39504-39508-39519</t>
  </si>
  <si>
    <t>39504-39507-39516-39519</t>
  </si>
  <si>
    <t>04023-04035-04036-04038-04040-04041-38535-38811-39415-39632-46342-49260-50332-50375-50377-61625-61709-61741-61742-61752-61753-61754-82630-82696-99775</t>
  </si>
  <si>
    <t>04023-04035-04036-04038-04040-04041-30234-30235-30236-30245-30254-30255-30264-30282-30295-30296-30311-30324-38535-38811-38932-39011-39023-39024-39030-39034-39040-39051-39052-39054-39055-39056-39057-39330-39333-39340-39343-39350-39351-39360-39363-39365-39368-39370-39373-39380-39383-39388-39389-39390-39393-39398-39399-39400-39403-39410-39413-39415-39420-39423-39480-39481-39530-39531-39540-39541-39570-39571-39600-39601-39630-39632-39720-39730-39740-39750-39755-39758-39760-39786-39787-39790-39791-46342-49260-50332-50375-50377-61625-61709-61741-61742-61752-61753-61754-75980-75981-77441-77825-81757-81886-82052-82183-82184-82584-82586-82587-82611-82612-82613-82614-82615-82619-82630</t>
  </si>
  <si>
    <t>39330-39333-39340-39343-39350-39351-39360-39363-39365-39368-39370-39373-39380-39383-39390-39393-39398-39399-39400-39403-39410-39413-39420-39423-39530-39531-39540-39541-39570-39571-39600-39601-39730-39731-39740-39741-39760-39761-39786-39787-39790-39791</t>
  </si>
  <si>
    <t>39034-39330-39333-39340-39343-39350-39351-39360-39363-39365-39368-39370-39373-39380-39383-39388-39389-39390-39393-39398-39400-39403-39410-39413-39420-39423-39480-39481-39530-39540-39570-39600-39730-39740-39755-39758-39760-39786-39790-81886-82183</t>
  </si>
  <si>
    <t>04023-04035-04036-04038-04040-04041-38535-38811-39415-39632-46342-49260-49353-49355-49356-49357-49358-49359-49360-49361-49362-49363-49364-49365-49366-49367-49368-49369-49370-49371-49372-49373-49374-49375-49376-49377-49378-49379-49380-50332-50375-50377-61625-61709-61741-61742-61752-61753-61754-82630-82696-90854-90865-90866-99775</t>
  </si>
  <si>
    <t>04029-38442-38478-38482-38487-38501-38538-38711-38746-38811-38866-38932-39011-39023-39034-39040-39330-39340-39350-39360-39365-39370-39380-39388-39390-39398-39400-39410-39420-39480-39530-39540-39570-39600-39732-39742-39755-39762-39786-49235-49236-49291-49292-49293-49294-49296-49297-49299-49300-49301-49302-49303-49304-49305-49306-49308-49309-49310-49311-49312-49313-49314-49315-61188-82614</t>
  </si>
  <si>
    <t>04023-04035-04036-04038-04040-04041-38535-38811-39415-39632-46342-49260-49316-49317-49318-49319-49320-49321-49322-49324-49325-49326-49327-49328-49329-49330-49331-49332-49335-49338-49339-49341-49342-49343-49344-49345-49346-49347-49348-49349-49350-49351-49353-49355-49356-49357-49358-49359-49360-49361-49362-49363-49364-49365-49366-49367-49368-49369-49370-49371-49372-49373-49374-49375-49376-49377-49378-49379-49380-49422-49442-49443-49446-49449-49451-49460-50332-50375-50377-61625-61709-61741-61742-61752-61753-61754-82630-82696-90852-90854-90855-90863-90864-90865-90866-99775</t>
  </si>
  <si>
    <t>04023-04035-04036-04038-04040-04041-34257-34259-34262-34351-34356-34361-34366-34609-38535-38811-39062-39065-39076-39300-39310-39320-39330-39333-39337-39338-39340-39343-39350-39351-39363-39368-39373-39380-39383-39389-39390-39393-39400-39403-39410-39413-39415-39420-39423-39481-39632-39730-39731-39740-39741-39758-39760-39761-46342-49260-50332-50375-50377-61625-61709-61741-61742-61752-61753-61754-81886-82183-82630</t>
  </si>
  <si>
    <t>39025-39034-39046-39300-39301-39305-39311-39321-39330-39333-39340-39343-39350-39351-39360-39363-39365-39368-39370-39373-39380-39383-39388-39389-39390-39393-39398-39399-39400-39403-39410-39413-39420-39423-39480-39481-39530-39531-39540-39541-39570-39571-39600-39601-39630-39631-39730-39731-39740-39741-39755-39758-39760-39761-39786-39787-39790-39791-81886-82183</t>
  </si>
  <si>
    <t>30234-30235-30236-30245-30254-30255-30264-30282-30295-30296-30311-30324-38932-39011-39023-39024-39030-39034-39040-39051-39052-39054-39055-39056-39057-39330-39333-39340-39343-39350-39351-39360-39363-39365-39368-39370-39373-39380-39383-39388-39389-39390-39393-39398-39399-39400-39403-39410-39413-39420-39423-39480-39481-39530-39531-39540-39541-39570-39571-39600-39601-39630-39720-39730-39740-39750-39755-39758-39760-39786-39787-39791-75980-75981-77441-77825-81757-81886-82052-82183-82184-82584-82586-82587-82611-82612-82613-82614-82615-82619</t>
  </si>
  <si>
    <t>04023-04035-04036-04038-04040-04041-30234-30235-30236-30245-30254-30255-30264-30282-30295-30296-30311-30324-38535-38811-38932-39011-39023-39024-39030-39034-39040-39051-39052-39054-39055-39056-39057-39330-39333-39340-39343-39350-39351-39360-39363-39365-39368-39370-39373-39380-39383-39388-39389-39390-39393-39398-39399-39400-39403-39410-39413-39415-39420-39423-39480-39481-39530-39531-39540-39541-39570-39571-39600-39601-39630-39632-39720-39730-39740-39750-39755-39758-39760-39786-39787-39791-46342-49260-50332-50375-50377-61625-61709-61741-61742-61752-61753-61754-75980-75981-77441-77825-81757-81886-82052-82183-82184-82584-82586-82587-82611-82612-82613-82614-82615-82619-82630</t>
  </si>
  <si>
    <t>04023-04035-04036-04038-04040-04041-38535-38811-39330-39333-39340-39343-39350-39351-39360-39363-39365-39368-39370-39373-39380-39383-39390-39393-39398-39399-39400-39403-39410-39413-39415-39420-39423-39530-39531-39540-39541-39570-39571-39600-39601-39632-39730-39731-39740-39741-39760-39761-39786-39787-39790-39791-46342-49260-50332-50375-50377-61625-61709-61741-61742-61752-61753-61754-82630</t>
  </si>
  <si>
    <t>04023-04035-04036-04038-04040-04041-38535-38811-39415-39632-46342-49260-50332-50375-50377-61625-61709-61741-61742-61752-61753-61754-82630</t>
  </si>
  <si>
    <t>04023-04035-04036-04038-04040-04041-38535-38811-39415-39632-46342-49260-49353-49355-49356-49357-49358-49359-49360-49361-49362-49363-49364-49365-49366-49367-49368-49369-49370-49371-49372-49373-49374-49375-49376-49377-49378-49379-49380-50332-50375-50377-61625-61709-61741-61742-61752-61753-61754-82630-90854-90865-90866</t>
  </si>
  <si>
    <t>04024-04028-04029-04035-04036-04037-04038-04040-04041-04095-34253-34653-38442-38478-38482-38487-38501-38535-38538-38574-38711-38746-38811-38866-38933-39341-39381-39415-39532-39542-39572-39632-39732-39742-39762-46342-49235-49236-49260-49291-49292-49293-49294-49296-49297-49299-49300-49301-49302-49303-49304-49305-49306-49308-49309-49310-49311-49312-49313-49314-49315-50307-50309-50332-50375-50376-50377-50378-50379-50380-50473-61188-61709-61710-62649-62721-62722-82630-82660-82661-82663-82664-82665-82666-82667-82668-82669-82670-82671-82672-82673-82674-82675-82676-82677-82678-82679-82680-82681-82682-82683-82684-82685-82686-82687-99773-99960</t>
  </si>
  <si>
    <t>04005-04006-04022-04023-04024-04025-04028-04029-04031-04032-04033-04035-04036-04037-04038-04039-04040-04041-04095-34253-34362-34653-38442-38454-38478-38482-38487-38501-38535-38538-38548-38711-38746-38775-38811-38866-38933-39046-39050-39056-39301-39311-39321-39341-39381-39415-39531-39532-39542-39571-39572-39601-39631-39632-39720-39730-39732-39740-39742-39760-39762-46342-49235-49236-49260-49291-49292-49293-49294-49295-49296-49297-49299-49300-49301-49302-49303-49304-49305-49306-49308-49309-49310-49311-49312-49313-49314-49315-49316-49317-49318-49319-49320-49321-49322-49324-49325-49326-49327-49328-49329-49330-49331-49332-49335-49338-49339-49341-49342-49343-49344-49345-49346-49347-49348-49349-49350-49351-49353-49355-49356-49357-49358-49359-49360-49361-49362-49363-49364-49365-49366-49367-49368-49369-49370-49371-49372-49373-49374-49375-49376-49377-49378-49379-49380-49422-49442-49443-49446-49449-49451-49460-50295-50299-50300-50306-50332-50337-50355-50356-50359-50364-50375-50377-50407-50470-50471-61188-61585-61586-61590-61591-61593-61594-61595-61596-61598-61599-61600-61601-61606-61610-61618-61620-61625-61627-61633-61635-61636-61638-61640-61644-61645-61646-61649-61652-61664-61666-61668-61674-61678-61679-61680-61682-61683-61685-61687-61692-61693-61694-61695-61697-61709-61741-61742-61752-61753-61754-62046-62047-62166-62167-62168-62169-62170-62649-62721-62722-62902-62904-62905-63194-63631-63650-64119-64150-64151-64152-64153-64154-64155-64156-64158-64159-64160-64161-64163-64164-64165-64166-64167-64168-64169-64170-64171-65064-65065-65066-65067-65068-65069-65070-65072-65078-65080-65084-65085-65087-65088-65090-65091-65093-65098-65102-65103-65105-65107-65109-65110-65111-65112-65113-65114-66585-66588-66589-66591-66592-66595-66596-66598-66604-66606-66607-66609-66610-66612-66613-66615-66618-66620-66622-66625-66632-66634-66641-66642-66643-66645-66646-66648-66649-66650-66651-66654-66656-66659-66660-66662-67538-67552-67564-67576-67584-67595-67606-67609-67611-67615-67620-67624-67638-67642-67647-67651-67655-67664-67670-67672-67685-67702-67706-67708-67719-67733-67743-67748-67755-67760-67765-67770-68211-68216-68226-68231-68236-68240-68324-68336-68356-68375-68426-68437-68439-68498-68500-68502-68503-68505-68508-68511-68514-68515-68517-68519-68520-68521-68522-68523-68524-68525-68526-68527-68528-68529-68530-68533-68536-68538-68542-68543-68545-68547-68548-68549-68550-68551-68552-68553-68560-68561-68562-68563-68564-68566-68567-68568-68569-68570-68571-68572-68573-68574-68575-68576-68577-68578-68580-68581-68582-68583-68586-68587-68588-68589-68590-68591-68594-68595-68596-68597-68598-68599-68600-68601-68602-68603-68604-68605-68606-68608-68611-68612-68613-68614-68615-68616-68617-68618-68619-68620-68621-68622-68623-68624-68625-68627-68632-68633-68638-68639-68641-68644-68645-68646-68647-68648-68649-68650-68651-68652-68653-68654-68655-68656-68657-68658-68659-68660-68661-68662-68663-68664-68665-68666-68668-68669-68670-68671-68672-68673-68675-68676-68677-68678-68679-68680-68682-68683-68684-68685-68686-68687-68688-68689-68690-68691-68692-68693-68694-68695-68696-68697-68698-68699-68700-68701-68702-68703-68704-68708-68710-68711-68712-68713-68714-68769-68872-68873-68876-68878-68880-68882-68884-68886-68888-68891-68893-68895-68897-68899-68901-68903-68905-68907-68909-68911-68913-68915-68917-68919-78688-79846-79847-81404-82052-82183-82346-82402-82630-82660-82661-82662-82663-82664-82665-82666-82667-82668-82669-82670-82671-82672-82673-82674-82675-82676-82677-82678-82679-82680-82681-82682-82683-82684-82685-82686-82687-82694-82696-90852-90854-90855-90863-90864-90865-90866-99775</t>
  </si>
  <si>
    <t>04023-04035-04036-04038-04040-04041-38535-38811-39415-39632-46342-49260-49316-49317-49318-49319-49320-49321-49322-49324-49325-49326-49327-49328-49329-49330-49331-49332-49335-49338-49339-49341-49342-49343-49344-49345-49346-49347-49348-49349-49350-49351-49353-49355-49356-49357-49358-49359-49360-49361-49362-49363-49364-49365-49366-49367-49368-49369-49370-49371-49372-49373-49374-49375-49376-49377-49378-49379-49380-49422-49442-49443-49446-49449-49451-49460-50332-50375-50377-61625-61709-61741-61742-61752-61753-61754-82630-82696-90852-90854-90863-90864-90865-90866-99775</t>
  </si>
  <si>
    <t>04023-04024-04028-04029-04031-04032-04033-04035-04036-04037-04038-04039-04040-04041-04095-34253-34653-38442-38478-38482-38487-38501-38535-38538-38548-38711-38746-38811-38866-38933-39333-39341-39343-39351-39363-39368-39373-39381-39383-39389-39393-39403-39413-39415-39423-39481-39532-39542-39572-39632-39732-39758-46342-49235-49236-49260-49291-49292-49293-49294-49296-49297-49300-49301-49302-49304-49305-49306-49308-49309-49310-49311-49312-49313-49314-49315-50295-50299-50300-50306-50332-50337-50355-50356-50359-50364-50375-50377-50407-50470-50471-61188-61625-61692-61693-61694-61695-61697-61709-61741-61742-61752-61753-61754-62649-62721-62722-82630-82660-82661-82663-82664-82665-82666-82667-82668-82669-82670-82671-82672-82673-82674-82675-82676-82677-82678-82679-82680-82681-82682-82683-82684-82685-82686-82687</t>
  </si>
  <si>
    <t>04022-04023-04024-04025-04028-04029-04031-04032-04033-04035-04036-04037-04038-04039-04040-04041-04095-34253-34362-34653-38442-38454-38478-38482-38487-38501-38535-38538-38548-38711-38746-38775-38811-38866-38933-39341-39381-39415-39532-39542-39572-39632-39720-39730-39732-39740-39742-39760-39762-46342-49235-49236-49260-49291-49292-49293-49294-49295-49296-49297-49299-49300-49301-49302-49303-49304-49305-49306-49308-49309-49310-49311-49312-49313-49314-49315-49316-49317-49318-49319-49320-49321-49322-49324-49325-49326-49327-49328-49329-49330-49331-49332-49335-49338-49339-49341-49342-49343-49344-49345-49346-49347-49348-49349-49350-49351-49353-49355-49356-49357-49358-49359-49360-49361-49362-49363-49364-49365-49366-49367-49368-49369-49370-49371-49372-49373-49374-49375-49376-49377-49378-49379-49380-49422-49442-49443-49446-49449-49451-49460-50009-50295-50299-50300-50306-50332-50337-50355-50356-50359-50364-50375-50377-50407-50470-50471-61029-61030-61031-61043-61044-61188-61585-61586-61588-61590-61591-61593-61594-61595-61596-61598-61599-61600-61601-61606-61610-61618-61620-61625-61627-61633-61635-61636-61638-61640-61644-61645-61646-61649-61652-61664-61666-61668-61674-61678-61679-61680-61682-61683-61685-61687-61692-61693-61694-61695-61697-61709-61741-61742-61752-61753-61754-61951-61952-62166-62167-62168-62169-62170-62481-62482-62483-62649-62721-62722-62766-62767-62847-62848-62849-62850-63777-63778-63779-63780-63783-63784-63785-64045-65064-65065-65066-65067-65068-65069-65070-65072-65078-65080-65084-65085-65087-65088-65090-65091-65093-65098-65102-65103-65105-65107-66496-66589-66592-66596-66598-66604-66607-66610-66613-66620-66632-66641-66643-66646-66649-66651-66654-66660-67595-67609-67670-67685-67702-67706-68211-68216-68226-68231-68236-68240-68336-68426-68437-68498-68500-68502-68503-68505-68508-68511-68514-68515-68517-68519-68520-68521-68522-68523-68524-68525-68526-68527-68528-68529-68530-68533-68536-68538-68542-68543-68545-68547-68548-68549-68550-68551-68552-68553-68560-68561-68562-68563-68564-68566-68567-68568-68569-68570-68571-68572-68573-68574-68575-68576-68577-68578-68580-68581-68582-68583-68586-68587-68588-68589-68590-68591-68594-68595-68596-68597-68598-68599-68600-68601-68602-68603-68604-68605-68606-68608-68611-68612-68613-68614-68615-68616-68617-68618-68619-68620-68621-68622-68623-68624-68625-68627-68632-68633-68638-68639-68641-68644-68645-68646-68647-68648-68649-68650-68651-68652-68653-68654-68655-68656-68657-68658-68659-68660-68661-68662-68663-68664-68665-68666-68668-68669-68670-68671-68672-68673-68675-68676-68677-68678-68679-68680-68682-68683-68684-68685-68686-68687-68688-68689-68690-68691-68692-68693-68694-68695-68696-68697-68698-68699-68700-68701-68702-68703-68704-68708-68710-68711-68712-68713-68714-68769-68872-68873-79846-79847-82052-82183-82346-82630-82660-82661-82662-82663-82664-82665-82666-82667-82668-82669-82670-82671-82672-82673-82674-82675-82676-82677-82678-82679-82680-82681-82682-82683-82684-82685-82686-82687-82696-90852-90854-90855-90863-90864-90865-90866-99775</t>
  </si>
  <si>
    <t>00680-39250-39251</t>
  </si>
  <si>
    <t>00550-00680-32730</t>
  </si>
  <si>
    <t>00680-01300-49289</t>
  </si>
  <si>
    <t>00680-39250</t>
  </si>
  <si>
    <t>00681-00689-01300-49266-49271-49289-49381-49382-49383-49384-49387-49388-49389-49390-49391-49392-49393-49394-49395-49396-49397-49398-49399-49400-49401-49402-49403-49404-49405-49406-49407-49408-49409-49410-49411-49413-49421-49424-49426-49427-49428-49429-49430-49431-49433-49434-49435-49436-49437-49438-49439-49441-49444-49450-49452-49454-49455-49458-49461-49466-49467-49468-49948</t>
  </si>
  <si>
    <t>00680-00687-32730-39251</t>
  </si>
  <si>
    <t>00556-00680-00681-00689-32730-39250-39251</t>
  </si>
  <si>
    <t>00680-49289</t>
  </si>
  <si>
    <t>00680-00681-00689-01300-30243-49266-49271-49289-49381-49382-49383-49384-49387-49388-49389-49390-49391-49392-49393-49394-49395-49396-49397-49398-49399-49400-49401-49402-49403-49404-49405-49406-49407-49408-49409-49410-49411-49413-49421-49424-49426-49427-49428-49429-49430-49431-49433-49434-49435-49436-49437-49438-49439-49441-49444-49450-49452-49454-49455-49458-49461-49466-49467-49468-49948-50305-62461-63162-63167-63180-63181-63183-63187-63202-63208-63220-63224-63227-63610-64095-64097-64099-64100-64101-64102-64103-64104-64105-64106-64107-64108-64109-64111-64112-64113-64114-64115-64116-64117-64118-64120-64121-68871</t>
  </si>
  <si>
    <t>00680-49266-49271-49289-49381-49382-49383-49384-49387-49388-49389-49390-49391-49392-49393-49394-49395-49396-49397-49398-49399-49400-49401-49402-49403-49404-49405-49406-49407-49408-49409-49410-49411-49413-49421-49424-49426-49427-49428-49429-49430-49431-49433-49434-49435-49436-49437-49438-49439-49441-49444-49450-49452-49454-49455-49458-49461-49466-49467-49468-49948</t>
  </si>
  <si>
    <t>00681-50305</t>
  </si>
  <si>
    <t>00680-00681-00689-01300-49266-49271-49289-49381-49382-49383-49384-49387-49388-49389-49390-49391-49392-49393-49394-49395-49396-49397-49398-49399-49400-49401-49402-49403-49404-49405-49406-49407-49408-49409-49410-49411-49413-49421-49424-49426-49427-49428-49429-49430-49431-49433-49434-49435-49436-49437-49438-49439-49441-49444-49450-49452-49454-49455-49458-49461-49466-49467-49468-49948-50305-63162-63781-63782-68871</t>
  </si>
  <si>
    <t>Organics PCBs and Other</t>
  </si>
  <si>
    <t>Organics, Pesticides</t>
  </si>
  <si>
    <t>PHY</t>
  </si>
  <si>
    <t>00010-00060-00095-00400-30208</t>
  </si>
  <si>
    <t>00004-00010-00060-00061-00065-00080-00095-00400-00900-00902-30207-30208-30209-63676-70300-70301-70302-70303</t>
  </si>
  <si>
    <t>00010-00025-00060-00061-00065-00076-00080-00095-00400-00403-00520-00900-30207-30208-30209-70300-70302-70303-90095</t>
  </si>
  <si>
    <t>00010-00025-00061-00065-00080-00095-00400-00403-00900-00902-30207-30209-70300-70301-70302-70303-90095</t>
  </si>
  <si>
    <t>00010-00095</t>
  </si>
  <si>
    <t>00010-00060-00061-00070-00080-00095-00310-00340-00400-00515-00530-00900-00902-30208-30209-70300-70301-70302-70303</t>
  </si>
  <si>
    <t>00010-00025-00061-00065-00080-00095-00400-00403-00900-30207-30209-70300-70301-70302-70303-90095</t>
  </si>
  <si>
    <t>00080-00095-00400-00900-00902-70300-70301-70303</t>
  </si>
  <si>
    <t>00010-00061-00080-00095-00400-00900-00902-30209-70300-70301-70302-70303</t>
  </si>
  <si>
    <t>00010-00025-00061-00065-00095-00400-00403-30207-30209-90095</t>
  </si>
  <si>
    <t>00010-00060-00080-00095-00400-00900-00902-30208-70300-70301-70302-70303</t>
  </si>
  <si>
    <t>00010-00060-00061-00080-00095-00400-00900-00902-30208-30209-70300-70301-70302-70303</t>
  </si>
  <si>
    <t>00004-00010-00025-00061-00065-00080-00095-00400-00403-00900-00902-30207-30209-63675-70300-70301-70302-70303-90095</t>
  </si>
  <si>
    <t>00010-00060-00075-00080-00095-00310-00335-00400-00500-00505-00515-00530-00900-00902-30208-70299-70300-70302-70303</t>
  </si>
  <si>
    <t>00010-00061-00076-00080-00095-00340-00400-00403-00520-00900-00902-30209-70300-70301-70302-70303-90095-95902</t>
  </si>
  <si>
    <t>00010-00025-00061-00065-00076-00080-00095-00340-00400-00403-00520-00530-00900-00902-30207-30209-63676-70300-70301-70302-70303-90095-95902</t>
  </si>
  <si>
    <t>00004-00010-00025-00061-00065-00076-00077-00095-00310-00340-00400-00530-01305-01320-01325-01330-01345-01350-30207-30209-63680-70300-70303</t>
  </si>
  <si>
    <t>00010-00060-00075-00080-00095-00310-00335-00400-00500-00505-00515-00530-00900-30208-70299-70300-70302-70303</t>
  </si>
  <si>
    <t>00010-00061-00065-00076-00080-00095-00310-00400-30207-30209</t>
  </si>
  <si>
    <t>00010-00061-00076-00080-00095-00400-30209</t>
  </si>
  <si>
    <t>00004-00010-00020-00025-00061-00065-00095-00310-00340-00400-00403-00530-00900-00904-30207-30209-63680-70300-70301-70302-70303</t>
  </si>
  <si>
    <t>00004-00010-00061-00065-30207-30209-63675</t>
  </si>
  <si>
    <t>00010-00025-00060-00061-00065-00080-00095-00400-00403-00900-00902-30207-30208-30209-70300-70301-70302-70303-90095</t>
  </si>
  <si>
    <t>00010-00025-00060-00061-00065-00076-00077-00080-00095-00400-00403-00900-00902-00904-01305-01320-01325-01330-01345-01350-30207-30208-30209-70300-70301-70302-70303-90095</t>
  </si>
  <si>
    <t>00010-00070-00080-00095-00310-00340-00400-00515-00530-00900-00902-70300-70301-70303</t>
  </si>
  <si>
    <t>00010-00025-00061-00065-00076-00077-00080-00095-00310-00339-00400-00403-00495-00500-00530-00900-00902-30207-30209-63676-70300-70301-70302-70303-90095</t>
  </si>
  <si>
    <t>00010-00025-00061-00065-00070-00076-00095-00340-00400-00403-00530-00535-00540-00900-00902-30207-30209-70300-70301-70302-70303-90095-95902</t>
  </si>
  <si>
    <t>00004-00010-00025-00061-00065-00080-00095-00400-00403-00900-30207-30209-63675-70300-70301-70302-70303-90095</t>
  </si>
  <si>
    <t>00004-00010-00025-00061-00065-00070-00080-00095-00310-00340-00400-00403-00515-00530-00900-00902-30207-30209-63676-63680-70300-70301-70302-70303</t>
  </si>
  <si>
    <t>00010-00025-00061-00065-00095-00310-00400-30207-30209-63676</t>
  </si>
  <si>
    <t>00010-00020-00025-00061-00065-00077-00095-00340-00400-00403-00530-00900-00904-30207-30209-63676-70300-70301-70303-90095</t>
  </si>
  <si>
    <t>00004-00010-00025-00061-00065-00076-00077-00080-00095-00310-00340-00400-00403-00530-00900-00902-00904-30207-30209-63676-63680-70300-70301-70302-70303-90095</t>
  </si>
  <si>
    <t>00010-00025-00061-00065-00077-00095-00310-00340-00400-00403-00530-30207-30209-63676-63680-70300-70302-70303-90095</t>
  </si>
  <si>
    <t>00010-00025-00095-00400-00403-90095</t>
  </si>
  <si>
    <t>00004-00010-00020-00025-00061-00065-00076-00077-00095-00310-00340-00400-00403-00530-00900-00904-00905-01305-01320-01325-01330-01345-01350-30207-30209-50624-61726-63676-63680-70300-70301-70302-70303-90095-99872</t>
  </si>
  <si>
    <t>00004-00010-00025-00061-00065-00076-00077-00095-00310-00340-00400-00403-00530-00900-00904-30207-30209-63676-63680-70300-70301-70303</t>
  </si>
  <si>
    <t>00004-00010-00025-00061-00065-00076-00080-00095-00310-00340-00400-00403-00530-00900-30207-30209-61028-63675-63680-70300-70301-70302-70303-90095</t>
  </si>
  <si>
    <t>00010-00025-00061-00095-00340-00400-00530-30209-63676</t>
  </si>
  <si>
    <t>00004-00010-00020-00025-00061-00065-00076-00077-00095-00310-00340-00400-00403-00530-00900-00904-00905-01305-01320-01325-01330-01345-01350-30207-30209-50624-61028-61726-63676-63680-70300-70301-70302-70303-81903-90095-99872</t>
  </si>
  <si>
    <t>00061-00065-30207-30209</t>
  </si>
  <si>
    <t>00061-00065-00310-00340-00530-30207-30209-63675</t>
  </si>
  <si>
    <t>Physical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</si>
</sst>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8" fillId="33" borderId="10" xfId="0" applyFont="1" applyFill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16" xfId="0" applyBorder="1"/>
    <xf numFmtId="0" fontId="18" fillId="0" borderId="2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5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left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18" fillId="39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left"/>
    </xf>
    <xf numFmtId="0" fontId="19" fillId="0" borderId="0" xfId="0" applyFont="1"/>
    <xf numFmtId="0" fontId="18" fillId="36" borderId="17" xfId="0" applyFont="1" applyFill="1" applyBorder="1" applyAlignment="1">
      <alignment horizontal="right"/>
    </xf>
    <xf numFmtId="0" fontId="18" fillId="36" borderId="18" xfId="0" applyFont="1" applyFill="1" applyBorder="1" applyAlignment="1">
      <alignment horizontal="right"/>
    </xf>
    <xf numFmtId="0" fontId="18" fillId="37" borderId="15" xfId="0" applyFont="1" applyFill="1" applyBorder="1" applyAlignment="1">
      <alignment horizontal="right"/>
    </xf>
    <xf numFmtId="0" fontId="18" fillId="37" borderId="16" xfId="0" applyFont="1" applyFill="1" applyBorder="1" applyAlignment="1">
      <alignment horizontal="right"/>
    </xf>
    <xf numFmtId="0" fontId="18" fillId="38" borderId="17" xfId="0" applyFont="1" applyFill="1" applyBorder="1" applyAlignment="1">
      <alignment horizontal="right"/>
    </xf>
    <xf numFmtId="0" fontId="18" fillId="38" borderId="18" xfId="0" applyFont="1" applyFill="1" applyBorder="1" applyAlignment="1">
      <alignment horizontal="right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36ED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NUT_inventory_plots!$F$6:$F$21</c:f>
              <c:strCache>
                <c:ptCount val="16"/>
                <c:pt idx="0">
                  <c:v>7281960</c:v>
                </c:pt>
                <c:pt idx="1">
                  <c:v>7281977</c:v>
                </c:pt>
                <c:pt idx="2">
                  <c:v>7282000</c:v>
                </c:pt>
                <c:pt idx="3">
                  <c:v>7282075</c:v>
                </c:pt>
                <c:pt idx="4">
                  <c:v>7282090</c:v>
                </c:pt>
                <c:pt idx="5">
                  <c:v>7282100</c:v>
                </c:pt>
                <c:pt idx="6">
                  <c:v>7282500</c:v>
                </c:pt>
                <c:pt idx="7">
                  <c:v>7283000</c:v>
                </c:pt>
                <c:pt idx="8">
                  <c:v>7283500</c:v>
                </c:pt>
                <c:pt idx="9">
                  <c:v>7284500</c:v>
                </c:pt>
                <c:pt idx="10">
                  <c:v>7285000</c:v>
                </c:pt>
                <c:pt idx="11">
                  <c:v>7285400</c:v>
                </c:pt>
                <c:pt idx="12">
                  <c:v>7285500</c:v>
                </c:pt>
                <c:pt idx="13">
                  <c:v>7285510</c:v>
                </c:pt>
                <c:pt idx="14">
                  <c:v>7285900</c:v>
                </c:pt>
                <c:pt idx="15">
                  <c:v>7286000</c:v>
                </c:pt>
              </c:strCache>
            </c:strRef>
          </c:cat>
          <c:val>
            <c:numRef>
              <c:f>NUT_inventory_plots!$G$6:$G$21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3</c:v>
                </c:pt>
                <c:pt idx="7">
                  <c:v>465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1471</c:v>
                </c:pt>
                <c:pt idx="12">
                  <c:v>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D-4D72-9C93-6A69A4D5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'OPE_inventory_plots '!$G$4</c:f>
              <c:strCache>
                <c:ptCount val="1"/>
                <c:pt idx="0">
                  <c:v>Organics, pesticide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2225">
              <a:solidFill>
                <a:sysClr val="windowText" lastClr="000000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19050" rIns="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'OPE_inventory_plots '!$F$6:$F$21</c:f>
              <c:strCache>
                <c:ptCount val="16"/>
                <c:pt idx="0">
                  <c:v>7287000</c:v>
                </c:pt>
                <c:pt idx="1">
                  <c:v>7287120</c:v>
                </c:pt>
                <c:pt idx="2">
                  <c:v>7287150</c:v>
                </c:pt>
                <c:pt idx="3">
                  <c:v>7287160</c:v>
                </c:pt>
                <c:pt idx="4">
                  <c:v>7287355</c:v>
                </c:pt>
                <c:pt idx="5">
                  <c:v>7287400</c:v>
                </c:pt>
                <c:pt idx="6">
                  <c:v>7287404</c:v>
                </c:pt>
                <c:pt idx="7">
                  <c:v>7287405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'OPE_inventory_plots '!$G$6:$G$21</c:f>
              <c:numCache>
                <c:formatCode>General</c:formatCode>
                <c:ptCount val="16"/>
                <c:pt idx="0">
                  <c:v>133</c:v>
                </c:pt>
                <c:pt idx="1">
                  <c:v>812</c:v>
                </c:pt>
                <c:pt idx="2">
                  <c:v>349</c:v>
                </c:pt>
                <c:pt idx="3">
                  <c:v>393</c:v>
                </c:pt>
                <c:pt idx="4">
                  <c:v>645</c:v>
                </c:pt>
                <c:pt idx="5">
                  <c:v>0</c:v>
                </c:pt>
                <c:pt idx="6">
                  <c:v>656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6-49B4-A6DD-2B4494AD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255738865975079"/>
          <c:y val="0.16986279492841172"/>
          <c:w val="0.15930810731991835"/>
          <c:h val="9.1491341360107739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INM_IMM_inventory_plots!$G$4</c:f>
              <c:strCache>
                <c:ptCount val="1"/>
                <c:pt idx="0">
                  <c:v>Inorganic major metals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INM_IMM_inventory_plots!$F$6:$F$21</c:f>
              <c:strCache>
                <c:ptCount val="16"/>
                <c:pt idx="0">
                  <c:v>7287000</c:v>
                </c:pt>
                <c:pt idx="1">
                  <c:v>7287120</c:v>
                </c:pt>
                <c:pt idx="2">
                  <c:v>7287150</c:v>
                </c:pt>
                <c:pt idx="3">
                  <c:v>7287160</c:v>
                </c:pt>
                <c:pt idx="4">
                  <c:v>7287355</c:v>
                </c:pt>
                <c:pt idx="5">
                  <c:v>7287400</c:v>
                </c:pt>
                <c:pt idx="6">
                  <c:v>7287404</c:v>
                </c:pt>
                <c:pt idx="7">
                  <c:v>7287405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INM_IMM_inventory_plots!$G$6:$G$21</c:f>
              <c:numCache>
                <c:formatCode>General</c:formatCode>
                <c:ptCount val="16"/>
                <c:pt idx="0">
                  <c:v>66</c:v>
                </c:pt>
                <c:pt idx="1">
                  <c:v>645</c:v>
                </c:pt>
                <c:pt idx="2">
                  <c:v>48</c:v>
                </c:pt>
                <c:pt idx="3">
                  <c:v>48</c:v>
                </c:pt>
                <c:pt idx="4">
                  <c:v>90</c:v>
                </c:pt>
                <c:pt idx="5">
                  <c:v>0</c:v>
                </c:pt>
                <c:pt idx="6">
                  <c:v>90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37F-83A9-1E0F2F37E4AE}"/>
            </c:ext>
          </c:extLst>
        </c:ser>
        <c:ser>
          <c:idx val="1"/>
          <c:order val="1"/>
          <c:tx>
            <c:strRef>
              <c:f>INM_IMM_inventory_plots!$H$4</c:f>
              <c:strCache>
                <c:ptCount val="1"/>
                <c:pt idx="0">
                  <c:v>Inorganic minor metals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91440" tIns="19050" rIns="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INM_IMM_inventory_plots!$F$6:$F$21</c:f>
              <c:strCache>
                <c:ptCount val="16"/>
                <c:pt idx="0">
                  <c:v>7287000</c:v>
                </c:pt>
                <c:pt idx="1">
                  <c:v>7287120</c:v>
                </c:pt>
                <c:pt idx="2">
                  <c:v>7287150</c:v>
                </c:pt>
                <c:pt idx="3">
                  <c:v>7287160</c:v>
                </c:pt>
                <c:pt idx="4">
                  <c:v>7287355</c:v>
                </c:pt>
                <c:pt idx="5">
                  <c:v>7287400</c:v>
                </c:pt>
                <c:pt idx="6">
                  <c:v>7287404</c:v>
                </c:pt>
                <c:pt idx="7">
                  <c:v>7287405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INM_IMM_inventory_plots!$H$6:$H$21</c:f>
              <c:numCache>
                <c:formatCode>General</c:formatCode>
                <c:ptCount val="16"/>
                <c:pt idx="0">
                  <c:v>64</c:v>
                </c:pt>
                <c:pt idx="1">
                  <c:v>1220</c:v>
                </c:pt>
                <c:pt idx="2">
                  <c:v>159</c:v>
                </c:pt>
                <c:pt idx="3">
                  <c:v>159</c:v>
                </c:pt>
                <c:pt idx="4">
                  <c:v>312</c:v>
                </c:pt>
                <c:pt idx="5">
                  <c:v>0</c:v>
                </c:pt>
                <c:pt idx="6">
                  <c:v>312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D-437F-83A9-1E0F2F37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0917177019539164E-2"/>
          <c:y val="0.16986279492841172"/>
          <c:w val="0.13285308086489189"/>
          <c:h val="0.1708564207251871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INN_IMN_inventory_plots!$G$4</c:f>
              <c:strCache>
                <c:ptCount val="1"/>
                <c:pt idx="0">
                  <c:v>Inorganic major non-metals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INN_IMN_inventory_plots!$F$6:$F$21</c:f>
              <c:strCache>
                <c:ptCount val="16"/>
                <c:pt idx="0">
                  <c:v>7287000</c:v>
                </c:pt>
                <c:pt idx="1">
                  <c:v>7287120</c:v>
                </c:pt>
                <c:pt idx="2">
                  <c:v>7287150</c:v>
                </c:pt>
                <c:pt idx="3">
                  <c:v>7287160</c:v>
                </c:pt>
                <c:pt idx="4">
                  <c:v>7287355</c:v>
                </c:pt>
                <c:pt idx="5">
                  <c:v>7287400</c:v>
                </c:pt>
                <c:pt idx="6">
                  <c:v>7287404</c:v>
                </c:pt>
                <c:pt idx="7">
                  <c:v>7287405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INN_IMN_inventory_plots!$G$6:$G$21</c:f>
              <c:numCache>
                <c:formatCode>General</c:formatCode>
                <c:ptCount val="16"/>
                <c:pt idx="0">
                  <c:v>122</c:v>
                </c:pt>
                <c:pt idx="1">
                  <c:v>969</c:v>
                </c:pt>
                <c:pt idx="2">
                  <c:v>569</c:v>
                </c:pt>
                <c:pt idx="3">
                  <c:v>577</c:v>
                </c:pt>
                <c:pt idx="4">
                  <c:v>1255</c:v>
                </c:pt>
                <c:pt idx="5">
                  <c:v>384</c:v>
                </c:pt>
                <c:pt idx="6">
                  <c:v>1254</c:v>
                </c:pt>
                <c:pt idx="7">
                  <c:v>390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C-4372-922F-E2B0DED74AE4}"/>
            </c:ext>
          </c:extLst>
        </c:ser>
        <c:ser>
          <c:idx val="1"/>
          <c:order val="1"/>
          <c:tx>
            <c:strRef>
              <c:f>INN_IMN_inventory_plots!$H$4</c:f>
              <c:strCache>
                <c:ptCount val="1"/>
                <c:pt idx="0">
                  <c:v>Inorganic minor non-metals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91440" tIns="19050" rIns="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INN_IMN_inventory_plots!$F$6:$F$21</c:f>
              <c:strCache>
                <c:ptCount val="16"/>
                <c:pt idx="0">
                  <c:v>7287000</c:v>
                </c:pt>
                <c:pt idx="1">
                  <c:v>7287120</c:v>
                </c:pt>
                <c:pt idx="2">
                  <c:v>7287150</c:v>
                </c:pt>
                <c:pt idx="3">
                  <c:v>7287160</c:v>
                </c:pt>
                <c:pt idx="4">
                  <c:v>7287355</c:v>
                </c:pt>
                <c:pt idx="5">
                  <c:v>7287400</c:v>
                </c:pt>
                <c:pt idx="6">
                  <c:v>7287404</c:v>
                </c:pt>
                <c:pt idx="7">
                  <c:v>7287405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INN_IMN_inventory_plots!$H$6:$H$21</c:f>
              <c:numCache>
                <c:formatCode>General</c:formatCode>
                <c:ptCount val="16"/>
                <c:pt idx="0">
                  <c:v>12</c:v>
                </c:pt>
                <c:pt idx="1">
                  <c:v>210</c:v>
                </c:pt>
                <c:pt idx="2">
                  <c:v>30</c:v>
                </c:pt>
                <c:pt idx="3">
                  <c:v>30</c:v>
                </c:pt>
                <c:pt idx="4">
                  <c:v>60</c:v>
                </c:pt>
                <c:pt idx="5">
                  <c:v>0</c:v>
                </c:pt>
                <c:pt idx="6">
                  <c:v>60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C-4372-922F-E2B0DED7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0917177019539164E-2"/>
          <c:y val="0.16986279492841172"/>
          <c:w val="0.15930810731991835"/>
          <c:h val="0.1576289074976739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SED_inventory_plots!$F$6:$F$21</c:f>
              <c:strCache>
                <c:ptCount val="16"/>
                <c:pt idx="0">
                  <c:v>7288955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SED_inventory_plots!$G$6:$G$21</c:f>
              <c:numCache>
                <c:formatCode>General</c:formatCode>
                <c:ptCount val="16"/>
                <c:pt idx="0">
                  <c:v>1172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4F0E-9156-03A9CF57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PHY_inventory_plots!$F$6:$F$21</c:f>
              <c:strCache>
                <c:ptCount val="16"/>
                <c:pt idx="0">
                  <c:v>7281960</c:v>
                </c:pt>
                <c:pt idx="1">
                  <c:v>7281977</c:v>
                </c:pt>
                <c:pt idx="2">
                  <c:v>7282000</c:v>
                </c:pt>
                <c:pt idx="3">
                  <c:v>7282075</c:v>
                </c:pt>
                <c:pt idx="4">
                  <c:v>7282090</c:v>
                </c:pt>
                <c:pt idx="5">
                  <c:v>7282100</c:v>
                </c:pt>
                <c:pt idx="6">
                  <c:v>7282500</c:v>
                </c:pt>
                <c:pt idx="7">
                  <c:v>7283000</c:v>
                </c:pt>
                <c:pt idx="8">
                  <c:v>7283500</c:v>
                </c:pt>
                <c:pt idx="9">
                  <c:v>7284500</c:v>
                </c:pt>
                <c:pt idx="10">
                  <c:v>7285000</c:v>
                </c:pt>
                <c:pt idx="11">
                  <c:v>7285400</c:v>
                </c:pt>
                <c:pt idx="12">
                  <c:v>7285500</c:v>
                </c:pt>
                <c:pt idx="13">
                  <c:v>7285510</c:v>
                </c:pt>
                <c:pt idx="14">
                  <c:v>7285900</c:v>
                </c:pt>
                <c:pt idx="15">
                  <c:v>7286000</c:v>
                </c:pt>
              </c:strCache>
            </c:strRef>
          </c:cat>
          <c:val>
            <c:numRef>
              <c:f>PHY_inventory_plots!$G$6:$G$21</c:f>
              <c:numCache>
                <c:formatCode>General</c:formatCode>
                <c:ptCount val="16"/>
                <c:pt idx="0">
                  <c:v>1711</c:v>
                </c:pt>
                <c:pt idx="1">
                  <c:v>2138</c:v>
                </c:pt>
                <c:pt idx="2">
                  <c:v>0</c:v>
                </c:pt>
                <c:pt idx="3">
                  <c:v>1576</c:v>
                </c:pt>
                <c:pt idx="4">
                  <c:v>1645</c:v>
                </c:pt>
                <c:pt idx="5">
                  <c:v>157</c:v>
                </c:pt>
                <c:pt idx="6">
                  <c:v>8</c:v>
                </c:pt>
                <c:pt idx="7">
                  <c:v>589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1995</c:v>
                </c:pt>
                <c:pt idx="12">
                  <c:v>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8-47B5-85F1-0239AE8D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42240553264179E-2"/>
          <c:y val="0.14550264550264549"/>
          <c:w val="0.92670749489647131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BIO_inventory_plots!$F$6:$F$21</c:f>
              <c:strCache>
                <c:ptCount val="16"/>
                <c:pt idx="0">
                  <c:v>7288955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BIO_inventory_plots!$G$6:$G$21</c:f>
              <c:numCache>
                <c:formatCode>General</c:formatCode>
                <c:ptCount val="16"/>
                <c:pt idx="0">
                  <c:v>221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D-4C5D-BE01-0658480F2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ajorUnit val="1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MBI_inventory_plots!$F$6:$F$21</c:f>
              <c:strCache>
                <c:ptCount val="16"/>
                <c:pt idx="0">
                  <c:v>7281960</c:v>
                </c:pt>
                <c:pt idx="1">
                  <c:v>7281977</c:v>
                </c:pt>
                <c:pt idx="2">
                  <c:v>7282000</c:v>
                </c:pt>
                <c:pt idx="3">
                  <c:v>7282075</c:v>
                </c:pt>
                <c:pt idx="4">
                  <c:v>7282090</c:v>
                </c:pt>
                <c:pt idx="5">
                  <c:v>7282100</c:v>
                </c:pt>
                <c:pt idx="6">
                  <c:v>7282500</c:v>
                </c:pt>
                <c:pt idx="7">
                  <c:v>7283000</c:v>
                </c:pt>
                <c:pt idx="8">
                  <c:v>7283500</c:v>
                </c:pt>
                <c:pt idx="9">
                  <c:v>7284500</c:v>
                </c:pt>
                <c:pt idx="10">
                  <c:v>7285000</c:v>
                </c:pt>
                <c:pt idx="11">
                  <c:v>7285400</c:v>
                </c:pt>
                <c:pt idx="12">
                  <c:v>7285500</c:v>
                </c:pt>
                <c:pt idx="13">
                  <c:v>7285510</c:v>
                </c:pt>
                <c:pt idx="14">
                  <c:v>7285900</c:v>
                </c:pt>
                <c:pt idx="15">
                  <c:v>7286000</c:v>
                </c:pt>
              </c:strCache>
            </c:strRef>
          </c:cat>
          <c:val>
            <c:numRef>
              <c:f>MBI_inventory_plots!$G$6:$G$21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9-4E22-BBA1-86176AFBD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POP_inventory_plots!$F$6:$F$21</c:f>
              <c:strCache>
                <c:ptCount val="16"/>
                <c:pt idx="0">
                  <c:v>7288000</c:v>
                </c:pt>
                <c:pt idx="1">
                  <c:v>7288200</c:v>
                </c:pt>
                <c:pt idx="2">
                  <c:v>7288280</c:v>
                </c:pt>
                <c:pt idx="3">
                  <c:v>7288500</c:v>
                </c:pt>
                <c:pt idx="4">
                  <c:v>7288555</c:v>
                </c:pt>
                <c:pt idx="5">
                  <c:v>728862211</c:v>
                </c:pt>
                <c:pt idx="6">
                  <c:v>7288650</c:v>
                </c:pt>
                <c:pt idx="7">
                  <c:v>7288700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POP_inventory_plots!$G$6:$G$21</c:f>
              <c:numCache>
                <c:formatCode>General</c:formatCode>
                <c:ptCount val="1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D-4235-BFE9-C97148A9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RAD_inventory_plots!$F$6:$F$21</c:f>
              <c:strCache>
                <c:ptCount val="16"/>
                <c:pt idx="0">
                  <c:v>7281960</c:v>
                </c:pt>
                <c:pt idx="1">
                  <c:v>7281977</c:v>
                </c:pt>
                <c:pt idx="2">
                  <c:v>7282000</c:v>
                </c:pt>
                <c:pt idx="3">
                  <c:v>7282075</c:v>
                </c:pt>
                <c:pt idx="4">
                  <c:v>7282090</c:v>
                </c:pt>
                <c:pt idx="5">
                  <c:v>7282100</c:v>
                </c:pt>
                <c:pt idx="6">
                  <c:v>7282500</c:v>
                </c:pt>
                <c:pt idx="7">
                  <c:v>7283000</c:v>
                </c:pt>
                <c:pt idx="8">
                  <c:v>7283500</c:v>
                </c:pt>
                <c:pt idx="9">
                  <c:v>7284500</c:v>
                </c:pt>
                <c:pt idx="10">
                  <c:v>7285000</c:v>
                </c:pt>
                <c:pt idx="11">
                  <c:v>7285400</c:v>
                </c:pt>
                <c:pt idx="12">
                  <c:v>7285500</c:v>
                </c:pt>
                <c:pt idx="13">
                  <c:v>7285510</c:v>
                </c:pt>
                <c:pt idx="14">
                  <c:v>7285900</c:v>
                </c:pt>
                <c:pt idx="15">
                  <c:v>7286000</c:v>
                </c:pt>
              </c:strCache>
            </c:strRef>
          </c:cat>
          <c:val>
            <c:numRef>
              <c:f>RAD_inventory_plots!$G$6:$G$21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0-46EE-B2F5-942263C7F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ISO_inventory_plots!$F$6:$F$21</c:f>
              <c:strCache>
                <c:ptCount val="16"/>
                <c:pt idx="0">
                  <c:v>7288000</c:v>
                </c:pt>
                <c:pt idx="1">
                  <c:v>7288200</c:v>
                </c:pt>
                <c:pt idx="2">
                  <c:v>7288280</c:v>
                </c:pt>
                <c:pt idx="3">
                  <c:v>7288500</c:v>
                </c:pt>
                <c:pt idx="4">
                  <c:v>7288555</c:v>
                </c:pt>
                <c:pt idx="5">
                  <c:v>728862211</c:v>
                </c:pt>
                <c:pt idx="6">
                  <c:v>7288650</c:v>
                </c:pt>
                <c:pt idx="7">
                  <c:v>7288700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ISO_inventory_plots!$G$6:$G$21</c:f>
              <c:numCache>
                <c:formatCode>General</c:formatCode>
                <c:ptCount val="16"/>
                <c:pt idx="0">
                  <c:v>8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B-4254-A31D-52E77CC1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4515685539289E-2"/>
          <c:y val="0.14550264550264549"/>
          <c:w val="0.90157521976419619"/>
          <c:h val="0.752212223472065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OPC_OOT_inventory_plots!$H$4</c:f>
              <c:strCache>
                <c:ptCount val="1"/>
                <c:pt idx="0">
                  <c:v>Organics, other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19050" rIns="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OPC_OOT_inventory_plots!$F$6:$F$21</c:f>
              <c:strCache>
                <c:ptCount val="16"/>
                <c:pt idx="0">
                  <c:v>7287000</c:v>
                </c:pt>
                <c:pt idx="1">
                  <c:v>7287120</c:v>
                </c:pt>
                <c:pt idx="2">
                  <c:v>7287150</c:v>
                </c:pt>
                <c:pt idx="3">
                  <c:v>7287160</c:v>
                </c:pt>
                <c:pt idx="4">
                  <c:v>7287355</c:v>
                </c:pt>
                <c:pt idx="5">
                  <c:v>7287400</c:v>
                </c:pt>
                <c:pt idx="6">
                  <c:v>7287404</c:v>
                </c:pt>
                <c:pt idx="7">
                  <c:v>7287405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OPC_OOT_inventory_plots!$H$6:$H$21</c:f>
              <c:numCache>
                <c:formatCode>General</c:formatCode>
                <c:ptCount val="16"/>
                <c:pt idx="0">
                  <c:v>13</c:v>
                </c:pt>
                <c:pt idx="1">
                  <c:v>83</c:v>
                </c:pt>
                <c:pt idx="2">
                  <c:v>186</c:v>
                </c:pt>
                <c:pt idx="3">
                  <c:v>187</c:v>
                </c:pt>
                <c:pt idx="4">
                  <c:v>349</c:v>
                </c:pt>
                <c:pt idx="5">
                  <c:v>131</c:v>
                </c:pt>
                <c:pt idx="6">
                  <c:v>346</c:v>
                </c:pt>
                <c:pt idx="7">
                  <c:v>134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5-4391-8F17-DF2720C4E529}"/>
            </c:ext>
          </c:extLst>
        </c:ser>
        <c:ser>
          <c:idx val="0"/>
          <c:order val="1"/>
          <c:tx>
            <c:strRef>
              <c:f>OPC_OOT_inventory_plots!$G$4</c:f>
              <c:strCache>
                <c:ptCount val="1"/>
                <c:pt idx="0">
                  <c:v>Organics, PCB </c:v>
                </c:pt>
              </c:strCache>
            </c:strRef>
          </c:tx>
          <c:spPr>
            <a:solidFill>
              <a:schemeClr val="tx1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19050" rIns="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OPC_OOT_inventory_plots!$F$6:$F$21</c:f>
              <c:strCache>
                <c:ptCount val="16"/>
                <c:pt idx="0">
                  <c:v>7287000</c:v>
                </c:pt>
                <c:pt idx="1">
                  <c:v>7287120</c:v>
                </c:pt>
                <c:pt idx="2">
                  <c:v>7287150</c:v>
                </c:pt>
                <c:pt idx="3">
                  <c:v>7287160</c:v>
                </c:pt>
                <c:pt idx="4">
                  <c:v>7287355</c:v>
                </c:pt>
                <c:pt idx="5">
                  <c:v>7287400</c:v>
                </c:pt>
                <c:pt idx="6">
                  <c:v>7287404</c:v>
                </c:pt>
                <c:pt idx="7">
                  <c:v>7287405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</c:strCache>
            </c:strRef>
          </c:cat>
          <c:val>
            <c:numRef>
              <c:f>OPC_OOT_inventory_plots!$G$6:$G$21</c:f>
              <c:numCache>
                <c:formatCode>General</c:formatCode>
                <c:ptCount val="16"/>
                <c:pt idx="0">
                  <c:v>16</c:v>
                </c:pt>
                <c:pt idx="1">
                  <c:v>25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391-8F17-DF2720C4E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overlap val="-27"/>
        <c:axId val="1367891440"/>
        <c:axId val="1375880912"/>
      </c:barChart>
      <c:catAx>
        <c:axId val="136789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80912"/>
        <c:crosses val="autoZero"/>
        <c:auto val="1"/>
        <c:lblAlgn val="ctr"/>
        <c:lblOffset val="100"/>
        <c:noMultiLvlLbl val="0"/>
      </c:catAx>
      <c:valAx>
        <c:axId val="1375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samples in data set</a:t>
                </a:r>
              </a:p>
            </c:rich>
          </c:tx>
          <c:layout>
            <c:manualLayout>
              <c:xMode val="edge"/>
              <c:yMode val="edge"/>
              <c:x val="8.5855934674832317E-3"/>
              <c:y val="0.1322237498090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1440"/>
        <c:crosses val="autoZero"/>
        <c:crossBetween val="between"/>
        <c:minorUnit val="1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30342040578254"/>
          <c:y val="0.18749947923176266"/>
          <c:w val="0.1341758321876432"/>
          <c:h val="0.1576289074976739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7</xdr:row>
      <xdr:rowOff>4762</xdr:rowOff>
    </xdr:from>
    <xdr:to>
      <xdr:col>23</xdr:col>
      <xdr:colOff>238125</xdr:colOff>
      <xdr:row>22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AAF6C-AB0C-49C3-8A14-3085253E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MBI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Yalobusha Basin with Microbiological Data, HUC-08030205</a:t>
          </a:fld>
          <a:endParaRPr lang="en-US" sz="14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3213A-B7A9-4219-8AEF-0B16512E5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POP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Big Sunflower Basin with Population/Community Data, HUC-08030207</a:t>
          </a:fld>
          <a:endParaRPr lang="en-US" sz="14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08A48-3EDC-468C-880D-3B2427DDB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RAD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Yalobusha Basin with Radiological Data, HUC-08030205</a:t>
          </a:fld>
          <a:endParaRPr lang="en-US" sz="14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CA9AF-7502-4AAA-B204-208E2E6F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ISO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Big Sunflower Basin with Stable Isotope Data, HUC-08030207</a:t>
          </a:fld>
          <a:endParaRPr lang="en-US" sz="1400" b="1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6E1C0-32F4-467C-A945-A1699BB1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OPC_OOT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Upper Yazoo Basin with Organics PCBs and Other Data, HUC-08030206</a:t>
          </a:fld>
          <a:endParaRPr lang="en-US" sz="1400" b="1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628AB-AF08-4D11-8A22-9014140DE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NUT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Yalobusha Basin with Nutrient Data, HUC-08030205</a:t>
          </a:fld>
          <a:endParaRPr lang="en-US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'OPE_inventory_plots '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Upper Yazoo Basin with Organics, Pesticides Data, HUC-08030206</a:t>
          </a:fld>
          <a:endParaRPr lang="en-US" sz="1400" b="1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FB61D-1F0D-4DAF-BA37-21EE4B956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INM_IMM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Upper Yazoo Basin with Inorganic Major &amp; Minor Metals Data, HUC-08030206</a:t>
          </a:fld>
          <a:endParaRPr lang="en-US" sz="1400" b="1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BE4A8-4FEE-4F43-8AA7-5FA71177A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INN_IMN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Upper Yazoo Basin with Inorganic Major &amp; Minor Non-Metals Data, HUC-08030206</a:t>
          </a:fld>
          <a:endParaRPr lang="en-US" sz="1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F296D-CA64-4204-AA36-570154FEF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SED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Lower Yazoo Basin with Sediment Data, HUC-08030208</a:t>
          </a:fld>
          <a:endParaRPr lang="en-US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1D147-BC0D-435D-9AA8-C950ADDE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PHY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Yalobusha Basin with Physical Data, HUC-08030205</a:t>
          </a:fld>
          <a:endParaRPr lang="en-US" sz="1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AF417-6CD0-4385-86FB-44C28621B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0.00198</cdr:x>
      <cdr:y>0.01764</cdr:y>
    </cdr:from>
    <cdr:to>
      <cdr:x>1</cdr:x>
      <cdr:y>0.11126</cdr:y>
    </cdr:to>
    <cdr:sp macro="" textlink="BIO_inventory_plots!$H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E96C5-4744-40BA-AF12-6D28D8E22F54}"/>
            </a:ext>
          </a:extLst>
        </cdr:cNvPr>
        <cdr:cNvSpPr txBox="1"/>
      </cdr:nvSpPr>
      <cdr:spPr>
        <a:xfrm xmlns:a="http://schemas.openxmlformats.org/drawingml/2006/main">
          <a:off x="19050" y="50800"/>
          <a:ext cx="958215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27FE2EE-B7A0-4E54-ABD5-C7765AF56C7F}" type="TxLink">
            <a:rPr lang="en-US" sz="1200" b="1" i="1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in the Lower Yazoo Basin with Biological Data, HUC-08030208</a:t>
          </a:fld>
          <a:endParaRPr lang="en-US" sz="14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21</xdr:row>
      <xdr:rowOff>52387</xdr:rowOff>
    </xdr:from>
    <xdr:to>
      <xdr:col>18</xdr:col>
      <xdr:colOff>38100</xdr:colOff>
      <xdr:row>36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754E6-1E0E-4E45-BBD6-AA4BC1E70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9122-6427-4E83-9BD6-029E1227767A}">
  <dimension ref="A1:B17"/>
  <sheetViews>
    <sheetView workbookViewId="0">
      <selection activeCell="B2" sqref="B2"/>
    </sheetView>
  </sheetViews>
  <sheetFormatPr defaultRowHeight="15" x14ac:dyDescent="0.25"/>
  <cols>
    <col min="1" max="1" width="43" bestFit="1" customWidth="1"/>
    <col min="2" max="2" width="20.42578125" bestFit="1" customWidth="1"/>
  </cols>
  <sheetData>
    <row r="1" spans="1:2" x14ac:dyDescent="0.25">
      <c r="A1" t="s">
        <v>158</v>
      </c>
      <c r="B1" t="s">
        <v>176</v>
      </c>
    </row>
    <row r="2" spans="1:2" x14ac:dyDescent="0.25">
      <c r="A2" t="s">
        <v>159</v>
      </c>
      <c r="B2" t="s">
        <v>7</v>
      </c>
    </row>
    <row r="3" spans="1:2" x14ac:dyDescent="0.25">
      <c r="A3" t="s">
        <v>160</v>
      </c>
      <c r="B3" t="s">
        <v>176</v>
      </c>
    </row>
    <row r="4" spans="1:2" x14ac:dyDescent="0.25">
      <c r="A4" t="s">
        <v>161</v>
      </c>
      <c r="B4" t="s">
        <v>176</v>
      </c>
    </row>
    <row r="5" spans="1:2" x14ac:dyDescent="0.25">
      <c r="A5" t="s">
        <v>162</v>
      </c>
      <c r="B5" t="s">
        <v>176</v>
      </c>
    </row>
    <row r="6" spans="1:2" x14ac:dyDescent="0.25">
      <c r="A6" t="s">
        <v>163</v>
      </c>
      <c r="B6" t="s">
        <v>176</v>
      </c>
    </row>
    <row r="7" spans="1:2" x14ac:dyDescent="0.25">
      <c r="A7" t="s">
        <v>164</v>
      </c>
      <c r="B7" t="s">
        <v>176</v>
      </c>
    </row>
    <row r="8" spans="1:2" x14ac:dyDescent="0.25">
      <c r="A8" t="s">
        <v>165</v>
      </c>
      <c r="B8" t="s">
        <v>176</v>
      </c>
    </row>
    <row r="9" spans="1:2" x14ac:dyDescent="0.25">
      <c r="A9" t="s">
        <v>166</v>
      </c>
      <c r="B9" t="s">
        <v>176</v>
      </c>
    </row>
    <row r="10" spans="1:2" x14ac:dyDescent="0.25">
      <c r="A10" t="s">
        <v>167</v>
      </c>
      <c r="B10" t="s">
        <v>176</v>
      </c>
    </row>
    <row r="11" spans="1:2" x14ac:dyDescent="0.25">
      <c r="A11" t="s">
        <v>168</v>
      </c>
      <c r="B11" t="s">
        <v>176</v>
      </c>
    </row>
    <row r="12" spans="1:2" x14ac:dyDescent="0.25">
      <c r="A12" t="s">
        <v>169</v>
      </c>
      <c r="B12" t="s">
        <v>7</v>
      </c>
    </row>
    <row r="13" spans="1:2" x14ac:dyDescent="0.25">
      <c r="A13" t="s">
        <v>170</v>
      </c>
      <c r="B13" t="s">
        <v>176</v>
      </c>
    </row>
    <row r="14" spans="1:2" x14ac:dyDescent="0.25">
      <c r="A14" t="s">
        <v>171</v>
      </c>
      <c r="B14" t="s">
        <v>176</v>
      </c>
    </row>
    <row r="15" spans="1:2" x14ac:dyDescent="0.25">
      <c r="A15" t="s">
        <v>172</v>
      </c>
      <c r="B15" t="s">
        <v>176</v>
      </c>
    </row>
    <row r="16" spans="1:2" x14ac:dyDescent="0.25">
      <c r="A16" t="s">
        <v>173</v>
      </c>
      <c r="B16" t="s">
        <v>176</v>
      </c>
    </row>
    <row r="17" spans="1:2" x14ac:dyDescent="0.25">
      <c r="A17" t="s">
        <v>174</v>
      </c>
      <c r="B17" s="52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FA3A-0F58-4292-BC56-BA1104B6AEB2}">
  <sheetPr>
    <tabColor rgb="FF00B050"/>
  </sheetPr>
  <dimension ref="A1:H78"/>
  <sheetViews>
    <sheetView workbookViewId="0">
      <selection activeCell="D33" sqref="D33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8030206</v>
      </c>
      <c r="G1" s="4" t="s">
        <v>5</v>
      </c>
      <c r="H1" s="3" t="str">
        <f>"USGS sites in the "&amp;C3&amp;" Basin with " &amp;C2&amp;" Data, HUC-0"&amp;C1</f>
        <v>USGS sites in the Upper Yazoo Basin with Organics PCBs and Other Data, HUC-08030206</v>
      </c>
    </row>
    <row r="2" spans="1:8" ht="15.75" thickBot="1" x14ac:dyDescent="0.3">
      <c r="A2" s="55" t="s">
        <v>6</v>
      </c>
      <c r="B2" s="56"/>
      <c r="C2" s="21" t="s">
        <v>309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Upper Yazoo</v>
      </c>
    </row>
    <row r="4" spans="1:8" ht="15.75" thickBot="1" x14ac:dyDescent="0.3">
      <c r="G4" t="s">
        <v>269</v>
      </c>
      <c r="H4" t="s">
        <v>270</v>
      </c>
    </row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273</v>
      </c>
      <c r="H5" s="5" t="s">
        <v>271</v>
      </c>
    </row>
    <row r="6" spans="1:8" x14ac:dyDescent="0.25">
      <c r="A6" s="33">
        <v>1</v>
      </c>
      <c r="B6" s="22">
        <f>HLOOKUP($C$1,site_huc_lookup!$A$1:$K$17,A6+1,)</f>
        <v>7287000</v>
      </c>
      <c r="C6" s="24">
        <f>IFERROR(VLOOKUP($B6,site_huc_lookup!$N$2:$R$74,3,),"-")</f>
        <v>-90.181666699999994</v>
      </c>
      <c r="D6" s="28">
        <f>IFERROR(VLOOKUP($B6,site_huc_lookup!$N$2:$R$74,4,),"-")</f>
        <v>33.524444440000003</v>
      </c>
      <c r="E6" s="26" t="str">
        <f>IFERROR(VLOOKUP($B6,site_huc_lookup!$N$2:$R$74,5,),"-")</f>
        <v>Yazoo River at Greenwood MS</v>
      </c>
      <c r="F6" t="str">
        <f t="shared" ref="F6:F21" si="0">TEXT(B6,"General")</f>
        <v>7287000</v>
      </c>
      <c r="G6" s="2">
        <f>IF(VLOOKUP($B6,OPC_inventory_all!$A$2:$E$74,3,)=0,"-",VLOOKUP($B6,OPC_inventory_all!$A$2:$E$74,3,))</f>
        <v>16</v>
      </c>
      <c r="H6" s="2">
        <f>IF(VLOOKUP($B6,OOT_inventory_all!$A$2:$E$74,3,)=0,"-",VLOOKUP($B6,OOT_inventory_all!$A$2:$E$74,3,))</f>
        <v>13</v>
      </c>
    </row>
    <row r="7" spans="1:8" x14ac:dyDescent="0.25">
      <c r="A7" s="34">
        <v>2</v>
      </c>
      <c r="B7" s="22">
        <f>HLOOKUP($C$1,site_huc_lookup!$A$1:$K$17,A7+1,)</f>
        <v>7287120</v>
      </c>
      <c r="C7" s="24">
        <f>IFERROR(VLOOKUP($B7,site_huc_lookup!$N$2:$R$74,3,),"-")</f>
        <v>-90.272028599999999</v>
      </c>
      <c r="D7" s="28">
        <f>IFERROR(VLOOKUP($B7,site_huc_lookup!$N$2:$R$74,4,),"-")</f>
        <v>33.396788460000003</v>
      </c>
      <c r="E7" s="26" t="str">
        <f>IFERROR(VLOOKUP($B7,site_huc_lookup!$N$2:$R$74,5,),"-")</f>
        <v>Yazoo River near Shell Bluff MS</v>
      </c>
      <c r="F7" t="str">
        <f t="shared" si="0"/>
        <v>7287120</v>
      </c>
      <c r="G7" s="2">
        <f>IF(VLOOKUP($B7,OPC_inventory_all!$A$2:$E$74,3,)=0,"-",VLOOKUP($B7,OPC_inventory_all!$A$2:$E$74,3,))</f>
        <v>25</v>
      </c>
      <c r="H7" s="2">
        <f>IF(VLOOKUP($B7,OOT_inventory_all!$A$2:$E$74,3,)=0,"-",VLOOKUP($B7,OOT_inventory_all!$A$2:$E$74,3,))</f>
        <v>83</v>
      </c>
    </row>
    <row r="8" spans="1:8" x14ac:dyDescent="0.25">
      <c r="A8" s="34">
        <v>3</v>
      </c>
      <c r="B8" s="22">
        <f>HLOOKUP($C$1,site_huc_lookup!$A$1:$K$17,A8+1,)</f>
        <v>7287150</v>
      </c>
      <c r="C8" s="24">
        <f>IFERROR(VLOOKUP($B8,site_huc_lookup!$N$2:$R$74,3,),"-")</f>
        <v>-90.151388900000001</v>
      </c>
      <c r="D8" s="28">
        <f>IFERROR(VLOOKUP($B8,site_huc_lookup!$N$2:$R$74,4,),"-")</f>
        <v>33.340000000000003</v>
      </c>
      <c r="E8" s="26" t="str">
        <f>IFERROR(VLOOKUP($B8,site_huc_lookup!$N$2:$R$74,5,),"-")</f>
        <v>Abiaca Creek near Seven Pines MS</v>
      </c>
      <c r="F8" t="str">
        <f t="shared" si="0"/>
        <v>7287150</v>
      </c>
      <c r="G8" s="2">
        <f>IF(VLOOKUP($B8,OPC_inventory_all!$A$2:$E$74,3,)=0,"-",VLOOKUP($B8,OPC_inventory_all!$A$2:$E$74,3,))</f>
        <v>8</v>
      </c>
      <c r="H8" s="2">
        <f>IF(VLOOKUP($B8,OOT_inventory_all!$A$2:$E$74,3,)=0,"-",VLOOKUP($B8,OOT_inventory_all!$A$2:$E$74,3,))</f>
        <v>186</v>
      </c>
    </row>
    <row r="9" spans="1:8" x14ac:dyDescent="0.25">
      <c r="A9" s="34">
        <v>4</v>
      </c>
      <c r="B9" s="22">
        <f>HLOOKUP($C$1,site_huc_lookup!$A$1:$K$17,A9+1,)</f>
        <v>7287160</v>
      </c>
      <c r="C9" s="24">
        <f>IFERROR(VLOOKUP($B9,site_huc_lookup!$N$2:$R$74,3,),"-")</f>
        <v>-90.237222200000005</v>
      </c>
      <c r="D9" s="28">
        <f>IFERROR(VLOOKUP($B9,site_huc_lookup!$N$2:$R$74,4,),"-")</f>
        <v>33.341666670000002</v>
      </c>
      <c r="E9" s="26" t="str">
        <f>IFERROR(VLOOKUP($B9,site_huc_lookup!$N$2:$R$74,5,),"-")</f>
        <v>Abiaca Creek at Cruger MS</v>
      </c>
      <c r="F9" t="str">
        <f t="shared" si="0"/>
        <v>7287160</v>
      </c>
      <c r="G9" s="2">
        <f>IF(VLOOKUP($B9,OPC_inventory_all!$A$2:$E$74,3,)=0,"-",VLOOKUP($B9,OPC_inventory_all!$A$2:$E$74,3,))</f>
        <v>8</v>
      </c>
      <c r="H9" s="2">
        <f>IF(VLOOKUP($B9,OOT_inventory_all!$A$2:$E$74,3,)=0,"-",VLOOKUP($B9,OOT_inventory_all!$A$2:$E$74,3,))</f>
        <v>187</v>
      </c>
    </row>
    <row r="10" spans="1:8" x14ac:dyDescent="0.25">
      <c r="A10" s="34">
        <v>5</v>
      </c>
      <c r="B10" s="22">
        <f>HLOOKUP($C$1,site_huc_lookup!$A$1:$K$17,A10+1,)</f>
        <v>7287355</v>
      </c>
      <c r="C10" s="24">
        <f>IFERROR(VLOOKUP($B10,site_huc_lookup!$N$2:$R$74,3,),"-")</f>
        <v>-90.196111099999996</v>
      </c>
      <c r="D10" s="28">
        <f>IFERROR(VLOOKUP($B10,site_huc_lookup!$N$2:$R$74,4,),"-")</f>
        <v>33.138055559999998</v>
      </c>
      <c r="E10" s="26" t="str">
        <f>IFERROR(VLOOKUP($B10,site_huc_lookup!$N$2:$R$74,5,),"-")</f>
        <v>Fannegusha Creek near Howard MS</v>
      </c>
      <c r="F10" t="str">
        <f t="shared" si="0"/>
        <v>7287355</v>
      </c>
      <c r="G10" s="2">
        <f>IF(VLOOKUP($B10,OPC_inventory_all!$A$2:$E$74,3,)=0,"-",VLOOKUP($B10,OPC_inventory_all!$A$2:$E$74,3,))</f>
        <v>15</v>
      </c>
      <c r="H10" s="2">
        <f>IF(VLOOKUP($B10,OOT_inventory_all!$A$2:$E$74,3,)=0,"-",VLOOKUP($B10,OOT_inventory_all!$A$2:$E$74,3,))</f>
        <v>349</v>
      </c>
    </row>
    <row r="11" spans="1:8" x14ac:dyDescent="0.25">
      <c r="A11" s="34">
        <v>6</v>
      </c>
      <c r="B11" s="22">
        <f>HLOOKUP($C$1,site_huc_lookup!$A$1:$K$17,A11+1,)</f>
        <v>7287400</v>
      </c>
      <c r="C11" s="24">
        <f>IFERROR(VLOOKUP($B11,site_huc_lookup!$N$2:$R$74,3,),"-")</f>
        <v>-90.053333300000006</v>
      </c>
      <c r="D11" s="28">
        <f>IFERROR(VLOOKUP($B11,site_huc_lookup!$N$2:$R$74,4,),"-")</f>
        <v>33.105277780000002</v>
      </c>
      <c r="E11" s="26" t="str">
        <f>IFERROR(VLOOKUP($B11,site_huc_lookup!$N$2:$R$74,5,),"-")</f>
        <v>Black Creek at Lexington MS</v>
      </c>
      <c r="F11" t="str">
        <f t="shared" si="0"/>
        <v>7287400</v>
      </c>
      <c r="G11" s="2" t="str">
        <f>IF(VLOOKUP($B11,OPC_inventory_all!$A$2:$E$74,3,)=0,"-",VLOOKUP($B11,OPC_inventory_all!$A$2:$E$74,3,))</f>
        <v>-</v>
      </c>
      <c r="H11" s="2">
        <f>IF(VLOOKUP($B11,OOT_inventory_all!$A$2:$E$74,3,)=0,"-",VLOOKUP($B11,OOT_inventory_all!$A$2:$E$74,3,))</f>
        <v>131</v>
      </c>
    </row>
    <row r="12" spans="1:8" x14ac:dyDescent="0.25">
      <c r="A12" s="34">
        <v>7</v>
      </c>
      <c r="B12" s="22">
        <f>HLOOKUP($C$1,site_huc_lookup!$A$1:$K$17,A12+1,)</f>
        <v>7287404</v>
      </c>
      <c r="C12" s="24">
        <f>IFERROR(VLOOKUP($B12,site_huc_lookup!$N$2:$R$74,3,),"-")</f>
        <v>-90.1734194</v>
      </c>
      <c r="D12" s="28">
        <f>IFERROR(VLOOKUP($B12,site_huc_lookup!$N$2:$R$74,4,),"-")</f>
        <v>33.10179419</v>
      </c>
      <c r="E12" s="26" t="str">
        <f>IFERROR(VLOOKUP($B12,site_huc_lookup!$N$2:$R$74,5,),"-")</f>
        <v>Harland Creek near Howard MS</v>
      </c>
      <c r="F12" t="str">
        <f t="shared" si="0"/>
        <v>7287404</v>
      </c>
      <c r="G12" s="2">
        <f>IF(VLOOKUP($B12,OPC_inventory_all!$A$2:$E$74,3,)=0,"-",VLOOKUP($B12,OPC_inventory_all!$A$2:$E$74,3,))</f>
        <v>15</v>
      </c>
      <c r="H12" s="2">
        <f>IF(VLOOKUP($B12,OOT_inventory_all!$A$2:$E$74,3,)=0,"-",VLOOKUP($B12,OOT_inventory_all!$A$2:$E$74,3,))</f>
        <v>346</v>
      </c>
    </row>
    <row r="13" spans="1:8" x14ac:dyDescent="0.25">
      <c r="A13" s="34">
        <v>8</v>
      </c>
      <c r="B13" s="22">
        <f>HLOOKUP($C$1,site_huc_lookup!$A$1:$K$17,A13+1,)</f>
        <v>7287405</v>
      </c>
      <c r="C13" s="24">
        <f>IFERROR(VLOOKUP($B13,site_huc_lookup!$N$2:$R$74,3,),"-")</f>
        <v>-90.191197000000003</v>
      </c>
      <c r="D13" s="28">
        <f>IFERROR(VLOOKUP($B13,site_huc_lookup!$N$2:$R$74,4,),"-")</f>
        <v>33.119571499999999</v>
      </c>
      <c r="E13" s="26" t="str">
        <f>IFERROR(VLOOKUP($B13,site_huc_lookup!$N$2:$R$74,5,),"-")</f>
        <v>Black Creek at Howard MS</v>
      </c>
      <c r="F13" t="str">
        <f t="shared" si="0"/>
        <v>7287405</v>
      </c>
      <c r="G13" s="2" t="str">
        <f>IF(VLOOKUP($B13,OPC_inventory_all!$A$2:$E$74,3,)=0,"-",VLOOKUP($B13,OPC_inventory_all!$A$2:$E$74,3,))</f>
        <v>-</v>
      </c>
      <c r="H13" s="2">
        <f>IF(VLOOKUP($B13,OOT_inventory_all!$A$2:$E$74,3,)=0,"-",VLOOKUP($B13,OOT_inventory_all!$A$2:$E$74,3,))</f>
        <v>134</v>
      </c>
    </row>
    <row r="14" spans="1:8" x14ac:dyDescent="0.25">
      <c r="A14" s="34">
        <v>9</v>
      </c>
      <c r="B14" s="22" t="str">
        <f>HLOOKUP($C$1,site_huc_lookup!$A$1:$K$17,A14+1,)</f>
        <v>-</v>
      </c>
      <c r="C14" s="24" t="str">
        <f>IFERROR(VLOOKUP($B14,site_huc_lookup!$N$2:$R$74,3,),"-")</f>
        <v>-</v>
      </c>
      <c r="D14" s="28" t="str">
        <f>IFERROR(VLOOKUP($B14,site_huc_lookup!$N$2:$R$74,4,),"-")</f>
        <v>-</v>
      </c>
      <c r="E14" s="26" t="str">
        <f>IFERROR(VLOOKUP($B14,site_huc_lookup!$N$2:$R$74,5,),"-")</f>
        <v>-</v>
      </c>
      <c r="F14" t="str">
        <f t="shared" si="0"/>
        <v>-</v>
      </c>
      <c r="G14" s="2" t="e">
        <f>IF(VLOOKUP($B14,OPC_inventory_all!$A$2:$E$74,3,)=0,"-",VLOOKUP($B14,OPC_inventory_all!$A$2:$E$74,3,))</f>
        <v>#N/A</v>
      </c>
      <c r="H14" s="2" t="e">
        <f>IF(VLOOKUP($B14,OOT_inventory_all!$A$2:$E$74,3,)=0,"-",VLOOKUP($B14,OOT_inventory_all!$A$2:$E$74,3,))</f>
        <v>#N/A</v>
      </c>
    </row>
    <row r="15" spans="1:8" x14ac:dyDescent="0.25">
      <c r="A15" s="34">
        <v>10</v>
      </c>
      <c r="B15" s="22" t="str">
        <f>HLOOKUP($C$1,site_huc_lookup!$A$1:$K$17,A15+1,)</f>
        <v>-</v>
      </c>
      <c r="C15" s="24" t="str">
        <f>IFERROR(VLOOKUP($B15,site_huc_lookup!$N$2:$R$74,3,),"-")</f>
        <v>-</v>
      </c>
      <c r="D15" s="28" t="str">
        <f>IFERROR(VLOOKUP($B15,site_huc_lookup!$N$2:$R$74,4,),"-")</f>
        <v>-</v>
      </c>
      <c r="E15" s="26" t="str">
        <f>IFERROR(VLOOKUP($B15,site_huc_lookup!$N$2:$R$74,5,),"-")</f>
        <v>-</v>
      </c>
      <c r="F15" t="str">
        <f t="shared" si="0"/>
        <v>-</v>
      </c>
      <c r="G15" s="2" t="e">
        <f>IF(VLOOKUP($B15,OPC_inventory_all!$A$2:$E$74,3,)=0,"-",VLOOKUP($B15,OPC_inventory_all!$A$2:$E$74,3,))</f>
        <v>#N/A</v>
      </c>
      <c r="H15" s="2" t="e">
        <f>IF(VLOOKUP($B15,OOT_inventory_all!$A$2:$E$74,3,)=0,"-",VLOOKUP($B15,OOT_inventory_all!$A$2:$E$74,3,))</f>
        <v>#N/A</v>
      </c>
    </row>
    <row r="16" spans="1:8" x14ac:dyDescent="0.25">
      <c r="A16" s="34">
        <v>11</v>
      </c>
      <c r="B16" s="22" t="str">
        <f>HLOOKUP($C$1,site_huc_lookup!$A$1:$K$17,A16+1,)</f>
        <v>-</v>
      </c>
      <c r="C16" s="24" t="str">
        <f>IFERROR(VLOOKUP($B16,site_huc_lookup!$N$2:$R$74,3,),"-")</f>
        <v>-</v>
      </c>
      <c r="D16" s="28" t="str">
        <f>IFERROR(VLOOKUP($B16,site_huc_lookup!$N$2:$R$74,4,),"-")</f>
        <v>-</v>
      </c>
      <c r="E16" s="26" t="str">
        <f>IFERROR(VLOOKUP($B16,site_huc_lookup!$N$2:$R$74,5,),"-")</f>
        <v>-</v>
      </c>
      <c r="F16" t="str">
        <f t="shared" si="0"/>
        <v>-</v>
      </c>
      <c r="G16" s="2" t="e">
        <f>IF(VLOOKUP($B16,OPC_inventory_all!$A$2:$E$74,3,)=0,"-",VLOOKUP($B16,OPC_inventory_all!$A$2:$E$74,3,))</f>
        <v>#N/A</v>
      </c>
      <c r="H16" s="2" t="e">
        <f>IF(VLOOKUP($B16,OOT_inventory_all!$A$2:$E$74,3,)=0,"-",VLOOKUP($B16,OOT_inventory_all!$A$2:$E$74,3,))</f>
        <v>#N/A</v>
      </c>
    </row>
    <row r="17" spans="1:8" x14ac:dyDescent="0.25">
      <c r="A17" s="34">
        <v>12</v>
      </c>
      <c r="B17" s="22" t="str">
        <f>HLOOKUP($C$1,site_huc_lookup!$A$1:$K$17,A17+1,)</f>
        <v>-</v>
      </c>
      <c r="C17" s="24" t="str">
        <f>IFERROR(VLOOKUP($B17,site_huc_lookup!$N$2:$R$74,3,),"-")</f>
        <v>-</v>
      </c>
      <c r="D17" s="28" t="str">
        <f>IFERROR(VLOOKUP($B17,site_huc_lookup!$N$2:$R$74,4,),"-")</f>
        <v>-</v>
      </c>
      <c r="E17" s="26" t="str">
        <f>IFERROR(VLOOKUP($B17,site_huc_lookup!$N$2:$R$74,5,),"-")</f>
        <v>-</v>
      </c>
      <c r="F17" t="str">
        <f t="shared" si="0"/>
        <v>-</v>
      </c>
      <c r="G17" s="2" t="e">
        <f>IF(VLOOKUP($B17,OPC_inventory_all!$A$2:$E$74,3,)=0,"-",VLOOKUP($B17,OPC_inventory_all!$A$2:$E$74,3,))</f>
        <v>#N/A</v>
      </c>
      <c r="H17" s="2" t="e">
        <f>IF(VLOOKUP($B17,OOT_inventory_all!$A$2:$E$74,3,)=0,"-",VLOOKUP($B17,OOT_inventory_all!$A$2:$E$74,3,))</f>
        <v>#N/A</v>
      </c>
    </row>
    <row r="18" spans="1:8" x14ac:dyDescent="0.25">
      <c r="A18" s="34">
        <v>13</v>
      </c>
      <c r="B18" s="22" t="str">
        <f>HLOOKUP($C$1,site_huc_lookup!$A$1:$K$17,A18+1,)</f>
        <v>-</v>
      </c>
      <c r="C18" s="24" t="str">
        <f>IFERROR(VLOOKUP($B18,site_huc_lookup!$N$2:$R$74,3,),"-")</f>
        <v>-</v>
      </c>
      <c r="D18" s="28" t="str">
        <f>IFERROR(VLOOKUP($B18,site_huc_lookup!$N$2:$R$74,4,),"-")</f>
        <v>-</v>
      </c>
      <c r="E18" s="26" t="str">
        <f>IFERROR(VLOOKUP($B18,site_huc_lookup!$N$2:$R$74,5,),"-")</f>
        <v>-</v>
      </c>
      <c r="F18" t="str">
        <f t="shared" si="0"/>
        <v>-</v>
      </c>
      <c r="G18" s="2" t="e">
        <f>IF(VLOOKUP($B18,OPC_inventory_all!$A$2:$E$74,3,)=0,"-",VLOOKUP($B18,OPC_inventory_all!$A$2:$E$74,3,))</f>
        <v>#N/A</v>
      </c>
      <c r="H18" s="2" t="e">
        <f>IF(VLOOKUP($B18,OOT_inventory_all!$A$2:$E$74,3,)=0,"-",VLOOKUP($B18,OOT_inventory_all!$A$2:$E$74,3,))</f>
        <v>#N/A</v>
      </c>
    </row>
    <row r="19" spans="1:8" x14ac:dyDescent="0.25">
      <c r="A19" s="34">
        <v>14</v>
      </c>
      <c r="B19" s="22" t="str">
        <f>HLOOKUP($C$1,site_huc_lookup!$A$1:$K$17,A19+1,)</f>
        <v>-</v>
      </c>
      <c r="C19" s="24" t="str">
        <f>IFERROR(VLOOKUP($B19,site_huc_lookup!$N$2:$R$74,3,),"-")</f>
        <v>-</v>
      </c>
      <c r="D19" s="28" t="str">
        <f>IFERROR(VLOOKUP($B19,site_huc_lookup!$N$2:$R$74,4,),"-")</f>
        <v>-</v>
      </c>
      <c r="E19" s="26" t="str">
        <f>IFERROR(VLOOKUP($B19,site_huc_lookup!$N$2:$R$74,5,),"-")</f>
        <v>-</v>
      </c>
      <c r="F19" t="str">
        <f t="shared" si="0"/>
        <v>-</v>
      </c>
      <c r="G19" s="2" t="e">
        <f>IF(VLOOKUP($B19,OPC_inventory_all!$A$2:$E$74,3,)=0,"-",VLOOKUP($B19,OPC_inventory_all!$A$2:$E$74,3,))</f>
        <v>#N/A</v>
      </c>
      <c r="H19" s="2" t="e">
        <f>IF(VLOOKUP($B19,OOT_inventory_all!$A$2:$E$74,3,)=0,"-",VLOOKUP($B19,OOT_inventory_all!$A$2:$E$74,3,))</f>
        <v>#N/A</v>
      </c>
    </row>
    <row r="20" spans="1:8" x14ac:dyDescent="0.25">
      <c r="A20" s="34">
        <v>15</v>
      </c>
      <c r="B20" s="22" t="str">
        <f>HLOOKUP($C$1,site_huc_lookup!$A$1:$K$17,A20+1,)</f>
        <v>-</v>
      </c>
      <c r="C20" s="24" t="str">
        <f>IFERROR(VLOOKUP($B20,site_huc_lookup!$N$2:$R$74,3,),"-")</f>
        <v>-</v>
      </c>
      <c r="D20" s="28" t="str">
        <f>IFERROR(VLOOKUP($B20,site_huc_lookup!$N$2:$R$74,4,),"-")</f>
        <v>-</v>
      </c>
      <c r="E20" s="26" t="str">
        <f>IFERROR(VLOOKUP($B20,site_huc_lookup!$N$2:$R$74,5,),"-")</f>
        <v>-</v>
      </c>
      <c r="F20" t="str">
        <f t="shared" si="0"/>
        <v>-</v>
      </c>
      <c r="G20" s="2" t="e">
        <f>IF(VLOOKUP($B20,OPC_inventory_all!$A$2:$E$74,3,)=0,"-",VLOOKUP($B20,OPC_inventory_all!$A$2:$E$74,3,))</f>
        <v>#N/A</v>
      </c>
      <c r="H20" s="2" t="e">
        <f>IF(VLOOKUP($B20,OOT_inventory_all!$A$2:$E$74,3,)=0,"-",VLOOKUP($B20,OOT_inventory_all!$A$2:$E$74,3,))</f>
        <v>#N/A</v>
      </c>
    </row>
    <row r="21" spans="1:8" ht="15.75" thickBot="1" x14ac:dyDescent="0.3">
      <c r="A21" s="35">
        <v>16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 t="shared" si="0"/>
        <v>-</v>
      </c>
      <c r="G21" s="2" t="e">
        <f>IF(VLOOKUP($B21,OPC_inventory_all!$A$2:$E$74,3,)=0,"-",VLOOKUP($B21,OPC_inventory_all!$A$2:$E$74,3,))</f>
        <v>#N/A</v>
      </c>
      <c r="H21" s="2" t="e">
        <f>IF(VLOOKUP($B21,OOT_inventory_all!$A$2:$E$74,3,)=0,"-",VLOOKUP($B21,OOT_inventory_all!$A$2:$E$74,3,))</f>
        <v>#N/A</v>
      </c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B6E6-3B73-4332-A0F4-2268390D8964}">
  <sheetPr>
    <tabColor rgb="FF00B050"/>
  </sheetPr>
  <dimension ref="A1:I78"/>
  <sheetViews>
    <sheetView workbookViewId="0">
      <selection activeCell="C1" sqref="C1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9" ht="15.75" thickBot="1" x14ac:dyDescent="0.3">
      <c r="A1" s="53" t="s">
        <v>4</v>
      </c>
      <c r="B1" s="54"/>
      <c r="C1" s="20">
        <v>8030206</v>
      </c>
      <c r="G1" s="4" t="s">
        <v>5</v>
      </c>
      <c r="H1" s="3" t="str">
        <f>"USGS sites in the "&amp;C3&amp;" Basin with " &amp;C2&amp;" Data, HUC-0"&amp;C1</f>
        <v>USGS sites in the Upper Yazoo Basin with Organics, Pesticides Data, HUC-08030206</v>
      </c>
    </row>
    <row r="2" spans="1:9" ht="15.75" thickBot="1" x14ac:dyDescent="0.3">
      <c r="A2" s="55" t="s">
        <v>6</v>
      </c>
      <c r="B2" s="56"/>
      <c r="C2" s="21" t="s">
        <v>310</v>
      </c>
    </row>
    <row r="3" spans="1:9" ht="15.75" thickBot="1" x14ac:dyDescent="0.3">
      <c r="A3" s="57" t="s">
        <v>99</v>
      </c>
      <c r="B3" s="58"/>
      <c r="C3" s="50" t="str">
        <f>HLOOKUP(C1,site_huc_lookup!$B$1:$K$18,18,)</f>
        <v>Upper Yazoo</v>
      </c>
    </row>
    <row r="4" spans="1:9" ht="15.75" thickBot="1" x14ac:dyDescent="0.3">
      <c r="G4" t="s">
        <v>268</v>
      </c>
    </row>
    <row r="5" spans="1:9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272</v>
      </c>
      <c r="I5" s="5"/>
    </row>
    <row r="6" spans="1:9" x14ac:dyDescent="0.25">
      <c r="A6" s="33">
        <v>1</v>
      </c>
      <c r="B6" s="22">
        <f>HLOOKUP($C$1,site_huc_lookup!$A$1:$K$17,A6+1,)</f>
        <v>7287000</v>
      </c>
      <c r="C6" s="24">
        <f>IFERROR(VLOOKUP($B6,site_huc_lookup!$N$2:$R$74,3,),"-")</f>
        <v>-90.181666699999994</v>
      </c>
      <c r="D6" s="28">
        <f>IFERROR(VLOOKUP($B6,site_huc_lookup!$N$2:$R$74,4,),"-")</f>
        <v>33.524444440000003</v>
      </c>
      <c r="E6" s="26" t="str">
        <f>IFERROR(VLOOKUP($B6,site_huc_lookup!$N$2:$R$74,5,),"-")</f>
        <v>Yazoo River at Greenwood MS</v>
      </c>
      <c r="F6" t="str">
        <f t="shared" ref="F6:F21" si="0">TEXT(B6,"General")</f>
        <v>7287000</v>
      </c>
      <c r="G6" s="2">
        <f>IF(VLOOKUP($B6,OPE_inventory_all!$A$2:$E$74,3,)=0,"-",VLOOKUP($B6,OPE_inventory_all!$A$2:$E$74,3,))</f>
        <v>133</v>
      </c>
    </row>
    <row r="7" spans="1:9" x14ac:dyDescent="0.25">
      <c r="A7" s="34">
        <v>2</v>
      </c>
      <c r="B7" s="22">
        <f>HLOOKUP($C$1,site_huc_lookup!$A$1:$K$17,A7+1,)</f>
        <v>7287120</v>
      </c>
      <c r="C7" s="24">
        <f>IFERROR(VLOOKUP($B7,site_huc_lookup!$N$2:$R$74,3,),"-")</f>
        <v>-90.272028599999999</v>
      </c>
      <c r="D7" s="28">
        <f>IFERROR(VLOOKUP($B7,site_huc_lookup!$N$2:$R$74,4,),"-")</f>
        <v>33.396788460000003</v>
      </c>
      <c r="E7" s="26" t="str">
        <f>IFERROR(VLOOKUP($B7,site_huc_lookup!$N$2:$R$74,5,),"-")</f>
        <v>Yazoo River near Shell Bluff MS</v>
      </c>
      <c r="F7" t="str">
        <f t="shared" si="0"/>
        <v>7287120</v>
      </c>
      <c r="G7" s="2">
        <f>IF(VLOOKUP($B7,OPE_inventory_all!$A$2:$E$74,3,)=0,"-",VLOOKUP($B7,OPE_inventory_all!$A$2:$E$74,3,))</f>
        <v>812</v>
      </c>
    </row>
    <row r="8" spans="1:9" x14ac:dyDescent="0.25">
      <c r="A8" s="34">
        <v>3</v>
      </c>
      <c r="B8" s="22">
        <f>HLOOKUP($C$1,site_huc_lookup!$A$1:$K$17,A8+1,)</f>
        <v>7287150</v>
      </c>
      <c r="C8" s="24">
        <f>IFERROR(VLOOKUP($B8,site_huc_lookup!$N$2:$R$74,3,),"-")</f>
        <v>-90.151388900000001</v>
      </c>
      <c r="D8" s="28">
        <f>IFERROR(VLOOKUP($B8,site_huc_lookup!$N$2:$R$74,4,),"-")</f>
        <v>33.340000000000003</v>
      </c>
      <c r="E8" s="26" t="str">
        <f>IFERROR(VLOOKUP($B8,site_huc_lookup!$N$2:$R$74,5,),"-")</f>
        <v>Abiaca Creek near Seven Pines MS</v>
      </c>
      <c r="F8" t="str">
        <f t="shared" si="0"/>
        <v>7287150</v>
      </c>
      <c r="G8" s="2">
        <f>IF(VLOOKUP($B8,OPE_inventory_all!$A$2:$E$74,3,)=0,"-",VLOOKUP($B8,OPE_inventory_all!$A$2:$E$74,3,))</f>
        <v>349</v>
      </c>
    </row>
    <row r="9" spans="1:9" x14ac:dyDescent="0.25">
      <c r="A9" s="34">
        <v>4</v>
      </c>
      <c r="B9" s="22">
        <f>HLOOKUP($C$1,site_huc_lookup!$A$1:$K$17,A9+1,)</f>
        <v>7287160</v>
      </c>
      <c r="C9" s="24">
        <f>IFERROR(VLOOKUP($B9,site_huc_lookup!$N$2:$R$74,3,),"-")</f>
        <v>-90.237222200000005</v>
      </c>
      <c r="D9" s="28">
        <f>IFERROR(VLOOKUP($B9,site_huc_lookup!$N$2:$R$74,4,),"-")</f>
        <v>33.341666670000002</v>
      </c>
      <c r="E9" s="26" t="str">
        <f>IFERROR(VLOOKUP($B9,site_huc_lookup!$N$2:$R$74,5,),"-")</f>
        <v>Abiaca Creek at Cruger MS</v>
      </c>
      <c r="F9" t="str">
        <f t="shared" si="0"/>
        <v>7287160</v>
      </c>
      <c r="G9" s="2">
        <f>IF(VLOOKUP($B9,OPE_inventory_all!$A$2:$E$74,3,)=0,"-",VLOOKUP($B9,OPE_inventory_all!$A$2:$E$74,3,))</f>
        <v>393</v>
      </c>
    </row>
    <row r="10" spans="1:9" x14ac:dyDescent="0.25">
      <c r="A10" s="34">
        <v>5</v>
      </c>
      <c r="B10" s="22">
        <f>HLOOKUP($C$1,site_huc_lookup!$A$1:$K$17,A10+1,)</f>
        <v>7287355</v>
      </c>
      <c r="C10" s="24">
        <f>IFERROR(VLOOKUP($B10,site_huc_lookup!$N$2:$R$74,3,),"-")</f>
        <v>-90.196111099999996</v>
      </c>
      <c r="D10" s="28">
        <f>IFERROR(VLOOKUP($B10,site_huc_lookup!$N$2:$R$74,4,),"-")</f>
        <v>33.138055559999998</v>
      </c>
      <c r="E10" s="26" t="str">
        <f>IFERROR(VLOOKUP($B10,site_huc_lookup!$N$2:$R$74,5,),"-")</f>
        <v>Fannegusha Creek near Howard MS</v>
      </c>
      <c r="F10" t="str">
        <f t="shared" si="0"/>
        <v>7287355</v>
      </c>
      <c r="G10" s="2">
        <f>IF(VLOOKUP($B10,OPE_inventory_all!$A$2:$E$74,3,)=0,"-",VLOOKUP($B10,OPE_inventory_all!$A$2:$E$74,3,))</f>
        <v>645</v>
      </c>
    </row>
    <row r="11" spans="1:9" x14ac:dyDescent="0.25">
      <c r="A11" s="34">
        <v>6</v>
      </c>
      <c r="B11" s="22">
        <f>HLOOKUP($C$1,site_huc_lookup!$A$1:$K$17,A11+1,)</f>
        <v>7287400</v>
      </c>
      <c r="C11" s="24">
        <f>IFERROR(VLOOKUP($B11,site_huc_lookup!$N$2:$R$74,3,),"-")</f>
        <v>-90.053333300000006</v>
      </c>
      <c r="D11" s="28">
        <f>IFERROR(VLOOKUP($B11,site_huc_lookup!$N$2:$R$74,4,),"-")</f>
        <v>33.105277780000002</v>
      </c>
      <c r="E11" s="26" t="str">
        <f>IFERROR(VLOOKUP($B11,site_huc_lookup!$N$2:$R$74,5,),"-")</f>
        <v>Black Creek at Lexington MS</v>
      </c>
      <c r="F11" t="str">
        <f t="shared" si="0"/>
        <v>7287400</v>
      </c>
      <c r="G11" s="2" t="str">
        <f>IF(VLOOKUP($B11,OPE_inventory_all!$A$2:$E$74,3,)=0,"-",VLOOKUP($B11,OPE_inventory_all!$A$2:$E$74,3,))</f>
        <v>-</v>
      </c>
    </row>
    <row r="12" spans="1:9" x14ac:dyDescent="0.25">
      <c r="A12" s="34">
        <v>7</v>
      </c>
      <c r="B12" s="22">
        <f>HLOOKUP($C$1,site_huc_lookup!$A$1:$K$17,A12+1,)</f>
        <v>7287404</v>
      </c>
      <c r="C12" s="24">
        <f>IFERROR(VLOOKUP($B12,site_huc_lookup!$N$2:$R$74,3,),"-")</f>
        <v>-90.1734194</v>
      </c>
      <c r="D12" s="28">
        <f>IFERROR(VLOOKUP($B12,site_huc_lookup!$N$2:$R$74,4,),"-")</f>
        <v>33.10179419</v>
      </c>
      <c r="E12" s="26" t="str">
        <f>IFERROR(VLOOKUP($B12,site_huc_lookup!$N$2:$R$74,5,),"-")</f>
        <v>Harland Creek near Howard MS</v>
      </c>
      <c r="F12" t="str">
        <f t="shared" si="0"/>
        <v>7287404</v>
      </c>
      <c r="G12" s="2">
        <f>IF(VLOOKUP($B12,OPE_inventory_all!$A$2:$E$74,3,)=0,"-",VLOOKUP($B12,OPE_inventory_all!$A$2:$E$74,3,))</f>
        <v>656</v>
      </c>
    </row>
    <row r="13" spans="1:9" x14ac:dyDescent="0.25">
      <c r="A13" s="34">
        <v>8</v>
      </c>
      <c r="B13" s="22">
        <f>HLOOKUP($C$1,site_huc_lookup!$A$1:$K$17,A13+1,)</f>
        <v>7287405</v>
      </c>
      <c r="C13" s="24">
        <f>IFERROR(VLOOKUP($B13,site_huc_lookup!$N$2:$R$74,3,),"-")</f>
        <v>-90.191197000000003</v>
      </c>
      <c r="D13" s="28">
        <f>IFERROR(VLOOKUP($B13,site_huc_lookup!$N$2:$R$74,4,),"-")</f>
        <v>33.119571499999999</v>
      </c>
      <c r="E13" s="26" t="str">
        <f>IFERROR(VLOOKUP($B13,site_huc_lookup!$N$2:$R$74,5,),"-")</f>
        <v>Black Creek at Howard MS</v>
      </c>
      <c r="F13" t="str">
        <f t="shared" si="0"/>
        <v>7287405</v>
      </c>
      <c r="G13" s="2" t="str">
        <f>IF(VLOOKUP($B13,OPE_inventory_all!$A$2:$E$74,3,)=0,"-",VLOOKUP($B13,OPE_inventory_all!$A$2:$E$74,3,))</f>
        <v>-</v>
      </c>
    </row>
    <row r="14" spans="1:9" x14ac:dyDescent="0.25">
      <c r="A14" s="34">
        <v>9</v>
      </c>
      <c r="B14" s="22" t="str">
        <f>HLOOKUP($C$1,site_huc_lookup!$A$1:$K$17,A14+1,)</f>
        <v>-</v>
      </c>
      <c r="C14" s="24" t="str">
        <f>IFERROR(VLOOKUP($B14,site_huc_lookup!$N$2:$R$74,3,),"-")</f>
        <v>-</v>
      </c>
      <c r="D14" s="28" t="str">
        <f>IFERROR(VLOOKUP($B14,site_huc_lookup!$N$2:$R$74,4,),"-")</f>
        <v>-</v>
      </c>
      <c r="E14" s="26" t="str">
        <f>IFERROR(VLOOKUP($B14,site_huc_lookup!$N$2:$R$74,5,),"-")</f>
        <v>-</v>
      </c>
      <c r="F14" t="str">
        <f t="shared" si="0"/>
        <v>-</v>
      </c>
      <c r="G14" s="2" t="e">
        <f>IF(VLOOKUP($B14,OPE_inventory_all!$A$2:$E$74,3,)=0,"-",VLOOKUP($B14,OPE_inventory_all!$A$2:$E$74,3,))</f>
        <v>#N/A</v>
      </c>
    </row>
    <row r="15" spans="1:9" x14ac:dyDescent="0.25">
      <c r="A15" s="34">
        <v>10</v>
      </c>
      <c r="B15" s="22" t="str">
        <f>HLOOKUP($C$1,site_huc_lookup!$A$1:$K$17,A15+1,)</f>
        <v>-</v>
      </c>
      <c r="C15" s="24" t="str">
        <f>IFERROR(VLOOKUP($B15,site_huc_lookup!$N$2:$R$74,3,),"-")</f>
        <v>-</v>
      </c>
      <c r="D15" s="28" t="str">
        <f>IFERROR(VLOOKUP($B15,site_huc_lookup!$N$2:$R$74,4,),"-")</f>
        <v>-</v>
      </c>
      <c r="E15" s="26" t="str">
        <f>IFERROR(VLOOKUP($B15,site_huc_lookup!$N$2:$R$74,5,),"-")</f>
        <v>-</v>
      </c>
      <c r="F15" t="str">
        <f t="shared" si="0"/>
        <v>-</v>
      </c>
      <c r="G15" s="2" t="e">
        <f>IF(VLOOKUP($B15,OPE_inventory_all!$A$2:$E$74,3,)=0,"-",VLOOKUP($B15,OPE_inventory_all!$A$2:$E$74,3,))</f>
        <v>#N/A</v>
      </c>
    </row>
    <row r="16" spans="1:9" x14ac:dyDescent="0.25">
      <c r="A16" s="34">
        <v>11</v>
      </c>
      <c r="B16" s="22" t="str">
        <f>HLOOKUP($C$1,site_huc_lookup!$A$1:$K$17,A16+1,)</f>
        <v>-</v>
      </c>
      <c r="C16" s="24" t="str">
        <f>IFERROR(VLOOKUP($B16,site_huc_lookup!$N$2:$R$74,3,),"-")</f>
        <v>-</v>
      </c>
      <c r="D16" s="28" t="str">
        <f>IFERROR(VLOOKUP($B16,site_huc_lookup!$N$2:$R$74,4,),"-")</f>
        <v>-</v>
      </c>
      <c r="E16" s="26" t="str">
        <f>IFERROR(VLOOKUP($B16,site_huc_lookup!$N$2:$R$74,5,),"-")</f>
        <v>-</v>
      </c>
      <c r="F16" t="str">
        <f t="shared" si="0"/>
        <v>-</v>
      </c>
      <c r="G16" s="2" t="e">
        <f>IF(VLOOKUP($B16,OPE_inventory_all!$A$2:$E$74,3,)=0,"-",VLOOKUP($B16,OPE_inventory_all!$A$2:$E$74,3,))</f>
        <v>#N/A</v>
      </c>
    </row>
    <row r="17" spans="1:7" x14ac:dyDescent="0.25">
      <c r="A17" s="34">
        <v>12</v>
      </c>
      <c r="B17" s="22" t="str">
        <f>HLOOKUP($C$1,site_huc_lookup!$A$1:$K$17,A17+1,)</f>
        <v>-</v>
      </c>
      <c r="C17" s="24" t="str">
        <f>IFERROR(VLOOKUP($B17,site_huc_lookup!$N$2:$R$74,3,),"-")</f>
        <v>-</v>
      </c>
      <c r="D17" s="28" t="str">
        <f>IFERROR(VLOOKUP($B17,site_huc_lookup!$N$2:$R$74,4,),"-")</f>
        <v>-</v>
      </c>
      <c r="E17" s="26" t="str">
        <f>IFERROR(VLOOKUP($B17,site_huc_lookup!$N$2:$R$74,5,),"-")</f>
        <v>-</v>
      </c>
      <c r="F17" t="str">
        <f t="shared" si="0"/>
        <v>-</v>
      </c>
      <c r="G17" s="2" t="e">
        <f>IF(VLOOKUP($B17,OPE_inventory_all!$A$2:$E$74,3,)=0,"-",VLOOKUP($B17,OPE_inventory_all!$A$2:$E$74,3,))</f>
        <v>#N/A</v>
      </c>
    </row>
    <row r="18" spans="1:7" x14ac:dyDescent="0.25">
      <c r="A18" s="34">
        <v>13</v>
      </c>
      <c r="B18" s="22" t="str">
        <f>HLOOKUP($C$1,site_huc_lookup!$A$1:$K$17,A18+1,)</f>
        <v>-</v>
      </c>
      <c r="C18" s="24" t="str">
        <f>IFERROR(VLOOKUP($B18,site_huc_lookup!$N$2:$R$74,3,),"-")</f>
        <v>-</v>
      </c>
      <c r="D18" s="28" t="str">
        <f>IFERROR(VLOOKUP($B18,site_huc_lookup!$N$2:$R$74,4,),"-")</f>
        <v>-</v>
      </c>
      <c r="E18" s="26" t="str">
        <f>IFERROR(VLOOKUP($B18,site_huc_lookup!$N$2:$R$74,5,),"-")</f>
        <v>-</v>
      </c>
      <c r="F18" t="str">
        <f t="shared" si="0"/>
        <v>-</v>
      </c>
      <c r="G18" s="2" t="e">
        <f>IF(VLOOKUP($B18,OPE_inventory_all!$A$2:$E$74,3,)=0,"-",VLOOKUP($B18,OPE_inventory_all!$A$2:$E$74,3,))</f>
        <v>#N/A</v>
      </c>
    </row>
    <row r="19" spans="1:7" x14ac:dyDescent="0.25">
      <c r="A19" s="34">
        <v>14</v>
      </c>
      <c r="B19" s="22" t="str">
        <f>HLOOKUP($C$1,site_huc_lookup!$A$1:$K$17,A19+1,)</f>
        <v>-</v>
      </c>
      <c r="C19" s="24" t="str">
        <f>IFERROR(VLOOKUP($B19,site_huc_lookup!$N$2:$R$74,3,),"-")</f>
        <v>-</v>
      </c>
      <c r="D19" s="28" t="str">
        <f>IFERROR(VLOOKUP($B19,site_huc_lookup!$N$2:$R$74,4,),"-")</f>
        <v>-</v>
      </c>
      <c r="E19" s="26" t="str">
        <f>IFERROR(VLOOKUP($B19,site_huc_lookup!$N$2:$R$74,5,),"-")</f>
        <v>-</v>
      </c>
      <c r="F19" t="str">
        <f t="shared" si="0"/>
        <v>-</v>
      </c>
      <c r="G19" s="2" t="e">
        <f>IF(VLOOKUP($B19,OPE_inventory_all!$A$2:$E$74,3,)=0,"-",VLOOKUP($B19,OPE_inventory_all!$A$2:$E$74,3,))</f>
        <v>#N/A</v>
      </c>
    </row>
    <row r="20" spans="1:7" x14ac:dyDescent="0.25">
      <c r="A20" s="34">
        <v>15</v>
      </c>
      <c r="B20" s="22" t="str">
        <f>HLOOKUP($C$1,site_huc_lookup!$A$1:$K$17,A20+1,)</f>
        <v>-</v>
      </c>
      <c r="C20" s="24" t="str">
        <f>IFERROR(VLOOKUP($B20,site_huc_lookup!$N$2:$R$74,3,),"-")</f>
        <v>-</v>
      </c>
      <c r="D20" s="28" t="str">
        <f>IFERROR(VLOOKUP($B20,site_huc_lookup!$N$2:$R$74,4,),"-")</f>
        <v>-</v>
      </c>
      <c r="E20" s="26" t="str">
        <f>IFERROR(VLOOKUP($B20,site_huc_lookup!$N$2:$R$74,5,),"-")</f>
        <v>-</v>
      </c>
      <c r="F20" t="str">
        <f t="shared" si="0"/>
        <v>-</v>
      </c>
      <c r="G20" s="2" t="e">
        <f>IF(VLOOKUP($B20,OPE_inventory_all!$A$2:$E$74,3,)=0,"-",VLOOKUP($B20,OPE_inventory_all!$A$2:$E$74,3,))</f>
        <v>#N/A</v>
      </c>
    </row>
    <row r="21" spans="1:7" ht="15.75" thickBot="1" x14ac:dyDescent="0.3">
      <c r="A21" s="35">
        <v>16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 t="shared" si="0"/>
        <v>-</v>
      </c>
      <c r="G21" s="2" t="e">
        <f>IF(VLOOKUP($B21,OPE_inventory_all!$A$2:$E$74,3,)=0,"-",VLOOKUP($B21,OPE_inventory_all!$A$2:$E$74,3,))</f>
        <v>#N/A</v>
      </c>
    </row>
    <row r="23" spans="1:7" x14ac:dyDescent="0.25">
      <c r="D23" s="36"/>
    </row>
    <row r="24" spans="1:7" ht="15.75" thickBot="1" x14ac:dyDescent="0.3"/>
    <row r="25" spans="1:7" ht="15.75" thickBot="1" x14ac:dyDescent="0.3">
      <c r="A25" s="59" t="s">
        <v>87</v>
      </c>
      <c r="B25" s="60"/>
      <c r="C25" s="60"/>
      <c r="D25" s="61"/>
    </row>
    <row r="26" spans="1:7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7" x14ac:dyDescent="0.25">
      <c r="A27" s="40">
        <v>8030203</v>
      </c>
      <c r="B27" s="36">
        <v>8030205</v>
      </c>
      <c r="C27" s="36">
        <v>8030209</v>
      </c>
      <c r="D27" s="41"/>
    </row>
    <row r="28" spans="1:7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3B4F-4FD4-479A-AD5F-58549AB03133}">
  <sheetPr>
    <tabColor theme="4" tint="0.39997558519241921"/>
  </sheetPr>
  <dimension ref="A1:H78"/>
  <sheetViews>
    <sheetView workbookViewId="0">
      <selection activeCell="B34" sqref="B34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8030206</v>
      </c>
      <c r="G1" s="4" t="s">
        <v>5</v>
      </c>
      <c r="H1" s="3" t="str">
        <f>"USGS sites in the "&amp;C3&amp;" Basin with " &amp;C2&amp;" Data, HUC-0"&amp;C1</f>
        <v>USGS sites in the Upper Yazoo Basin with Inorganic Major &amp; Minor Metals Data, HUC-08030206</v>
      </c>
    </row>
    <row r="2" spans="1:8" ht="15.75" thickBot="1" x14ac:dyDescent="0.3">
      <c r="A2" s="55" t="s">
        <v>6</v>
      </c>
      <c r="B2" s="56"/>
      <c r="C2" s="21" t="s">
        <v>266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Upper Yazoo</v>
      </c>
    </row>
    <row r="4" spans="1:8" ht="15.75" thickBot="1" x14ac:dyDescent="0.3">
      <c r="G4" t="s">
        <v>224</v>
      </c>
      <c r="H4" t="s">
        <v>225</v>
      </c>
    </row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218</v>
      </c>
      <c r="H5" s="6" t="s">
        <v>202</v>
      </c>
    </row>
    <row r="6" spans="1:8" x14ac:dyDescent="0.25">
      <c r="A6" s="33">
        <v>1</v>
      </c>
      <c r="B6" s="22">
        <f>HLOOKUP($C$1,site_huc_lookup!$A$1:$K$17,A6+1,)</f>
        <v>7287000</v>
      </c>
      <c r="C6" s="24">
        <f>IFERROR(VLOOKUP($B6,site_huc_lookup!$N$2:$R$74,3,),"-")</f>
        <v>-90.181666699999994</v>
      </c>
      <c r="D6" s="28">
        <f>IFERROR(VLOOKUP($B6,site_huc_lookup!$N$2:$R$74,4,),"-")</f>
        <v>33.524444440000003</v>
      </c>
      <c r="E6" s="26" t="str">
        <f>IFERROR(VLOOKUP($B6,site_huc_lookup!$N$2:$R$74,5,),"-")</f>
        <v>Yazoo River at Greenwood MS</v>
      </c>
      <c r="F6" t="str">
        <f t="shared" ref="F6:F21" si="0">TEXT(B6,"General")</f>
        <v>7287000</v>
      </c>
      <c r="G6" s="2">
        <f>IF(VLOOKUP($B6,INM_inventory_all!$A$2:$E$74,3,)=0,"-",VLOOKUP($B6,INM_inventory_all!$A$2:$E$74,3,))</f>
        <v>66</v>
      </c>
      <c r="H6" s="2">
        <f>IF(VLOOKUP($B6,IMM_inventory_all!$A$2:$E$74,3,)=0,"-",VLOOKUP($B6,IMM_inventory_all!$A$2:$E$74,3,))</f>
        <v>64</v>
      </c>
    </row>
    <row r="7" spans="1:8" x14ac:dyDescent="0.25">
      <c r="A7" s="34">
        <v>2</v>
      </c>
      <c r="B7" s="22">
        <f>HLOOKUP($C$1,site_huc_lookup!$A$1:$K$17,A7+1,)</f>
        <v>7287120</v>
      </c>
      <c r="C7" s="24">
        <f>IFERROR(VLOOKUP($B7,site_huc_lookup!$N$2:$R$74,3,),"-")</f>
        <v>-90.272028599999999</v>
      </c>
      <c r="D7" s="28">
        <f>IFERROR(VLOOKUP($B7,site_huc_lookup!$N$2:$R$74,4,),"-")</f>
        <v>33.396788460000003</v>
      </c>
      <c r="E7" s="26" t="str">
        <f>IFERROR(VLOOKUP($B7,site_huc_lookup!$N$2:$R$74,5,),"-")</f>
        <v>Yazoo River near Shell Bluff MS</v>
      </c>
      <c r="F7" t="str">
        <f t="shared" si="0"/>
        <v>7287120</v>
      </c>
      <c r="G7" s="2">
        <f>IF(VLOOKUP($B7,INM_inventory_all!$A$2:$E$74,3,)=0,"-",VLOOKUP($B7,INM_inventory_all!$A$2:$E$74,3,))</f>
        <v>645</v>
      </c>
      <c r="H7" s="2">
        <f>IF(VLOOKUP($B7,IMM_inventory_all!$A$2:$E$74,3,)=0,"-",VLOOKUP($B7,IMM_inventory_all!$A$2:$E$74,3,))</f>
        <v>1220</v>
      </c>
    </row>
    <row r="8" spans="1:8" x14ac:dyDescent="0.25">
      <c r="A8" s="34">
        <v>3</v>
      </c>
      <c r="B8" s="22">
        <f>HLOOKUP($C$1,site_huc_lookup!$A$1:$K$17,A8+1,)</f>
        <v>7287150</v>
      </c>
      <c r="C8" s="24">
        <f>IFERROR(VLOOKUP($B8,site_huc_lookup!$N$2:$R$74,3,),"-")</f>
        <v>-90.151388900000001</v>
      </c>
      <c r="D8" s="28">
        <f>IFERROR(VLOOKUP($B8,site_huc_lookup!$N$2:$R$74,4,),"-")</f>
        <v>33.340000000000003</v>
      </c>
      <c r="E8" s="26" t="str">
        <f>IFERROR(VLOOKUP($B8,site_huc_lookup!$N$2:$R$74,5,),"-")</f>
        <v>Abiaca Creek near Seven Pines MS</v>
      </c>
      <c r="F8" t="str">
        <f t="shared" si="0"/>
        <v>7287150</v>
      </c>
      <c r="G8" s="2">
        <f>IF(VLOOKUP($B8,INM_inventory_all!$A$2:$E$74,3,)=0,"-",VLOOKUP($B8,INM_inventory_all!$A$2:$E$74,3,))</f>
        <v>48</v>
      </c>
      <c r="H8" s="2">
        <f>IF(VLOOKUP($B8,IMM_inventory_all!$A$2:$E$74,3,)=0,"-",VLOOKUP($B8,IMM_inventory_all!$A$2:$E$74,3,))</f>
        <v>159</v>
      </c>
    </row>
    <row r="9" spans="1:8" x14ac:dyDescent="0.25">
      <c r="A9" s="34">
        <v>4</v>
      </c>
      <c r="B9" s="22">
        <f>HLOOKUP($C$1,site_huc_lookup!$A$1:$K$17,A9+1,)</f>
        <v>7287160</v>
      </c>
      <c r="C9" s="24">
        <f>IFERROR(VLOOKUP($B9,site_huc_lookup!$N$2:$R$74,3,),"-")</f>
        <v>-90.237222200000005</v>
      </c>
      <c r="D9" s="28">
        <f>IFERROR(VLOOKUP($B9,site_huc_lookup!$N$2:$R$74,4,),"-")</f>
        <v>33.341666670000002</v>
      </c>
      <c r="E9" s="26" t="str">
        <f>IFERROR(VLOOKUP($B9,site_huc_lookup!$N$2:$R$74,5,),"-")</f>
        <v>Abiaca Creek at Cruger MS</v>
      </c>
      <c r="F9" t="str">
        <f t="shared" si="0"/>
        <v>7287160</v>
      </c>
      <c r="G9" s="2">
        <f>IF(VLOOKUP($B9,INM_inventory_all!$A$2:$E$74,3,)=0,"-",VLOOKUP($B9,INM_inventory_all!$A$2:$E$74,3,))</f>
        <v>48</v>
      </c>
      <c r="H9" s="2">
        <f>IF(VLOOKUP($B9,IMM_inventory_all!$A$2:$E$74,3,)=0,"-",VLOOKUP($B9,IMM_inventory_all!$A$2:$E$74,3,))</f>
        <v>159</v>
      </c>
    </row>
    <row r="10" spans="1:8" x14ac:dyDescent="0.25">
      <c r="A10" s="34">
        <v>5</v>
      </c>
      <c r="B10" s="22">
        <f>HLOOKUP($C$1,site_huc_lookup!$A$1:$K$17,A10+1,)</f>
        <v>7287355</v>
      </c>
      <c r="C10" s="24">
        <f>IFERROR(VLOOKUP($B10,site_huc_lookup!$N$2:$R$74,3,),"-")</f>
        <v>-90.196111099999996</v>
      </c>
      <c r="D10" s="28">
        <f>IFERROR(VLOOKUP($B10,site_huc_lookup!$N$2:$R$74,4,),"-")</f>
        <v>33.138055559999998</v>
      </c>
      <c r="E10" s="26" t="str">
        <f>IFERROR(VLOOKUP($B10,site_huc_lookup!$N$2:$R$74,5,),"-")</f>
        <v>Fannegusha Creek near Howard MS</v>
      </c>
      <c r="F10" t="str">
        <f t="shared" si="0"/>
        <v>7287355</v>
      </c>
      <c r="G10" s="2">
        <f>IF(VLOOKUP($B10,INM_inventory_all!$A$2:$E$74,3,)=0,"-",VLOOKUP($B10,INM_inventory_all!$A$2:$E$74,3,))</f>
        <v>90</v>
      </c>
      <c r="H10" s="2">
        <f>IF(VLOOKUP($B10,IMM_inventory_all!$A$2:$E$74,3,)=0,"-",VLOOKUP($B10,IMM_inventory_all!$A$2:$E$74,3,))</f>
        <v>312</v>
      </c>
    </row>
    <row r="11" spans="1:8" x14ac:dyDescent="0.25">
      <c r="A11" s="34">
        <v>6</v>
      </c>
      <c r="B11" s="22">
        <f>HLOOKUP($C$1,site_huc_lookup!$A$1:$K$17,A11+1,)</f>
        <v>7287400</v>
      </c>
      <c r="C11" s="24">
        <f>IFERROR(VLOOKUP($B11,site_huc_lookup!$N$2:$R$74,3,),"-")</f>
        <v>-90.053333300000006</v>
      </c>
      <c r="D11" s="28">
        <f>IFERROR(VLOOKUP($B11,site_huc_lookup!$N$2:$R$74,4,),"-")</f>
        <v>33.105277780000002</v>
      </c>
      <c r="E11" s="26" t="str">
        <f>IFERROR(VLOOKUP($B11,site_huc_lookup!$N$2:$R$74,5,),"-")</f>
        <v>Black Creek at Lexington MS</v>
      </c>
      <c r="F11" t="str">
        <f t="shared" si="0"/>
        <v>7287400</v>
      </c>
      <c r="G11" s="2" t="str">
        <f>IF(VLOOKUP($B11,INM_inventory_all!$A$2:$E$74,3,)=0,"-",VLOOKUP($B11,INM_inventory_all!$A$2:$E$74,3,))</f>
        <v>-</v>
      </c>
      <c r="H11" s="2" t="str">
        <f>IF(VLOOKUP($B11,IMM_inventory_all!$A$2:$E$74,3,)=0,"-",VLOOKUP($B11,IMM_inventory_all!$A$2:$E$74,3,))</f>
        <v>-</v>
      </c>
    </row>
    <row r="12" spans="1:8" x14ac:dyDescent="0.25">
      <c r="A12" s="34">
        <v>7</v>
      </c>
      <c r="B12" s="22">
        <f>HLOOKUP($C$1,site_huc_lookup!$A$1:$K$17,A12+1,)</f>
        <v>7287404</v>
      </c>
      <c r="C12" s="24">
        <f>IFERROR(VLOOKUP($B12,site_huc_lookup!$N$2:$R$74,3,),"-")</f>
        <v>-90.1734194</v>
      </c>
      <c r="D12" s="28">
        <f>IFERROR(VLOOKUP($B12,site_huc_lookup!$N$2:$R$74,4,),"-")</f>
        <v>33.10179419</v>
      </c>
      <c r="E12" s="26" t="str">
        <f>IFERROR(VLOOKUP($B12,site_huc_lookup!$N$2:$R$74,5,),"-")</f>
        <v>Harland Creek near Howard MS</v>
      </c>
      <c r="F12" t="str">
        <f t="shared" si="0"/>
        <v>7287404</v>
      </c>
      <c r="G12" s="2">
        <f>IF(VLOOKUP($B12,INM_inventory_all!$A$2:$E$74,3,)=0,"-",VLOOKUP($B12,INM_inventory_all!$A$2:$E$74,3,))</f>
        <v>90</v>
      </c>
      <c r="H12" s="2">
        <f>IF(VLOOKUP($B12,IMM_inventory_all!$A$2:$E$74,3,)=0,"-",VLOOKUP($B12,IMM_inventory_all!$A$2:$E$74,3,))</f>
        <v>312</v>
      </c>
    </row>
    <row r="13" spans="1:8" x14ac:dyDescent="0.25">
      <c r="A13" s="34">
        <v>8</v>
      </c>
      <c r="B13" s="22">
        <f>HLOOKUP($C$1,site_huc_lookup!$A$1:$K$17,A13+1,)</f>
        <v>7287405</v>
      </c>
      <c r="C13" s="24">
        <f>IFERROR(VLOOKUP($B13,site_huc_lookup!$N$2:$R$74,3,),"-")</f>
        <v>-90.191197000000003</v>
      </c>
      <c r="D13" s="28">
        <f>IFERROR(VLOOKUP($B13,site_huc_lookup!$N$2:$R$74,4,),"-")</f>
        <v>33.119571499999999</v>
      </c>
      <c r="E13" s="26" t="str">
        <f>IFERROR(VLOOKUP($B13,site_huc_lookup!$N$2:$R$74,5,),"-")</f>
        <v>Black Creek at Howard MS</v>
      </c>
      <c r="F13" t="str">
        <f t="shared" si="0"/>
        <v>7287405</v>
      </c>
      <c r="G13" s="2" t="str">
        <f>IF(VLOOKUP($B13,INM_inventory_all!$A$2:$E$74,3,)=0,"-",VLOOKUP($B13,INM_inventory_all!$A$2:$E$74,3,))</f>
        <v>-</v>
      </c>
      <c r="H13" s="2" t="str">
        <f>IF(VLOOKUP($B13,IMM_inventory_all!$A$2:$E$74,3,)=0,"-",VLOOKUP($B13,IMM_inventory_all!$A$2:$E$74,3,))</f>
        <v>-</v>
      </c>
    </row>
    <row r="14" spans="1:8" x14ac:dyDescent="0.25">
      <c r="A14" s="34">
        <v>9</v>
      </c>
      <c r="B14" s="22" t="str">
        <f>HLOOKUP($C$1,site_huc_lookup!$A$1:$K$17,A14+1,)</f>
        <v>-</v>
      </c>
      <c r="C14" s="24" t="str">
        <f>IFERROR(VLOOKUP($B14,site_huc_lookup!$N$2:$R$74,3,),"-")</f>
        <v>-</v>
      </c>
      <c r="D14" s="28" t="str">
        <f>IFERROR(VLOOKUP($B14,site_huc_lookup!$N$2:$R$74,4,),"-")</f>
        <v>-</v>
      </c>
      <c r="E14" s="26" t="str">
        <f>IFERROR(VLOOKUP($B14,site_huc_lookup!$N$2:$R$74,5,),"-")</f>
        <v>-</v>
      </c>
      <c r="F14" t="str">
        <f t="shared" si="0"/>
        <v>-</v>
      </c>
      <c r="G14" s="2" t="e">
        <f>IF(VLOOKUP($B14,INM_inventory_all!$A$2:$E$74,3,)=0,"-",VLOOKUP($B14,INM_inventory_all!$A$2:$E$74,3,))</f>
        <v>#N/A</v>
      </c>
      <c r="H14" s="2" t="e">
        <f>IF(VLOOKUP($B14,IMM_inventory_all!$A$2:$E$74,3,)=0,"-",VLOOKUP($B14,IMM_inventory_all!$A$2:$E$74,3,))</f>
        <v>#N/A</v>
      </c>
    </row>
    <row r="15" spans="1:8" x14ac:dyDescent="0.25">
      <c r="A15" s="34">
        <v>10</v>
      </c>
      <c r="B15" s="22" t="str">
        <f>HLOOKUP($C$1,site_huc_lookup!$A$1:$K$17,A15+1,)</f>
        <v>-</v>
      </c>
      <c r="C15" s="24" t="str">
        <f>IFERROR(VLOOKUP($B15,site_huc_lookup!$N$2:$R$74,3,),"-")</f>
        <v>-</v>
      </c>
      <c r="D15" s="28" t="str">
        <f>IFERROR(VLOOKUP($B15,site_huc_lookup!$N$2:$R$74,4,),"-")</f>
        <v>-</v>
      </c>
      <c r="E15" s="26" t="str">
        <f>IFERROR(VLOOKUP($B15,site_huc_lookup!$N$2:$R$74,5,),"-")</f>
        <v>-</v>
      </c>
      <c r="F15" t="str">
        <f t="shared" si="0"/>
        <v>-</v>
      </c>
      <c r="G15" s="2" t="e">
        <f>IF(VLOOKUP($B15,INM_inventory_all!$A$2:$E$74,3,)=0,"-",VLOOKUP($B15,INM_inventory_all!$A$2:$E$74,3,))</f>
        <v>#N/A</v>
      </c>
      <c r="H15" s="2" t="e">
        <f>IF(VLOOKUP($B15,IMM_inventory_all!$A$2:$E$74,3,)=0,"-",VLOOKUP($B15,IMM_inventory_all!$A$2:$E$74,3,))</f>
        <v>#N/A</v>
      </c>
    </row>
    <row r="16" spans="1:8" x14ac:dyDescent="0.25">
      <c r="A16" s="34">
        <v>11</v>
      </c>
      <c r="B16" s="22" t="str">
        <f>HLOOKUP($C$1,site_huc_lookup!$A$1:$K$17,A16+1,)</f>
        <v>-</v>
      </c>
      <c r="C16" s="24" t="str">
        <f>IFERROR(VLOOKUP($B16,site_huc_lookup!$N$2:$R$74,3,),"-")</f>
        <v>-</v>
      </c>
      <c r="D16" s="28" t="str">
        <f>IFERROR(VLOOKUP($B16,site_huc_lookup!$N$2:$R$74,4,),"-")</f>
        <v>-</v>
      </c>
      <c r="E16" s="26" t="str">
        <f>IFERROR(VLOOKUP($B16,site_huc_lookup!$N$2:$R$74,5,),"-")</f>
        <v>-</v>
      </c>
      <c r="F16" t="str">
        <f t="shared" si="0"/>
        <v>-</v>
      </c>
      <c r="G16" s="2" t="e">
        <f>IF(VLOOKUP($B16,INM_inventory_all!$A$2:$E$74,3,)=0,"-",VLOOKUP($B16,INM_inventory_all!$A$2:$E$74,3,))</f>
        <v>#N/A</v>
      </c>
      <c r="H16" s="2" t="e">
        <f>IF(VLOOKUP($B16,IMM_inventory_all!$A$2:$E$74,3,)=0,"-",VLOOKUP($B16,IMM_inventory_all!$A$2:$E$74,3,))</f>
        <v>#N/A</v>
      </c>
    </row>
    <row r="17" spans="1:8" x14ac:dyDescent="0.25">
      <c r="A17" s="34">
        <v>12</v>
      </c>
      <c r="B17" s="22" t="str">
        <f>HLOOKUP($C$1,site_huc_lookup!$A$1:$K$17,A17+1,)</f>
        <v>-</v>
      </c>
      <c r="C17" s="24" t="str">
        <f>IFERROR(VLOOKUP($B17,site_huc_lookup!$N$2:$R$74,3,),"-")</f>
        <v>-</v>
      </c>
      <c r="D17" s="28" t="str">
        <f>IFERROR(VLOOKUP($B17,site_huc_lookup!$N$2:$R$74,4,),"-")</f>
        <v>-</v>
      </c>
      <c r="E17" s="26" t="str">
        <f>IFERROR(VLOOKUP($B17,site_huc_lookup!$N$2:$R$74,5,),"-")</f>
        <v>-</v>
      </c>
      <c r="F17" t="str">
        <f t="shared" si="0"/>
        <v>-</v>
      </c>
      <c r="G17" s="2" t="e">
        <f>IF(VLOOKUP($B17,INM_inventory_all!$A$2:$E$74,3,)=0,"-",VLOOKUP($B17,INM_inventory_all!$A$2:$E$74,3,))</f>
        <v>#N/A</v>
      </c>
      <c r="H17" s="2" t="e">
        <f>IF(VLOOKUP($B17,IMM_inventory_all!$A$2:$E$74,3,)=0,"-",VLOOKUP($B17,IMM_inventory_all!$A$2:$E$74,3,))</f>
        <v>#N/A</v>
      </c>
    </row>
    <row r="18" spans="1:8" x14ac:dyDescent="0.25">
      <c r="A18" s="34">
        <v>13</v>
      </c>
      <c r="B18" s="22" t="str">
        <f>HLOOKUP($C$1,site_huc_lookup!$A$1:$K$17,A18+1,)</f>
        <v>-</v>
      </c>
      <c r="C18" s="24" t="str">
        <f>IFERROR(VLOOKUP($B18,site_huc_lookup!$N$2:$R$74,3,),"-")</f>
        <v>-</v>
      </c>
      <c r="D18" s="28" t="str">
        <f>IFERROR(VLOOKUP($B18,site_huc_lookup!$N$2:$R$74,4,),"-")</f>
        <v>-</v>
      </c>
      <c r="E18" s="26" t="str">
        <f>IFERROR(VLOOKUP($B18,site_huc_lookup!$N$2:$R$74,5,),"-")</f>
        <v>-</v>
      </c>
      <c r="F18" t="str">
        <f t="shared" si="0"/>
        <v>-</v>
      </c>
      <c r="G18" s="2" t="e">
        <f>IF(VLOOKUP($B18,INM_inventory_all!$A$2:$E$74,3,)=0,"-",VLOOKUP($B18,INM_inventory_all!$A$2:$E$74,3,))</f>
        <v>#N/A</v>
      </c>
      <c r="H18" s="2" t="e">
        <f>IF(VLOOKUP($B18,IMM_inventory_all!$A$2:$E$74,3,)=0,"-",VLOOKUP($B18,IMM_inventory_all!$A$2:$E$74,3,))</f>
        <v>#N/A</v>
      </c>
    </row>
    <row r="19" spans="1:8" x14ac:dyDescent="0.25">
      <c r="A19" s="34">
        <v>14</v>
      </c>
      <c r="B19" s="22" t="str">
        <f>HLOOKUP($C$1,site_huc_lookup!$A$1:$K$17,A19+1,)</f>
        <v>-</v>
      </c>
      <c r="C19" s="24" t="str">
        <f>IFERROR(VLOOKUP($B19,site_huc_lookup!$N$2:$R$74,3,),"-")</f>
        <v>-</v>
      </c>
      <c r="D19" s="28" t="str">
        <f>IFERROR(VLOOKUP($B19,site_huc_lookup!$N$2:$R$74,4,),"-")</f>
        <v>-</v>
      </c>
      <c r="E19" s="26" t="str">
        <f>IFERROR(VLOOKUP($B19,site_huc_lookup!$N$2:$R$74,5,),"-")</f>
        <v>-</v>
      </c>
      <c r="F19" t="str">
        <f t="shared" si="0"/>
        <v>-</v>
      </c>
      <c r="G19" s="2" t="e">
        <f>IF(VLOOKUP($B19,INM_inventory_all!$A$2:$E$74,3,)=0,"-",VLOOKUP($B19,INM_inventory_all!$A$2:$E$74,3,))</f>
        <v>#N/A</v>
      </c>
      <c r="H19" s="2" t="e">
        <f>IF(VLOOKUP($B19,IMM_inventory_all!$A$2:$E$74,3,)=0,"-",VLOOKUP($B19,IMM_inventory_all!$A$2:$E$74,3,))</f>
        <v>#N/A</v>
      </c>
    </row>
    <row r="20" spans="1:8" x14ac:dyDescent="0.25">
      <c r="A20" s="34">
        <v>15</v>
      </c>
      <c r="B20" s="22" t="str">
        <f>HLOOKUP($C$1,site_huc_lookup!$A$1:$K$17,A20+1,)</f>
        <v>-</v>
      </c>
      <c r="C20" s="24" t="str">
        <f>IFERROR(VLOOKUP($B20,site_huc_lookup!$N$2:$R$74,3,),"-")</f>
        <v>-</v>
      </c>
      <c r="D20" s="28" t="str">
        <f>IFERROR(VLOOKUP($B20,site_huc_lookup!$N$2:$R$74,4,),"-")</f>
        <v>-</v>
      </c>
      <c r="E20" s="26" t="str">
        <f>IFERROR(VLOOKUP($B20,site_huc_lookup!$N$2:$R$74,5,),"-")</f>
        <v>-</v>
      </c>
      <c r="F20" t="str">
        <f t="shared" si="0"/>
        <v>-</v>
      </c>
      <c r="G20" s="2" t="e">
        <f>IF(VLOOKUP($B20,INM_inventory_all!$A$2:$E$74,3,)=0,"-",VLOOKUP($B20,INM_inventory_all!$A$2:$E$74,3,))</f>
        <v>#N/A</v>
      </c>
      <c r="H20" s="2" t="e">
        <f>IF(VLOOKUP($B20,IMM_inventory_all!$A$2:$E$74,3,)=0,"-",VLOOKUP($B20,IMM_inventory_all!$A$2:$E$74,3,))</f>
        <v>#N/A</v>
      </c>
    </row>
    <row r="21" spans="1:8" ht="15.75" thickBot="1" x14ac:dyDescent="0.3">
      <c r="A21" s="35">
        <v>16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 t="shared" si="0"/>
        <v>-</v>
      </c>
      <c r="G21" s="2" t="e">
        <f>IF(VLOOKUP($B21,INM_inventory_all!$A$2:$E$74,3,)=0,"-",VLOOKUP($B21,INM_inventory_all!$A$2:$E$74,3,))</f>
        <v>#N/A</v>
      </c>
      <c r="H21" s="2" t="e">
        <f>IF(VLOOKUP($B21,IMM_inventory_all!$A$2:$E$74,3,)=0,"-",VLOOKUP($B21,IMM_inventory_all!$A$2:$E$74,3,))</f>
        <v>#N/A</v>
      </c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862B-34EF-461B-9E68-E866CCFB6E47}">
  <sheetPr>
    <tabColor theme="4" tint="-0.249977111117893"/>
  </sheetPr>
  <dimension ref="A1:H78"/>
  <sheetViews>
    <sheetView workbookViewId="0">
      <selection activeCell="C2" sqref="C2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8030206</v>
      </c>
      <c r="G1" s="4" t="s">
        <v>5</v>
      </c>
      <c r="H1" s="3" t="str">
        <f>"USGS sites in the "&amp;C3&amp;" Basin with " &amp;C2&amp;" Data, HUC-0"&amp;C1</f>
        <v>USGS sites in the Upper Yazoo Basin with Inorganic Major &amp; Minor Non-Metals Data, HUC-08030206</v>
      </c>
    </row>
    <row r="2" spans="1:8" ht="15.75" thickBot="1" x14ac:dyDescent="0.3">
      <c r="A2" s="55" t="s">
        <v>6</v>
      </c>
      <c r="B2" s="56"/>
      <c r="C2" s="21" t="s">
        <v>267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Upper Yazoo</v>
      </c>
    </row>
    <row r="4" spans="1:8" ht="15.75" thickBot="1" x14ac:dyDescent="0.3">
      <c r="G4" t="s">
        <v>229</v>
      </c>
      <c r="H4" t="s">
        <v>228</v>
      </c>
    </row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226</v>
      </c>
      <c r="H5" s="6" t="s">
        <v>227</v>
      </c>
    </row>
    <row r="6" spans="1:8" x14ac:dyDescent="0.25">
      <c r="A6" s="33">
        <v>1</v>
      </c>
      <c r="B6" s="22">
        <f>HLOOKUP($C$1,site_huc_lookup!$A$1:$K$17,A6+1,)</f>
        <v>7287000</v>
      </c>
      <c r="C6" s="24">
        <f>IFERROR(VLOOKUP($B6,site_huc_lookup!$N$2:$R$74,3,),"-")</f>
        <v>-90.181666699999994</v>
      </c>
      <c r="D6" s="28">
        <f>IFERROR(VLOOKUP($B6,site_huc_lookup!$N$2:$R$74,4,),"-")</f>
        <v>33.524444440000003</v>
      </c>
      <c r="E6" s="26" t="str">
        <f>IFERROR(VLOOKUP($B6,site_huc_lookup!$N$2:$R$74,5,),"-")</f>
        <v>Yazoo River at Greenwood MS</v>
      </c>
      <c r="F6" t="str">
        <f t="shared" ref="F6:F21" si="0">TEXT(B6,"General")</f>
        <v>7287000</v>
      </c>
      <c r="G6" s="2">
        <f>IF(VLOOKUP($B6,INN_inventory_all!$A$2:$E$74,3,)=0,"-",VLOOKUP($B6,INN_inventory_all!$A$2:$E$74,3,))</f>
        <v>122</v>
      </c>
      <c r="H6" s="2">
        <f>IF(VLOOKUP($B6,IMN_inventory_all!$A$2:$E$74,3,)=0,"-",VLOOKUP($B6,IMN_inventory_all!$A$2:$E$74,3,))</f>
        <v>12</v>
      </c>
    </row>
    <row r="7" spans="1:8" x14ac:dyDescent="0.25">
      <c r="A7" s="34">
        <v>2</v>
      </c>
      <c r="B7" s="22">
        <f>HLOOKUP($C$1,site_huc_lookup!$A$1:$K$17,A7+1,)</f>
        <v>7287120</v>
      </c>
      <c r="C7" s="24">
        <f>IFERROR(VLOOKUP($B7,site_huc_lookup!$N$2:$R$74,3,),"-")</f>
        <v>-90.272028599999999</v>
      </c>
      <c r="D7" s="28">
        <f>IFERROR(VLOOKUP($B7,site_huc_lookup!$N$2:$R$74,4,),"-")</f>
        <v>33.396788460000003</v>
      </c>
      <c r="E7" s="26" t="str">
        <f>IFERROR(VLOOKUP($B7,site_huc_lookup!$N$2:$R$74,5,),"-")</f>
        <v>Yazoo River near Shell Bluff MS</v>
      </c>
      <c r="F7" t="str">
        <f t="shared" si="0"/>
        <v>7287120</v>
      </c>
      <c r="G7" s="2">
        <f>IF(VLOOKUP($B7,INN_inventory_all!$A$2:$E$74,3,)=0,"-",VLOOKUP($B7,INN_inventory_all!$A$2:$E$74,3,))</f>
        <v>969</v>
      </c>
      <c r="H7" s="2">
        <f>IF(VLOOKUP($B7,IMN_inventory_all!$A$2:$E$74,3,)=0,"-",VLOOKUP($B7,IMN_inventory_all!$A$2:$E$74,3,))</f>
        <v>210</v>
      </c>
    </row>
    <row r="8" spans="1:8" x14ac:dyDescent="0.25">
      <c r="A8" s="34">
        <v>3</v>
      </c>
      <c r="B8" s="22">
        <f>HLOOKUP($C$1,site_huc_lookup!$A$1:$K$17,A8+1,)</f>
        <v>7287150</v>
      </c>
      <c r="C8" s="24">
        <f>IFERROR(VLOOKUP($B8,site_huc_lookup!$N$2:$R$74,3,),"-")</f>
        <v>-90.151388900000001</v>
      </c>
      <c r="D8" s="28">
        <f>IFERROR(VLOOKUP($B8,site_huc_lookup!$N$2:$R$74,4,),"-")</f>
        <v>33.340000000000003</v>
      </c>
      <c r="E8" s="26" t="str">
        <f>IFERROR(VLOOKUP($B8,site_huc_lookup!$N$2:$R$74,5,),"-")</f>
        <v>Abiaca Creek near Seven Pines MS</v>
      </c>
      <c r="F8" t="str">
        <f t="shared" si="0"/>
        <v>7287150</v>
      </c>
      <c r="G8" s="2">
        <f>IF(VLOOKUP($B8,INN_inventory_all!$A$2:$E$74,3,)=0,"-",VLOOKUP($B8,INN_inventory_all!$A$2:$E$74,3,))</f>
        <v>569</v>
      </c>
      <c r="H8" s="2">
        <f>IF(VLOOKUP($B8,IMN_inventory_all!$A$2:$E$74,3,)=0,"-",VLOOKUP($B8,IMN_inventory_all!$A$2:$E$74,3,))</f>
        <v>30</v>
      </c>
    </row>
    <row r="9" spans="1:8" x14ac:dyDescent="0.25">
      <c r="A9" s="34">
        <v>4</v>
      </c>
      <c r="B9" s="22">
        <f>HLOOKUP($C$1,site_huc_lookup!$A$1:$K$17,A9+1,)</f>
        <v>7287160</v>
      </c>
      <c r="C9" s="24">
        <f>IFERROR(VLOOKUP($B9,site_huc_lookup!$N$2:$R$74,3,),"-")</f>
        <v>-90.237222200000005</v>
      </c>
      <c r="D9" s="28">
        <f>IFERROR(VLOOKUP($B9,site_huc_lookup!$N$2:$R$74,4,),"-")</f>
        <v>33.341666670000002</v>
      </c>
      <c r="E9" s="26" t="str">
        <f>IFERROR(VLOOKUP($B9,site_huc_lookup!$N$2:$R$74,5,),"-")</f>
        <v>Abiaca Creek at Cruger MS</v>
      </c>
      <c r="F9" t="str">
        <f t="shared" si="0"/>
        <v>7287160</v>
      </c>
      <c r="G9" s="2">
        <f>IF(VLOOKUP($B9,INN_inventory_all!$A$2:$E$74,3,)=0,"-",VLOOKUP($B9,INN_inventory_all!$A$2:$E$74,3,))</f>
        <v>577</v>
      </c>
      <c r="H9" s="2">
        <f>IF(VLOOKUP($B9,IMN_inventory_all!$A$2:$E$74,3,)=0,"-",VLOOKUP($B9,IMN_inventory_all!$A$2:$E$74,3,))</f>
        <v>30</v>
      </c>
    </row>
    <row r="10" spans="1:8" x14ac:dyDescent="0.25">
      <c r="A10" s="34">
        <v>5</v>
      </c>
      <c r="B10" s="22">
        <f>HLOOKUP($C$1,site_huc_lookup!$A$1:$K$17,A10+1,)</f>
        <v>7287355</v>
      </c>
      <c r="C10" s="24">
        <f>IFERROR(VLOOKUP($B10,site_huc_lookup!$N$2:$R$74,3,),"-")</f>
        <v>-90.196111099999996</v>
      </c>
      <c r="D10" s="28">
        <f>IFERROR(VLOOKUP($B10,site_huc_lookup!$N$2:$R$74,4,),"-")</f>
        <v>33.138055559999998</v>
      </c>
      <c r="E10" s="26" t="str">
        <f>IFERROR(VLOOKUP($B10,site_huc_lookup!$N$2:$R$74,5,),"-")</f>
        <v>Fannegusha Creek near Howard MS</v>
      </c>
      <c r="F10" t="str">
        <f t="shared" si="0"/>
        <v>7287355</v>
      </c>
      <c r="G10" s="2">
        <f>IF(VLOOKUP($B10,INN_inventory_all!$A$2:$E$74,3,)=0,"-",VLOOKUP($B10,INN_inventory_all!$A$2:$E$74,3,))</f>
        <v>1255</v>
      </c>
      <c r="H10" s="2">
        <f>IF(VLOOKUP($B10,IMN_inventory_all!$A$2:$E$74,3,)=0,"-",VLOOKUP($B10,IMN_inventory_all!$A$2:$E$74,3,))</f>
        <v>60</v>
      </c>
    </row>
    <row r="11" spans="1:8" x14ac:dyDescent="0.25">
      <c r="A11" s="34">
        <v>6</v>
      </c>
      <c r="B11" s="22">
        <f>HLOOKUP($C$1,site_huc_lookup!$A$1:$K$17,A11+1,)</f>
        <v>7287400</v>
      </c>
      <c r="C11" s="24">
        <f>IFERROR(VLOOKUP($B11,site_huc_lookup!$N$2:$R$74,3,),"-")</f>
        <v>-90.053333300000006</v>
      </c>
      <c r="D11" s="28">
        <f>IFERROR(VLOOKUP($B11,site_huc_lookup!$N$2:$R$74,4,),"-")</f>
        <v>33.105277780000002</v>
      </c>
      <c r="E11" s="26" t="str">
        <f>IFERROR(VLOOKUP($B11,site_huc_lookup!$N$2:$R$74,5,),"-")</f>
        <v>Black Creek at Lexington MS</v>
      </c>
      <c r="F11" t="str">
        <f t="shared" si="0"/>
        <v>7287400</v>
      </c>
      <c r="G11" s="2">
        <f>IF(VLOOKUP($B11,INN_inventory_all!$A$2:$E$74,3,)=0,"-",VLOOKUP($B11,INN_inventory_all!$A$2:$E$74,3,))</f>
        <v>384</v>
      </c>
      <c r="H11" s="2" t="str">
        <f>IF(VLOOKUP($B11,IMN_inventory_all!$A$2:$E$74,3,)=0,"-",VLOOKUP($B11,IMN_inventory_all!$A$2:$E$74,3,))</f>
        <v>-</v>
      </c>
    </row>
    <row r="12" spans="1:8" x14ac:dyDescent="0.25">
      <c r="A12" s="34">
        <v>7</v>
      </c>
      <c r="B12" s="22">
        <f>HLOOKUP($C$1,site_huc_lookup!$A$1:$K$17,A12+1,)</f>
        <v>7287404</v>
      </c>
      <c r="C12" s="24">
        <f>IFERROR(VLOOKUP($B12,site_huc_lookup!$N$2:$R$74,3,),"-")</f>
        <v>-90.1734194</v>
      </c>
      <c r="D12" s="28">
        <f>IFERROR(VLOOKUP($B12,site_huc_lookup!$N$2:$R$74,4,),"-")</f>
        <v>33.10179419</v>
      </c>
      <c r="E12" s="26" t="str">
        <f>IFERROR(VLOOKUP($B12,site_huc_lookup!$N$2:$R$74,5,),"-")</f>
        <v>Harland Creek near Howard MS</v>
      </c>
      <c r="F12" t="str">
        <f t="shared" si="0"/>
        <v>7287404</v>
      </c>
      <c r="G12" s="2">
        <f>IF(VLOOKUP($B12,INN_inventory_all!$A$2:$E$74,3,)=0,"-",VLOOKUP($B12,INN_inventory_all!$A$2:$E$74,3,))</f>
        <v>1254</v>
      </c>
      <c r="H12" s="2">
        <f>IF(VLOOKUP($B12,IMN_inventory_all!$A$2:$E$74,3,)=0,"-",VLOOKUP($B12,IMN_inventory_all!$A$2:$E$74,3,))</f>
        <v>60</v>
      </c>
    </row>
    <row r="13" spans="1:8" x14ac:dyDescent="0.25">
      <c r="A13" s="34">
        <v>8</v>
      </c>
      <c r="B13" s="22">
        <f>HLOOKUP($C$1,site_huc_lookup!$A$1:$K$17,A13+1,)</f>
        <v>7287405</v>
      </c>
      <c r="C13" s="24">
        <f>IFERROR(VLOOKUP($B13,site_huc_lookup!$N$2:$R$74,3,),"-")</f>
        <v>-90.191197000000003</v>
      </c>
      <c r="D13" s="28">
        <f>IFERROR(VLOOKUP($B13,site_huc_lookup!$N$2:$R$74,4,),"-")</f>
        <v>33.119571499999999</v>
      </c>
      <c r="E13" s="26" t="str">
        <f>IFERROR(VLOOKUP($B13,site_huc_lookup!$N$2:$R$74,5,),"-")</f>
        <v>Black Creek at Howard MS</v>
      </c>
      <c r="F13" t="str">
        <f t="shared" si="0"/>
        <v>7287405</v>
      </c>
      <c r="G13" s="2">
        <f>IF(VLOOKUP($B13,INN_inventory_all!$A$2:$E$74,3,)=0,"-",VLOOKUP($B13,INN_inventory_all!$A$2:$E$74,3,))</f>
        <v>390</v>
      </c>
      <c r="H13" s="2" t="str">
        <f>IF(VLOOKUP($B13,IMN_inventory_all!$A$2:$E$74,3,)=0,"-",VLOOKUP($B13,IMN_inventory_all!$A$2:$E$74,3,))</f>
        <v>-</v>
      </c>
    </row>
    <row r="14" spans="1:8" x14ac:dyDescent="0.25">
      <c r="A14" s="34">
        <v>9</v>
      </c>
      <c r="B14" s="22" t="str">
        <f>HLOOKUP($C$1,site_huc_lookup!$A$1:$K$17,A14+1,)</f>
        <v>-</v>
      </c>
      <c r="C14" s="24" t="str">
        <f>IFERROR(VLOOKUP($B14,site_huc_lookup!$N$2:$R$74,3,),"-")</f>
        <v>-</v>
      </c>
      <c r="D14" s="28" t="str">
        <f>IFERROR(VLOOKUP($B14,site_huc_lookup!$N$2:$R$74,4,),"-")</f>
        <v>-</v>
      </c>
      <c r="E14" s="26" t="str">
        <f>IFERROR(VLOOKUP($B14,site_huc_lookup!$N$2:$R$74,5,),"-")</f>
        <v>-</v>
      </c>
      <c r="F14" t="str">
        <f t="shared" si="0"/>
        <v>-</v>
      </c>
      <c r="G14" s="2" t="e">
        <f>IF(VLOOKUP($B14,INN_inventory_all!$A$2:$E$74,3,)=0,"-",VLOOKUP($B14,INN_inventory_all!$A$2:$E$74,3,))</f>
        <v>#N/A</v>
      </c>
      <c r="H14" s="2" t="e">
        <f>IF(VLOOKUP($B14,IMN_inventory_all!$A$2:$E$74,3,)=0,"-",VLOOKUP($B14,IMN_inventory_all!$A$2:$E$74,3,))</f>
        <v>#N/A</v>
      </c>
    </row>
    <row r="15" spans="1:8" x14ac:dyDescent="0.25">
      <c r="A15" s="34">
        <v>10</v>
      </c>
      <c r="B15" s="22" t="str">
        <f>HLOOKUP($C$1,site_huc_lookup!$A$1:$K$17,A15+1,)</f>
        <v>-</v>
      </c>
      <c r="C15" s="24" t="str">
        <f>IFERROR(VLOOKUP($B15,site_huc_lookup!$N$2:$R$74,3,),"-")</f>
        <v>-</v>
      </c>
      <c r="D15" s="28" t="str">
        <f>IFERROR(VLOOKUP($B15,site_huc_lookup!$N$2:$R$74,4,),"-")</f>
        <v>-</v>
      </c>
      <c r="E15" s="26" t="str">
        <f>IFERROR(VLOOKUP($B15,site_huc_lookup!$N$2:$R$74,5,),"-")</f>
        <v>-</v>
      </c>
      <c r="F15" t="str">
        <f t="shared" si="0"/>
        <v>-</v>
      </c>
      <c r="G15" s="2" t="e">
        <f>IF(VLOOKUP($B15,INN_inventory_all!$A$2:$E$74,3,)=0,"-",VLOOKUP($B15,INN_inventory_all!$A$2:$E$74,3,))</f>
        <v>#N/A</v>
      </c>
      <c r="H15" s="2" t="e">
        <f>IF(VLOOKUP($B15,IMN_inventory_all!$A$2:$E$74,3,)=0,"-",VLOOKUP($B15,IMN_inventory_all!$A$2:$E$74,3,))</f>
        <v>#N/A</v>
      </c>
    </row>
    <row r="16" spans="1:8" x14ac:dyDescent="0.25">
      <c r="A16" s="34">
        <v>11</v>
      </c>
      <c r="B16" s="22" t="str">
        <f>HLOOKUP($C$1,site_huc_lookup!$A$1:$K$17,A16+1,)</f>
        <v>-</v>
      </c>
      <c r="C16" s="24" t="str">
        <f>IFERROR(VLOOKUP($B16,site_huc_lookup!$N$2:$R$74,3,),"-")</f>
        <v>-</v>
      </c>
      <c r="D16" s="28" t="str">
        <f>IFERROR(VLOOKUP($B16,site_huc_lookup!$N$2:$R$74,4,),"-")</f>
        <v>-</v>
      </c>
      <c r="E16" s="26" t="str">
        <f>IFERROR(VLOOKUP($B16,site_huc_lookup!$N$2:$R$74,5,),"-")</f>
        <v>-</v>
      </c>
      <c r="F16" t="str">
        <f t="shared" si="0"/>
        <v>-</v>
      </c>
      <c r="G16" s="2" t="e">
        <f>IF(VLOOKUP($B16,INN_inventory_all!$A$2:$E$74,3,)=0,"-",VLOOKUP($B16,INN_inventory_all!$A$2:$E$74,3,))</f>
        <v>#N/A</v>
      </c>
      <c r="H16" s="2" t="e">
        <f>IF(VLOOKUP($B16,IMN_inventory_all!$A$2:$E$74,3,)=0,"-",VLOOKUP($B16,IMN_inventory_all!$A$2:$E$74,3,))</f>
        <v>#N/A</v>
      </c>
    </row>
    <row r="17" spans="1:8" x14ac:dyDescent="0.25">
      <c r="A17" s="34">
        <v>12</v>
      </c>
      <c r="B17" s="22" t="str">
        <f>HLOOKUP($C$1,site_huc_lookup!$A$1:$K$17,A17+1,)</f>
        <v>-</v>
      </c>
      <c r="C17" s="24" t="str">
        <f>IFERROR(VLOOKUP($B17,site_huc_lookup!$N$2:$R$74,3,),"-")</f>
        <v>-</v>
      </c>
      <c r="D17" s="28" t="str">
        <f>IFERROR(VLOOKUP($B17,site_huc_lookup!$N$2:$R$74,4,),"-")</f>
        <v>-</v>
      </c>
      <c r="E17" s="26" t="str">
        <f>IFERROR(VLOOKUP($B17,site_huc_lookup!$N$2:$R$74,5,),"-")</f>
        <v>-</v>
      </c>
      <c r="F17" t="str">
        <f t="shared" si="0"/>
        <v>-</v>
      </c>
      <c r="G17" s="2" t="e">
        <f>IF(VLOOKUP($B17,INN_inventory_all!$A$2:$E$74,3,)=0,"-",VLOOKUP($B17,INN_inventory_all!$A$2:$E$74,3,))</f>
        <v>#N/A</v>
      </c>
      <c r="H17" s="2" t="e">
        <f>IF(VLOOKUP($B17,IMN_inventory_all!$A$2:$E$74,3,)=0,"-",VLOOKUP($B17,IMN_inventory_all!$A$2:$E$74,3,))</f>
        <v>#N/A</v>
      </c>
    </row>
    <row r="18" spans="1:8" x14ac:dyDescent="0.25">
      <c r="A18" s="34">
        <v>13</v>
      </c>
      <c r="B18" s="22" t="str">
        <f>HLOOKUP($C$1,site_huc_lookup!$A$1:$K$17,A18+1,)</f>
        <v>-</v>
      </c>
      <c r="C18" s="24" t="str">
        <f>IFERROR(VLOOKUP($B18,site_huc_lookup!$N$2:$R$74,3,),"-")</f>
        <v>-</v>
      </c>
      <c r="D18" s="28" t="str">
        <f>IFERROR(VLOOKUP($B18,site_huc_lookup!$N$2:$R$74,4,),"-")</f>
        <v>-</v>
      </c>
      <c r="E18" s="26" t="str">
        <f>IFERROR(VLOOKUP($B18,site_huc_lookup!$N$2:$R$74,5,),"-")</f>
        <v>-</v>
      </c>
      <c r="F18" t="str">
        <f t="shared" si="0"/>
        <v>-</v>
      </c>
      <c r="G18" s="2" t="e">
        <f>IF(VLOOKUP($B18,INN_inventory_all!$A$2:$E$74,3,)=0,"-",VLOOKUP($B18,INN_inventory_all!$A$2:$E$74,3,))</f>
        <v>#N/A</v>
      </c>
      <c r="H18" s="2" t="e">
        <f>IF(VLOOKUP($B18,IMN_inventory_all!$A$2:$E$74,3,)=0,"-",VLOOKUP($B18,IMN_inventory_all!$A$2:$E$74,3,))</f>
        <v>#N/A</v>
      </c>
    </row>
    <row r="19" spans="1:8" x14ac:dyDescent="0.25">
      <c r="A19" s="34">
        <v>14</v>
      </c>
      <c r="B19" s="22" t="str">
        <f>HLOOKUP($C$1,site_huc_lookup!$A$1:$K$17,A19+1,)</f>
        <v>-</v>
      </c>
      <c r="C19" s="24" t="str">
        <f>IFERROR(VLOOKUP($B19,site_huc_lookup!$N$2:$R$74,3,),"-")</f>
        <v>-</v>
      </c>
      <c r="D19" s="28" t="str">
        <f>IFERROR(VLOOKUP($B19,site_huc_lookup!$N$2:$R$74,4,),"-")</f>
        <v>-</v>
      </c>
      <c r="E19" s="26" t="str">
        <f>IFERROR(VLOOKUP($B19,site_huc_lookup!$N$2:$R$74,5,),"-")</f>
        <v>-</v>
      </c>
      <c r="F19" t="str">
        <f t="shared" si="0"/>
        <v>-</v>
      </c>
      <c r="G19" s="2" t="e">
        <f>IF(VLOOKUP($B19,INN_inventory_all!$A$2:$E$74,3,)=0,"-",VLOOKUP($B19,INN_inventory_all!$A$2:$E$74,3,))</f>
        <v>#N/A</v>
      </c>
      <c r="H19" s="2" t="e">
        <f>IF(VLOOKUP($B19,IMN_inventory_all!$A$2:$E$74,3,)=0,"-",VLOOKUP($B19,IMN_inventory_all!$A$2:$E$74,3,))</f>
        <v>#N/A</v>
      </c>
    </row>
    <row r="20" spans="1:8" x14ac:dyDescent="0.25">
      <c r="A20" s="34">
        <v>15</v>
      </c>
      <c r="B20" s="22" t="str">
        <f>HLOOKUP($C$1,site_huc_lookup!$A$1:$K$17,A20+1,)</f>
        <v>-</v>
      </c>
      <c r="C20" s="24" t="str">
        <f>IFERROR(VLOOKUP($B20,site_huc_lookup!$N$2:$R$74,3,),"-")</f>
        <v>-</v>
      </c>
      <c r="D20" s="28" t="str">
        <f>IFERROR(VLOOKUP($B20,site_huc_lookup!$N$2:$R$74,4,),"-")</f>
        <v>-</v>
      </c>
      <c r="E20" s="26" t="str">
        <f>IFERROR(VLOOKUP($B20,site_huc_lookup!$N$2:$R$74,5,),"-")</f>
        <v>-</v>
      </c>
      <c r="F20" t="str">
        <f t="shared" si="0"/>
        <v>-</v>
      </c>
      <c r="G20" s="2" t="e">
        <f>IF(VLOOKUP($B20,INN_inventory_all!$A$2:$E$74,3,)=0,"-",VLOOKUP($B20,INN_inventory_all!$A$2:$E$74,3,))</f>
        <v>#N/A</v>
      </c>
      <c r="H20" s="2" t="e">
        <f>IF(VLOOKUP($B20,IMN_inventory_all!$A$2:$E$74,3,)=0,"-",VLOOKUP($B20,IMN_inventory_all!$A$2:$E$74,3,))</f>
        <v>#N/A</v>
      </c>
    </row>
    <row r="21" spans="1:8" ht="15.75" thickBot="1" x14ac:dyDescent="0.3">
      <c r="A21" s="35">
        <v>16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 t="shared" si="0"/>
        <v>-</v>
      </c>
      <c r="G21" s="2" t="e">
        <f>IF(VLOOKUP($B21,INN_inventory_all!$A$2:$E$74,3,)=0,"-",VLOOKUP($B21,INN_inventory_all!$A$2:$E$74,3,))</f>
        <v>#N/A</v>
      </c>
      <c r="H21" s="2" t="e">
        <f>IF(VLOOKUP($B21,IMN_inventory_all!$A$2:$E$74,3,)=0,"-",VLOOKUP($B21,IMN_inventory_all!$A$2:$E$74,3,))</f>
        <v>#N/A</v>
      </c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R74"/>
  <sheetViews>
    <sheetView topLeftCell="G1" workbookViewId="0">
      <selection activeCell="B1" sqref="B1:K1"/>
    </sheetView>
  </sheetViews>
  <sheetFormatPr defaultRowHeight="15" x14ac:dyDescent="0.25"/>
  <cols>
    <col min="1" max="1" width="9.140625" style="2"/>
    <col min="2" max="2" width="11.5703125" style="2" customWidth="1"/>
    <col min="3" max="4" width="9.140625" style="2"/>
    <col min="5" max="5" width="10.5703125" style="2" customWidth="1"/>
    <col min="6" max="8" width="9.140625" style="2"/>
    <col min="9" max="9" width="18.85546875" style="2" bestFit="1" customWidth="1"/>
    <col min="10" max="10" width="9.140625" style="2"/>
    <col min="11" max="11" width="18.85546875" style="2" bestFit="1" customWidth="1"/>
  </cols>
  <sheetData>
    <row r="1" spans="1:18" ht="15.75" thickBot="1" x14ac:dyDescent="0.3">
      <c r="A1" s="7" t="s">
        <v>8</v>
      </c>
      <c r="B1" s="11">
        <v>8030201</v>
      </c>
      <c r="C1" s="12">
        <v>8030203</v>
      </c>
      <c r="D1" s="12">
        <v>8030204</v>
      </c>
      <c r="E1" s="12">
        <v>8030202</v>
      </c>
      <c r="F1" s="12">
        <v>8030205</v>
      </c>
      <c r="G1" s="12">
        <v>8030206</v>
      </c>
      <c r="H1" s="12">
        <v>8030207</v>
      </c>
      <c r="I1" s="12">
        <v>8030209</v>
      </c>
      <c r="J1" s="12">
        <v>8030208</v>
      </c>
      <c r="K1" s="13">
        <v>8030100</v>
      </c>
      <c r="N1" s="5" t="s">
        <v>0</v>
      </c>
      <c r="O1" s="5" t="s">
        <v>1</v>
      </c>
      <c r="P1" s="5" t="s">
        <v>2</v>
      </c>
      <c r="Q1" s="5" t="s">
        <v>3</v>
      </c>
      <c r="R1" s="5" t="s">
        <v>9</v>
      </c>
    </row>
    <row r="2" spans="1:18" x14ac:dyDescent="0.25">
      <c r="A2" s="8">
        <v>1</v>
      </c>
      <c r="B2" s="14">
        <v>7265500</v>
      </c>
      <c r="C2" s="15">
        <v>7274000</v>
      </c>
      <c r="D2" s="15">
        <v>7275900</v>
      </c>
      <c r="E2" s="15">
        <v>7280000</v>
      </c>
      <c r="F2" s="15">
        <v>7281960</v>
      </c>
      <c r="G2" s="15">
        <v>7287000</v>
      </c>
      <c r="H2" s="15">
        <v>7288000</v>
      </c>
      <c r="I2" s="15">
        <v>728875070</v>
      </c>
      <c r="J2" s="15">
        <v>7288955</v>
      </c>
      <c r="K2" s="44">
        <v>324322091004700</v>
      </c>
      <c r="N2">
        <v>7265500</v>
      </c>
      <c r="O2">
        <v>8030201</v>
      </c>
      <c r="P2">
        <v>-88.9292284</v>
      </c>
      <c r="Q2">
        <v>34.555933199999998</v>
      </c>
      <c r="R2" t="s">
        <v>10</v>
      </c>
    </row>
    <row r="3" spans="1:18" x14ac:dyDescent="0.25">
      <c r="A3" s="8">
        <v>2</v>
      </c>
      <c r="B3" s="14">
        <v>7267000</v>
      </c>
      <c r="C3" s="15">
        <v>7274252</v>
      </c>
      <c r="D3" s="15">
        <v>7276000</v>
      </c>
      <c r="E3" s="15">
        <v>7280270</v>
      </c>
      <c r="F3" s="15">
        <v>7281977</v>
      </c>
      <c r="G3" s="15">
        <v>7287120</v>
      </c>
      <c r="H3" s="15">
        <v>7288200</v>
      </c>
      <c r="I3" s="15">
        <v>7288938</v>
      </c>
      <c r="J3" s="15" t="s">
        <v>7</v>
      </c>
      <c r="K3" s="16" t="s">
        <v>7</v>
      </c>
      <c r="N3">
        <v>7267000</v>
      </c>
      <c r="O3">
        <v>8030201</v>
      </c>
      <c r="P3">
        <v>-89.050555599999996</v>
      </c>
      <c r="Q3">
        <v>34.518055560000001</v>
      </c>
      <c r="R3" t="s">
        <v>11</v>
      </c>
    </row>
    <row r="4" spans="1:18" x14ac:dyDescent="0.25">
      <c r="A4" s="8">
        <v>3</v>
      </c>
      <c r="B4" s="14">
        <v>7268000</v>
      </c>
      <c r="C4" s="15">
        <v>7274500</v>
      </c>
      <c r="D4" s="15">
        <v>7276500</v>
      </c>
      <c r="E4" s="15">
        <v>7280340</v>
      </c>
      <c r="F4" s="15">
        <v>7282000</v>
      </c>
      <c r="G4" s="15">
        <v>7287150</v>
      </c>
      <c r="H4" s="15">
        <v>7288280</v>
      </c>
      <c r="I4" s="45">
        <v>330548091055100</v>
      </c>
      <c r="J4" s="15" t="s">
        <v>7</v>
      </c>
      <c r="K4" s="16" t="s">
        <v>7</v>
      </c>
      <c r="N4">
        <v>7268000</v>
      </c>
      <c r="O4">
        <v>8030201</v>
      </c>
      <c r="P4">
        <v>-89.224444399999996</v>
      </c>
      <c r="Q4">
        <v>34.482500000000002</v>
      </c>
      <c r="R4" t="s">
        <v>12</v>
      </c>
    </row>
    <row r="5" spans="1:18" x14ac:dyDescent="0.25">
      <c r="A5" s="8">
        <v>4</v>
      </c>
      <c r="B5" s="14">
        <v>7268500</v>
      </c>
      <c r="C5" s="15">
        <v>7275000</v>
      </c>
      <c r="D5" s="15">
        <v>7277000</v>
      </c>
      <c r="E5" s="15">
        <v>7280400</v>
      </c>
      <c r="F5" s="15">
        <v>7282075</v>
      </c>
      <c r="G5" s="15">
        <v>7287160</v>
      </c>
      <c r="H5" s="15">
        <v>7288500</v>
      </c>
      <c r="I5" s="15" t="s">
        <v>7</v>
      </c>
      <c r="J5" s="15" t="s">
        <v>7</v>
      </c>
      <c r="K5" s="16" t="s">
        <v>7</v>
      </c>
      <c r="N5">
        <v>7268500</v>
      </c>
      <c r="O5">
        <v>8030201</v>
      </c>
      <c r="P5">
        <v>-89.290277799999998</v>
      </c>
      <c r="Q5">
        <v>34.44194444</v>
      </c>
      <c r="R5" t="s">
        <v>13</v>
      </c>
    </row>
    <row r="6" spans="1:18" x14ac:dyDescent="0.25">
      <c r="A6" s="8">
        <v>5</v>
      </c>
      <c r="B6" s="14">
        <v>7272000</v>
      </c>
      <c r="C6" s="15">
        <v>7275500</v>
      </c>
      <c r="D6" s="15">
        <v>7277500</v>
      </c>
      <c r="E6" s="15">
        <v>7281600</v>
      </c>
      <c r="F6" s="15">
        <v>7282090</v>
      </c>
      <c r="G6" s="15">
        <v>7287355</v>
      </c>
      <c r="H6" s="15">
        <v>7288555</v>
      </c>
      <c r="I6" s="15" t="s">
        <v>7</v>
      </c>
      <c r="J6" s="15" t="s">
        <v>7</v>
      </c>
      <c r="K6" s="16" t="s">
        <v>7</v>
      </c>
      <c r="N6">
        <v>7272000</v>
      </c>
      <c r="O6">
        <v>8030201</v>
      </c>
      <c r="P6">
        <v>-89.786199199999999</v>
      </c>
      <c r="Q6">
        <v>34.399273200000003</v>
      </c>
      <c r="R6" t="s">
        <v>14</v>
      </c>
    </row>
    <row r="7" spans="1:18" x14ac:dyDescent="0.25">
      <c r="A7" s="8">
        <v>6</v>
      </c>
      <c r="B7" s="14">
        <v>7272500</v>
      </c>
      <c r="C7" s="15">
        <v>7275530</v>
      </c>
      <c r="D7" s="15">
        <v>7277548</v>
      </c>
      <c r="E7" s="15" t="s">
        <v>7</v>
      </c>
      <c r="F7" s="15">
        <v>7282100</v>
      </c>
      <c r="G7" s="15">
        <v>7287400</v>
      </c>
      <c r="H7" s="15">
        <v>728862211</v>
      </c>
      <c r="I7" s="15" t="s">
        <v>7</v>
      </c>
      <c r="J7" s="15" t="s">
        <v>7</v>
      </c>
      <c r="K7" s="16" t="s">
        <v>7</v>
      </c>
      <c r="N7">
        <v>7272500</v>
      </c>
      <c r="O7">
        <v>8030201</v>
      </c>
      <c r="P7">
        <v>-89.786199199999999</v>
      </c>
      <c r="Q7">
        <v>34.399273200000003</v>
      </c>
      <c r="R7" t="s">
        <v>15</v>
      </c>
    </row>
    <row r="8" spans="1:18" x14ac:dyDescent="0.25">
      <c r="A8" s="8">
        <v>7</v>
      </c>
      <c r="B8" s="14">
        <v>7273000</v>
      </c>
      <c r="C8" s="15" t="s">
        <v>7</v>
      </c>
      <c r="D8" s="15">
        <v>7277700</v>
      </c>
      <c r="E8" s="15" t="s">
        <v>7</v>
      </c>
      <c r="F8" s="15">
        <v>7282500</v>
      </c>
      <c r="G8" s="15">
        <v>7287404</v>
      </c>
      <c r="H8" s="15">
        <v>7288650</v>
      </c>
      <c r="I8" s="15" t="s">
        <v>7</v>
      </c>
      <c r="J8" s="15" t="s">
        <v>7</v>
      </c>
      <c r="K8" s="16" t="s">
        <v>7</v>
      </c>
      <c r="N8">
        <v>7273000</v>
      </c>
      <c r="O8">
        <v>8030201</v>
      </c>
      <c r="P8">
        <v>-89.881755799999993</v>
      </c>
      <c r="Q8">
        <v>34.387051800000002</v>
      </c>
      <c r="R8" t="s">
        <v>16</v>
      </c>
    </row>
    <row r="9" spans="1:18" x14ac:dyDescent="0.25">
      <c r="A9" s="8">
        <v>8</v>
      </c>
      <c r="B9" s="14">
        <v>7273100</v>
      </c>
      <c r="C9" s="15" t="s">
        <v>7</v>
      </c>
      <c r="D9" s="15">
        <v>7277730</v>
      </c>
      <c r="E9" s="15" t="s">
        <v>7</v>
      </c>
      <c r="F9" s="15">
        <v>7283000</v>
      </c>
      <c r="G9" s="15">
        <v>7287405</v>
      </c>
      <c r="H9" s="15">
        <v>7288700</v>
      </c>
      <c r="I9" s="15" t="s">
        <v>7</v>
      </c>
      <c r="J9" s="15" t="s">
        <v>7</v>
      </c>
      <c r="K9" s="16" t="s">
        <v>7</v>
      </c>
      <c r="N9">
        <v>7273100</v>
      </c>
      <c r="O9">
        <v>8030201</v>
      </c>
      <c r="P9">
        <v>-89.878611100000001</v>
      </c>
      <c r="Q9">
        <v>34.363888889999998</v>
      </c>
      <c r="R9" t="s">
        <v>17</v>
      </c>
    </row>
    <row r="10" spans="1:18" x14ac:dyDescent="0.25">
      <c r="A10" s="8">
        <v>9</v>
      </c>
      <c r="B10" s="14">
        <v>7273500</v>
      </c>
      <c r="C10" s="15" t="s">
        <v>7</v>
      </c>
      <c r="D10" s="15">
        <v>7278000</v>
      </c>
      <c r="E10" s="15" t="s">
        <v>7</v>
      </c>
      <c r="F10" s="15">
        <v>7283500</v>
      </c>
      <c r="G10" s="15" t="s">
        <v>7</v>
      </c>
      <c r="H10" s="15" t="s">
        <v>7</v>
      </c>
      <c r="I10" s="15" t="s">
        <v>7</v>
      </c>
      <c r="J10" s="15" t="s">
        <v>7</v>
      </c>
      <c r="K10" s="16" t="s">
        <v>7</v>
      </c>
      <c r="N10">
        <v>7273500</v>
      </c>
      <c r="O10">
        <v>8030201</v>
      </c>
      <c r="P10">
        <v>-89.966756899999993</v>
      </c>
      <c r="Q10">
        <v>34.332053469999998</v>
      </c>
      <c r="R10" t="s">
        <v>18</v>
      </c>
    </row>
    <row r="11" spans="1:18" x14ac:dyDescent="0.25">
      <c r="A11" s="8">
        <v>10</v>
      </c>
      <c r="B11" s="14">
        <v>7273550</v>
      </c>
      <c r="C11" s="15" t="s">
        <v>7</v>
      </c>
      <c r="D11" s="15">
        <v>7278500</v>
      </c>
      <c r="E11" s="15" t="s">
        <v>7</v>
      </c>
      <c r="F11" s="15">
        <v>7284500</v>
      </c>
      <c r="G11" s="15" t="s">
        <v>7</v>
      </c>
      <c r="H11" s="15" t="s">
        <v>7</v>
      </c>
      <c r="I11" s="15" t="s">
        <v>7</v>
      </c>
      <c r="J11" s="15" t="s">
        <v>7</v>
      </c>
      <c r="K11" s="16" t="s">
        <v>7</v>
      </c>
      <c r="N11">
        <v>7273550</v>
      </c>
      <c r="O11">
        <v>8030201</v>
      </c>
      <c r="P11">
        <v>-90.055091099999999</v>
      </c>
      <c r="Q11">
        <v>34.29566569</v>
      </c>
      <c r="R11" t="s">
        <v>19</v>
      </c>
    </row>
    <row r="12" spans="1:18" x14ac:dyDescent="0.25">
      <c r="A12" s="8">
        <v>11</v>
      </c>
      <c r="B12" s="14" t="s">
        <v>7</v>
      </c>
      <c r="C12" s="15" t="s">
        <v>7</v>
      </c>
      <c r="D12" s="15">
        <v>7279500</v>
      </c>
      <c r="E12" s="15" t="s">
        <v>7</v>
      </c>
      <c r="F12" s="15">
        <v>7285000</v>
      </c>
      <c r="G12" s="15" t="s">
        <v>7</v>
      </c>
      <c r="H12" s="15" t="s">
        <v>7</v>
      </c>
      <c r="I12" s="15" t="s">
        <v>7</v>
      </c>
      <c r="J12" s="15" t="s">
        <v>7</v>
      </c>
      <c r="K12" s="16" t="s">
        <v>7</v>
      </c>
      <c r="N12">
        <v>7274000</v>
      </c>
      <c r="O12">
        <v>8030203</v>
      </c>
      <c r="P12">
        <v>-89.521388900000005</v>
      </c>
      <c r="Q12">
        <v>34.273333299999997</v>
      </c>
      <c r="R12" t="s">
        <v>20</v>
      </c>
    </row>
    <row r="13" spans="1:18" x14ac:dyDescent="0.25">
      <c r="A13" s="8">
        <v>12</v>
      </c>
      <c r="B13" s="14" t="s">
        <v>7</v>
      </c>
      <c r="C13" s="15" t="s">
        <v>7</v>
      </c>
      <c r="D13" s="15">
        <v>7279800</v>
      </c>
      <c r="E13" s="15" t="s">
        <v>7</v>
      </c>
      <c r="F13" s="15">
        <v>7285400</v>
      </c>
      <c r="G13" s="15" t="s">
        <v>7</v>
      </c>
      <c r="H13" s="15" t="s">
        <v>7</v>
      </c>
      <c r="I13" s="15" t="s">
        <v>7</v>
      </c>
      <c r="J13" s="15" t="s">
        <v>7</v>
      </c>
      <c r="K13" s="16" t="s">
        <v>7</v>
      </c>
      <c r="N13">
        <v>7274252</v>
      </c>
      <c r="O13">
        <v>8030203</v>
      </c>
      <c r="P13">
        <v>-89.652500000000003</v>
      </c>
      <c r="Q13">
        <v>34.144166669999997</v>
      </c>
      <c r="R13" t="s">
        <v>21</v>
      </c>
    </row>
    <row r="14" spans="1:18" x14ac:dyDescent="0.25">
      <c r="A14" s="8">
        <v>13</v>
      </c>
      <c r="B14" s="14" t="s">
        <v>7</v>
      </c>
      <c r="C14" s="15" t="s">
        <v>7</v>
      </c>
      <c r="D14" s="15">
        <v>7279850</v>
      </c>
      <c r="E14" s="15" t="s">
        <v>7</v>
      </c>
      <c r="F14" s="15">
        <v>7285500</v>
      </c>
      <c r="G14" s="15" t="s">
        <v>7</v>
      </c>
      <c r="H14" s="15" t="s">
        <v>7</v>
      </c>
      <c r="I14" s="15" t="s">
        <v>7</v>
      </c>
      <c r="J14" s="15" t="s">
        <v>7</v>
      </c>
      <c r="K14" s="16" t="s">
        <v>7</v>
      </c>
      <c r="N14">
        <v>7274500</v>
      </c>
      <c r="O14">
        <v>8030203</v>
      </c>
      <c r="P14">
        <v>-89.903978300000006</v>
      </c>
      <c r="Q14">
        <v>34.158166649999998</v>
      </c>
      <c r="R14" t="s">
        <v>22</v>
      </c>
    </row>
    <row r="15" spans="1:18" x14ac:dyDescent="0.25">
      <c r="A15" s="8">
        <v>14</v>
      </c>
      <c r="B15" s="14" t="s">
        <v>7</v>
      </c>
      <c r="C15" s="15" t="s">
        <v>7</v>
      </c>
      <c r="D15" s="15">
        <v>7279937</v>
      </c>
      <c r="E15" s="15" t="s">
        <v>7</v>
      </c>
      <c r="F15" s="15">
        <v>7285510</v>
      </c>
      <c r="G15" s="15" t="s">
        <v>7</v>
      </c>
      <c r="H15" s="15" t="s">
        <v>7</v>
      </c>
      <c r="I15" s="15" t="s">
        <v>7</v>
      </c>
      <c r="J15" s="15" t="s">
        <v>7</v>
      </c>
      <c r="K15" s="16" t="s">
        <v>7</v>
      </c>
      <c r="N15">
        <v>7275000</v>
      </c>
      <c r="O15">
        <v>8030203</v>
      </c>
      <c r="P15">
        <v>-89.903978300000006</v>
      </c>
      <c r="Q15">
        <v>34.158166649999998</v>
      </c>
      <c r="R15" t="s">
        <v>23</v>
      </c>
    </row>
    <row r="16" spans="1:18" x14ac:dyDescent="0.25">
      <c r="A16" s="8">
        <v>15</v>
      </c>
      <c r="B16" s="14" t="s">
        <v>7</v>
      </c>
      <c r="C16" s="15" t="s">
        <v>7</v>
      </c>
      <c r="D16" s="15">
        <v>7279950</v>
      </c>
      <c r="E16" s="15" t="s">
        <v>7</v>
      </c>
      <c r="F16" s="15">
        <v>7285900</v>
      </c>
      <c r="G16" s="15" t="s">
        <v>7</v>
      </c>
      <c r="H16" s="15" t="s">
        <v>7</v>
      </c>
      <c r="I16" s="15" t="s">
        <v>7</v>
      </c>
      <c r="J16" s="15" t="s">
        <v>7</v>
      </c>
      <c r="K16" s="16" t="s">
        <v>7</v>
      </c>
      <c r="N16">
        <v>7275500</v>
      </c>
      <c r="O16">
        <v>8030203</v>
      </c>
      <c r="P16">
        <v>-89.939166700000001</v>
      </c>
      <c r="Q16">
        <v>34.228333300000003</v>
      </c>
      <c r="R16" t="s">
        <v>24</v>
      </c>
    </row>
    <row r="17" spans="1:18" ht="15.75" thickBot="1" x14ac:dyDescent="0.3">
      <c r="A17" s="9">
        <v>16</v>
      </c>
      <c r="B17" s="17" t="s">
        <v>7</v>
      </c>
      <c r="C17" s="18" t="s">
        <v>7</v>
      </c>
      <c r="D17" s="18" t="s">
        <v>7</v>
      </c>
      <c r="E17" s="18" t="s">
        <v>7</v>
      </c>
      <c r="F17" s="18">
        <v>7286000</v>
      </c>
      <c r="G17" s="18" t="s">
        <v>7</v>
      </c>
      <c r="H17" s="18" t="s">
        <v>7</v>
      </c>
      <c r="I17" s="18" t="s">
        <v>7</v>
      </c>
      <c r="J17" s="18" t="s">
        <v>7</v>
      </c>
      <c r="K17" s="19" t="s">
        <v>7</v>
      </c>
      <c r="N17">
        <v>7275530</v>
      </c>
      <c r="O17">
        <v>8030203</v>
      </c>
      <c r="P17">
        <v>-89.981944400000003</v>
      </c>
      <c r="Q17">
        <v>34.21388889</v>
      </c>
      <c r="R17" t="s">
        <v>25</v>
      </c>
    </row>
    <row r="18" spans="1:18" ht="24.75" thickBot="1" x14ac:dyDescent="0.3">
      <c r="A18" s="46" t="s">
        <v>98</v>
      </c>
      <c r="B18" s="48" t="s">
        <v>88</v>
      </c>
      <c r="C18" s="49" t="s">
        <v>89</v>
      </c>
      <c r="D18" s="49" t="s">
        <v>90</v>
      </c>
      <c r="E18" s="49" t="s">
        <v>91</v>
      </c>
      <c r="F18" s="49" t="s">
        <v>92</v>
      </c>
      <c r="G18" s="49" t="s">
        <v>94</v>
      </c>
      <c r="H18" s="49" t="s">
        <v>93</v>
      </c>
      <c r="I18" s="49" t="s">
        <v>95</v>
      </c>
      <c r="J18" s="49" t="s">
        <v>96</v>
      </c>
      <c r="K18" s="47" t="s">
        <v>97</v>
      </c>
      <c r="N18">
        <v>7275900</v>
      </c>
      <c r="O18">
        <v>8030204</v>
      </c>
      <c r="P18">
        <v>-89.753333299999994</v>
      </c>
      <c r="Q18">
        <v>34.907499999999999</v>
      </c>
      <c r="R18" t="s">
        <v>26</v>
      </c>
    </row>
    <row r="19" spans="1:18" x14ac:dyDescent="0.25">
      <c r="N19">
        <v>7276000</v>
      </c>
      <c r="O19">
        <v>8030204</v>
      </c>
      <c r="P19">
        <v>-89.825642900000005</v>
      </c>
      <c r="Q19">
        <v>34.840930380000003</v>
      </c>
      <c r="R19" t="s">
        <v>27</v>
      </c>
    </row>
    <row r="20" spans="1:18" x14ac:dyDescent="0.25">
      <c r="N20">
        <v>7276500</v>
      </c>
      <c r="O20">
        <v>8030204</v>
      </c>
      <c r="P20">
        <v>-89.686195600000005</v>
      </c>
      <c r="Q20">
        <v>34.759820570000002</v>
      </c>
      <c r="R20" t="s">
        <v>28</v>
      </c>
    </row>
    <row r="21" spans="1:18" x14ac:dyDescent="0.25">
      <c r="N21">
        <v>7277000</v>
      </c>
      <c r="O21">
        <v>8030204</v>
      </c>
      <c r="P21">
        <v>-89.822420600000001</v>
      </c>
      <c r="Q21">
        <v>34.830319549999999</v>
      </c>
      <c r="R21" t="s">
        <v>29</v>
      </c>
    </row>
    <row r="22" spans="1:18" x14ac:dyDescent="0.25">
      <c r="N22">
        <v>7277500</v>
      </c>
      <c r="O22">
        <v>8030204</v>
      </c>
      <c r="P22">
        <v>-89.988979400000005</v>
      </c>
      <c r="Q22">
        <v>34.720656669999997</v>
      </c>
      <c r="R22" t="s">
        <v>30</v>
      </c>
    </row>
    <row r="23" spans="1:18" x14ac:dyDescent="0.25">
      <c r="N23">
        <v>7277548</v>
      </c>
      <c r="O23">
        <v>8030204</v>
      </c>
      <c r="P23">
        <v>-89.821476700000005</v>
      </c>
      <c r="Q23">
        <v>34.616769099999999</v>
      </c>
      <c r="R23" t="s">
        <v>31</v>
      </c>
    </row>
    <row r="24" spans="1:18" x14ac:dyDescent="0.25">
      <c r="N24">
        <v>7277700</v>
      </c>
      <c r="O24">
        <v>8030204</v>
      </c>
      <c r="P24">
        <v>-89.924444399999999</v>
      </c>
      <c r="Q24">
        <v>34.631944439999998</v>
      </c>
      <c r="R24" t="s">
        <v>32</v>
      </c>
    </row>
    <row r="25" spans="1:18" x14ac:dyDescent="0.25">
      <c r="N25">
        <v>7277730</v>
      </c>
      <c r="O25">
        <v>8030204</v>
      </c>
      <c r="P25">
        <v>-89.941388900000007</v>
      </c>
      <c r="Q25">
        <v>34.616666670000001</v>
      </c>
      <c r="R25" t="s">
        <v>33</v>
      </c>
    </row>
    <row r="26" spans="1:18" x14ac:dyDescent="0.25">
      <c r="N26">
        <v>7278000</v>
      </c>
      <c r="O26">
        <v>8030204</v>
      </c>
      <c r="P26">
        <v>-90.124260000000007</v>
      </c>
      <c r="Q26">
        <v>34.757322440000003</v>
      </c>
      <c r="R26" t="s">
        <v>34</v>
      </c>
    </row>
    <row r="27" spans="1:18" x14ac:dyDescent="0.25">
      <c r="N27">
        <v>7278500</v>
      </c>
      <c r="O27">
        <v>8030204</v>
      </c>
      <c r="P27">
        <v>-90.124260000000007</v>
      </c>
      <c r="Q27">
        <v>34.757322440000003</v>
      </c>
      <c r="R27" t="s">
        <v>35</v>
      </c>
    </row>
    <row r="28" spans="1:18" x14ac:dyDescent="0.25">
      <c r="N28">
        <v>7279500</v>
      </c>
      <c r="O28">
        <v>8030204</v>
      </c>
      <c r="P28">
        <v>-90.230361099999996</v>
      </c>
      <c r="Q28">
        <v>34.630722200000001</v>
      </c>
      <c r="R28" t="s">
        <v>36</v>
      </c>
    </row>
    <row r="29" spans="1:18" x14ac:dyDescent="0.25">
      <c r="N29">
        <v>7279800</v>
      </c>
      <c r="O29">
        <v>8030204</v>
      </c>
      <c r="P29">
        <v>-90.258149399999994</v>
      </c>
      <c r="Q29">
        <v>34.438996199999998</v>
      </c>
      <c r="R29" t="s">
        <v>37</v>
      </c>
    </row>
    <row r="30" spans="1:18" x14ac:dyDescent="0.25">
      <c r="N30">
        <v>7279850</v>
      </c>
      <c r="O30">
        <v>8030204</v>
      </c>
      <c r="P30">
        <v>-90.289816500000001</v>
      </c>
      <c r="Q30">
        <v>34.360942100000003</v>
      </c>
      <c r="R30" t="s">
        <v>38</v>
      </c>
    </row>
    <row r="31" spans="1:18" x14ac:dyDescent="0.25">
      <c r="N31">
        <v>7279937</v>
      </c>
      <c r="O31">
        <v>8030204</v>
      </c>
      <c r="P31">
        <v>-90.2339822</v>
      </c>
      <c r="Q31">
        <v>34.420663300000001</v>
      </c>
      <c r="R31" t="s">
        <v>39</v>
      </c>
    </row>
    <row r="32" spans="1:18" x14ac:dyDescent="0.25">
      <c r="N32">
        <v>7279950</v>
      </c>
      <c r="O32">
        <v>8030204</v>
      </c>
      <c r="P32">
        <v>-90.265926300000004</v>
      </c>
      <c r="Q32">
        <v>34.256222399999999</v>
      </c>
      <c r="R32" t="s">
        <v>40</v>
      </c>
    </row>
    <row r="33" spans="14:18" x14ac:dyDescent="0.25">
      <c r="N33">
        <v>7280000</v>
      </c>
      <c r="O33">
        <v>8030202</v>
      </c>
      <c r="P33">
        <v>-90.2153694</v>
      </c>
      <c r="Q33">
        <v>34.1806676</v>
      </c>
      <c r="R33" t="s">
        <v>41</v>
      </c>
    </row>
    <row r="34" spans="14:18" x14ac:dyDescent="0.25">
      <c r="N34">
        <v>7280270</v>
      </c>
      <c r="O34">
        <v>8030202</v>
      </c>
      <c r="P34">
        <v>-89.953422500000002</v>
      </c>
      <c r="Q34">
        <v>33.994557579999999</v>
      </c>
      <c r="R34" t="s">
        <v>42</v>
      </c>
    </row>
    <row r="35" spans="14:18" x14ac:dyDescent="0.25">
      <c r="N35">
        <v>7280340</v>
      </c>
      <c r="O35">
        <v>8030202</v>
      </c>
      <c r="P35">
        <v>-89.979255800000004</v>
      </c>
      <c r="Q35">
        <v>33.978446759999997</v>
      </c>
      <c r="R35" t="s">
        <v>43</v>
      </c>
    </row>
    <row r="36" spans="14:18" x14ac:dyDescent="0.25">
      <c r="N36">
        <v>7280400</v>
      </c>
      <c r="O36">
        <v>8030202</v>
      </c>
      <c r="P36">
        <v>-90.064999999999998</v>
      </c>
      <c r="Q36">
        <v>34</v>
      </c>
      <c r="R36" t="s">
        <v>44</v>
      </c>
    </row>
    <row r="37" spans="14:18" x14ac:dyDescent="0.25">
      <c r="N37">
        <v>7281600</v>
      </c>
      <c r="O37">
        <v>8030202</v>
      </c>
      <c r="P37">
        <v>-90.211111099999997</v>
      </c>
      <c r="Q37">
        <v>33.65138889</v>
      </c>
      <c r="R37" t="s">
        <v>45</v>
      </c>
    </row>
    <row r="38" spans="14:18" x14ac:dyDescent="0.25">
      <c r="N38">
        <v>7281960</v>
      </c>
      <c r="O38">
        <v>8030205</v>
      </c>
      <c r="P38">
        <v>-89.173055599999998</v>
      </c>
      <c r="Q38">
        <v>33.866111099999998</v>
      </c>
      <c r="R38" t="s">
        <v>46</v>
      </c>
    </row>
    <row r="39" spans="14:18" x14ac:dyDescent="0.25">
      <c r="N39">
        <v>7281977</v>
      </c>
      <c r="O39">
        <v>8030205</v>
      </c>
      <c r="P39">
        <v>-89.275833300000002</v>
      </c>
      <c r="Q39">
        <v>33.838055560000001</v>
      </c>
      <c r="R39" t="s">
        <v>47</v>
      </c>
    </row>
    <row r="40" spans="14:18" x14ac:dyDescent="0.25">
      <c r="N40">
        <v>7282000</v>
      </c>
      <c r="O40">
        <v>8030205</v>
      </c>
      <c r="P40">
        <v>-89.315555599999996</v>
      </c>
      <c r="Q40">
        <v>33.838611100000001</v>
      </c>
      <c r="R40" t="s">
        <v>48</v>
      </c>
    </row>
    <row r="41" spans="14:18" x14ac:dyDescent="0.25">
      <c r="N41">
        <v>7282075</v>
      </c>
      <c r="O41">
        <v>8030205</v>
      </c>
      <c r="P41">
        <v>-89.178611099999998</v>
      </c>
      <c r="Q41">
        <v>33.758055560000003</v>
      </c>
      <c r="R41" t="s">
        <v>49</v>
      </c>
    </row>
    <row r="42" spans="14:18" x14ac:dyDescent="0.25">
      <c r="N42">
        <v>7282090</v>
      </c>
      <c r="O42">
        <v>8030205</v>
      </c>
      <c r="P42">
        <v>-89.246944400000004</v>
      </c>
      <c r="Q42">
        <v>33.78</v>
      </c>
      <c r="R42" t="s">
        <v>50</v>
      </c>
    </row>
    <row r="43" spans="14:18" x14ac:dyDescent="0.25">
      <c r="N43">
        <v>7282100</v>
      </c>
      <c r="O43">
        <v>8030205</v>
      </c>
      <c r="P43">
        <v>-89.345833299999995</v>
      </c>
      <c r="Q43">
        <v>33.814722199999999</v>
      </c>
      <c r="R43" t="s">
        <v>51</v>
      </c>
    </row>
    <row r="44" spans="14:18" x14ac:dyDescent="0.25">
      <c r="N44">
        <v>7282500</v>
      </c>
      <c r="O44">
        <v>8030205</v>
      </c>
      <c r="P44">
        <v>-89.615081700000005</v>
      </c>
      <c r="Q44">
        <v>33.816226870000001</v>
      </c>
      <c r="R44" t="s">
        <v>52</v>
      </c>
    </row>
    <row r="45" spans="14:18" x14ac:dyDescent="0.25">
      <c r="N45">
        <v>7283000</v>
      </c>
      <c r="O45">
        <v>8030205</v>
      </c>
      <c r="P45">
        <v>-89.347777800000003</v>
      </c>
      <c r="Q45">
        <v>33.973611099999999</v>
      </c>
      <c r="R45" t="s">
        <v>53</v>
      </c>
    </row>
    <row r="46" spans="14:18" x14ac:dyDescent="0.25">
      <c r="N46">
        <v>7283500</v>
      </c>
      <c r="O46">
        <v>8030205</v>
      </c>
      <c r="P46">
        <v>-89.641750299999998</v>
      </c>
      <c r="Q46">
        <v>33.909836140000003</v>
      </c>
      <c r="R46" t="s">
        <v>54</v>
      </c>
    </row>
    <row r="47" spans="14:18" x14ac:dyDescent="0.25">
      <c r="N47">
        <v>7284500</v>
      </c>
      <c r="O47">
        <v>8030205</v>
      </c>
      <c r="P47">
        <v>-89.770641699999999</v>
      </c>
      <c r="Q47">
        <v>33.808726499999999</v>
      </c>
      <c r="R47" t="s">
        <v>55</v>
      </c>
    </row>
    <row r="48" spans="14:18" x14ac:dyDescent="0.25">
      <c r="N48">
        <v>7285000</v>
      </c>
      <c r="O48">
        <v>8030205</v>
      </c>
      <c r="P48">
        <v>-89.770641699999999</v>
      </c>
      <c r="Q48">
        <v>33.808726499999999</v>
      </c>
      <c r="R48" t="s">
        <v>56</v>
      </c>
    </row>
    <row r="49" spans="14:18" x14ac:dyDescent="0.25">
      <c r="N49">
        <v>7285400</v>
      </c>
      <c r="O49">
        <v>8030205</v>
      </c>
      <c r="P49">
        <v>-89.787585899999996</v>
      </c>
      <c r="Q49">
        <v>33.774004849999997</v>
      </c>
      <c r="R49" t="s">
        <v>57</v>
      </c>
    </row>
    <row r="50" spans="14:18" x14ac:dyDescent="0.25">
      <c r="N50">
        <v>7285500</v>
      </c>
      <c r="O50">
        <v>8030205</v>
      </c>
      <c r="P50">
        <v>-89.809722199999996</v>
      </c>
      <c r="Q50">
        <v>33.787777779999999</v>
      </c>
      <c r="R50" t="s">
        <v>58</v>
      </c>
    </row>
    <row r="51" spans="14:18" x14ac:dyDescent="0.25">
      <c r="N51">
        <v>7285510</v>
      </c>
      <c r="O51">
        <v>8030205</v>
      </c>
      <c r="P51">
        <v>-89.809722199999996</v>
      </c>
      <c r="Q51">
        <v>33.787777779999999</v>
      </c>
      <c r="R51" t="s">
        <v>59</v>
      </c>
    </row>
    <row r="52" spans="14:18" x14ac:dyDescent="0.25">
      <c r="N52">
        <v>7285900</v>
      </c>
      <c r="O52">
        <v>8030205</v>
      </c>
      <c r="P52">
        <v>-89.996755199999996</v>
      </c>
      <c r="Q52">
        <v>33.917058570000002</v>
      </c>
      <c r="R52" t="s">
        <v>60</v>
      </c>
    </row>
    <row r="53" spans="14:18" x14ac:dyDescent="0.25">
      <c r="N53">
        <v>7286000</v>
      </c>
      <c r="O53">
        <v>8030205</v>
      </c>
      <c r="P53">
        <v>-90.069533000000007</v>
      </c>
      <c r="Q53">
        <v>33.918169749999997</v>
      </c>
      <c r="R53" t="s">
        <v>61</v>
      </c>
    </row>
    <row r="54" spans="14:18" x14ac:dyDescent="0.25">
      <c r="N54">
        <v>7287000</v>
      </c>
      <c r="O54">
        <v>8030206</v>
      </c>
      <c r="P54">
        <v>-90.181666699999994</v>
      </c>
      <c r="Q54">
        <v>33.524444440000003</v>
      </c>
      <c r="R54" t="s">
        <v>62</v>
      </c>
    </row>
    <row r="55" spans="14:18" x14ac:dyDescent="0.25">
      <c r="N55">
        <v>7287120</v>
      </c>
      <c r="O55">
        <v>8030206</v>
      </c>
      <c r="P55">
        <v>-90.272028599999999</v>
      </c>
      <c r="Q55">
        <v>33.396788460000003</v>
      </c>
      <c r="R55" t="s">
        <v>63</v>
      </c>
    </row>
    <row r="56" spans="14:18" x14ac:dyDescent="0.25">
      <c r="N56">
        <v>7287150</v>
      </c>
      <c r="O56">
        <v>8030206</v>
      </c>
      <c r="P56">
        <v>-90.151388900000001</v>
      </c>
      <c r="Q56">
        <v>33.340000000000003</v>
      </c>
      <c r="R56" t="s">
        <v>64</v>
      </c>
    </row>
    <row r="57" spans="14:18" x14ac:dyDescent="0.25">
      <c r="N57">
        <v>7287160</v>
      </c>
      <c r="O57">
        <v>8030206</v>
      </c>
      <c r="P57">
        <v>-90.237222200000005</v>
      </c>
      <c r="Q57">
        <v>33.341666670000002</v>
      </c>
      <c r="R57" t="s">
        <v>65</v>
      </c>
    </row>
    <row r="58" spans="14:18" x14ac:dyDescent="0.25">
      <c r="N58">
        <v>7287355</v>
      </c>
      <c r="O58">
        <v>8030206</v>
      </c>
      <c r="P58">
        <v>-90.196111099999996</v>
      </c>
      <c r="Q58">
        <v>33.138055559999998</v>
      </c>
      <c r="R58" t="s">
        <v>66</v>
      </c>
    </row>
    <row r="59" spans="14:18" x14ac:dyDescent="0.25">
      <c r="N59">
        <v>7287400</v>
      </c>
      <c r="O59">
        <v>8030206</v>
      </c>
      <c r="P59">
        <v>-90.053333300000006</v>
      </c>
      <c r="Q59">
        <v>33.105277780000002</v>
      </c>
      <c r="R59" t="s">
        <v>67</v>
      </c>
    </row>
    <row r="60" spans="14:18" x14ac:dyDescent="0.25">
      <c r="N60">
        <v>7287404</v>
      </c>
      <c r="O60">
        <v>8030206</v>
      </c>
      <c r="P60">
        <v>-90.1734194</v>
      </c>
      <c r="Q60">
        <v>33.10179419</v>
      </c>
      <c r="R60" t="s">
        <v>68</v>
      </c>
    </row>
    <row r="61" spans="14:18" x14ac:dyDescent="0.25">
      <c r="N61">
        <v>7287405</v>
      </c>
      <c r="O61">
        <v>8030206</v>
      </c>
      <c r="P61">
        <v>-90.191197000000003</v>
      </c>
      <c r="Q61">
        <v>33.119571499999999</v>
      </c>
      <c r="R61" t="s">
        <v>69</v>
      </c>
    </row>
    <row r="62" spans="14:18" x14ac:dyDescent="0.25">
      <c r="N62">
        <v>7288000</v>
      </c>
      <c r="O62">
        <v>8030207</v>
      </c>
      <c r="P62">
        <v>-90.575098999999994</v>
      </c>
      <c r="Q62">
        <v>34.197330860000001</v>
      </c>
      <c r="R62" t="s">
        <v>70</v>
      </c>
    </row>
    <row r="63" spans="14:18" x14ac:dyDescent="0.25">
      <c r="N63">
        <v>7288200</v>
      </c>
      <c r="O63">
        <v>8030207</v>
      </c>
      <c r="P63">
        <v>-90.610651000000004</v>
      </c>
      <c r="Q63">
        <v>33.881779160000001</v>
      </c>
      <c r="R63" t="s">
        <v>71</v>
      </c>
    </row>
    <row r="64" spans="14:18" x14ac:dyDescent="0.25">
      <c r="N64">
        <v>7288280</v>
      </c>
      <c r="O64">
        <v>8030207</v>
      </c>
      <c r="P64">
        <v>-90.67</v>
      </c>
      <c r="Q64">
        <v>33.832500000000003</v>
      </c>
      <c r="R64" t="s">
        <v>72</v>
      </c>
    </row>
    <row r="65" spans="14:18" x14ac:dyDescent="0.25">
      <c r="N65">
        <v>7288500</v>
      </c>
      <c r="O65">
        <v>8030207</v>
      </c>
      <c r="P65">
        <v>-90.543144100000006</v>
      </c>
      <c r="Q65">
        <v>33.547339700000002</v>
      </c>
      <c r="R65" t="s">
        <v>73</v>
      </c>
    </row>
    <row r="66" spans="14:18" x14ac:dyDescent="0.25">
      <c r="N66">
        <v>7288555</v>
      </c>
      <c r="O66">
        <v>8030207</v>
      </c>
      <c r="P66">
        <v>-90.519444399999998</v>
      </c>
      <c r="Q66">
        <v>33.713333300000002</v>
      </c>
      <c r="R66" t="s">
        <v>74</v>
      </c>
    </row>
    <row r="67" spans="14:18" x14ac:dyDescent="0.25">
      <c r="N67">
        <v>728862211</v>
      </c>
      <c r="O67">
        <v>8030207</v>
      </c>
      <c r="P67">
        <v>-90.510277799999997</v>
      </c>
      <c r="Q67">
        <v>33.357777779999999</v>
      </c>
      <c r="R67" t="s">
        <v>75</v>
      </c>
    </row>
    <row r="68" spans="14:18" x14ac:dyDescent="0.25">
      <c r="N68">
        <v>7288650</v>
      </c>
      <c r="O68">
        <v>8030207</v>
      </c>
      <c r="P68">
        <v>-90.847777800000003</v>
      </c>
      <c r="Q68">
        <v>33.396666670000002</v>
      </c>
      <c r="R68" t="s">
        <v>76</v>
      </c>
    </row>
    <row r="69" spans="14:18" x14ac:dyDescent="0.25">
      <c r="N69">
        <v>7288700</v>
      </c>
      <c r="O69">
        <v>8030207</v>
      </c>
      <c r="P69">
        <v>-90.777875800000004</v>
      </c>
      <c r="Q69">
        <v>32.971793599999998</v>
      </c>
      <c r="R69" t="s">
        <v>77</v>
      </c>
    </row>
    <row r="70" spans="14:18" x14ac:dyDescent="0.25">
      <c r="N70">
        <v>728875070</v>
      </c>
      <c r="O70">
        <v>8030209</v>
      </c>
      <c r="P70">
        <v>-90.8919444</v>
      </c>
      <c r="Q70">
        <v>33.401111100000001</v>
      </c>
      <c r="R70" t="s">
        <v>78</v>
      </c>
    </row>
    <row r="71" spans="14:18" x14ac:dyDescent="0.25">
      <c r="N71">
        <v>7288938</v>
      </c>
      <c r="O71">
        <v>8030209</v>
      </c>
      <c r="P71">
        <v>-90.890333299999995</v>
      </c>
      <c r="Q71">
        <v>32.457166669999999</v>
      </c>
      <c r="R71" t="s">
        <v>79</v>
      </c>
    </row>
    <row r="72" spans="14:18" x14ac:dyDescent="0.25">
      <c r="N72">
        <v>7288955</v>
      </c>
      <c r="O72">
        <v>8030208</v>
      </c>
      <c r="P72">
        <v>-90.914166699999996</v>
      </c>
      <c r="Q72">
        <v>32.444166670000001</v>
      </c>
      <c r="R72" t="s">
        <v>80</v>
      </c>
    </row>
    <row r="73" spans="14:18" x14ac:dyDescent="0.25">
      <c r="N73">
        <v>324322091004700</v>
      </c>
      <c r="O73">
        <v>8030100</v>
      </c>
      <c r="P73">
        <v>-91.013055600000001</v>
      </c>
      <c r="Q73">
        <v>32.722777780000001</v>
      </c>
      <c r="R73" t="s">
        <v>81</v>
      </c>
    </row>
    <row r="74" spans="14:18" x14ac:dyDescent="0.25">
      <c r="N74">
        <v>330548091055100</v>
      </c>
      <c r="O74">
        <v>8030209</v>
      </c>
      <c r="P74">
        <v>-91.097499999999997</v>
      </c>
      <c r="Q74">
        <v>33.096666669999998</v>
      </c>
      <c r="R74" t="s">
        <v>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7B89-285E-4BCC-AEC3-E4E5AC426220}">
  <dimension ref="A1:F74"/>
  <sheetViews>
    <sheetView topLeftCell="A49"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116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116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116</v>
      </c>
      <c r="C4">
        <v>4</v>
      </c>
      <c r="D4">
        <v>1971</v>
      </c>
      <c r="E4">
        <v>1972</v>
      </c>
      <c r="F4" t="s">
        <v>117</v>
      </c>
    </row>
    <row r="5" spans="1:6" x14ac:dyDescent="0.25">
      <c r="A5">
        <v>7268500</v>
      </c>
      <c r="B5" t="s">
        <v>116</v>
      </c>
      <c r="C5">
        <v>5</v>
      </c>
      <c r="D5">
        <v>1984</v>
      </c>
      <c r="E5">
        <v>1984</v>
      </c>
      <c r="F5" t="s">
        <v>118</v>
      </c>
    </row>
    <row r="6" spans="1:6" x14ac:dyDescent="0.25">
      <c r="A6">
        <v>7272000</v>
      </c>
      <c r="B6" t="s">
        <v>116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116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116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116</v>
      </c>
      <c r="C9">
        <v>1464</v>
      </c>
      <c r="D9">
        <v>1988</v>
      </c>
      <c r="E9">
        <v>1995</v>
      </c>
      <c r="F9" t="s">
        <v>119</v>
      </c>
    </row>
    <row r="10" spans="1:6" x14ac:dyDescent="0.25">
      <c r="A10">
        <v>7273500</v>
      </c>
      <c r="B10" t="s">
        <v>116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116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116</v>
      </c>
      <c r="C12">
        <v>74</v>
      </c>
      <c r="D12">
        <v>1971</v>
      </c>
      <c r="E12">
        <v>1975</v>
      </c>
      <c r="F12" t="s">
        <v>120</v>
      </c>
    </row>
    <row r="13" spans="1:6" x14ac:dyDescent="0.25">
      <c r="A13">
        <v>7274252</v>
      </c>
      <c r="B13" t="s">
        <v>116</v>
      </c>
      <c r="C13">
        <v>2589</v>
      </c>
      <c r="D13">
        <v>1988</v>
      </c>
      <c r="E13">
        <v>1995</v>
      </c>
      <c r="F13" t="s">
        <v>121</v>
      </c>
    </row>
    <row r="14" spans="1:6" x14ac:dyDescent="0.25">
      <c r="A14">
        <v>7274500</v>
      </c>
      <c r="B14" t="s">
        <v>116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116</v>
      </c>
      <c r="C15">
        <v>3</v>
      </c>
      <c r="D15">
        <v>1972</v>
      </c>
      <c r="E15">
        <v>1972</v>
      </c>
      <c r="F15" t="s">
        <v>117</v>
      </c>
    </row>
    <row r="16" spans="1:6" x14ac:dyDescent="0.25">
      <c r="A16">
        <v>7275500</v>
      </c>
      <c r="B16" t="s">
        <v>116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116</v>
      </c>
      <c r="C17">
        <v>1471</v>
      </c>
      <c r="D17">
        <v>1988</v>
      </c>
      <c r="E17">
        <v>1995</v>
      </c>
      <c r="F17" t="s">
        <v>119</v>
      </c>
    </row>
    <row r="18" spans="1:6" x14ac:dyDescent="0.25">
      <c r="A18">
        <v>7275900</v>
      </c>
      <c r="B18" t="s">
        <v>116</v>
      </c>
      <c r="C18">
        <v>3</v>
      </c>
      <c r="D18">
        <v>1972</v>
      </c>
      <c r="E18">
        <v>1972</v>
      </c>
      <c r="F18" t="s">
        <v>117</v>
      </c>
    </row>
    <row r="19" spans="1:6" x14ac:dyDescent="0.25">
      <c r="A19">
        <v>7276000</v>
      </c>
      <c r="B19" t="s">
        <v>116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116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116</v>
      </c>
      <c r="C21">
        <v>2</v>
      </c>
      <c r="D21">
        <v>1962</v>
      </c>
      <c r="E21">
        <v>1962</v>
      </c>
      <c r="F21" t="s">
        <v>122</v>
      </c>
    </row>
    <row r="22" spans="1:6" x14ac:dyDescent="0.25">
      <c r="A22">
        <v>7277500</v>
      </c>
      <c r="B22" t="s">
        <v>116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116</v>
      </c>
      <c r="C23">
        <v>1156</v>
      </c>
      <c r="D23">
        <v>1988</v>
      </c>
      <c r="E23">
        <v>1995</v>
      </c>
      <c r="F23" t="s">
        <v>119</v>
      </c>
    </row>
    <row r="24" spans="1:6" x14ac:dyDescent="0.25">
      <c r="A24">
        <v>7277700</v>
      </c>
      <c r="B24" t="s">
        <v>116</v>
      </c>
      <c r="C24">
        <v>2718</v>
      </c>
      <c r="D24">
        <v>1988</v>
      </c>
      <c r="E24">
        <v>1995</v>
      </c>
      <c r="F24" t="s">
        <v>121</v>
      </c>
    </row>
    <row r="25" spans="1:6" x14ac:dyDescent="0.25">
      <c r="A25">
        <v>7277730</v>
      </c>
      <c r="B25" t="s">
        <v>116</v>
      </c>
      <c r="C25">
        <v>2721</v>
      </c>
      <c r="D25">
        <v>1988</v>
      </c>
      <c r="E25">
        <v>1995</v>
      </c>
      <c r="F25" t="s">
        <v>121</v>
      </c>
    </row>
    <row r="26" spans="1:6" x14ac:dyDescent="0.25">
      <c r="A26">
        <v>7278000</v>
      </c>
      <c r="B26" t="s">
        <v>116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116</v>
      </c>
      <c r="C27">
        <v>36</v>
      </c>
      <c r="D27">
        <v>1969</v>
      </c>
      <c r="E27">
        <v>1974</v>
      </c>
      <c r="F27" t="s">
        <v>123</v>
      </c>
    </row>
    <row r="28" spans="1:6" x14ac:dyDescent="0.25">
      <c r="A28">
        <v>7279500</v>
      </c>
      <c r="B28" t="s">
        <v>116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116</v>
      </c>
      <c r="C29">
        <v>52</v>
      </c>
      <c r="D29">
        <v>1980</v>
      </c>
      <c r="E29">
        <v>1981</v>
      </c>
      <c r="F29" t="s">
        <v>124</v>
      </c>
    </row>
    <row r="30" spans="1:6" x14ac:dyDescent="0.25">
      <c r="A30">
        <v>7279850</v>
      </c>
      <c r="B30" t="s">
        <v>116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116</v>
      </c>
      <c r="C31">
        <v>122</v>
      </c>
      <c r="D31">
        <v>1980</v>
      </c>
      <c r="E31">
        <v>2009</v>
      </c>
      <c r="F31" t="s">
        <v>124</v>
      </c>
    </row>
    <row r="32" spans="1:6" x14ac:dyDescent="0.25">
      <c r="A32">
        <v>7279950</v>
      </c>
      <c r="B32" t="s">
        <v>116</v>
      </c>
      <c r="C32">
        <v>269</v>
      </c>
      <c r="D32">
        <v>1997</v>
      </c>
      <c r="E32">
        <v>2011</v>
      </c>
      <c r="F32" t="s">
        <v>125</v>
      </c>
    </row>
    <row r="33" spans="1:6" x14ac:dyDescent="0.25">
      <c r="A33">
        <v>7280000</v>
      </c>
      <c r="B33" t="s">
        <v>116</v>
      </c>
      <c r="C33">
        <v>42</v>
      </c>
      <c r="D33">
        <v>1969</v>
      </c>
      <c r="E33">
        <v>1971</v>
      </c>
      <c r="F33" t="s">
        <v>126</v>
      </c>
    </row>
    <row r="34" spans="1:6" x14ac:dyDescent="0.25">
      <c r="A34">
        <v>7280270</v>
      </c>
      <c r="B34" t="s">
        <v>116</v>
      </c>
      <c r="C34">
        <v>56</v>
      </c>
      <c r="D34">
        <v>1975</v>
      </c>
      <c r="E34">
        <v>1978</v>
      </c>
      <c r="F34" t="s">
        <v>127</v>
      </c>
    </row>
    <row r="35" spans="1:6" x14ac:dyDescent="0.25">
      <c r="A35">
        <v>7280340</v>
      </c>
      <c r="B35" t="s">
        <v>116</v>
      </c>
      <c r="C35">
        <v>36</v>
      </c>
      <c r="D35">
        <v>1977</v>
      </c>
      <c r="E35">
        <v>1978</v>
      </c>
      <c r="F35" t="s">
        <v>127</v>
      </c>
    </row>
    <row r="36" spans="1:6" x14ac:dyDescent="0.25">
      <c r="A36">
        <v>7280400</v>
      </c>
      <c r="B36" t="s">
        <v>116</v>
      </c>
      <c r="C36">
        <v>56</v>
      </c>
      <c r="D36">
        <v>1975</v>
      </c>
      <c r="E36">
        <v>1978</v>
      </c>
      <c r="F36" t="s">
        <v>127</v>
      </c>
    </row>
    <row r="37" spans="1:6" x14ac:dyDescent="0.25">
      <c r="A37">
        <v>7281600</v>
      </c>
      <c r="B37" t="s">
        <v>116</v>
      </c>
      <c r="C37">
        <v>266</v>
      </c>
      <c r="D37">
        <v>2009</v>
      </c>
      <c r="E37">
        <v>2017</v>
      </c>
      <c r="F37" t="s">
        <v>128</v>
      </c>
    </row>
    <row r="38" spans="1:6" x14ac:dyDescent="0.25">
      <c r="A38">
        <v>7281960</v>
      </c>
      <c r="B38" t="s">
        <v>116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116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116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116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116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116</v>
      </c>
      <c r="C43">
        <v>130</v>
      </c>
      <c r="D43">
        <v>1972</v>
      </c>
      <c r="E43">
        <v>1997</v>
      </c>
      <c r="F43" t="s">
        <v>129</v>
      </c>
    </row>
    <row r="44" spans="1:6" x14ac:dyDescent="0.25">
      <c r="A44">
        <v>7282500</v>
      </c>
      <c r="B44" t="s">
        <v>116</v>
      </c>
      <c r="C44">
        <v>3</v>
      </c>
      <c r="D44">
        <v>1972</v>
      </c>
      <c r="E44">
        <v>1972</v>
      </c>
      <c r="F44" t="s">
        <v>117</v>
      </c>
    </row>
    <row r="45" spans="1:6" x14ac:dyDescent="0.25">
      <c r="A45">
        <v>7283000</v>
      </c>
      <c r="B45" t="s">
        <v>116</v>
      </c>
      <c r="C45">
        <v>465</v>
      </c>
      <c r="D45">
        <v>1970</v>
      </c>
      <c r="E45">
        <v>1998</v>
      </c>
      <c r="F45" t="s">
        <v>130</v>
      </c>
    </row>
    <row r="46" spans="1:6" x14ac:dyDescent="0.25">
      <c r="A46">
        <v>7283500</v>
      </c>
      <c r="B46" t="s">
        <v>116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116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116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116</v>
      </c>
      <c r="C49">
        <v>1471</v>
      </c>
      <c r="D49">
        <v>1972</v>
      </c>
      <c r="E49">
        <v>1995</v>
      </c>
      <c r="F49" t="s">
        <v>129</v>
      </c>
    </row>
    <row r="50" spans="1:6" x14ac:dyDescent="0.25">
      <c r="A50">
        <v>7285500</v>
      </c>
      <c r="B50" t="s">
        <v>116</v>
      </c>
      <c r="C50">
        <v>72</v>
      </c>
      <c r="D50">
        <v>1972</v>
      </c>
      <c r="E50">
        <v>1975</v>
      </c>
      <c r="F50" t="s">
        <v>120</v>
      </c>
    </row>
    <row r="51" spans="1:6" x14ac:dyDescent="0.25">
      <c r="A51">
        <v>7285510</v>
      </c>
      <c r="B51" t="s">
        <v>116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116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116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116</v>
      </c>
      <c r="C54">
        <v>90</v>
      </c>
      <c r="D54">
        <v>1964</v>
      </c>
      <c r="E54">
        <v>2002</v>
      </c>
      <c r="F54" t="s">
        <v>131</v>
      </c>
    </row>
    <row r="55" spans="1:6" x14ac:dyDescent="0.25">
      <c r="A55">
        <v>7287120</v>
      </c>
      <c r="B55" t="s">
        <v>116</v>
      </c>
      <c r="C55">
        <v>1112</v>
      </c>
      <c r="D55">
        <v>1974</v>
      </c>
      <c r="E55">
        <v>1990</v>
      </c>
      <c r="F55" t="s">
        <v>132</v>
      </c>
    </row>
    <row r="56" spans="1:6" x14ac:dyDescent="0.25">
      <c r="A56">
        <v>7287150</v>
      </c>
      <c r="B56" t="s">
        <v>116</v>
      </c>
      <c r="C56">
        <v>1505</v>
      </c>
      <c r="D56">
        <v>1991</v>
      </c>
      <c r="E56">
        <v>1995</v>
      </c>
      <c r="F56" t="s">
        <v>121</v>
      </c>
    </row>
    <row r="57" spans="1:6" x14ac:dyDescent="0.25">
      <c r="A57">
        <v>7287160</v>
      </c>
      <c r="B57" t="s">
        <v>116</v>
      </c>
      <c r="C57">
        <v>1497</v>
      </c>
      <c r="D57">
        <v>1991</v>
      </c>
      <c r="E57">
        <v>1995</v>
      </c>
      <c r="F57" t="s">
        <v>121</v>
      </c>
    </row>
    <row r="58" spans="1:6" x14ac:dyDescent="0.25">
      <c r="A58">
        <v>7287355</v>
      </c>
      <c r="B58" t="s">
        <v>116</v>
      </c>
      <c r="C58">
        <v>2517</v>
      </c>
      <c r="D58">
        <v>1988</v>
      </c>
      <c r="E58">
        <v>1995</v>
      </c>
      <c r="F58" t="s">
        <v>121</v>
      </c>
    </row>
    <row r="59" spans="1:6" x14ac:dyDescent="0.25">
      <c r="A59">
        <v>7287400</v>
      </c>
      <c r="B59" t="s">
        <v>116</v>
      </c>
      <c r="C59">
        <v>948</v>
      </c>
      <c r="D59">
        <v>1988</v>
      </c>
      <c r="E59">
        <v>1995</v>
      </c>
      <c r="F59" t="s">
        <v>119</v>
      </c>
    </row>
    <row r="60" spans="1:6" x14ac:dyDescent="0.25">
      <c r="A60">
        <v>7287404</v>
      </c>
      <c r="B60" t="s">
        <v>116</v>
      </c>
      <c r="C60">
        <v>2514</v>
      </c>
      <c r="D60">
        <v>1988</v>
      </c>
      <c r="E60">
        <v>1995</v>
      </c>
      <c r="F60" t="s">
        <v>121</v>
      </c>
    </row>
    <row r="61" spans="1:6" x14ac:dyDescent="0.25">
      <c r="A61">
        <v>7287405</v>
      </c>
      <c r="B61" t="s">
        <v>116</v>
      </c>
      <c r="C61">
        <v>964</v>
      </c>
      <c r="D61">
        <v>1988</v>
      </c>
      <c r="E61">
        <v>1995</v>
      </c>
      <c r="F61" t="s">
        <v>119</v>
      </c>
    </row>
    <row r="62" spans="1:6" x14ac:dyDescent="0.25">
      <c r="A62">
        <v>7288000</v>
      </c>
      <c r="B62" t="s">
        <v>116</v>
      </c>
      <c r="C62">
        <v>404</v>
      </c>
      <c r="D62">
        <v>1974</v>
      </c>
      <c r="E62">
        <v>2017</v>
      </c>
      <c r="F62" t="s">
        <v>128</v>
      </c>
    </row>
    <row r="63" spans="1:6" x14ac:dyDescent="0.25">
      <c r="A63">
        <v>7288200</v>
      </c>
      <c r="B63" t="s">
        <v>116</v>
      </c>
      <c r="C63">
        <v>29</v>
      </c>
      <c r="D63">
        <v>1974</v>
      </c>
      <c r="E63">
        <v>2011</v>
      </c>
      <c r="F63" t="s">
        <v>133</v>
      </c>
    </row>
    <row r="64" spans="1:6" x14ac:dyDescent="0.25">
      <c r="A64">
        <v>7288280</v>
      </c>
      <c r="B64" t="s">
        <v>116</v>
      </c>
      <c r="C64">
        <v>189</v>
      </c>
      <c r="D64">
        <v>2002</v>
      </c>
      <c r="E64">
        <v>2017</v>
      </c>
      <c r="F64" t="s">
        <v>128</v>
      </c>
    </row>
    <row r="65" spans="1:6" x14ac:dyDescent="0.25">
      <c r="A65">
        <v>7288500</v>
      </c>
      <c r="B65" t="s">
        <v>116</v>
      </c>
      <c r="C65">
        <v>427</v>
      </c>
      <c r="D65">
        <v>1964</v>
      </c>
      <c r="E65">
        <v>2017</v>
      </c>
      <c r="F65" t="s">
        <v>134</v>
      </c>
    </row>
    <row r="66" spans="1:6" x14ac:dyDescent="0.25">
      <c r="A66">
        <v>7288555</v>
      </c>
      <c r="B66" t="s">
        <v>116</v>
      </c>
      <c r="C66">
        <v>230</v>
      </c>
      <c r="D66">
        <v>2002</v>
      </c>
      <c r="E66">
        <v>2011</v>
      </c>
      <c r="F66" t="s">
        <v>135</v>
      </c>
    </row>
    <row r="67" spans="1:6" x14ac:dyDescent="0.25">
      <c r="A67">
        <v>728862211</v>
      </c>
      <c r="B67" t="s">
        <v>116</v>
      </c>
      <c r="C67">
        <v>754</v>
      </c>
      <c r="D67">
        <v>1995</v>
      </c>
      <c r="E67">
        <v>2002</v>
      </c>
      <c r="F67" t="s">
        <v>136</v>
      </c>
    </row>
    <row r="68" spans="1:6" x14ac:dyDescent="0.25">
      <c r="A68">
        <v>7288650</v>
      </c>
      <c r="B68" t="s">
        <v>116</v>
      </c>
      <c r="C68">
        <v>6270</v>
      </c>
      <c r="D68">
        <v>1995</v>
      </c>
      <c r="E68">
        <v>2019</v>
      </c>
      <c r="F68" t="s">
        <v>137</v>
      </c>
    </row>
    <row r="69" spans="1:6" x14ac:dyDescent="0.25">
      <c r="A69">
        <v>7288700</v>
      </c>
      <c r="B69" t="s">
        <v>116</v>
      </c>
      <c r="C69">
        <v>378</v>
      </c>
      <c r="D69">
        <v>1995</v>
      </c>
      <c r="E69">
        <v>2017</v>
      </c>
      <c r="F69" t="s">
        <v>138</v>
      </c>
    </row>
    <row r="70" spans="1:6" x14ac:dyDescent="0.25">
      <c r="A70">
        <v>728875070</v>
      </c>
      <c r="B70" t="s">
        <v>116</v>
      </c>
      <c r="C70">
        <v>26</v>
      </c>
      <c r="D70">
        <v>2002</v>
      </c>
      <c r="E70">
        <v>2002</v>
      </c>
      <c r="F70" t="s">
        <v>139</v>
      </c>
    </row>
    <row r="71" spans="1:6" x14ac:dyDescent="0.25">
      <c r="A71">
        <v>7288938</v>
      </c>
      <c r="B71" t="s">
        <v>116</v>
      </c>
      <c r="C71">
        <v>20</v>
      </c>
      <c r="D71">
        <v>2006</v>
      </c>
      <c r="E71">
        <v>2007</v>
      </c>
      <c r="F71" t="s">
        <v>140</v>
      </c>
    </row>
    <row r="72" spans="1:6" x14ac:dyDescent="0.25">
      <c r="A72">
        <v>7288955</v>
      </c>
      <c r="B72" t="s">
        <v>116</v>
      </c>
      <c r="C72">
        <v>7895</v>
      </c>
      <c r="D72">
        <v>1994</v>
      </c>
      <c r="E72">
        <v>2019</v>
      </c>
      <c r="F72" t="s">
        <v>141</v>
      </c>
    </row>
    <row r="73" spans="1:6" x14ac:dyDescent="0.25">
      <c r="A73">
        <v>324322091004700</v>
      </c>
      <c r="B73" t="s">
        <v>116</v>
      </c>
      <c r="C73">
        <v>78</v>
      </c>
      <c r="D73">
        <v>2010</v>
      </c>
      <c r="E73">
        <v>2010</v>
      </c>
      <c r="F73" t="s">
        <v>136</v>
      </c>
    </row>
    <row r="74" spans="1:6" x14ac:dyDescent="0.25">
      <c r="A74">
        <v>330548091055100</v>
      </c>
      <c r="B74" t="s">
        <v>116</v>
      </c>
      <c r="C74">
        <v>2372</v>
      </c>
      <c r="D74">
        <v>2008</v>
      </c>
      <c r="E74">
        <v>2016</v>
      </c>
      <c r="F74" t="s">
        <v>140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DAD5-511C-4780-87F6-54948314DE8C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145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145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145</v>
      </c>
      <c r="C4">
        <v>18</v>
      </c>
      <c r="D4">
        <v>2011</v>
      </c>
      <c r="E4">
        <v>2012</v>
      </c>
      <c r="F4" t="s">
        <v>144</v>
      </c>
    </row>
    <row r="5" spans="1:6" x14ac:dyDescent="0.25">
      <c r="A5">
        <v>7268500</v>
      </c>
      <c r="B5" t="s">
        <v>145</v>
      </c>
      <c r="C5">
        <v>1</v>
      </c>
      <c r="D5">
        <v>1984</v>
      </c>
      <c r="E5">
        <v>1984</v>
      </c>
      <c r="F5">
        <v>80154</v>
      </c>
    </row>
    <row r="6" spans="1:6" x14ac:dyDescent="0.25">
      <c r="A6">
        <v>7272000</v>
      </c>
      <c r="B6" t="s">
        <v>145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145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145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145</v>
      </c>
      <c r="C9">
        <v>713</v>
      </c>
      <c r="D9">
        <v>1987</v>
      </c>
      <c r="E9">
        <v>2017</v>
      </c>
      <c r="F9" t="s">
        <v>151</v>
      </c>
    </row>
    <row r="10" spans="1:6" x14ac:dyDescent="0.25">
      <c r="A10">
        <v>7273500</v>
      </c>
      <c r="B10" t="s">
        <v>145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145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145</v>
      </c>
      <c r="C12">
        <v>16</v>
      </c>
      <c r="D12">
        <v>1974</v>
      </c>
      <c r="E12">
        <v>1975</v>
      </c>
      <c r="F12" t="s">
        <v>144</v>
      </c>
    </row>
    <row r="13" spans="1:6" x14ac:dyDescent="0.25">
      <c r="A13">
        <v>7274252</v>
      </c>
      <c r="B13" t="s">
        <v>145</v>
      </c>
      <c r="C13">
        <v>650</v>
      </c>
      <c r="D13">
        <v>1986</v>
      </c>
      <c r="E13">
        <v>2017</v>
      </c>
      <c r="F13" t="s">
        <v>151</v>
      </c>
    </row>
    <row r="14" spans="1:6" x14ac:dyDescent="0.25">
      <c r="A14">
        <v>7274500</v>
      </c>
      <c r="B14" t="s">
        <v>145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145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145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145</v>
      </c>
      <c r="C17">
        <v>751</v>
      </c>
      <c r="D17">
        <v>1987</v>
      </c>
      <c r="E17">
        <v>1997</v>
      </c>
      <c r="F17" t="s">
        <v>151</v>
      </c>
    </row>
    <row r="18" spans="1:6" x14ac:dyDescent="0.25">
      <c r="A18">
        <v>7275900</v>
      </c>
      <c r="B18" t="s">
        <v>145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145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145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145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145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145</v>
      </c>
      <c r="C23">
        <v>343</v>
      </c>
      <c r="D23">
        <v>1988</v>
      </c>
      <c r="E23">
        <v>2008</v>
      </c>
      <c r="F23" t="s">
        <v>150</v>
      </c>
    </row>
    <row r="24" spans="1:6" x14ac:dyDescent="0.25">
      <c r="A24">
        <v>7277700</v>
      </c>
      <c r="B24" t="s">
        <v>145</v>
      </c>
      <c r="C24">
        <v>2210</v>
      </c>
      <c r="D24">
        <v>1986</v>
      </c>
      <c r="E24">
        <v>2011</v>
      </c>
      <c r="F24" t="s">
        <v>151</v>
      </c>
    </row>
    <row r="25" spans="1:6" x14ac:dyDescent="0.25">
      <c r="A25">
        <v>7277730</v>
      </c>
      <c r="B25" t="s">
        <v>145</v>
      </c>
      <c r="C25">
        <v>513</v>
      </c>
      <c r="D25">
        <v>1987</v>
      </c>
      <c r="E25">
        <v>2008</v>
      </c>
      <c r="F25" t="s">
        <v>151</v>
      </c>
    </row>
    <row r="26" spans="1:6" x14ac:dyDescent="0.25">
      <c r="A26">
        <v>7278000</v>
      </c>
      <c r="B26" t="s">
        <v>145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145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145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145</v>
      </c>
      <c r="C29">
        <v>52</v>
      </c>
      <c r="D29">
        <v>1980</v>
      </c>
      <c r="E29">
        <v>1982</v>
      </c>
      <c r="F29" t="s">
        <v>144</v>
      </c>
    </row>
    <row r="30" spans="1:6" x14ac:dyDescent="0.25">
      <c r="A30">
        <v>7279850</v>
      </c>
      <c r="B30" t="s">
        <v>145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145</v>
      </c>
      <c r="C31">
        <v>69</v>
      </c>
      <c r="D31">
        <v>1980</v>
      </c>
      <c r="E31">
        <v>2009</v>
      </c>
      <c r="F31" t="s">
        <v>144</v>
      </c>
    </row>
    <row r="32" spans="1:6" x14ac:dyDescent="0.25">
      <c r="A32">
        <v>7279950</v>
      </c>
      <c r="B32" t="s">
        <v>145</v>
      </c>
      <c r="C32">
        <v>41</v>
      </c>
      <c r="D32">
        <v>1997</v>
      </c>
      <c r="E32">
        <v>2010</v>
      </c>
      <c r="F32" t="s">
        <v>156</v>
      </c>
    </row>
    <row r="33" spans="1:6" x14ac:dyDescent="0.25">
      <c r="A33">
        <v>7280000</v>
      </c>
      <c r="B33" t="s">
        <v>145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145</v>
      </c>
      <c r="C34">
        <v>700</v>
      </c>
      <c r="D34">
        <v>1975</v>
      </c>
      <c r="E34">
        <v>1983</v>
      </c>
      <c r="F34" t="s">
        <v>144</v>
      </c>
    </row>
    <row r="35" spans="1:6" x14ac:dyDescent="0.25">
      <c r="A35">
        <v>7280340</v>
      </c>
      <c r="B35" t="s">
        <v>145</v>
      </c>
      <c r="C35">
        <v>666</v>
      </c>
      <c r="D35">
        <v>1977</v>
      </c>
      <c r="E35">
        <v>1983</v>
      </c>
      <c r="F35" t="s">
        <v>144</v>
      </c>
    </row>
    <row r="36" spans="1:6" x14ac:dyDescent="0.25">
      <c r="A36">
        <v>7280400</v>
      </c>
      <c r="B36" t="s">
        <v>145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145</v>
      </c>
      <c r="C37">
        <v>66</v>
      </c>
      <c r="D37">
        <v>2009</v>
      </c>
      <c r="E37">
        <v>2010</v>
      </c>
      <c r="F37" t="s">
        <v>144</v>
      </c>
    </row>
    <row r="38" spans="1:6" x14ac:dyDescent="0.25">
      <c r="A38">
        <v>7281960</v>
      </c>
      <c r="B38" t="s">
        <v>145</v>
      </c>
      <c r="C38">
        <v>799</v>
      </c>
      <c r="D38">
        <v>2003</v>
      </c>
      <c r="E38">
        <v>2011</v>
      </c>
      <c r="F38" t="s">
        <v>144</v>
      </c>
    </row>
    <row r="39" spans="1:6" x14ac:dyDescent="0.25">
      <c r="A39">
        <v>7281977</v>
      </c>
      <c r="B39" t="s">
        <v>145</v>
      </c>
      <c r="C39">
        <v>1015</v>
      </c>
      <c r="D39">
        <v>1999</v>
      </c>
      <c r="E39">
        <v>2011</v>
      </c>
      <c r="F39" t="s">
        <v>155</v>
      </c>
    </row>
    <row r="40" spans="1:6" x14ac:dyDescent="0.25">
      <c r="A40">
        <v>7282000</v>
      </c>
      <c r="B40" t="s">
        <v>145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145</v>
      </c>
      <c r="C41">
        <v>723</v>
      </c>
      <c r="D41">
        <v>2003</v>
      </c>
      <c r="E41">
        <v>2011</v>
      </c>
      <c r="F41" t="s">
        <v>144</v>
      </c>
    </row>
    <row r="42" spans="1:6" x14ac:dyDescent="0.25">
      <c r="A42">
        <v>7282090</v>
      </c>
      <c r="B42" t="s">
        <v>145</v>
      </c>
      <c r="C42">
        <v>776</v>
      </c>
      <c r="D42">
        <v>1999</v>
      </c>
      <c r="E42">
        <v>2011</v>
      </c>
      <c r="F42" t="s">
        <v>154</v>
      </c>
    </row>
    <row r="43" spans="1:6" x14ac:dyDescent="0.25">
      <c r="A43">
        <v>7282100</v>
      </c>
      <c r="B43" t="s">
        <v>145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145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145</v>
      </c>
      <c r="C45">
        <v>94</v>
      </c>
      <c r="D45">
        <v>1995</v>
      </c>
      <c r="E45">
        <v>1998</v>
      </c>
      <c r="F45" t="s">
        <v>146</v>
      </c>
    </row>
    <row r="46" spans="1:6" x14ac:dyDescent="0.25">
      <c r="A46">
        <v>7283500</v>
      </c>
      <c r="B46" t="s">
        <v>145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145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145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145</v>
      </c>
      <c r="C49">
        <v>785</v>
      </c>
      <c r="D49">
        <v>1986</v>
      </c>
      <c r="E49">
        <v>2017</v>
      </c>
      <c r="F49" t="s">
        <v>151</v>
      </c>
    </row>
    <row r="50" spans="1:6" x14ac:dyDescent="0.25">
      <c r="A50">
        <v>7285500</v>
      </c>
      <c r="B50" t="s">
        <v>145</v>
      </c>
      <c r="C50">
        <v>8</v>
      </c>
      <c r="D50">
        <v>1974</v>
      </c>
      <c r="E50">
        <v>1975</v>
      </c>
      <c r="F50">
        <v>80154</v>
      </c>
    </row>
    <row r="51" spans="1:6" x14ac:dyDescent="0.25">
      <c r="A51">
        <v>7285510</v>
      </c>
      <c r="B51" t="s">
        <v>145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145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145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145</v>
      </c>
      <c r="C54">
        <v>0</v>
      </c>
      <c r="D54" t="s">
        <v>7</v>
      </c>
      <c r="E54" t="s">
        <v>7</v>
      </c>
      <c r="F54" t="s">
        <v>7</v>
      </c>
    </row>
    <row r="55" spans="1:6" x14ac:dyDescent="0.25">
      <c r="A55">
        <v>7287120</v>
      </c>
      <c r="B55" t="s">
        <v>145</v>
      </c>
      <c r="C55">
        <v>254</v>
      </c>
      <c r="D55">
        <v>1974</v>
      </c>
      <c r="E55">
        <v>1986</v>
      </c>
      <c r="F55" t="s">
        <v>153</v>
      </c>
    </row>
    <row r="56" spans="1:6" x14ac:dyDescent="0.25">
      <c r="A56">
        <v>7287150</v>
      </c>
      <c r="B56" t="s">
        <v>145</v>
      </c>
      <c r="C56">
        <v>1856</v>
      </c>
      <c r="D56">
        <v>1991</v>
      </c>
      <c r="E56">
        <v>2011</v>
      </c>
      <c r="F56" t="s">
        <v>151</v>
      </c>
    </row>
    <row r="57" spans="1:6" x14ac:dyDescent="0.25">
      <c r="A57">
        <v>7287160</v>
      </c>
      <c r="B57" t="s">
        <v>145</v>
      </c>
      <c r="C57">
        <v>2306</v>
      </c>
      <c r="D57">
        <v>1991</v>
      </c>
      <c r="E57">
        <v>2017</v>
      </c>
      <c r="F57" t="s">
        <v>151</v>
      </c>
    </row>
    <row r="58" spans="1:6" x14ac:dyDescent="0.25">
      <c r="A58">
        <v>7287355</v>
      </c>
      <c r="B58" t="s">
        <v>145</v>
      </c>
      <c r="C58">
        <v>350</v>
      </c>
      <c r="D58">
        <v>1987</v>
      </c>
      <c r="E58">
        <v>1999</v>
      </c>
      <c r="F58" t="s">
        <v>152</v>
      </c>
    </row>
    <row r="59" spans="1:6" x14ac:dyDescent="0.25">
      <c r="A59">
        <v>7287400</v>
      </c>
      <c r="B59" t="s">
        <v>145</v>
      </c>
      <c r="C59">
        <v>180</v>
      </c>
      <c r="D59">
        <v>1988</v>
      </c>
      <c r="E59">
        <v>1995</v>
      </c>
      <c r="F59" t="s">
        <v>144</v>
      </c>
    </row>
    <row r="60" spans="1:6" x14ac:dyDescent="0.25">
      <c r="A60">
        <v>7287404</v>
      </c>
      <c r="B60" t="s">
        <v>145</v>
      </c>
      <c r="C60">
        <v>1013</v>
      </c>
      <c r="D60">
        <v>1987</v>
      </c>
      <c r="E60">
        <v>2017</v>
      </c>
      <c r="F60" t="s">
        <v>151</v>
      </c>
    </row>
    <row r="61" spans="1:6" x14ac:dyDescent="0.25">
      <c r="A61">
        <v>7287405</v>
      </c>
      <c r="B61" t="s">
        <v>145</v>
      </c>
      <c r="C61">
        <v>170</v>
      </c>
      <c r="D61">
        <v>1988</v>
      </c>
      <c r="E61">
        <v>1995</v>
      </c>
      <c r="F61" t="s">
        <v>144</v>
      </c>
    </row>
    <row r="62" spans="1:6" x14ac:dyDescent="0.25">
      <c r="A62">
        <v>7288000</v>
      </c>
      <c r="B62" t="s">
        <v>145</v>
      </c>
      <c r="C62">
        <v>263</v>
      </c>
      <c r="D62">
        <v>1974</v>
      </c>
      <c r="E62">
        <v>2010</v>
      </c>
      <c r="F62" t="s">
        <v>150</v>
      </c>
    </row>
    <row r="63" spans="1:6" x14ac:dyDescent="0.25">
      <c r="A63">
        <v>7288200</v>
      </c>
      <c r="B63" t="s">
        <v>145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145</v>
      </c>
      <c r="C64">
        <v>9</v>
      </c>
      <c r="D64">
        <v>2007</v>
      </c>
      <c r="E64">
        <v>2009</v>
      </c>
      <c r="F64" t="s">
        <v>144</v>
      </c>
    </row>
    <row r="65" spans="1:6" x14ac:dyDescent="0.25">
      <c r="A65">
        <v>7288500</v>
      </c>
      <c r="B65" t="s">
        <v>145</v>
      </c>
      <c r="C65">
        <v>76</v>
      </c>
      <c r="D65">
        <v>1997</v>
      </c>
      <c r="E65">
        <v>2010</v>
      </c>
      <c r="F65" t="s">
        <v>149</v>
      </c>
    </row>
    <row r="66" spans="1:6" x14ac:dyDescent="0.25">
      <c r="A66">
        <v>7288555</v>
      </c>
      <c r="B66" t="s">
        <v>145</v>
      </c>
      <c r="C66">
        <v>31</v>
      </c>
      <c r="D66">
        <v>2009</v>
      </c>
      <c r="E66">
        <v>2010</v>
      </c>
      <c r="F66" t="s">
        <v>144</v>
      </c>
    </row>
    <row r="67" spans="1:6" x14ac:dyDescent="0.25">
      <c r="A67">
        <v>728862211</v>
      </c>
      <c r="B67" t="s">
        <v>145</v>
      </c>
      <c r="C67">
        <v>96</v>
      </c>
      <c r="D67">
        <v>1995</v>
      </c>
      <c r="E67">
        <v>2003</v>
      </c>
      <c r="F67">
        <v>80154</v>
      </c>
    </row>
    <row r="68" spans="1:6" x14ac:dyDescent="0.25">
      <c r="A68">
        <v>7288650</v>
      </c>
      <c r="B68" t="s">
        <v>145</v>
      </c>
      <c r="C68">
        <v>1029</v>
      </c>
      <c r="D68">
        <v>1995</v>
      </c>
      <c r="E68">
        <v>2018</v>
      </c>
      <c r="F68" t="s">
        <v>148</v>
      </c>
    </row>
    <row r="69" spans="1:6" x14ac:dyDescent="0.25">
      <c r="A69">
        <v>7288700</v>
      </c>
      <c r="B69" t="s">
        <v>145</v>
      </c>
      <c r="C69">
        <v>39</v>
      </c>
      <c r="D69">
        <v>1995</v>
      </c>
      <c r="E69">
        <v>2010</v>
      </c>
      <c r="F69" t="s">
        <v>147</v>
      </c>
    </row>
    <row r="70" spans="1:6" x14ac:dyDescent="0.25">
      <c r="A70">
        <v>728875070</v>
      </c>
      <c r="B70" t="s">
        <v>145</v>
      </c>
      <c r="C70">
        <v>764</v>
      </c>
      <c r="D70">
        <v>2001</v>
      </c>
      <c r="E70">
        <v>2012</v>
      </c>
      <c r="F70" t="s">
        <v>144</v>
      </c>
    </row>
    <row r="71" spans="1:6" x14ac:dyDescent="0.25">
      <c r="A71">
        <v>7288938</v>
      </c>
      <c r="B71" t="s">
        <v>145</v>
      </c>
      <c r="C71">
        <v>2</v>
      </c>
      <c r="D71">
        <v>2007</v>
      </c>
      <c r="E71">
        <v>2007</v>
      </c>
      <c r="F71" t="s">
        <v>144</v>
      </c>
    </row>
    <row r="72" spans="1:6" x14ac:dyDescent="0.25">
      <c r="A72">
        <v>7288955</v>
      </c>
      <c r="B72" t="s">
        <v>145</v>
      </c>
      <c r="C72">
        <v>1172</v>
      </c>
      <c r="D72">
        <v>1994</v>
      </c>
      <c r="E72">
        <v>2019</v>
      </c>
      <c r="F72" t="s">
        <v>146</v>
      </c>
    </row>
    <row r="73" spans="1:6" x14ac:dyDescent="0.25">
      <c r="A73">
        <v>324322091004700</v>
      </c>
      <c r="B73" t="s">
        <v>145</v>
      </c>
      <c r="C73">
        <v>79</v>
      </c>
      <c r="D73">
        <v>2009</v>
      </c>
      <c r="E73">
        <v>2010</v>
      </c>
      <c r="F73" t="s">
        <v>144</v>
      </c>
    </row>
    <row r="74" spans="1:6" x14ac:dyDescent="0.25">
      <c r="A74">
        <v>330548091055100</v>
      </c>
      <c r="B74" t="s">
        <v>145</v>
      </c>
      <c r="C74">
        <v>517</v>
      </c>
      <c r="D74">
        <v>2008</v>
      </c>
      <c r="E74">
        <v>2016</v>
      </c>
      <c r="F74" t="s">
        <v>144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2E5D-3FCA-4827-856A-9356EABDDDF0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311</v>
      </c>
      <c r="C2">
        <v>5</v>
      </c>
      <c r="D2">
        <v>1971</v>
      </c>
      <c r="E2">
        <v>1971</v>
      </c>
      <c r="F2" t="s">
        <v>312</v>
      </c>
    </row>
    <row r="3" spans="1:6" x14ac:dyDescent="0.25">
      <c r="A3">
        <v>7267000</v>
      </c>
      <c r="B3" t="s">
        <v>311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311</v>
      </c>
      <c r="C4">
        <v>112</v>
      </c>
      <c r="D4">
        <v>1971</v>
      </c>
      <c r="E4">
        <v>2012</v>
      </c>
      <c r="F4" t="s">
        <v>313</v>
      </c>
    </row>
    <row r="5" spans="1:6" x14ac:dyDescent="0.25">
      <c r="A5">
        <v>7268500</v>
      </c>
      <c r="B5" t="s">
        <v>311</v>
      </c>
      <c r="C5">
        <v>21</v>
      </c>
      <c r="D5">
        <v>1971</v>
      </c>
      <c r="E5">
        <v>1984</v>
      </c>
      <c r="F5" t="s">
        <v>314</v>
      </c>
    </row>
    <row r="6" spans="1:6" x14ac:dyDescent="0.25">
      <c r="A6">
        <v>7272000</v>
      </c>
      <c r="B6" t="s">
        <v>311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311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311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311</v>
      </c>
      <c r="C9">
        <v>1958</v>
      </c>
      <c r="D9">
        <v>1974</v>
      </c>
      <c r="E9">
        <v>2017</v>
      </c>
      <c r="F9" t="s">
        <v>315</v>
      </c>
    </row>
    <row r="10" spans="1:6" x14ac:dyDescent="0.25">
      <c r="A10">
        <v>7273500</v>
      </c>
      <c r="B10" t="s">
        <v>311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311</v>
      </c>
      <c r="C11">
        <v>2</v>
      </c>
      <c r="D11">
        <v>1992</v>
      </c>
      <c r="E11">
        <v>1992</v>
      </c>
      <c r="F11" t="s">
        <v>316</v>
      </c>
    </row>
    <row r="12" spans="1:6" x14ac:dyDescent="0.25">
      <c r="A12">
        <v>7274000</v>
      </c>
      <c r="B12" t="s">
        <v>311</v>
      </c>
      <c r="C12">
        <v>144</v>
      </c>
      <c r="D12">
        <v>1971</v>
      </c>
      <c r="E12">
        <v>1975</v>
      </c>
      <c r="F12" t="s">
        <v>317</v>
      </c>
    </row>
    <row r="13" spans="1:6" x14ac:dyDescent="0.25">
      <c r="A13">
        <v>7274252</v>
      </c>
      <c r="B13" t="s">
        <v>311</v>
      </c>
      <c r="C13">
        <v>3973</v>
      </c>
      <c r="D13">
        <v>1986</v>
      </c>
      <c r="E13">
        <v>2017</v>
      </c>
      <c r="F13" t="s">
        <v>318</v>
      </c>
    </row>
    <row r="14" spans="1:6" x14ac:dyDescent="0.25">
      <c r="A14">
        <v>7274500</v>
      </c>
      <c r="B14" t="s">
        <v>311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311</v>
      </c>
      <c r="C15">
        <v>8</v>
      </c>
      <c r="D15">
        <v>1972</v>
      </c>
      <c r="E15">
        <v>1972</v>
      </c>
      <c r="F15" t="s">
        <v>319</v>
      </c>
    </row>
    <row r="16" spans="1:6" x14ac:dyDescent="0.25">
      <c r="A16">
        <v>7275500</v>
      </c>
      <c r="B16" t="s">
        <v>311</v>
      </c>
      <c r="C16">
        <v>12</v>
      </c>
      <c r="D16">
        <v>1974</v>
      </c>
      <c r="E16">
        <v>1974</v>
      </c>
      <c r="F16" t="s">
        <v>320</v>
      </c>
    </row>
    <row r="17" spans="1:6" x14ac:dyDescent="0.25">
      <c r="A17">
        <v>7275530</v>
      </c>
      <c r="B17" t="s">
        <v>311</v>
      </c>
      <c r="C17">
        <v>1943</v>
      </c>
      <c r="D17">
        <v>1987</v>
      </c>
      <c r="E17">
        <v>1997</v>
      </c>
      <c r="F17" t="s">
        <v>321</v>
      </c>
    </row>
    <row r="18" spans="1:6" x14ac:dyDescent="0.25">
      <c r="A18">
        <v>7275900</v>
      </c>
      <c r="B18" t="s">
        <v>311</v>
      </c>
      <c r="C18">
        <v>12</v>
      </c>
      <c r="D18">
        <v>1972</v>
      </c>
      <c r="E18">
        <v>1972</v>
      </c>
      <c r="F18" t="s">
        <v>322</v>
      </c>
    </row>
    <row r="19" spans="1:6" x14ac:dyDescent="0.25">
      <c r="A19">
        <v>7276000</v>
      </c>
      <c r="B19" t="s">
        <v>311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311</v>
      </c>
      <c r="C20">
        <v>5</v>
      </c>
      <c r="D20">
        <v>1971</v>
      </c>
      <c r="E20">
        <v>1971</v>
      </c>
      <c r="F20" t="s">
        <v>312</v>
      </c>
    </row>
    <row r="21" spans="1:6" x14ac:dyDescent="0.25">
      <c r="A21">
        <v>7277000</v>
      </c>
      <c r="B21" t="s">
        <v>311</v>
      </c>
      <c r="C21">
        <v>21</v>
      </c>
      <c r="D21">
        <v>1962</v>
      </c>
      <c r="E21">
        <v>1974</v>
      </c>
      <c r="F21" t="s">
        <v>323</v>
      </c>
    </row>
    <row r="22" spans="1:6" x14ac:dyDescent="0.25">
      <c r="A22">
        <v>7277500</v>
      </c>
      <c r="B22" t="s">
        <v>311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311</v>
      </c>
      <c r="C23">
        <v>1647</v>
      </c>
      <c r="D23">
        <v>1988</v>
      </c>
      <c r="E23">
        <v>2008</v>
      </c>
      <c r="F23" t="s">
        <v>321</v>
      </c>
    </row>
    <row r="24" spans="1:6" x14ac:dyDescent="0.25">
      <c r="A24">
        <v>7277700</v>
      </c>
      <c r="B24" t="s">
        <v>311</v>
      </c>
      <c r="C24">
        <v>6942</v>
      </c>
      <c r="D24">
        <v>1974</v>
      </c>
      <c r="E24">
        <v>2011</v>
      </c>
      <c r="F24" t="s">
        <v>324</v>
      </c>
    </row>
    <row r="25" spans="1:6" x14ac:dyDescent="0.25">
      <c r="A25">
        <v>7277730</v>
      </c>
      <c r="B25" t="s">
        <v>311</v>
      </c>
      <c r="C25">
        <v>4407</v>
      </c>
      <c r="D25">
        <v>1987</v>
      </c>
      <c r="E25">
        <v>2008</v>
      </c>
      <c r="F25" t="s">
        <v>318</v>
      </c>
    </row>
    <row r="26" spans="1:6" x14ac:dyDescent="0.25">
      <c r="A26">
        <v>7278000</v>
      </c>
      <c r="B26" t="s">
        <v>311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311</v>
      </c>
      <c r="C27">
        <v>102</v>
      </c>
      <c r="D27">
        <v>1969</v>
      </c>
      <c r="E27">
        <v>1974</v>
      </c>
      <c r="F27" t="s">
        <v>325</v>
      </c>
    </row>
    <row r="28" spans="1:6" x14ac:dyDescent="0.25">
      <c r="A28">
        <v>7279500</v>
      </c>
      <c r="B28" t="s">
        <v>311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311</v>
      </c>
      <c r="C29">
        <v>161</v>
      </c>
      <c r="D29">
        <v>1980</v>
      </c>
      <c r="E29">
        <v>1982</v>
      </c>
      <c r="F29" t="s">
        <v>326</v>
      </c>
    </row>
    <row r="30" spans="1:6" x14ac:dyDescent="0.25">
      <c r="A30">
        <v>7279850</v>
      </c>
      <c r="B30" t="s">
        <v>311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311</v>
      </c>
      <c r="C31">
        <v>221</v>
      </c>
      <c r="D31">
        <v>1980</v>
      </c>
      <c r="E31">
        <v>2009</v>
      </c>
      <c r="F31" t="s">
        <v>327</v>
      </c>
    </row>
    <row r="32" spans="1:6" x14ac:dyDescent="0.25">
      <c r="A32">
        <v>7279950</v>
      </c>
      <c r="B32" t="s">
        <v>311</v>
      </c>
      <c r="C32">
        <v>415</v>
      </c>
      <c r="D32">
        <v>1992</v>
      </c>
      <c r="E32">
        <v>2011</v>
      </c>
      <c r="F32" t="s">
        <v>328</v>
      </c>
    </row>
    <row r="33" spans="1:6" x14ac:dyDescent="0.25">
      <c r="A33">
        <v>7280000</v>
      </c>
      <c r="B33" t="s">
        <v>311</v>
      </c>
      <c r="C33">
        <v>147</v>
      </c>
      <c r="D33">
        <v>1969</v>
      </c>
      <c r="E33">
        <v>1971</v>
      </c>
      <c r="F33" t="s">
        <v>329</v>
      </c>
    </row>
    <row r="34" spans="1:6" x14ac:dyDescent="0.25">
      <c r="A34">
        <v>7280270</v>
      </c>
      <c r="B34" t="s">
        <v>311</v>
      </c>
      <c r="C34">
        <v>1783</v>
      </c>
      <c r="D34">
        <v>1975</v>
      </c>
      <c r="E34">
        <v>1983</v>
      </c>
      <c r="F34" t="s">
        <v>330</v>
      </c>
    </row>
    <row r="35" spans="1:6" x14ac:dyDescent="0.25">
      <c r="A35">
        <v>7280340</v>
      </c>
      <c r="B35" t="s">
        <v>311</v>
      </c>
      <c r="C35">
        <v>1066</v>
      </c>
      <c r="D35">
        <v>1977</v>
      </c>
      <c r="E35">
        <v>1983</v>
      </c>
      <c r="F35" t="s">
        <v>330</v>
      </c>
    </row>
    <row r="36" spans="1:6" x14ac:dyDescent="0.25">
      <c r="A36">
        <v>7280400</v>
      </c>
      <c r="B36" t="s">
        <v>311</v>
      </c>
      <c r="C36">
        <v>35</v>
      </c>
      <c r="D36">
        <v>1975</v>
      </c>
      <c r="E36">
        <v>1978</v>
      </c>
      <c r="F36" t="s">
        <v>331</v>
      </c>
    </row>
    <row r="37" spans="1:6" x14ac:dyDescent="0.25">
      <c r="A37">
        <v>7281600</v>
      </c>
      <c r="B37" t="s">
        <v>311</v>
      </c>
      <c r="C37">
        <v>465</v>
      </c>
      <c r="D37">
        <v>1992</v>
      </c>
      <c r="E37">
        <v>2017</v>
      </c>
      <c r="F37" t="s">
        <v>332</v>
      </c>
    </row>
    <row r="38" spans="1:6" x14ac:dyDescent="0.25">
      <c r="A38">
        <v>7281960</v>
      </c>
      <c r="B38" t="s">
        <v>311</v>
      </c>
      <c r="C38">
        <v>1711</v>
      </c>
      <c r="D38">
        <v>2003</v>
      </c>
      <c r="E38">
        <v>2011</v>
      </c>
      <c r="F38" t="s">
        <v>333</v>
      </c>
    </row>
    <row r="39" spans="1:6" x14ac:dyDescent="0.25">
      <c r="A39">
        <v>7281977</v>
      </c>
      <c r="B39" t="s">
        <v>311</v>
      </c>
      <c r="C39">
        <v>2138</v>
      </c>
      <c r="D39">
        <v>1999</v>
      </c>
      <c r="E39">
        <v>2011</v>
      </c>
      <c r="F39" t="s">
        <v>333</v>
      </c>
    </row>
    <row r="40" spans="1:6" x14ac:dyDescent="0.25">
      <c r="A40">
        <v>7282000</v>
      </c>
      <c r="B40" t="s">
        <v>311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311</v>
      </c>
      <c r="C41">
        <v>1576</v>
      </c>
      <c r="D41">
        <v>2003</v>
      </c>
      <c r="E41">
        <v>2011</v>
      </c>
      <c r="F41" t="s">
        <v>333</v>
      </c>
    </row>
    <row r="42" spans="1:6" x14ac:dyDescent="0.25">
      <c r="A42">
        <v>7282090</v>
      </c>
      <c r="B42" t="s">
        <v>311</v>
      </c>
      <c r="C42">
        <v>1645</v>
      </c>
      <c r="D42">
        <v>1999</v>
      </c>
      <c r="E42">
        <v>2011</v>
      </c>
      <c r="F42" t="s">
        <v>333</v>
      </c>
    </row>
    <row r="43" spans="1:6" x14ac:dyDescent="0.25">
      <c r="A43">
        <v>7282100</v>
      </c>
      <c r="B43" t="s">
        <v>311</v>
      </c>
      <c r="C43">
        <v>157</v>
      </c>
      <c r="D43">
        <v>1972</v>
      </c>
      <c r="E43">
        <v>1997</v>
      </c>
      <c r="F43" t="s">
        <v>334</v>
      </c>
    </row>
    <row r="44" spans="1:6" x14ac:dyDescent="0.25">
      <c r="A44">
        <v>7282500</v>
      </c>
      <c r="B44" t="s">
        <v>311</v>
      </c>
      <c r="C44">
        <v>8</v>
      </c>
      <c r="D44">
        <v>1972</v>
      </c>
      <c r="E44">
        <v>1972</v>
      </c>
      <c r="F44" t="s">
        <v>319</v>
      </c>
    </row>
    <row r="45" spans="1:6" x14ac:dyDescent="0.25">
      <c r="A45">
        <v>7283000</v>
      </c>
      <c r="B45" t="s">
        <v>311</v>
      </c>
      <c r="C45">
        <v>589</v>
      </c>
      <c r="D45">
        <v>1970</v>
      </c>
      <c r="E45">
        <v>1998</v>
      </c>
      <c r="F45" t="s">
        <v>335</v>
      </c>
    </row>
    <row r="46" spans="1:6" x14ac:dyDescent="0.25">
      <c r="A46">
        <v>7283500</v>
      </c>
      <c r="B46" t="s">
        <v>311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311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311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311</v>
      </c>
      <c r="C49">
        <v>1995</v>
      </c>
      <c r="D49">
        <v>1972</v>
      </c>
      <c r="E49">
        <v>2017</v>
      </c>
      <c r="F49" t="s">
        <v>334</v>
      </c>
    </row>
    <row r="50" spans="1:6" x14ac:dyDescent="0.25">
      <c r="A50">
        <v>7285500</v>
      </c>
      <c r="B50" t="s">
        <v>311</v>
      </c>
      <c r="C50">
        <v>92</v>
      </c>
      <c r="D50">
        <v>1972</v>
      </c>
      <c r="E50">
        <v>1975</v>
      </c>
      <c r="F50" t="s">
        <v>336</v>
      </c>
    </row>
    <row r="51" spans="1:6" x14ac:dyDescent="0.25">
      <c r="A51">
        <v>7285510</v>
      </c>
      <c r="B51" t="s">
        <v>311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311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311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311</v>
      </c>
      <c r="C54">
        <v>245</v>
      </c>
      <c r="D54">
        <v>1964</v>
      </c>
      <c r="E54">
        <v>2002</v>
      </c>
      <c r="F54" t="s">
        <v>337</v>
      </c>
    </row>
    <row r="55" spans="1:6" x14ac:dyDescent="0.25">
      <c r="A55">
        <v>7287120</v>
      </c>
      <c r="B55" t="s">
        <v>311</v>
      </c>
      <c r="C55">
        <v>1392</v>
      </c>
      <c r="D55">
        <v>1974</v>
      </c>
      <c r="E55">
        <v>1990</v>
      </c>
      <c r="F55" t="s">
        <v>338</v>
      </c>
    </row>
    <row r="56" spans="1:6" x14ac:dyDescent="0.25">
      <c r="A56">
        <v>7287150</v>
      </c>
      <c r="B56" t="s">
        <v>311</v>
      </c>
      <c r="C56">
        <v>4638</v>
      </c>
      <c r="D56">
        <v>1991</v>
      </c>
      <c r="E56">
        <v>2011</v>
      </c>
      <c r="F56" t="s">
        <v>339</v>
      </c>
    </row>
    <row r="57" spans="1:6" x14ac:dyDescent="0.25">
      <c r="A57">
        <v>7287160</v>
      </c>
      <c r="B57" t="s">
        <v>311</v>
      </c>
      <c r="C57">
        <v>5411</v>
      </c>
      <c r="D57">
        <v>1991</v>
      </c>
      <c r="E57">
        <v>2017</v>
      </c>
      <c r="F57" t="s">
        <v>339</v>
      </c>
    </row>
    <row r="58" spans="1:6" x14ac:dyDescent="0.25">
      <c r="A58">
        <v>7287355</v>
      </c>
      <c r="B58" t="s">
        <v>311</v>
      </c>
      <c r="C58">
        <v>4021</v>
      </c>
      <c r="D58">
        <v>1987</v>
      </c>
      <c r="E58">
        <v>1999</v>
      </c>
      <c r="F58" t="s">
        <v>318</v>
      </c>
    </row>
    <row r="59" spans="1:6" x14ac:dyDescent="0.25">
      <c r="A59">
        <v>7287400</v>
      </c>
      <c r="B59" t="s">
        <v>311</v>
      </c>
      <c r="C59">
        <v>1206</v>
      </c>
      <c r="D59">
        <v>1988</v>
      </c>
      <c r="E59">
        <v>1995</v>
      </c>
      <c r="F59" t="s">
        <v>321</v>
      </c>
    </row>
    <row r="60" spans="1:6" x14ac:dyDescent="0.25">
      <c r="A60">
        <v>7287404</v>
      </c>
      <c r="B60" t="s">
        <v>311</v>
      </c>
      <c r="C60">
        <v>4105</v>
      </c>
      <c r="D60">
        <v>1987</v>
      </c>
      <c r="E60">
        <v>2017</v>
      </c>
      <c r="F60" t="s">
        <v>318</v>
      </c>
    </row>
    <row r="61" spans="1:6" x14ac:dyDescent="0.25">
      <c r="A61">
        <v>7287405</v>
      </c>
      <c r="B61" t="s">
        <v>311</v>
      </c>
      <c r="C61">
        <v>1224</v>
      </c>
      <c r="D61">
        <v>1988</v>
      </c>
      <c r="E61">
        <v>1995</v>
      </c>
      <c r="F61" t="s">
        <v>321</v>
      </c>
    </row>
    <row r="62" spans="1:6" x14ac:dyDescent="0.25">
      <c r="A62">
        <v>7288000</v>
      </c>
      <c r="B62" t="s">
        <v>311</v>
      </c>
      <c r="C62">
        <v>807</v>
      </c>
      <c r="D62">
        <v>1973</v>
      </c>
      <c r="E62">
        <v>2017</v>
      </c>
      <c r="F62" t="s">
        <v>340</v>
      </c>
    </row>
    <row r="63" spans="1:6" x14ac:dyDescent="0.25">
      <c r="A63">
        <v>7288200</v>
      </c>
      <c r="B63" t="s">
        <v>311</v>
      </c>
      <c r="C63">
        <v>63</v>
      </c>
      <c r="D63">
        <v>1974</v>
      </c>
      <c r="E63">
        <v>2011</v>
      </c>
      <c r="F63" t="s">
        <v>341</v>
      </c>
    </row>
    <row r="64" spans="1:6" x14ac:dyDescent="0.25">
      <c r="A64">
        <v>7288280</v>
      </c>
      <c r="B64" t="s">
        <v>311</v>
      </c>
      <c r="C64">
        <v>273</v>
      </c>
      <c r="D64">
        <v>1995</v>
      </c>
      <c r="E64">
        <v>2017</v>
      </c>
      <c r="F64" t="s">
        <v>342</v>
      </c>
    </row>
    <row r="65" spans="1:6" x14ac:dyDescent="0.25">
      <c r="A65">
        <v>7288500</v>
      </c>
      <c r="B65" t="s">
        <v>311</v>
      </c>
      <c r="C65">
        <v>763</v>
      </c>
      <c r="D65">
        <v>1964</v>
      </c>
      <c r="E65">
        <v>2017</v>
      </c>
      <c r="F65" t="s">
        <v>343</v>
      </c>
    </row>
    <row r="66" spans="1:6" x14ac:dyDescent="0.25">
      <c r="A66">
        <v>7288555</v>
      </c>
      <c r="B66" t="s">
        <v>311</v>
      </c>
      <c r="C66">
        <v>353</v>
      </c>
      <c r="D66">
        <v>2002</v>
      </c>
      <c r="E66">
        <v>2011</v>
      </c>
      <c r="F66" t="s">
        <v>344</v>
      </c>
    </row>
    <row r="67" spans="1:6" x14ac:dyDescent="0.25">
      <c r="A67">
        <v>728862211</v>
      </c>
      <c r="B67" t="s">
        <v>311</v>
      </c>
      <c r="C67">
        <v>18</v>
      </c>
      <c r="D67">
        <v>1995</v>
      </c>
      <c r="E67">
        <v>1996</v>
      </c>
      <c r="F67" t="s">
        <v>345</v>
      </c>
    </row>
    <row r="68" spans="1:6" x14ac:dyDescent="0.25">
      <c r="A68">
        <v>7288650</v>
      </c>
      <c r="B68" t="s">
        <v>311</v>
      </c>
      <c r="C68">
        <v>7455</v>
      </c>
      <c r="D68">
        <v>1995</v>
      </c>
      <c r="E68">
        <v>2019</v>
      </c>
      <c r="F68" t="s">
        <v>346</v>
      </c>
    </row>
    <row r="69" spans="1:6" x14ac:dyDescent="0.25">
      <c r="A69">
        <v>7288700</v>
      </c>
      <c r="B69" t="s">
        <v>311</v>
      </c>
      <c r="C69">
        <v>1119</v>
      </c>
      <c r="D69">
        <v>1995</v>
      </c>
      <c r="E69">
        <v>2017</v>
      </c>
      <c r="F69" t="s">
        <v>347</v>
      </c>
    </row>
    <row r="70" spans="1:6" x14ac:dyDescent="0.25">
      <c r="A70">
        <v>728875070</v>
      </c>
      <c r="B70" t="s">
        <v>311</v>
      </c>
      <c r="C70">
        <v>5352</v>
      </c>
      <c r="D70">
        <v>1996</v>
      </c>
      <c r="E70">
        <v>2012</v>
      </c>
      <c r="F70" t="s">
        <v>348</v>
      </c>
    </row>
    <row r="71" spans="1:6" x14ac:dyDescent="0.25">
      <c r="A71">
        <v>7288938</v>
      </c>
      <c r="B71" t="s">
        <v>311</v>
      </c>
      <c r="C71">
        <v>28</v>
      </c>
      <c r="D71">
        <v>2006</v>
      </c>
      <c r="E71">
        <v>2007</v>
      </c>
      <c r="F71" t="s">
        <v>349</v>
      </c>
    </row>
    <row r="72" spans="1:6" x14ac:dyDescent="0.25">
      <c r="A72">
        <v>7288955</v>
      </c>
      <c r="B72" t="s">
        <v>311</v>
      </c>
      <c r="C72">
        <v>8763</v>
      </c>
      <c r="D72">
        <v>1994</v>
      </c>
      <c r="E72">
        <v>2019</v>
      </c>
      <c r="F72" t="s">
        <v>350</v>
      </c>
    </row>
    <row r="73" spans="1:6" x14ac:dyDescent="0.25">
      <c r="A73">
        <v>324322091004700</v>
      </c>
      <c r="B73" t="s">
        <v>311</v>
      </c>
      <c r="C73">
        <v>148</v>
      </c>
      <c r="D73">
        <v>2009</v>
      </c>
      <c r="E73">
        <v>2010</v>
      </c>
      <c r="F73" t="s">
        <v>351</v>
      </c>
    </row>
    <row r="74" spans="1:6" x14ac:dyDescent="0.25">
      <c r="A74">
        <v>330548091055100</v>
      </c>
      <c r="B74" t="s">
        <v>311</v>
      </c>
      <c r="C74">
        <v>1627</v>
      </c>
      <c r="D74">
        <v>2008</v>
      </c>
      <c r="E74">
        <v>2016</v>
      </c>
      <c r="F74" t="s">
        <v>352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1C8-53A1-4B06-B3F5-9C86CAC97145}">
  <dimension ref="A1:F74"/>
  <sheetViews>
    <sheetView workbookViewId="0">
      <selection activeCell="A2" sqref="A2:C2"/>
    </sheetView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105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105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105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105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105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105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105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105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105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105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105</v>
      </c>
      <c r="C12">
        <v>0</v>
      </c>
      <c r="D12" t="s">
        <v>7</v>
      </c>
      <c r="E12" t="s">
        <v>7</v>
      </c>
      <c r="F12" t="s">
        <v>7</v>
      </c>
    </row>
    <row r="13" spans="1:6" x14ac:dyDescent="0.25">
      <c r="A13">
        <v>7274252</v>
      </c>
      <c r="B13" t="s">
        <v>105</v>
      </c>
      <c r="C13">
        <v>0</v>
      </c>
      <c r="D13" t="s">
        <v>7</v>
      </c>
      <c r="E13" t="s">
        <v>7</v>
      </c>
      <c r="F13" t="s">
        <v>7</v>
      </c>
    </row>
    <row r="14" spans="1:6" x14ac:dyDescent="0.25">
      <c r="A14">
        <v>7274500</v>
      </c>
      <c r="B14" t="s">
        <v>105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105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105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105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105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105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105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105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105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105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105</v>
      </c>
      <c r="C24">
        <v>0</v>
      </c>
      <c r="D24" t="s">
        <v>7</v>
      </c>
      <c r="E24" t="s">
        <v>7</v>
      </c>
      <c r="F24" t="s">
        <v>7</v>
      </c>
    </row>
    <row r="25" spans="1:6" x14ac:dyDescent="0.25">
      <c r="A25">
        <v>7277730</v>
      </c>
      <c r="B25" t="s">
        <v>105</v>
      </c>
      <c r="C25">
        <v>0</v>
      </c>
      <c r="D25" t="s">
        <v>7</v>
      </c>
      <c r="E25" t="s">
        <v>7</v>
      </c>
      <c r="F25" t="s">
        <v>7</v>
      </c>
    </row>
    <row r="26" spans="1:6" x14ac:dyDescent="0.25">
      <c r="A26">
        <v>7278000</v>
      </c>
      <c r="B26" t="s">
        <v>105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105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105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105</v>
      </c>
      <c r="C29">
        <v>14</v>
      </c>
      <c r="D29">
        <v>1980</v>
      </c>
      <c r="E29">
        <v>1981</v>
      </c>
      <c r="F29" t="s">
        <v>106</v>
      </c>
    </row>
    <row r="30" spans="1:6" x14ac:dyDescent="0.25">
      <c r="A30">
        <v>7279850</v>
      </c>
      <c r="B30" t="s">
        <v>105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105</v>
      </c>
      <c r="C31">
        <v>29</v>
      </c>
      <c r="D31">
        <v>1980</v>
      </c>
      <c r="E31">
        <v>2009</v>
      </c>
      <c r="F31" t="s">
        <v>107</v>
      </c>
    </row>
    <row r="32" spans="1:6" x14ac:dyDescent="0.25">
      <c r="A32">
        <v>7279950</v>
      </c>
      <c r="B32" t="s">
        <v>105</v>
      </c>
      <c r="C32">
        <v>2</v>
      </c>
      <c r="D32">
        <v>1998</v>
      </c>
      <c r="E32">
        <v>2010</v>
      </c>
      <c r="F32" t="s">
        <v>108</v>
      </c>
    </row>
    <row r="33" spans="1:6" x14ac:dyDescent="0.25">
      <c r="A33">
        <v>7280000</v>
      </c>
      <c r="B33" t="s">
        <v>105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105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105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105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105</v>
      </c>
      <c r="C37">
        <v>1</v>
      </c>
      <c r="D37">
        <v>2010</v>
      </c>
      <c r="E37">
        <v>2010</v>
      </c>
      <c r="F37">
        <v>70953</v>
      </c>
    </row>
    <row r="38" spans="1:6" x14ac:dyDescent="0.25">
      <c r="A38">
        <v>7281960</v>
      </c>
      <c r="B38" t="s">
        <v>105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105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105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105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105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105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105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105</v>
      </c>
      <c r="C45">
        <v>3</v>
      </c>
      <c r="D45">
        <v>1995</v>
      </c>
      <c r="E45">
        <v>1998</v>
      </c>
      <c r="F45" t="s">
        <v>109</v>
      </c>
    </row>
    <row r="46" spans="1:6" x14ac:dyDescent="0.25">
      <c r="A46">
        <v>7283500</v>
      </c>
      <c r="B46" t="s">
        <v>105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105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105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105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105</v>
      </c>
      <c r="C50">
        <v>2</v>
      </c>
      <c r="D50">
        <v>1975</v>
      </c>
      <c r="E50">
        <v>1975</v>
      </c>
      <c r="F50" t="s">
        <v>110</v>
      </c>
    </row>
    <row r="51" spans="1:6" x14ac:dyDescent="0.25">
      <c r="A51">
        <v>7285510</v>
      </c>
      <c r="B51" t="s">
        <v>105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105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105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105</v>
      </c>
      <c r="C54">
        <v>1</v>
      </c>
      <c r="D54">
        <v>2002</v>
      </c>
      <c r="E54">
        <v>2002</v>
      </c>
      <c r="F54">
        <v>70953</v>
      </c>
    </row>
    <row r="55" spans="1:6" x14ac:dyDescent="0.25">
      <c r="A55">
        <v>7287120</v>
      </c>
      <c r="B55" t="s">
        <v>105</v>
      </c>
      <c r="C55">
        <v>90</v>
      </c>
      <c r="D55">
        <v>1974</v>
      </c>
      <c r="E55">
        <v>1981</v>
      </c>
      <c r="F55" t="s">
        <v>111</v>
      </c>
    </row>
    <row r="56" spans="1:6" x14ac:dyDescent="0.25">
      <c r="A56">
        <v>7287150</v>
      </c>
      <c r="B56" t="s">
        <v>105</v>
      </c>
      <c r="C56">
        <v>0</v>
      </c>
      <c r="D56" t="s">
        <v>7</v>
      </c>
      <c r="E56" t="s">
        <v>7</v>
      </c>
      <c r="F56" t="s">
        <v>7</v>
      </c>
    </row>
    <row r="57" spans="1:6" x14ac:dyDescent="0.25">
      <c r="A57">
        <v>7287160</v>
      </c>
      <c r="B57" t="s">
        <v>105</v>
      </c>
      <c r="C57">
        <v>0</v>
      </c>
      <c r="D57" t="s">
        <v>7</v>
      </c>
      <c r="E57" t="s">
        <v>7</v>
      </c>
      <c r="F57" t="s">
        <v>7</v>
      </c>
    </row>
    <row r="58" spans="1:6" x14ac:dyDescent="0.25">
      <c r="A58">
        <v>7287355</v>
      </c>
      <c r="B58" t="s">
        <v>105</v>
      </c>
      <c r="C58">
        <v>0</v>
      </c>
      <c r="D58" t="s">
        <v>7</v>
      </c>
      <c r="E58" t="s">
        <v>7</v>
      </c>
      <c r="F58" t="s">
        <v>7</v>
      </c>
    </row>
    <row r="59" spans="1:6" x14ac:dyDescent="0.25">
      <c r="A59">
        <v>7287400</v>
      </c>
      <c r="B59" t="s">
        <v>105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105</v>
      </c>
      <c r="C60">
        <v>0</v>
      </c>
      <c r="D60" t="s">
        <v>7</v>
      </c>
      <c r="E60" t="s">
        <v>7</v>
      </c>
      <c r="F60" t="s">
        <v>7</v>
      </c>
    </row>
    <row r="61" spans="1:6" x14ac:dyDescent="0.25">
      <c r="A61">
        <v>7287405</v>
      </c>
      <c r="B61" t="s">
        <v>105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105</v>
      </c>
      <c r="C62">
        <v>1</v>
      </c>
      <c r="D62">
        <v>2010</v>
      </c>
      <c r="E62">
        <v>2010</v>
      </c>
      <c r="F62">
        <v>70953</v>
      </c>
    </row>
    <row r="63" spans="1:6" x14ac:dyDescent="0.25">
      <c r="A63">
        <v>7288200</v>
      </c>
      <c r="B63" t="s">
        <v>105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105</v>
      </c>
      <c r="C64">
        <v>7</v>
      </c>
      <c r="D64">
        <v>2002</v>
      </c>
      <c r="E64">
        <v>2009</v>
      </c>
      <c r="F64">
        <v>70953</v>
      </c>
    </row>
    <row r="65" spans="1:6" x14ac:dyDescent="0.25">
      <c r="A65">
        <v>7288500</v>
      </c>
      <c r="B65" t="s">
        <v>105</v>
      </c>
      <c r="C65">
        <v>4</v>
      </c>
      <c r="D65">
        <v>2002</v>
      </c>
      <c r="E65">
        <v>2010</v>
      </c>
      <c r="F65">
        <v>70953</v>
      </c>
    </row>
    <row r="66" spans="1:6" x14ac:dyDescent="0.25">
      <c r="A66">
        <v>7288555</v>
      </c>
      <c r="B66" t="s">
        <v>105</v>
      </c>
      <c r="C66">
        <v>3</v>
      </c>
      <c r="D66">
        <v>2002</v>
      </c>
      <c r="E66">
        <v>2010</v>
      </c>
      <c r="F66">
        <v>70953</v>
      </c>
    </row>
    <row r="67" spans="1:6" x14ac:dyDescent="0.25">
      <c r="A67">
        <v>728862211</v>
      </c>
      <c r="B67" t="s">
        <v>105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105</v>
      </c>
      <c r="C68">
        <v>113</v>
      </c>
      <c r="D68">
        <v>1995</v>
      </c>
      <c r="E68">
        <v>2017</v>
      </c>
      <c r="F68" t="s">
        <v>112</v>
      </c>
    </row>
    <row r="69" spans="1:6" x14ac:dyDescent="0.25">
      <c r="A69">
        <v>7288700</v>
      </c>
      <c r="B69" t="s">
        <v>105</v>
      </c>
      <c r="C69">
        <v>2</v>
      </c>
      <c r="D69">
        <v>1995</v>
      </c>
      <c r="E69">
        <v>2010</v>
      </c>
      <c r="F69" t="s">
        <v>113</v>
      </c>
    </row>
    <row r="70" spans="1:6" x14ac:dyDescent="0.25">
      <c r="A70">
        <v>728875070</v>
      </c>
      <c r="B70" t="s">
        <v>105</v>
      </c>
      <c r="C70">
        <v>1</v>
      </c>
      <c r="D70">
        <v>2002</v>
      </c>
      <c r="E70">
        <v>2002</v>
      </c>
      <c r="F70">
        <v>70953</v>
      </c>
    </row>
    <row r="71" spans="1:6" x14ac:dyDescent="0.25">
      <c r="A71">
        <v>7288938</v>
      </c>
      <c r="B71" t="s">
        <v>105</v>
      </c>
      <c r="C71">
        <v>3</v>
      </c>
      <c r="D71">
        <v>2006</v>
      </c>
      <c r="E71">
        <v>2007</v>
      </c>
      <c r="F71" t="s">
        <v>114</v>
      </c>
    </row>
    <row r="72" spans="1:6" x14ac:dyDescent="0.25">
      <c r="A72">
        <v>7288955</v>
      </c>
      <c r="B72" t="s">
        <v>105</v>
      </c>
      <c r="C72">
        <v>221</v>
      </c>
      <c r="D72">
        <v>1995</v>
      </c>
      <c r="E72">
        <v>2015</v>
      </c>
      <c r="F72" t="s">
        <v>115</v>
      </c>
    </row>
    <row r="73" spans="1:6" x14ac:dyDescent="0.25">
      <c r="A73" s="1">
        <v>324322000000000</v>
      </c>
      <c r="B73" t="s">
        <v>105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 s="1">
        <v>330548000000000</v>
      </c>
      <c r="B74" t="s">
        <v>105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6A7A-F09C-4FC5-889D-FD7AD30284A4}">
  <dimension ref="A1:F74"/>
  <sheetViews>
    <sheetView topLeftCell="A39" workbookViewId="0">
      <selection activeCell="A58" sqref="A58"/>
    </sheetView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177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177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177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177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177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177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177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177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177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177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177</v>
      </c>
      <c r="C12">
        <v>8</v>
      </c>
      <c r="D12">
        <v>1974</v>
      </c>
      <c r="E12">
        <v>1975</v>
      </c>
      <c r="F12" t="s">
        <v>178</v>
      </c>
    </row>
    <row r="13" spans="1:6" x14ac:dyDescent="0.25">
      <c r="A13">
        <v>7274252</v>
      </c>
      <c r="B13" t="s">
        <v>177</v>
      </c>
      <c r="C13">
        <v>237</v>
      </c>
      <c r="D13">
        <v>1988</v>
      </c>
      <c r="E13">
        <v>1995</v>
      </c>
      <c r="F13" t="s">
        <v>179</v>
      </c>
    </row>
    <row r="14" spans="1:6" x14ac:dyDescent="0.25">
      <c r="A14">
        <v>7274500</v>
      </c>
      <c r="B14" t="s">
        <v>177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177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177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177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177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177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177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177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177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177</v>
      </c>
      <c r="C23">
        <v>245</v>
      </c>
      <c r="D23">
        <v>1988</v>
      </c>
      <c r="E23">
        <v>1995</v>
      </c>
      <c r="F23" t="s">
        <v>179</v>
      </c>
    </row>
    <row r="24" spans="1:6" x14ac:dyDescent="0.25">
      <c r="A24">
        <v>7277700</v>
      </c>
      <c r="B24" t="s">
        <v>177</v>
      </c>
      <c r="C24">
        <v>251</v>
      </c>
      <c r="D24">
        <v>1988</v>
      </c>
      <c r="E24">
        <v>1995</v>
      </c>
      <c r="F24" t="s">
        <v>179</v>
      </c>
    </row>
    <row r="25" spans="1:6" x14ac:dyDescent="0.25">
      <c r="A25">
        <v>7277730</v>
      </c>
      <c r="B25" t="s">
        <v>177</v>
      </c>
      <c r="C25">
        <v>251</v>
      </c>
      <c r="D25">
        <v>1988</v>
      </c>
      <c r="E25">
        <v>1995</v>
      </c>
      <c r="F25" t="s">
        <v>179</v>
      </c>
    </row>
    <row r="26" spans="1:6" x14ac:dyDescent="0.25">
      <c r="A26">
        <v>7278000</v>
      </c>
      <c r="B26" t="s">
        <v>177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177</v>
      </c>
      <c r="C27">
        <v>8</v>
      </c>
      <c r="D27">
        <v>1969</v>
      </c>
      <c r="E27">
        <v>1971</v>
      </c>
      <c r="F27" t="s">
        <v>180</v>
      </c>
    </row>
    <row r="28" spans="1:6" x14ac:dyDescent="0.25">
      <c r="A28">
        <v>7279500</v>
      </c>
      <c r="B28" t="s">
        <v>177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177</v>
      </c>
      <c r="C29">
        <v>4</v>
      </c>
      <c r="D29">
        <v>1980</v>
      </c>
      <c r="E29">
        <v>1981</v>
      </c>
      <c r="F29">
        <v>95200</v>
      </c>
    </row>
    <row r="30" spans="1:6" x14ac:dyDescent="0.25">
      <c r="A30">
        <v>7279850</v>
      </c>
      <c r="B30" t="s">
        <v>177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177</v>
      </c>
      <c r="C31">
        <v>4</v>
      </c>
      <c r="D31">
        <v>1980</v>
      </c>
      <c r="E31">
        <v>1981</v>
      </c>
      <c r="F31">
        <v>95200</v>
      </c>
    </row>
    <row r="32" spans="1:6" x14ac:dyDescent="0.25">
      <c r="A32">
        <v>7279950</v>
      </c>
      <c r="B32" t="s">
        <v>177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177</v>
      </c>
      <c r="C33">
        <v>11</v>
      </c>
      <c r="D33">
        <v>1969</v>
      </c>
      <c r="E33">
        <v>1971</v>
      </c>
      <c r="F33" t="s">
        <v>180</v>
      </c>
    </row>
    <row r="34" spans="1:6" x14ac:dyDescent="0.25">
      <c r="A34">
        <v>7280270</v>
      </c>
      <c r="B34" t="s">
        <v>177</v>
      </c>
      <c r="C34">
        <v>5</v>
      </c>
      <c r="D34">
        <v>1975</v>
      </c>
      <c r="E34">
        <v>1978</v>
      </c>
      <c r="F34" t="s">
        <v>181</v>
      </c>
    </row>
    <row r="35" spans="1:6" x14ac:dyDescent="0.25">
      <c r="A35">
        <v>7280340</v>
      </c>
      <c r="B35" t="s">
        <v>177</v>
      </c>
      <c r="C35">
        <v>3</v>
      </c>
      <c r="D35">
        <v>1977</v>
      </c>
      <c r="E35">
        <v>1978</v>
      </c>
      <c r="F35">
        <v>31625</v>
      </c>
    </row>
    <row r="36" spans="1:6" x14ac:dyDescent="0.25">
      <c r="A36">
        <v>7280400</v>
      </c>
      <c r="B36" t="s">
        <v>177</v>
      </c>
      <c r="C36">
        <v>5</v>
      </c>
      <c r="D36">
        <v>1975</v>
      </c>
      <c r="E36">
        <v>1978</v>
      </c>
      <c r="F36" t="s">
        <v>181</v>
      </c>
    </row>
    <row r="37" spans="1:6" x14ac:dyDescent="0.25">
      <c r="A37">
        <v>7281600</v>
      </c>
      <c r="B37" t="s">
        <v>177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177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177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177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177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177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177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177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177</v>
      </c>
      <c r="C45">
        <v>4</v>
      </c>
      <c r="D45">
        <v>1996</v>
      </c>
      <c r="E45">
        <v>1996</v>
      </c>
      <c r="F45" t="s">
        <v>182</v>
      </c>
    </row>
    <row r="46" spans="1:6" x14ac:dyDescent="0.25">
      <c r="A46">
        <v>7283500</v>
      </c>
      <c r="B46" t="s">
        <v>177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177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177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177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177</v>
      </c>
      <c r="C50">
        <v>10</v>
      </c>
      <c r="D50">
        <v>1974</v>
      </c>
      <c r="E50">
        <v>1975</v>
      </c>
      <c r="F50" t="s">
        <v>178</v>
      </c>
    </row>
    <row r="51" spans="1:6" x14ac:dyDescent="0.25">
      <c r="A51">
        <v>7285510</v>
      </c>
      <c r="B51" t="s">
        <v>177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177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177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177</v>
      </c>
      <c r="C54">
        <v>1</v>
      </c>
      <c r="D54">
        <v>1974</v>
      </c>
      <c r="E54">
        <v>1974</v>
      </c>
      <c r="F54">
        <v>95200</v>
      </c>
    </row>
    <row r="55" spans="1:6" x14ac:dyDescent="0.25">
      <c r="A55">
        <v>7287120</v>
      </c>
      <c r="B55" t="s">
        <v>177</v>
      </c>
      <c r="C55">
        <v>244</v>
      </c>
      <c r="D55">
        <v>1974</v>
      </c>
      <c r="E55">
        <v>1986</v>
      </c>
      <c r="F55" t="s">
        <v>183</v>
      </c>
    </row>
    <row r="56" spans="1:6" x14ac:dyDescent="0.25">
      <c r="A56">
        <v>7287150</v>
      </c>
      <c r="B56" t="s">
        <v>177</v>
      </c>
      <c r="C56">
        <v>112</v>
      </c>
      <c r="D56">
        <v>1992</v>
      </c>
      <c r="E56">
        <v>1995</v>
      </c>
      <c r="F56" t="s">
        <v>179</v>
      </c>
    </row>
    <row r="57" spans="1:6" x14ac:dyDescent="0.25">
      <c r="A57">
        <v>7287160</v>
      </c>
      <c r="B57" t="s">
        <v>177</v>
      </c>
      <c r="C57">
        <v>112</v>
      </c>
      <c r="D57">
        <v>1992</v>
      </c>
      <c r="E57">
        <v>1995</v>
      </c>
      <c r="F57" t="s">
        <v>179</v>
      </c>
    </row>
    <row r="58" spans="1:6" x14ac:dyDescent="0.25">
      <c r="A58">
        <v>7287355</v>
      </c>
      <c r="B58" t="s">
        <v>177</v>
      </c>
      <c r="C58">
        <v>240</v>
      </c>
      <c r="D58">
        <v>1988</v>
      </c>
      <c r="E58">
        <v>1995</v>
      </c>
      <c r="F58" t="s">
        <v>179</v>
      </c>
    </row>
    <row r="59" spans="1:6" x14ac:dyDescent="0.25">
      <c r="A59">
        <v>7287400</v>
      </c>
      <c r="B59" t="s">
        <v>177</v>
      </c>
      <c r="C59">
        <v>226</v>
      </c>
      <c r="D59">
        <v>1988</v>
      </c>
      <c r="E59">
        <v>1995</v>
      </c>
      <c r="F59" t="s">
        <v>179</v>
      </c>
    </row>
    <row r="60" spans="1:6" x14ac:dyDescent="0.25">
      <c r="A60">
        <v>7287404</v>
      </c>
      <c r="B60" t="s">
        <v>177</v>
      </c>
      <c r="C60">
        <v>238</v>
      </c>
      <c r="D60">
        <v>1988</v>
      </c>
      <c r="E60">
        <v>1995</v>
      </c>
      <c r="F60" t="s">
        <v>179</v>
      </c>
    </row>
    <row r="61" spans="1:6" x14ac:dyDescent="0.25">
      <c r="A61">
        <v>7287405</v>
      </c>
      <c r="B61" t="s">
        <v>177</v>
      </c>
      <c r="C61">
        <v>235</v>
      </c>
      <c r="D61">
        <v>1988</v>
      </c>
      <c r="E61">
        <v>1995</v>
      </c>
      <c r="F61" t="s">
        <v>179</v>
      </c>
    </row>
    <row r="62" spans="1:6" x14ac:dyDescent="0.25">
      <c r="A62">
        <v>7288000</v>
      </c>
      <c r="B62" t="s">
        <v>177</v>
      </c>
      <c r="C62">
        <v>9</v>
      </c>
      <c r="D62">
        <v>1974</v>
      </c>
      <c r="E62">
        <v>1976</v>
      </c>
      <c r="F62" t="s">
        <v>184</v>
      </c>
    </row>
    <row r="63" spans="1:6" x14ac:dyDescent="0.25">
      <c r="A63">
        <v>7288200</v>
      </c>
      <c r="B63" t="s">
        <v>177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177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177</v>
      </c>
      <c r="C65">
        <v>0</v>
      </c>
      <c r="D65" t="s">
        <v>7</v>
      </c>
      <c r="E65" t="s">
        <v>7</v>
      </c>
      <c r="F65" t="s">
        <v>7</v>
      </c>
    </row>
    <row r="66" spans="1:6" x14ac:dyDescent="0.25">
      <c r="A66">
        <v>7288555</v>
      </c>
      <c r="B66" t="s">
        <v>177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177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177</v>
      </c>
      <c r="C68">
        <v>8</v>
      </c>
      <c r="D68">
        <v>1996</v>
      </c>
      <c r="E68">
        <v>1996</v>
      </c>
      <c r="F68" t="s">
        <v>182</v>
      </c>
    </row>
    <row r="69" spans="1:6" x14ac:dyDescent="0.25">
      <c r="A69">
        <v>7288700</v>
      </c>
      <c r="B69" t="s">
        <v>177</v>
      </c>
      <c r="C69">
        <v>0</v>
      </c>
      <c r="D69" t="s">
        <v>7</v>
      </c>
      <c r="E69" t="s">
        <v>7</v>
      </c>
      <c r="F69" t="s">
        <v>7</v>
      </c>
    </row>
    <row r="70" spans="1:6" x14ac:dyDescent="0.25">
      <c r="A70">
        <v>728875070</v>
      </c>
      <c r="B70" t="s">
        <v>177</v>
      </c>
      <c r="C70">
        <v>1</v>
      </c>
      <c r="D70">
        <v>2002</v>
      </c>
      <c r="E70">
        <v>2002</v>
      </c>
      <c r="F70">
        <v>31625</v>
      </c>
    </row>
    <row r="71" spans="1:6" x14ac:dyDescent="0.25">
      <c r="A71">
        <v>7288938</v>
      </c>
      <c r="B71" t="s">
        <v>177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177</v>
      </c>
      <c r="C72">
        <v>16</v>
      </c>
      <c r="D72">
        <v>1994</v>
      </c>
      <c r="E72">
        <v>1996</v>
      </c>
      <c r="F72" t="s">
        <v>185</v>
      </c>
    </row>
    <row r="73" spans="1:6" x14ac:dyDescent="0.25">
      <c r="A73">
        <v>324322091004700</v>
      </c>
      <c r="B73" t="s">
        <v>177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177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731C-50F1-40EF-92DA-21CE467E7B33}">
  <sheetPr>
    <tabColor theme="7" tint="0.39997558519241921"/>
  </sheetPr>
  <dimension ref="A1:H78"/>
  <sheetViews>
    <sheetView workbookViewId="0">
      <selection activeCell="H18" sqref="H18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8030205</v>
      </c>
      <c r="G1" s="4" t="s">
        <v>5</v>
      </c>
      <c r="H1" s="3" t="str">
        <f>"USGS sites in the "&amp;C3&amp;" Basin with " &amp;C2&amp;" Data, HUC-0"&amp;C1</f>
        <v>USGS sites in the Yalobusha Basin with Nutrient Data, HUC-08030205</v>
      </c>
    </row>
    <row r="2" spans="1:8" ht="15.75" thickBot="1" x14ac:dyDescent="0.3">
      <c r="A2" s="55" t="s">
        <v>6</v>
      </c>
      <c r="B2" s="56"/>
      <c r="C2" s="21" t="s">
        <v>143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Yalobusha</v>
      </c>
    </row>
    <row r="4" spans="1:8" ht="15.75" thickBot="1" x14ac:dyDescent="0.3"/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116</v>
      </c>
      <c r="H5" s="6"/>
    </row>
    <row r="6" spans="1:8" x14ac:dyDescent="0.25">
      <c r="A6" s="33">
        <v>1</v>
      </c>
      <c r="B6" s="22">
        <f>HLOOKUP($C$1,site_huc_lookup!$A$1:$K$17,A6+1,)</f>
        <v>7281960</v>
      </c>
      <c r="C6" s="24">
        <f>IFERROR(VLOOKUP($B6,site_huc_lookup!$N$2:$R$74,3,),"-")</f>
        <v>-89.173055599999998</v>
      </c>
      <c r="D6" s="28">
        <f>IFERROR(VLOOKUP($B6,site_huc_lookup!$N$2:$R$74,4,),"-")</f>
        <v>33.866111099999998</v>
      </c>
      <c r="E6" s="26" t="str">
        <f>IFERROR(VLOOKUP($B6,site_huc_lookup!$N$2:$R$74,5,),"-")</f>
        <v>Yalobusha River at Vardaman MS</v>
      </c>
      <c r="F6" t="str">
        <f t="shared" ref="F6:F21" si="0">TEXT(B6,"General")</f>
        <v>7281960</v>
      </c>
      <c r="G6" s="2" t="str">
        <f>IF(VLOOKUP($B6,NUT_inventory_all!$A$2:$E$74,3,)=0,"-",VLOOKUP($B6,NUT_inventory_all!$A$2:$E$74,3,))</f>
        <v>-</v>
      </c>
      <c r="H6" s="2"/>
    </row>
    <row r="7" spans="1:8" x14ac:dyDescent="0.25">
      <c r="A7" s="34">
        <v>2</v>
      </c>
      <c r="B7" s="22">
        <f>HLOOKUP($C$1,site_huc_lookup!$A$1:$K$17,A7+1,)</f>
        <v>7281977</v>
      </c>
      <c r="C7" s="24">
        <f>IFERROR(VLOOKUP($B7,site_huc_lookup!$N$2:$R$74,3,),"-")</f>
        <v>-89.275833300000002</v>
      </c>
      <c r="D7" s="28">
        <f>IFERROR(VLOOKUP($B7,site_huc_lookup!$N$2:$R$74,4,),"-")</f>
        <v>33.838055560000001</v>
      </c>
      <c r="E7" s="26" t="str">
        <f>IFERROR(VLOOKUP($B7,site_huc_lookup!$N$2:$R$74,5,),"-")</f>
        <v>Yalobusha River at Derma MS</v>
      </c>
      <c r="F7" t="str">
        <f t="shared" si="0"/>
        <v>7281977</v>
      </c>
      <c r="G7" s="2" t="str">
        <f>IF(VLOOKUP($B7,NUT_inventory_all!$A$2:$E$74,3,)=0,"-",VLOOKUP($B7,NUT_inventory_all!$A$2:$E$74,3,))</f>
        <v>-</v>
      </c>
      <c r="H7" s="2"/>
    </row>
    <row r="8" spans="1:8" x14ac:dyDescent="0.25">
      <c r="A8" s="34">
        <v>3</v>
      </c>
      <c r="B8" s="22">
        <f>HLOOKUP($C$1,site_huc_lookup!$A$1:$K$17,A8+1,)</f>
        <v>7282000</v>
      </c>
      <c r="C8" s="24">
        <f>IFERROR(VLOOKUP($B8,site_huc_lookup!$N$2:$R$74,3,),"-")</f>
        <v>-89.315555599999996</v>
      </c>
      <c r="D8" s="28">
        <f>IFERROR(VLOOKUP($B8,site_huc_lookup!$N$2:$R$74,4,),"-")</f>
        <v>33.838611100000001</v>
      </c>
      <c r="E8" s="26" t="str">
        <f>IFERROR(VLOOKUP($B8,site_huc_lookup!$N$2:$R$74,5,),"-")</f>
        <v>Yalobusha River and Topashaw Creek Canal at Calhoun City MS</v>
      </c>
      <c r="F8" t="str">
        <f t="shared" si="0"/>
        <v>7282000</v>
      </c>
      <c r="G8" s="2" t="str">
        <f>IF(VLOOKUP($B8,NUT_inventory_all!$A$2:$E$74,3,)=0,"-",VLOOKUP($B8,NUT_inventory_all!$A$2:$E$74,3,))</f>
        <v>-</v>
      </c>
      <c r="H8" s="2"/>
    </row>
    <row r="9" spans="1:8" x14ac:dyDescent="0.25">
      <c r="A9" s="34">
        <v>4</v>
      </c>
      <c r="B9" s="22">
        <f>HLOOKUP($C$1,site_huc_lookup!$A$1:$K$17,A9+1,)</f>
        <v>7282075</v>
      </c>
      <c r="C9" s="24">
        <f>IFERROR(VLOOKUP($B9,site_huc_lookup!$N$2:$R$74,3,),"-")</f>
        <v>-89.178611099999998</v>
      </c>
      <c r="D9" s="28">
        <f>IFERROR(VLOOKUP($B9,site_huc_lookup!$N$2:$R$74,4,),"-")</f>
        <v>33.758055560000003</v>
      </c>
      <c r="E9" s="26" t="str">
        <f>IFERROR(VLOOKUP($B9,site_huc_lookup!$N$2:$R$74,5,),"-")</f>
        <v>Topashaw Creek Canal near Hohenlinden MS</v>
      </c>
      <c r="F9" t="str">
        <f t="shared" si="0"/>
        <v>7282075</v>
      </c>
      <c r="G9" s="2" t="str">
        <f>IF(VLOOKUP($B9,NUT_inventory_all!$A$2:$E$74,3,)=0,"-",VLOOKUP($B9,NUT_inventory_all!$A$2:$E$74,3,))</f>
        <v>-</v>
      </c>
      <c r="H9" s="2"/>
    </row>
    <row r="10" spans="1:8" x14ac:dyDescent="0.25">
      <c r="A10" s="34">
        <v>5</v>
      </c>
      <c r="B10" s="22">
        <f>HLOOKUP($C$1,site_huc_lookup!$A$1:$K$17,A10+1,)</f>
        <v>7282090</v>
      </c>
      <c r="C10" s="24">
        <f>IFERROR(VLOOKUP($B10,site_huc_lookup!$N$2:$R$74,3,),"-")</f>
        <v>-89.246944400000004</v>
      </c>
      <c r="D10" s="28">
        <f>IFERROR(VLOOKUP($B10,site_huc_lookup!$N$2:$R$74,4,),"-")</f>
        <v>33.78</v>
      </c>
      <c r="E10" s="26" t="str">
        <f>IFERROR(VLOOKUP($B10,site_huc_lookup!$N$2:$R$74,5,),"-")</f>
        <v>Topashaw Creek Canal near Derma MS</v>
      </c>
      <c r="F10" t="str">
        <f t="shared" si="0"/>
        <v>7282090</v>
      </c>
      <c r="G10" s="2" t="str">
        <f>IF(VLOOKUP($B10,NUT_inventory_all!$A$2:$E$74,3,)=0,"-",VLOOKUP($B10,NUT_inventory_all!$A$2:$E$74,3,))</f>
        <v>-</v>
      </c>
      <c r="H10" s="2"/>
    </row>
    <row r="11" spans="1:8" x14ac:dyDescent="0.25">
      <c r="A11" s="34">
        <v>6</v>
      </c>
      <c r="B11" s="22">
        <f>HLOOKUP($C$1,site_huc_lookup!$A$1:$K$17,A11+1,)</f>
        <v>7282100</v>
      </c>
      <c r="C11" s="24">
        <f>IFERROR(VLOOKUP($B11,site_huc_lookup!$N$2:$R$74,3,),"-")</f>
        <v>-89.345833299999995</v>
      </c>
      <c r="D11" s="28">
        <f>IFERROR(VLOOKUP($B11,site_huc_lookup!$N$2:$R$74,4,),"-")</f>
        <v>33.814722199999999</v>
      </c>
      <c r="E11" s="26" t="str">
        <f>IFERROR(VLOOKUP($B11,site_huc_lookup!$N$2:$R$74,5,),"-")</f>
        <v>Topashaw Creek Canal near Calhoun City MS</v>
      </c>
      <c r="F11" t="str">
        <f t="shared" si="0"/>
        <v>7282100</v>
      </c>
      <c r="G11" s="2">
        <f>IF(VLOOKUP($B11,NUT_inventory_all!$A$2:$E$74,3,)=0,"-",VLOOKUP($B11,NUT_inventory_all!$A$2:$E$74,3,))</f>
        <v>130</v>
      </c>
      <c r="H11" s="2"/>
    </row>
    <row r="12" spans="1:8" x14ac:dyDescent="0.25">
      <c r="A12" s="34">
        <v>7</v>
      </c>
      <c r="B12" s="22">
        <f>HLOOKUP($C$1,site_huc_lookup!$A$1:$K$17,A12+1,)</f>
        <v>7282500</v>
      </c>
      <c r="C12" s="24">
        <f>IFERROR(VLOOKUP($B12,site_huc_lookup!$N$2:$R$74,3,),"-")</f>
        <v>-89.615081700000005</v>
      </c>
      <c r="D12" s="28">
        <f>IFERROR(VLOOKUP($B12,site_huc_lookup!$N$2:$R$74,4,),"-")</f>
        <v>33.816226870000001</v>
      </c>
      <c r="E12" s="26" t="str">
        <f>IFERROR(VLOOKUP($B12,site_huc_lookup!$N$2:$R$74,5,),"-")</f>
        <v>Yalobusha River at Graysport MS</v>
      </c>
      <c r="F12" t="str">
        <f t="shared" si="0"/>
        <v>7282500</v>
      </c>
      <c r="G12" s="2">
        <f>IF(VLOOKUP($B12,NUT_inventory_all!$A$2:$E$74,3,)=0,"-",VLOOKUP($B12,NUT_inventory_all!$A$2:$E$74,3,))</f>
        <v>3</v>
      </c>
      <c r="H12" s="2"/>
    </row>
    <row r="13" spans="1:8" x14ac:dyDescent="0.25">
      <c r="A13" s="34">
        <v>8</v>
      </c>
      <c r="B13" s="22">
        <f>HLOOKUP($C$1,site_huc_lookup!$A$1:$K$17,A13+1,)</f>
        <v>7283000</v>
      </c>
      <c r="C13" s="24">
        <f>IFERROR(VLOOKUP($B13,site_huc_lookup!$N$2:$R$74,3,),"-")</f>
        <v>-89.347777800000003</v>
      </c>
      <c r="D13" s="28">
        <f>IFERROR(VLOOKUP($B13,site_huc_lookup!$N$2:$R$74,4,),"-")</f>
        <v>33.973611099999999</v>
      </c>
      <c r="E13" s="26" t="str">
        <f>IFERROR(VLOOKUP($B13,site_huc_lookup!$N$2:$R$74,5,),"-")</f>
        <v>Skuna River at Bruce MS</v>
      </c>
      <c r="F13" t="str">
        <f t="shared" si="0"/>
        <v>7283000</v>
      </c>
      <c r="G13" s="2">
        <f>IF(VLOOKUP($B13,NUT_inventory_all!$A$2:$E$74,3,)=0,"-",VLOOKUP($B13,NUT_inventory_all!$A$2:$E$74,3,))</f>
        <v>465</v>
      </c>
      <c r="H13" s="2"/>
    </row>
    <row r="14" spans="1:8" x14ac:dyDescent="0.25">
      <c r="A14" s="34">
        <v>9</v>
      </c>
      <c r="B14" s="22">
        <f>HLOOKUP($C$1,site_huc_lookup!$A$1:$K$17,A14+1,)</f>
        <v>7283500</v>
      </c>
      <c r="C14" s="24">
        <f>IFERROR(VLOOKUP($B14,site_huc_lookup!$N$2:$R$74,3,),"-")</f>
        <v>-89.641750299999998</v>
      </c>
      <c r="D14" s="28">
        <f>IFERROR(VLOOKUP($B14,site_huc_lookup!$N$2:$R$74,4,),"-")</f>
        <v>33.909836140000003</v>
      </c>
      <c r="E14" s="26" t="str">
        <f>IFERROR(VLOOKUP($B14,site_huc_lookup!$N$2:$R$74,5,),"-")</f>
        <v>Skuna River near Coffeeville MS</v>
      </c>
      <c r="F14" t="str">
        <f t="shared" si="0"/>
        <v>7283500</v>
      </c>
      <c r="G14" s="2" t="str">
        <f>IF(VLOOKUP($B14,NUT_inventory_all!$A$2:$E$74,3,)=0,"-",VLOOKUP($B14,NUT_inventory_all!$A$2:$E$74,3,))</f>
        <v>-</v>
      </c>
      <c r="H14" s="2"/>
    </row>
    <row r="15" spans="1:8" x14ac:dyDescent="0.25">
      <c r="A15" s="34">
        <v>10</v>
      </c>
      <c r="B15" s="22">
        <f>HLOOKUP($C$1,site_huc_lookup!$A$1:$K$17,A15+1,)</f>
        <v>7284500</v>
      </c>
      <c r="C15" s="24">
        <f>IFERROR(VLOOKUP($B15,site_huc_lookup!$N$2:$R$74,3,),"-")</f>
        <v>-89.770641699999999</v>
      </c>
      <c r="D15" s="28">
        <f>IFERROR(VLOOKUP($B15,site_huc_lookup!$N$2:$R$74,4,),"-")</f>
        <v>33.808726499999999</v>
      </c>
      <c r="E15" s="26" t="str">
        <f>IFERROR(VLOOKUP($B15,site_huc_lookup!$N$2:$R$74,5,),"-")</f>
        <v>Grenada Lake near Grenada MS</v>
      </c>
      <c r="F15" t="str">
        <f t="shared" si="0"/>
        <v>7284500</v>
      </c>
      <c r="G15" s="2" t="str">
        <f>IF(VLOOKUP($B15,NUT_inventory_all!$A$2:$E$74,3,)=0,"-",VLOOKUP($B15,NUT_inventory_all!$A$2:$E$74,3,))</f>
        <v>-</v>
      </c>
      <c r="H15" s="2"/>
    </row>
    <row r="16" spans="1:8" x14ac:dyDescent="0.25">
      <c r="A16" s="34">
        <v>11</v>
      </c>
      <c r="B16" s="22">
        <f>HLOOKUP($C$1,site_huc_lookup!$A$1:$K$17,A16+1,)</f>
        <v>7285000</v>
      </c>
      <c r="C16" s="24">
        <f>IFERROR(VLOOKUP($B16,site_huc_lookup!$N$2:$R$74,3,),"-")</f>
        <v>-89.770641699999999</v>
      </c>
      <c r="D16" s="28">
        <f>IFERROR(VLOOKUP($B16,site_huc_lookup!$N$2:$R$74,4,),"-")</f>
        <v>33.808726499999999</v>
      </c>
      <c r="E16" s="26" t="str">
        <f>IFERROR(VLOOKUP($B16,site_huc_lookup!$N$2:$R$74,5,),"-")</f>
        <v>Yalobusha R at Grenada Dam near Grenada MS</v>
      </c>
      <c r="F16" t="str">
        <f t="shared" si="0"/>
        <v>7285000</v>
      </c>
      <c r="G16" s="2" t="str">
        <f>IF(VLOOKUP($B16,NUT_inventory_all!$A$2:$E$74,3,)=0,"-",VLOOKUP($B16,NUT_inventory_all!$A$2:$E$74,3,))</f>
        <v>-</v>
      </c>
      <c r="H16" s="2"/>
    </row>
    <row r="17" spans="1:8" x14ac:dyDescent="0.25">
      <c r="A17" s="34">
        <v>12</v>
      </c>
      <c r="B17" s="22">
        <f>HLOOKUP($C$1,site_huc_lookup!$A$1:$K$17,A17+1,)</f>
        <v>7285400</v>
      </c>
      <c r="C17" s="24">
        <f>IFERROR(VLOOKUP($B17,site_huc_lookup!$N$2:$R$74,3,),"-")</f>
        <v>-89.787585899999996</v>
      </c>
      <c r="D17" s="28">
        <f>IFERROR(VLOOKUP($B17,site_huc_lookup!$N$2:$R$74,4,),"-")</f>
        <v>33.774004849999997</v>
      </c>
      <c r="E17" s="26" t="str">
        <f>IFERROR(VLOOKUP($B17,site_huc_lookup!$N$2:$R$74,5,),"-")</f>
        <v>Batupan Bogue at Grenada MS</v>
      </c>
      <c r="F17" t="str">
        <f t="shared" si="0"/>
        <v>7285400</v>
      </c>
      <c r="G17" s="2">
        <f>IF(VLOOKUP($B17,NUT_inventory_all!$A$2:$E$74,3,)=0,"-",VLOOKUP($B17,NUT_inventory_all!$A$2:$E$74,3,))</f>
        <v>1471</v>
      </c>
      <c r="H17" s="2"/>
    </row>
    <row r="18" spans="1:8" x14ac:dyDescent="0.25">
      <c r="A18" s="34">
        <v>13</v>
      </c>
      <c r="B18" s="22">
        <f>HLOOKUP($C$1,site_huc_lookup!$A$1:$K$17,A18+1,)</f>
        <v>7285500</v>
      </c>
      <c r="C18" s="24">
        <f>IFERROR(VLOOKUP($B18,site_huc_lookup!$N$2:$R$74,3,),"-")</f>
        <v>-89.809722199999996</v>
      </c>
      <c r="D18" s="28">
        <f>IFERROR(VLOOKUP($B18,site_huc_lookup!$N$2:$R$74,4,),"-")</f>
        <v>33.787777779999999</v>
      </c>
      <c r="E18" s="26" t="str">
        <f>IFERROR(VLOOKUP($B18,site_huc_lookup!$N$2:$R$74,5,),"-")</f>
        <v>Yalobusha River at Grenada MS</v>
      </c>
      <c r="F18" t="str">
        <f t="shared" si="0"/>
        <v>7285500</v>
      </c>
      <c r="G18" s="2">
        <f>IF(VLOOKUP($B18,NUT_inventory_all!$A$2:$E$74,3,)=0,"-",VLOOKUP($B18,NUT_inventory_all!$A$2:$E$74,3,))</f>
        <v>72</v>
      </c>
      <c r="H18" s="2"/>
    </row>
    <row r="19" spans="1:8" x14ac:dyDescent="0.25">
      <c r="A19" s="34">
        <v>14</v>
      </c>
      <c r="B19" s="22">
        <f>HLOOKUP($C$1,site_huc_lookup!$A$1:$K$17,A19+1,)</f>
        <v>7285510</v>
      </c>
      <c r="C19" s="24">
        <f>IFERROR(VLOOKUP($B19,site_huc_lookup!$N$2:$R$74,3,),"-")</f>
        <v>-89.809722199999996</v>
      </c>
      <c r="D19" s="28">
        <f>IFERROR(VLOOKUP($B19,site_huc_lookup!$N$2:$R$74,4,),"-")</f>
        <v>33.787777779999999</v>
      </c>
      <c r="E19" s="26" t="str">
        <f>IFERROR(VLOOKUP($B19,site_huc_lookup!$N$2:$R$74,5,),"-")</f>
        <v>YALOBUSHA RIVER AT NSI INTAKE AT GRENADA MS--published under 07285500</v>
      </c>
      <c r="F19" t="str">
        <f t="shared" si="0"/>
        <v>7285510</v>
      </c>
      <c r="G19" s="2" t="str">
        <f>IF(VLOOKUP($B19,NUT_inventory_all!$A$2:$E$74,3,)=0,"-",VLOOKUP($B19,NUT_inventory_all!$A$2:$E$74,3,))</f>
        <v>-</v>
      </c>
      <c r="H19" s="2"/>
    </row>
    <row r="20" spans="1:8" x14ac:dyDescent="0.25">
      <c r="A20" s="34">
        <v>15</v>
      </c>
      <c r="B20" s="22">
        <f>HLOOKUP($C$1,site_huc_lookup!$A$1:$K$17,A20+1,)</f>
        <v>7285900</v>
      </c>
      <c r="C20" s="24">
        <f>IFERROR(VLOOKUP($B20,site_huc_lookup!$N$2:$R$74,3,),"-")</f>
        <v>-89.996755199999996</v>
      </c>
      <c r="D20" s="28">
        <f>IFERROR(VLOOKUP($B20,site_huc_lookup!$N$2:$R$74,4,),"-")</f>
        <v>33.917058570000002</v>
      </c>
      <c r="E20" s="26" t="str">
        <f>IFERROR(VLOOKUP($B20,site_huc_lookup!$N$2:$R$74,5,),"-")</f>
        <v>Askalmore Creek at Retention Dam near Cascilla MS</v>
      </c>
      <c r="F20" t="str">
        <f t="shared" si="0"/>
        <v>7285900</v>
      </c>
      <c r="G20" s="2" t="str">
        <f>IF(VLOOKUP($B20,NUT_inventory_all!$A$2:$E$74,3,)=0,"-",VLOOKUP($B20,NUT_inventory_all!$A$2:$E$74,3,))</f>
        <v>-</v>
      </c>
      <c r="H20" s="2"/>
    </row>
    <row r="21" spans="1:8" ht="15.75" thickBot="1" x14ac:dyDescent="0.3">
      <c r="A21" s="35">
        <v>16</v>
      </c>
      <c r="B21" s="23">
        <f>HLOOKUP($C$1,site_huc_lookup!$A$1:$K$17,A21+1,)</f>
        <v>7286000</v>
      </c>
      <c r="C21" s="25">
        <f>IFERROR(VLOOKUP($B21,site_huc_lookup!$N$2:$R$74,3,),"-")</f>
        <v>-90.069533000000007</v>
      </c>
      <c r="D21" s="29">
        <f>IFERROR(VLOOKUP($B21,site_huc_lookup!$N$2:$R$74,4,),"-")</f>
        <v>33.918169749999997</v>
      </c>
      <c r="E21" s="27" t="str">
        <f>IFERROR(VLOOKUP($B21,site_huc_lookup!$N$2:$R$74,5,),"-")</f>
        <v>Askalmore Creek near Charleston MS</v>
      </c>
      <c r="F21" t="str">
        <f t="shared" si="0"/>
        <v>7286000</v>
      </c>
      <c r="G21" s="2" t="str">
        <f>IF(VLOOKUP($B21,NUT_inventory_all!$A$2:$E$74,3,)=0,"-",VLOOKUP($B21,NUT_inventory_all!$A$2:$E$74,3,))</f>
        <v>-</v>
      </c>
      <c r="H21" s="2"/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6474-4347-4076-AF40-A9E75F399E54}">
  <dimension ref="A1:F74"/>
  <sheetViews>
    <sheetView topLeftCell="A31"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192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192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192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192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192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192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192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192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192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192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192</v>
      </c>
      <c r="C12">
        <v>0</v>
      </c>
      <c r="D12" t="s">
        <v>7</v>
      </c>
      <c r="E12" t="s">
        <v>7</v>
      </c>
      <c r="F12" t="s">
        <v>7</v>
      </c>
    </row>
    <row r="13" spans="1:6" x14ac:dyDescent="0.25">
      <c r="A13">
        <v>7274252</v>
      </c>
      <c r="B13" t="s">
        <v>192</v>
      </c>
      <c r="C13">
        <v>0</v>
      </c>
      <c r="D13" t="s">
        <v>7</v>
      </c>
      <c r="E13" t="s">
        <v>7</v>
      </c>
      <c r="F13" t="s">
        <v>7</v>
      </c>
    </row>
    <row r="14" spans="1:6" x14ac:dyDescent="0.25">
      <c r="A14">
        <v>7274500</v>
      </c>
      <c r="B14" t="s">
        <v>192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192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192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192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192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192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192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192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192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192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192</v>
      </c>
      <c r="C24">
        <v>0</v>
      </c>
      <c r="D24" t="s">
        <v>7</v>
      </c>
      <c r="E24" t="s">
        <v>7</v>
      </c>
      <c r="F24" t="s">
        <v>7</v>
      </c>
    </row>
    <row r="25" spans="1:6" x14ac:dyDescent="0.25">
      <c r="A25">
        <v>7277730</v>
      </c>
      <c r="B25" t="s">
        <v>192</v>
      </c>
      <c r="C25">
        <v>0</v>
      </c>
      <c r="D25" t="s">
        <v>7</v>
      </c>
      <c r="E25" t="s">
        <v>7</v>
      </c>
      <c r="F25" t="s">
        <v>7</v>
      </c>
    </row>
    <row r="26" spans="1:6" x14ac:dyDescent="0.25">
      <c r="A26">
        <v>7278000</v>
      </c>
      <c r="B26" t="s">
        <v>192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192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192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192</v>
      </c>
      <c r="C29">
        <v>48</v>
      </c>
      <c r="D29">
        <v>1980</v>
      </c>
      <c r="E29">
        <v>1981</v>
      </c>
      <c r="F29" t="s">
        <v>193</v>
      </c>
    </row>
    <row r="30" spans="1:6" x14ac:dyDescent="0.25">
      <c r="A30">
        <v>7279850</v>
      </c>
      <c r="B30" t="s">
        <v>192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192</v>
      </c>
      <c r="C31">
        <v>57</v>
      </c>
      <c r="D31">
        <v>1980</v>
      </c>
      <c r="E31">
        <v>1981</v>
      </c>
      <c r="F31" t="s">
        <v>194</v>
      </c>
    </row>
    <row r="32" spans="1:6" x14ac:dyDescent="0.25">
      <c r="A32">
        <v>7279950</v>
      </c>
      <c r="B32" t="s">
        <v>192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192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192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192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192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192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192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192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192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192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192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192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192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192</v>
      </c>
      <c r="C45">
        <v>0</v>
      </c>
      <c r="D45" t="s">
        <v>7</v>
      </c>
      <c r="E45" t="s">
        <v>7</v>
      </c>
      <c r="F45" t="s">
        <v>7</v>
      </c>
    </row>
    <row r="46" spans="1:6" x14ac:dyDescent="0.25">
      <c r="A46">
        <v>7283500</v>
      </c>
      <c r="B46" t="s">
        <v>192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192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192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192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192</v>
      </c>
      <c r="C50">
        <v>0</v>
      </c>
      <c r="D50" t="s">
        <v>7</v>
      </c>
      <c r="E50" t="s">
        <v>7</v>
      </c>
      <c r="F50" t="s">
        <v>7</v>
      </c>
    </row>
    <row r="51" spans="1:6" x14ac:dyDescent="0.25">
      <c r="A51">
        <v>7285510</v>
      </c>
      <c r="B51" t="s">
        <v>192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192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192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192</v>
      </c>
      <c r="C54">
        <v>6</v>
      </c>
      <c r="D54">
        <v>1974</v>
      </c>
      <c r="E54">
        <v>1974</v>
      </c>
      <c r="F54" t="s">
        <v>195</v>
      </c>
    </row>
    <row r="55" spans="1:6" x14ac:dyDescent="0.25">
      <c r="A55">
        <v>7287120</v>
      </c>
      <c r="B55" t="s">
        <v>192</v>
      </c>
      <c r="C55">
        <v>652</v>
      </c>
      <c r="D55">
        <v>1974</v>
      </c>
      <c r="E55">
        <v>1981</v>
      </c>
      <c r="F55" t="s">
        <v>196</v>
      </c>
    </row>
    <row r="56" spans="1:6" x14ac:dyDescent="0.25">
      <c r="A56">
        <v>7287150</v>
      </c>
      <c r="B56" t="s">
        <v>192</v>
      </c>
      <c r="C56">
        <v>0</v>
      </c>
      <c r="D56" t="s">
        <v>7</v>
      </c>
      <c r="E56" t="s">
        <v>7</v>
      </c>
      <c r="F56" t="s">
        <v>7</v>
      </c>
    </row>
    <row r="57" spans="1:6" x14ac:dyDescent="0.25">
      <c r="A57">
        <v>7287160</v>
      </c>
      <c r="B57" t="s">
        <v>192</v>
      </c>
      <c r="C57">
        <v>0</v>
      </c>
      <c r="D57" t="s">
        <v>7</v>
      </c>
      <c r="E57" t="s">
        <v>7</v>
      </c>
      <c r="F57" t="s">
        <v>7</v>
      </c>
    </row>
    <row r="58" spans="1:6" x14ac:dyDescent="0.25">
      <c r="A58">
        <v>7287355</v>
      </c>
      <c r="B58" t="s">
        <v>192</v>
      </c>
      <c r="C58">
        <v>0</v>
      </c>
      <c r="D58" t="s">
        <v>7</v>
      </c>
      <c r="E58" t="s">
        <v>7</v>
      </c>
      <c r="F58" t="s">
        <v>7</v>
      </c>
    </row>
    <row r="59" spans="1:6" x14ac:dyDescent="0.25">
      <c r="A59">
        <v>7287400</v>
      </c>
      <c r="B59" t="s">
        <v>192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192</v>
      </c>
      <c r="C60">
        <v>0</v>
      </c>
      <c r="D60" t="s">
        <v>7</v>
      </c>
      <c r="E60" t="s">
        <v>7</v>
      </c>
      <c r="F60" t="s">
        <v>7</v>
      </c>
    </row>
    <row r="61" spans="1:6" x14ac:dyDescent="0.25">
      <c r="A61">
        <v>7287405</v>
      </c>
      <c r="B61" t="s">
        <v>192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192</v>
      </c>
      <c r="C62">
        <v>19</v>
      </c>
      <c r="D62">
        <v>1976</v>
      </c>
      <c r="E62">
        <v>1976</v>
      </c>
      <c r="F62" t="s">
        <v>197</v>
      </c>
    </row>
    <row r="63" spans="1:6" x14ac:dyDescent="0.25">
      <c r="A63">
        <v>7288200</v>
      </c>
      <c r="B63" t="s">
        <v>192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192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192</v>
      </c>
      <c r="C65">
        <v>0</v>
      </c>
      <c r="D65" t="s">
        <v>7</v>
      </c>
      <c r="E65" t="s">
        <v>7</v>
      </c>
      <c r="F65" t="s">
        <v>7</v>
      </c>
    </row>
    <row r="66" spans="1:6" x14ac:dyDescent="0.25">
      <c r="A66">
        <v>7288555</v>
      </c>
      <c r="B66" t="s">
        <v>192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192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192</v>
      </c>
      <c r="C68">
        <v>0</v>
      </c>
      <c r="D68" t="s">
        <v>7</v>
      </c>
      <c r="E68" t="s">
        <v>7</v>
      </c>
      <c r="F68" t="s">
        <v>7</v>
      </c>
    </row>
    <row r="69" spans="1:6" x14ac:dyDescent="0.25">
      <c r="A69">
        <v>7288700</v>
      </c>
      <c r="B69" t="s">
        <v>192</v>
      </c>
      <c r="C69">
        <v>0</v>
      </c>
      <c r="D69" t="s">
        <v>7</v>
      </c>
      <c r="E69" t="s">
        <v>7</v>
      </c>
      <c r="F69" t="s">
        <v>7</v>
      </c>
    </row>
    <row r="70" spans="1:6" x14ac:dyDescent="0.25">
      <c r="A70">
        <v>728875070</v>
      </c>
      <c r="B70" t="s">
        <v>192</v>
      </c>
      <c r="C70">
        <v>0</v>
      </c>
      <c r="D70" t="s">
        <v>7</v>
      </c>
      <c r="E70" t="s">
        <v>7</v>
      </c>
      <c r="F70" t="s">
        <v>7</v>
      </c>
    </row>
    <row r="71" spans="1:6" x14ac:dyDescent="0.25">
      <c r="A71">
        <v>7288938</v>
      </c>
      <c r="B71" t="s">
        <v>192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192</v>
      </c>
      <c r="C72">
        <v>0</v>
      </c>
      <c r="D72" t="s">
        <v>7</v>
      </c>
      <c r="E72" t="s">
        <v>7</v>
      </c>
      <c r="F72" t="s">
        <v>7</v>
      </c>
    </row>
    <row r="73" spans="1:6" x14ac:dyDescent="0.25">
      <c r="A73">
        <v>324322091004700</v>
      </c>
      <c r="B73" t="s">
        <v>192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192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149B-EB0C-4DBE-8F44-6D1C0D44172D}">
  <dimension ref="A1:F74"/>
  <sheetViews>
    <sheetView topLeftCell="A7"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187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187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187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187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187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187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187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187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187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187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187</v>
      </c>
      <c r="C12">
        <v>6</v>
      </c>
      <c r="D12">
        <v>1974</v>
      </c>
      <c r="E12">
        <v>1974</v>
      </c>
      <c r="F12" t="s">
        <v>188</v>
      </c>
    </row>
    <row r="13" spans="1:6" x14ac:dyDescent="0.25">
      <c r="A13">
        <v>7274252</v>
      </c>
      <c r="B13" t="s">
        <v>187</v>
      </c>
      <c r="C13">
        <v>0</v>
      </c>
      <c r="D13" t="s">
        <v>7</v>
      </c>
      <c r="E13" t="s">
        <v>7</v>
      </c>
      <c r="F13" t="s">
        <v>7</v>
      </c>
    </row>
    <row r="14" spans="1:6" x14ac:dyDescent="0.25">
      <c r="A14">
        <v>7274500</v>
      </c>
      <c r="B14" t="s">
        <v>187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187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187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187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187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187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187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187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187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187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187</v>
      </c>
      <c r="C24">
        <v>0</v>
      </c>
      <c r="D24" t="s">
        <v>7</v>
      </c>
      <c r="E24" t="s">
        <v>7</v>
      </c>
      <c r="F24" t="s">
        <v>7</v>
      </c>
    </row>
    <row r="25" spans="1:6" x14ac:dyDescent="0.25">
      <c r="A25">
        <v>7277730</v>
      </c>
      <c r="B25" t="s">
        <v>187</v>
      </c>
      <c r="C25">
        <v>0</v>
      </c>
      <c r="D25" t="s">
        <v>7</v>
      </c>
      <c r="E25" t="s">
        <v>7</v>
      </c>
      <c r="F25" t="s">
        <v>7</v>
      </c>
    </row>
    <row r="26" spans="1:6" x14ac:dyDescent="0.25">
      <c r="A26">
        <v>7278000</v>
      </c>
      <c r="B26" t="s">
        <v>187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187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187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187</v>
      </c>
      <c r="C29">
        <v>2</v>
      </c>
      <c r="D29">
        <v>1980</v>
      </c>
      <c r="E29">
        <v>1981</v>
      </c>
      <c r="F29">
        <v>82068</v>
      </c>
    </row>
    <row r="30" spans="1:6" x14ac:dyDescent="0.25">
      <c r="A30">
        <v>7279850</v>
      </c>
      <c r="B30" t="s">
        <v>187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187</v>
      </c>
      <c r="C31">
        <v>2</v>
      </c>
      <c r="D31">
        <v>1980</v>
      </c>
      <c r="E31">
        <v>1981</v>
      </c>
      <c r="F31">
        <v>82068</v>
      </c>
    </row>
    <row r="32" spans="1:6" x14ac:dyDescent="0.25">
      <c r="A32">
        <v>7279950</v>
      </c>
      <c r="B32" t="s">
        <v>187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187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187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187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187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187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187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187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187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187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187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187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187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187</v>
      </c>
      <c r="C45">
        <v>3</v>
      </c>
      <c r="D45">
        <v>1995</v>
      </c>
      <c r="E45">
        <v>1995</v>
      </c>
      <c r="F45" t="s">
        <v>189</v>
      </c>
    </row>
    <row r="46" spans="1:6" x14ac:dyDescent="0.25">
      <c r="A46">
        <v>7283500</v>
      </c>
      <c r="B46" t="s">
        <v>187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187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187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187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187</v>
      </c>
      <c r="C50">
        <v>6</v>
      </c>
      <c r="D50">
        <v>1974</v>
      </c>
      <c r="E50">
        <v>1974</v>
      </c>
      <c r="F50" t="s">
        <v>188</v>
      </c>
    </row>
    <row r="51" spans="1:6" x14ac:dyDescent="0.25">
      <c r="A51">
        <v>7285510</v>
      </c>
      <c r="B51" t="s">
        <v>187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187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187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187</v>
      </c>
      <c r="C54">
        <v>0</v>
      </c>
      <c r="D54" t="s">
        <v>7</v>
      </c>
      <c r="E54" t="s">
        <v>7</v>
      </c>
      <c r="F54" t="s">
        <v>7</v>
      </c>
    </row>
    <row r="55" spans="1:6" x14ac:dyDescent="0.25">
      <c r="A55">
        <v>7287120</v>
      </c>
      <c r="B55" t="s">
        <v>187</v>
      </c>
      <c r="C55">
        <v>12</v>
      </c>
      <c r="D55">
        <v>1979</v>
      </c>
      <c r="E55">
        <v>1981</v>
      </c>
      <c r="F55">
        <v>82068</v>
      </c>
    </row>
    <row r="56" spans="1:6" x14ac:dyDescent="0.25">
      <c r="A56">
        <v>7287150</v>
      </c>
      <c r="B56" t="s">
        <v>187</v>
      </c>
      <c r="C56">
        <v>0</v>
      </c>
      <c r="D56" t="s">
        <v>7</v>
      </c>
      <c r="E56" t="s">
        <v>7</v>
      </c>
      <c r="F56" t="s">
        <v>7</v>
      </c>
    </row>
    <row r="57" spans="1:6" x14ac:dyDescent="0.25">
      <c r="A57">
        <v>7287160</v>
      </c>
      <c r="B57" t="s">
        <v>187</v>
      </c>
      <c r="C57">
        <v>0</v>
      </c>
      <c r="D57" t="s">
        <v>7</v>
      </c>
      <c r="E57" t="s">
        <v>7</v>
      </c>
      <c r="F57" t="s">
        <v>7</v>
      </c>
    </row>
    <row r="58" spans="1:6" x14ac:dyDescent="0.25">
      <c r="A58">
        <v>7287355</v>
      </c>
      <c r="B58" t="s">
        <v>187</v>
      </c>
      <c r="C58">
        <v>0</v>
      </c>
      <c r="D58" t="s">
        <v>7</v>
      </c>
      <c r="E58" t="s">
        <v>7</v>
      </c>
      <c r="F58" t="s">
        <v>7</v>
      </c>
    </row>
    <row r="59" spans="1:6" x14ac:dyDescent="0.25">
      <c r="A59">
        <v>7287400</v>
      </c>
      <c r="B59" t="s">
        <v>187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187</v>
      </c>
      <c r="C60">
        <v>0</v>
      </c>
      <c r="D60" t="s">
        <v>7</v>
      </c>
      <c r="E60" t="s">
        <v>7</v>
      </c>
      <c r="F60" t="s">
        <v>7</v>
      </c>
    </row>
    <row r="61" spans="1:6" x14ac:dyDescent="0.25">
      <c r="A61">
        <v>7287405</v>
      </c>
      <c r="B61" t="s">
        <v>187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187</v>
      </c>
      <c r="C62">
        <v>6</v>
      </c>
      <c r="D62">
        <v>1974</v>
      </c>
      <c r="E62">
        <v>1974</v>
      </c>
      <c r="F62" t="s">
        <v>188</v>
      </c>
    </row>
    <row r="63" spans="1:6" x14ac:dyDescent="0.25">
      <c r="A63">
        <v>7288200</v>
      </c>
      <c r="B63" t="s">
        <v>187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187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187</v>
      </c>
      <c r="C65">
        <v>0</v>
      </c>
      <c r="D65" t="s">
        <v>7</v>
      </c>
      <c r="E65" t="s">
        <v>7</v>
      </c>
      <c r="F65" t="s">
        <v>7</v>
      </c>
    </row>
    <row r="66" spans="1:6" x14ac:dyDescent="0.25">
      <c r="A66">
        <v>7288555</v>
      </c>
      <c r="B66" t="s">
        <v>187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187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187</v>
      </c>
      <c r="C68">
        <v>5</v>
      </c>
      <c r="D68">
        <v>1995</v>
      </c>
      <c r="E68">
        <v>2015</v>
      </c>
      <c r="F68" t="s">
        <v>190</v>
      </c>
    </row>
    <row r="69" spans="1:6" x14ac:dyDescent="0.25">
      <c r="A69">
        <v>7288700</v>
      </c>
      <c r="B69" t="s">
        <v>187</v>
      </c>
      <c r="C69">
        <v>3</v>
      </c>
      <c r="D69">
        <v>1995</v>
      </c>
      <c r="E69">
        <v>1995</v>
      </c>
      <c r="F69" t="s">
        <v>189</v>
      </c>
    </row>
    <row r="70" spans="1:6" x14ac:dyDescent="0.25">
      <c r="A70">
        <v>728875070</v>
      </c>
      <c r="B70" t="s">
        <v>187</v>
      </c>
      <c r="C70">
        <v>0</v>
      </c>
      <c r="D70" t="s">
        <v>7</v>
      </c>
      <c r="E70" t="s">
        <v>7</v>
      </c>
      <c r="F70" t="s">
        <v>7</v>
      </c>
    </row>
    <row r="71" spans="1:6" x14ac:dyDescent="0.25">
      <c r="A71">
        <v>7288938</v>
      </c>
      <c r="B71" t="s">
        <v>187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187</v>
      </c>
      <c r="C72">
        <v>4</v>
      </c>
      <c r="D72">
        <v>1995</v>
      </c>
      <c r="E72">
        <v>1995</v>
      </c>
      <c r="F72" t="s">
        <v>189</v>
      </c>
    </row>
    <row r="73" spans="1:6" x14ac:dyDescent="0.25">
      <c r="A73">
        <v>324322091004700</v>
      </c>
      <c r="B73" t="s">
        <v>187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187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1127-AB71-4EBF-A386-584F9FFE9BAD}">
  <dimension ref="A1:F74"/>
  <sheetViews>
    <sheetView topLeftCell="A43" workbookViewId="0">
      <selection activeCell="J55" sqref="J55"/>
    </sheetView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200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200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200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200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200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200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200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200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200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200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200</v>
      </c>
      <c r="C12">
        <v>0</v>
      </c>
      <c r="D12" t="s">
        <v>7</v>
      </c>
      <c r="E12" t="s">
        <v>7</v>
      </c>
      <c r="F12" t="s">
        <v>7</v>
      </c>
    </row>
    <row r="13" spans="1:6" x14ac:dyDescent="0.25">
      <c r="A13">
        <v>7274252</v>
      </c>
      <c r="B13" t="s">
        <v>200</v>
      </c>
      <c r="C13">
        <v>0</v>
      </c>
      <c r="D13" t="s">
        <v>7</v>
      </c>
      <c r="E13" t="s">
        <v>7</v>
      </c>
      <c r="F13" t="s">
        <v>7</v>
      </c>
    </row>
    <row r="14" spans="1:6" x14ac:dyDescent="0.25">
      <c r="A14">
        <v>7274500</v>
      </c>
      <c r="B14" t="s">
        <v>200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200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200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200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200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200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200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200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200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200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200</v>
      </c>
      <c r="C24">
        <v>0</v>
      </c>
      <c r="D24" t="s">
        <v>7</v>
      </c>
      <c r="E24" t="s">
        <v>7</v>
      </c>
      <c r="F24" t="s">
        <v>7</v>
      </c>
    </row>
    <row r="25" spans="1:6" x14ac:dyDescent="0.25">
      <c r="A25">
        <v>7277730</v>
      </c>
      <c r="B25" t="s">
        <v>200</v>
      </c>
      <c r="C25">
        <v>0</v>
      </c>
      <c r="D25" t="s">
        <v>7</v>
      </c>
      <c r="E25" t="s">
        <v>7</v>
      </c>
      <c r="F25" t="s">
        <v>7</v>
      </c>
    </row>
    <row r="26" spans="1:6" x14ac:dyDescent="0.25">
      <c r="A26">
        <v>7278000</v>
      </c>
      <c r="B26" t="s">
        <v>200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200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200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200</v>
      </c>
      <c r="C29">
        <v>0</v>
      </c>
      <c r="D29" t="s">
        <v>7</v>
      </c>
      <c r="E29" t="s">
        <v>7</v>
      </c>
      <c r="F29" t="s">
        <v>7</v>
      </c>
    </row>
    <row r="30" spans="1:6" x14ac:dyDescent="0.25">
      <c r="A30">
        <v>7279850</v>
      </c>
      <c r="B30" t="s">
        <v>200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200</v>
      </c>
      <c r="C31">
        <v>0</v>
      </c>
      <c r="D31" t="s">
        <v>7</v>
      </c>
      <c r="E31" t="s">
        <v>7</v>
      </c>
      <c r="F31" t="s">
        <v>7</v>
      </c>
    </row>
    <row r="32" spans="1:6" x14ac:dyDescent="0.25">
      <c r="A32">
        <v>7279950</v>
      </c>
      <c r="B32" t="s">
        <v>200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200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200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200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200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200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200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200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200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200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200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200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200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200</v>
      </c>
      <c r="C45">
        <v>0</v>
      </c>
      <c r="D45" t="s">
        <v>7</v>
      </c>
      <c r="E45" t="s">
        <v>7</v>
      </c>
      <c r="F45" t="s">
        <v>7</v>
      </c>
    </row>
    <row r="46" spans="1:6" x14ac:dyDescent="0.25">
      <c r="A46">
        <v>7283500</v>
      </c>
      <c r="B46" t="s">
        <v>200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200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200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200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200</v>
      </c>
      <c r="C50">
        <v>0</v>
      </c>
      <c r="D50" t="s">
        <v>7</v>
      </c>
      <c r="E50" t="s">
        <v>7</v>
      </c>
      <c r="F50" t="s">
        <v>7</v>
      </c>
    </row>
    <row r="51" spans="1:6" x14ac:dyDescent="0.25">
      <c r="A51">
        <v>7285510</v>
      </c>
      <c r="B51" t="s">
        <v>200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200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200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200</v>
      </c>
      <c r="C54">
        <v>0</v>
      </c>
      <c r="D54" t="s">
        <v>7</v>
      </c>
      <c r="E54" t="s">
        <v>7</v>
      </c>
      <c r="F54" t="s">
        <v>7</v>
      </c>
    </row>
    <row r="55" spans="1:6" x14ac:dyDescent="0.25">
      <c r="A55">
        <v>7287120</v>
      </c>
      <c r="B55" t="s">
        <v>200</v>
      </c>
      <c r="C55">
        <v>0</v>
      </c>
      <c r="D55" t="s">
        <v>7</v>
      </c>
      <c r="E55" t="s">
        <v>7</v>
      </c>
      <c r="F55" t="s">
        <v>7</v>
      </c>
    </row>
    <row r="56" spans="1:6" x14ac:dyDescent="0.25">
      <c r="A56">
        <v>7287150</v>
      </c>
      <c r="B56" t="s">
        <v>200</v>
      </c>
      <c r="C56">
        <v>0</v>
      </c>
      <c r="D56" t="s">
        <v>7</v>
      </c>
      <c r="E56" t="s">
        <v>7</v>
      </c>
      <c r="F56" t="s">
        <v>7</v>
      </c>
    </row>
    <row r="57" spans="1:6" x14ac:dyDescent="0.25">
      <c r="A57">
        <v>7287160</v>
      </c>
      <c r="B57" t="s">
        <v>200</v>
      </c>
      <c r="C57">
        <v>0</v>
      </c>
      <c r="D57" t="s">
        <v>7</v>
      </c>
      <c r="E57" t="s">
        <v>7</v>
      </c>
      <c r="F57" t="s">
        <v>7</v>
      </c>
    </row>
    <row r="58" spans="1:6" x14ac:dyDescent="0.25">
      <c r="A58">
        <v>7287355</v>
      </c>
      <c r="B58" t="s">
        <v>200</v>
      </c>
      <c r="C58">
        <v>0</v>
      </c>
      <c r="D58" t="s">
        <v>7</v>
      </c>
      <c r="E58" t="s">
        <v>7</v>
      </c>
      <c r="F58" t="s">
        <v>7</v>
      </c>
    </row>
    <row r="59" spans="1:6" x14ac:dyDescent="0.25">
      <c r="A59">
        <v>7287400</v>
      </c>
      <c r="B59" t="s">
        <v>200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200</v>
      </c>
      <c r="C60">
        <v>0</v>
      </c>
      <c r="D60" t="s">
        <v>7</v>
      </c>
      <c r="E60" t="s">
        <v>7</v>
      </c>
      <c r="F60" t="s">
        <v>7</v>
      </c>
    </row>
    <row r="61" spans="1:6" x14ac:dyDescent="0.25">
      <c r="A61">
        <v>7287405</v>
      </c>
      <c r="B61" t="s">
        <v>200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200</v>
      </c>
      <c r="C62">
        <v>8</v>
      </c>
      <c r="D62">
        <v>2010</v>
      </c>
      <c r="E62">
        <v>2011</v>
      </c>
      <c r="F62" t="s">
        <v>201</v>
      </c>
    </row>
    <row r="63" spans="1:6" x14ac:dyDescent="0.25">
      <c r="A63">
        <v>7288200</v>
      </c>
      <c r="B63" t="s">
        <v>200</v>
      </c>
      <c r="C63">
        <v>2</v>
      </c>
      <c r="D63">
        <v>2011</v>
      </c>
      <c r="E63">
        <v>2011</v>
      </c>
      <c r="F63" t="s">
        <v>201</v>
      </c>
    </row>
    <row r="64" spans="1:6" x14ac:dyDescent="0.25">
      <c r="A64">
        <v>7288280</v>
      </c>
      <c r="B64" t="s">
        <v>200</v>
      </c>
      <c r="C64">
        <v>8</v>
      </c>
      <c r="D64">
        <v>2010</v>
      </c>
      <c r="E64">
        <v>2011</v>
      </c>
      <c r="F64" t="s">
        <v>201</v>
      </c>
    </row>
    <row r="65" spans="1:6" x14ac:dyDescent="0.25">
      <c r="A65">
        <v>7288500</v>
      </c>
      <c r="B65" t="s">
        <v>200</v>
      </c>
      <c r="C65">
        <v>8</v>
      </c>
      <c r="D65">
        <v>2010</v>
      </c>
      <c r="E65">
        <v>2011</v>
      </c>
      <c r="F65" t="s">
        <v>201</v>
      </c>
    </row>
    <row r="66" spans="1:6" x14ac:dyDescent="0.25">
      <c r="A66">
        <v>7288555</v>
      </c>
      <c r="B66" t="s">
        <v>200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200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200</v>
      </c>
      <c r="C68">
        <v>2</v>
      </c>
      <c r="D68">
        <v>2010</v>
      </c>
      <c r="E68">
        <v>2010</v>
      </c>
      <c r="F68" t="s">
        <v>201</v>
      </c>
    </row>
    <row r="69" spans="1:6" x14ac:dyDescent="0.25">
      <c r="A69">
        <v>7288700</v>
      </c>
      <c r="B69" t="s">
        <v>200</v>
      </c>
      <c r="C69">
        <v>8</v>
      </c>
      <c r="D69">
        <v>2010</v>
      </c>
      <c r="E69">
        <v>2011</v>
      </c>
      <c r="F69" t="s">
        <v>201</v>
      </c>
    </row>
    <row r="70" spans="1:6" x14ac:dyDescent="0.25">
      <c r="A70">
        <v>728875070</v>
      </c>
      <c r="B70" t="s">
        <v>200</v>
      </c>
      <c r="C70">
        <v>0</v>
      </c>
      <c r="D70" t="s">
        <v>7</v>
      </c>
      <c r="E70" t="s">
        <v>7</v>
      </c>
      <c r="F70" t="s">
        <v>7</v>
      </c>
    </row>
    <row r="71" spans="1:6" x14ac:dyDescent="0.25">
      <c r="A71">
        <v>7288938</v>
      </c>
      <c r="B71" t="s">
        <v>200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200</v>
      </c>
      <c r="C72">
        <v>0</v>
      </c>
      <c r="D72" t="s">
        <v>7</v>
      </c>
      <c r="E72" t="s">
        <v>7</v>
      </c>
      <c r="F72" t="s">
        <v>7</v>
      </c>
    </row>
    <row r="73" spans="1:6" x14ac:dyDescent="0.25">
      <c r="A73">
        <v>324322091004700</v>
      </c>
      <c r="B73" t="s">
        <v>200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200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BAF-A76A-4C69-B287-FAC11E22E034}">
  <dimension ref="A1:F74"/>
  <sheetViews>
    <sheetView topLeftCell="A55" workbookViewId="0">
      <selection activeCell="J65" sqref="J65"/>
    </sheetView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273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273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273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273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273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273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273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273</v>
      </c>
      <c r="C9">
        <v>14</v>
      </c>
      <c r="D9">
        <v>1988</v>
      </c>
      <c r="E9">
        <v>1995</v>
      </c>
      <c r="F9" t="s">
        <v>274</v>
      </c>
    </row>
    <row r="10" spans="1:6" x14ac:dyDescent="0.25">
      <c r="A10">
        <v>7273500</v>
      </c>
      <c r="B10" t="s">
        <v>273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273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273</v>
      </c>
      <c r="C12">
        <v>4</v>
      </c>
      <c r="D12">
        <v>1974</v>
      </c>
      <c r="E12">
        <v>1975</v>
      </c>
      <c r="F12" t="s">
        <v>274</v>
      </c>
    </row>
    <row r="13" spans="1:6" x14ac:dyDescent="0.25">
      <c r="A13">
        <v>7274252</v>
      </c>
      <c r="B13" t="s">
        <v>273</v>
      </c>
      <c r="C13">
        <v>16</v>
      </c>
      <c r="D13">
        <v>1988</v>
      </c>
      <c r="E13">
        <v>1995</v>
      </c>
      <c r="F13" t="s">
        <v>274</v>
      </c>
    </row>
    <row r="14" spans="1:6" x14ac:dyDescent="0.25">
      <c r="A14">
        <v>7274500</v>
      </c>
      <c r="B14" t="s">
        <v>273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273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273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273</v>
      </c>
      <c r="C17">
        <v>15</v>
      </c>
      <c r="D17">
        <v>1988</v>
      </c>
      <c r="E17">
        <v>1995</v>
      </c>
      <c r="F17" t="s">
        <v>274</v>
      </c>
    </row>
    <row r="18" spans="1:6" x14ac:dyDescent="0.25">
      <c r="A18">
        <v>7275900</v>
      </c>
      <c r="B18" t="s">
        <v>273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273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273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273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273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273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273</v>
      </c>
      <c r="C24">
        <v>18</v>
      </c>
      <c r="D24">
        <v>1988</v>
      </c>
      <c r="E24">
        <v>1995</v>
      </c>
      <c r="F24" t="s">
        <v>274</v>
      </c>
    </row>
    <row r="25" spans="1:6" x14ac:dyDescent="0.25">
      <c r="A25">
        <v>7277730</v>
      </c>
      <c r="B25" t="s">
        <v>273</v>
      </c>
      <c r="C25">
        <v>16</v>
      </c>
      <c r="D25">
        <v>1988</v>
      </c>
      <c r="E25">
        <v>1995</v>
      </c>
      <c r="F25" t="s">
        <v>274</v>
      </c>
    </row>
    <row r="26" spans="1:6" x14ac:dyDescent="0.25">
      <c r="A26">
        <v>7278000</v>
      </c>
      <c r="B26" t="s">
        <v>273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273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273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273</v>
      </c>
      <c r="C29">
        <v>4</v>
      </c>
      <c r="D29">
        <v>1980</v>
      </c>
      <c r="E29">
        <v>1981</v>
      </c>
      <c r="F29" t="s">
        <v>274</v>
      </c>
    </row>
    <row r="30" spans="1:6" x14ac:dyDescent="0.25">
      <c r="A30">
        <v>7279850</v>
      </c>
      <c r="B30" t="s">
        <v>273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273</v>
      </c>
      <c r="C31">
        <v>4</v>
      </c>
      <c r="D31">
        <v>1980</v>
      </c>
      <c r="E31">
        <v>1981</v>
      </c>
      <c r="F31" t="s">
        <v>274</v>
      </c>
    </row>
    <row r="32" spans="1:6" x14ac:dyDescent="0.25">
      <c r="A32">
        <v>7279950</v>
      </c>
      <c r="B32" t="s">
        <v>273</v>
      </c>
      <c r="C32">
        <v>1</v>
      </c>
      <c r="D32">
        <v>1998</v>
      </c>
      <c r="E32">
        <v>1998</v>
      </c>
      <c r="F32">
        <v>49354</v>
      </c>
    </row>
    <row r="33" spans="1:6" x14ac:dyDescent="0.25">
      <c r="A33">
        <v>7280000</v>
      </c>
      <c r="B33" t="s">
        <v>273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273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273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273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273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273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273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273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273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273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273</v>
      </c>
      <c r="C43">
        <v>1</v>
      </c>
      <c r="D43">
        <v>1997</v>
      </c>
      <c r="E43">
        <v>1997</v>
      </c>
      <c r="F43">
        <v>39516</v>
      </c>
    </row>
    <row r="44" spans="1:6" x14ac:dyDescent="0.25">
      <c r="A44">
        <v>7282500</v>
      </c>
      <c r="B44" t="s">
        <v>273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273</v>
      </c>
      <c r="C45">
        <v>2</v>
      </c>
      <c r="D45">
        <v>1995</v>
      </c>
      <c r="E45">
        <v>1995</v>
      </c>
      <c r="F45" t="s">
        <v>275</v>
      </c>
    </row>
    <row r="46" spans="1:6" x14ac:dyDescent="0.25">
      <c r="A46">
        <v>7283500</v>
      </c>
      <c r="B46" t="s">
        <v>273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273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273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273</v>
      </c>
      <c r="C49">
        <v>14</v>
      </c>
      <c r="D49">
        <v>1988</v>
      </c>
      <c r="E49">
        <v>1995</v>
      </c>
      <c r="F49" t="s">
        <v>274</v>
      </c>
    </row>
    <row r="50" spans="1:6" x14ac:dyDescent="0.25">
      <c r="A50">
        <v>7285500</v>
      </c>
      <c r="B50" t="s">
        <v>273</v>
      </c>
      <c r="C50">
        <v>4</v>
      </c>
      <c r="D50">
        <v>1974</v>
      </c>
      <c r="E50">
        <v>1975</v>
      </c>
      <c r="F50" t="s">
        <v>274</v>
      </c>
    </row>
    <row r="51" spans="1:6" x14ac:dyDescent="0.25">
      <c r="A51">
        <v>7285510</v>
      </c>
      <c r="B51" t="s">
        <v>273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273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273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273</v>
      </c>
      <c r="C54">
        <v>16</v>
      </c>
      <c r="D54">
        <v>1992</v>
      </c>
      <c r="E54">
        <v>1992</v>
      </c>
      <c r="F54" t="s">
        <v>276</v>
      </c>
    </row>
    <row r="55" spans="1:6" x14ac:dyDescent="0.25">
      <c r="A55">
        <v>7287120</v>
      </c>
      <c r="B55" t="s">
        <v>273</v>
      </c>
      <c r="C55">
        <v>25</v>
      </c>
      <c r="D55">
        <v>1970</v>
      </c>
      <c r="E55">
        <v>1982</v>
      </c>
      <c r="F55" t="s">
        <v>277</v>
      </c>
    </row>
    <row r="56" spans="1:6" x14ac:dyDescent="0.25">
      <c r="A56">
        <v>7287150</v>
      </c>
      <c r="B56" t="s">
        <v>273</v>
      </c>
      <c r="C56">
        <v>8</v>
      </c>
      <c r="D56">
        <v>1992</v>
      </c>
      <c r="E56">
        <v>1995</v>
      </c>
      <c r="F56" t="s">
        <v>274</v>
      </c>
    </row>
    <row r="57" spans="1:6" x14ac:dyDescent="0.25">
      <c r="A57">
        <v>7287160</v>
      </c>
      <c r="B57" t="s">
        <v>273</v>
      </c>
      <c r="C57">
        <v>8</v>
      </c>
      <c r="D57">
        <v>1992</v>
      </c>
      <c r="E57">
        <v>1995</v>
      </c>
      <c r="F57" t="s">
        <v>274</v>
      </c>
    </row>
    <row r="58" spans="1:6" x14ac:dyDescent="0.25">
      <c r="A58">
        <v>7287355</v>
      </c>
      <c r="B58" t="s">
        <v>273</v>
      </c>
      <c r="C58">
        <v>15</v>
      </c>
      <c r="D58">
        <v>1988</v>
      </c>
      <c r="E58">
        <v>1995</v>
      </c>
      <c r="F58" t="s">
        <v>274</v>
      </c>
    </row>
    <row r="59" spans="1:6" x14ac:dyDescent="0.25">
      <c r="A59">
        <v>7287400</v>
      </c>
      <c r="B59" t="s">
        <v>273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273</v>
      </c>
      <c r="C60">
        <v>15</v>
      </c>
      <c r="D60">
        <v>1988</v>
      </c>
      <c r="E60">
        <v>1995</v>
      </c>
      <c r="F60" t="s">
        <v>274</v>
      </c>
    </row>
    <row r="61" spans="1:6" x14ac:dyDescent="0.25">
      <c r="A61">
        <v>7287405</v>
      </c>
      <c r="B61" t="s">
        <v>273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273</v>
      </c>
      <c r="C62">
        <v>4</v>
      </c>
      <c r="D62">
        <v>1974</v>
      </c>
      <c r="E62">
        <v>1975</v>
      </c>
      <c r="F62" t="s">
        <v>274</v>
      </c>
    </row>
    <row r="63" spans="1:6" x14ac:dyDescent="0.25">
      <c r="A63">
        <v>7288200</v>
      </c>
      <c r="B63" t="s">
        <v>273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273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273</v>
      </c>
      <c r="C65">
        <v>1</v>
      </c>
      <c r="D65">
        <v>1998</v>
      </c>
      <c r="E65">
        <v>1998</v>
      </c>
      <c r="F65">
        <v>49354</v>
      </c>
    </row>
    <row r="66" spans="1:6" x14ac:dyDescent="0.25">
      <c r="A66">
        <v>7288555</v>
      </c>
      <c r="B66" t="s">
        <v>273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273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273</v>
      </c>
      <c r="C68">
        <v>4</v>
      </c>
      <c r="D68">
        <v>1995</v>
      </c>
      <c r="E68">
        <v>1999</v>
      </c>
      <c r="F68" t="s">
        <v>275</v>
      </c>
    </row>
    <row r="69" spans="1:6" x14ac:dyDescent="0.25">
      <c r="A69">
        <v>7288700</v>
      </c>
      <c r="B69" t="s">
        <v>273</v>
      </c>
      <c r="C69">
        <v>2</v>
      </c>
      <c r="D69">
        <v>1995</v>
      </c>
      <c r="E69">
        <v>1995</v>
      </c>
      <c r="F69" t="s">
        <v>275</v>
      </c>
    </row>
    <row r="70" spans="1:6" x14ac:dyDescent="0.25">
      <c r="A70">
        <v>728875070</v>
      </c>
      <c r="B70" t="s">
        <v>273</v>
      </c>
      <c r="C70">
        <v>1</v>
      </c>
      <c r="D70">
        <v>2002</v>
      </c>
      <c r="E70">
        <v>2002</v>
      </c>
      <c r="F70">
        <v>39519</v>
      </c>
    </row>
    <row r="71" spans="1:6" x14ac:dyDescent="0.25">
      <c r="A71">
        <v>7288938</v>
      </c>
      <c r="B71" t="s">
        <v>273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273</v>
      </c>
      <c r="C72">
        <v>4</v>
      </c>
      <c r="D72">
        <v>1995</v>
      </c>
      <c r="E72">
        <v>1996</v>
      </c>
      <c r="F72" t="s">
        <v>275</v>
      </c>
    </row>
    <row r="73" spans="1:6" x14ac:dyDescent="0.25">
      <c r="A73">
        <v>324322091004700</v>
      </c>
      <c r="B73" t="s">
        <v>273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273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5605-586F-4599-86D0-72B32A4BAA66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272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272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272</v>
      </c>
      <c r="C4">
        <v>66</v>
      </c>
      <c r="D4">
        <v>1996</v>
      </c>
      <c r="E4">
        <v>1996</v>
      </c>
      <c r="F4" t="s">
        <v>278</v>
      </c>
    </row>
    <row r="5" spans="1:6" x14ac:dyDescent="0.25">
      <c r="A5">
        <v>7268500</v>
      </c>
      <c r="B5" t="s">
        <v>272</v>
      </c>
      <c r="C5">
        <v>0</v>
      </c>
      <c r="D5" t="s">
        <v>7</v>
      </c>
      <c r="E5" t="s">
        <v>7</v>
      </c>
      <c r="F5" t="s">
        <v>7</v>
      </c>
    </row>
    <row r="6" spans="1:6" x14ac:dyDescent="0.25">
      <c r="A6">
        <v>7272000</v>
      </c>
      <c r="B6" t="s">
        <v>272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272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272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272</v>
      </c>
      <c r="C9">
        <v>615</v>
      </c>
      <c r="D9">
        <v>1988</v>
      </c>
      <c r="E9">
        <v>1996</v>
      </c>
      <c r="F9" t="s">
        <v>279</v>
      </c>
    </row>
    <row r="10" spans="1:6" x14ac:dyDescent="0.25">
      <c r="A10">
        <v>7273500</v>
      </c>
      <c r="B10" t="s">
        <v>272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272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272</v>
      </c>
      <c r="C12">
        <v>84</v>
      </c>
      <c r="D12">
        <v>1974</v>
      </c>
      <c r="E12">
        <v>1975</v>
      </c>
      <c r="F12" t="s">
        <v>280</v>
      </c>
    </row>
    <row r="13" spans="1:6" x14ac:dyDescent="0.25">
      <c r="A13">
        <v>7274252</v>
      </c>
      <c r="B13" t="s">
        <v>272</v>
      </c>
      <c r="C13">
        <v>681</v>
      </c>
      <c r="D13">
        <v>1988</v>
      </c>
      <c r="E13">
        <v>1996</v>
      </c>
      <c r="F13" t="s">
        <v>279</v>
      </c>
    </row>
    <row r="14" spans="1:6" x14ac:dyDescent="0.25">
      <c r="A14">
        <v>7274500</v>
      </c>
      <c r="B14" t="s">
        <v>272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272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272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272</v>
      </c>
      <c r="C17">
        <v>637</v>
      </c>
      <c r="D17">
        <v>1988</v>
      </c>
      <c r="E17">
        <v>1996</v>
      </c>
      <c r="F17" t="s">
        <v>279</v>
      </c>
    </row>
    <row r="18" spans="1:6" x14ac:dyDescent="0.25">
      <c r="A18">
        <v>7275900</v>
      </c>
      <c r="B18" t="s">
        <v>272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272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272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272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272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272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272</v>
      </c>
      <c r="C24">
        <v>770</v>
      </c>
      <c r="D24">
        <v>1988</v>
      </c>
      <c r="E24">
        <v>1996</v>
      </c>
      <c r="F24" t="s">
        <v>279</v>
      </c>
    </row>
    <row r="25" spans="1:6" x14ac:dyDescent="0.25">
      <c r="A25">
        <v>7277730</v>
      </c>
      <c r="B25" t="s">
        <v>272</v>
      </c>
      <c r="C25">
        <v>680</v>
      </c>
      <c r="D25">
        <v>1988</v>
      </c>
      <c r="E25">
        <v>1996</v>
      </c>
      <c r="F25" t="s">
        <v>279</v>
      </c>
    </row>
    <row r="26" spans="1:6" x14ac:dyDescent="0.25">
      <c r="A26">
        <v>7278000</v>
      </c>
      <c r="B26" t="s">
        <v>272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272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272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272</v>
      </c>
      <c r="C29">
        <v>82</v>
      </c>
      <c r="D29">
        <v>1980</v>
      </c>
      <c r="E29">
        <v>1981</v>
      </c>
      <c r="F29" t="s">
        <v>281</v>
      </c>
    </row>
    <row r="30" spans="1:6" x14ac:dyDescent="0.25">
      <c r="A30">
        <v>7279850</v>
      </c>
      <c r="B30" t="s">
        <v>272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272</v>
      </c>
      <c r="C31">
        <v>82</v>
      </c>
      <c r="D31">
        <v>1980</v>
      </c>
      <c r="E31">
        <v>1981</v>
      </c>
      <c r="F31" t="s">
        <v>281</v>
      </c>
    </row>
    <row r="32" spans="1:6" x14ac:dyDescent="0.25">
      <c r="A32">
        <v>7279950</v>
      </c>
      <c r="B32" t="s">
        <v>272</v>
      </c>
      <c r="C32">
        <v>164</v>
      </c>
      <c r="D32">
        <v>1996</v>
      </c>
      <c r="E32">
        <v>1998</v>
      </c>
      <c r="F32" t="s">
        <v>282</v>
      </c>
    </row>
    <row r="33" spans="1:6" x14ac:dyDescent="0.25">
      <c r="A33">
        <v>7280000</v>
      </c>
      <c r="B33" t="s">
        <v>272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272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272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272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272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272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272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272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272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272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272</v>
      </c>
      <c r="C43">
        <v>65</v>
      </c>
      <c r="D43">
        <v>1997</v>
      </c>
      <c r="E43">
        <v>1997</v>
      </c>
      <c r="F43" t="s">
        <v>283</v>
      </c>
    </row>
    <row r="44" spans="1:6" x14ac:dyDescent="0.25">
      <c r="A44">
        <v>7282500</v>
      </c>
      <c r="B44" t="s">
        <v>272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272</v>
      </c>
      <c r="C45">
        <v>593</v>
      </c>
      <c r="D45">
        <v>1995</v>
      </c>
      <c r="E45">
        <v>1998</v>
      </c>
      <c r="F45" t="s">
        <v>284</v>
      </c>
    </row>
    <row r="46" spans="1:6" x14ac:dyDescent="0.25">
      <c r="A46">
        <v>7283500</v>
      </c>
      <c r="B46" t="s">
        <v>272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272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272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272</v>
      </c>
      <c r="C49">
        <v>604</v>
      </c>
      <c r="D49">
        <v>1988</v>
      </c>
      <c r="E49">
        <v>1996</v>
      </c>
      <c r="F49" t="s">
        <v>279</v>
      </c>
    </row>
    <row r="50" spans="1:6" x14ac:dyDescent="0.25">
      <c r="A50">
        <v>7285500</v>
      </c>
      <c r="B50" t="s">
        <v>272</v>
      </c>
      <c r="C50">
        <v>84</v>
      </c>
      <c r="D50">
        <v>1974</v>
      </c>
      <c r="E50">
        <v>1975</v>
      </c>
      <c r="F50" t="s">
        <v>280</v>
      </c>
    </row>
    <row r="51" spans="1:6" x14ac:dyDescent="0.25">
      <c r="A51">
        <v>7285510</v>
      </c>
      <c r="B51" t="s">
        <v>272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272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272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272</v>
      </c>
      <c r="C54">
        <v>133</v>
      </c>
      <c r="D54">
        <v>1992</v>
      </c>
      <c r="E54">
        <v>1996</v>
      </c>
      <c r="F54" t="s">
        <v>285</v>
      </c>
    </row>
    <row r="55" spans="1:6" x14ac:dyDescent="0.25">
      <c r="A55">
        <v>7287120</v>
      </c>
      <c r="B55" t="s">
        <v>272</v>
      </c>
      <c r="C55">
        <v>812</v>
      </c>
      <c r="D55">
        <v>1970</v>
      </c>
      <c r="E55">
        <v>1982</v>
      </c>
      <c r="F55" t="s">
        <v>286</v>
      </c>
    </row>
    <row r="56" spans="1:6" x14ac:dyDescent="0.25">
      <c r="A56">
        <v>7287150</v>
      </c>
      <c r="B56" t="s">
        <v>272</v>
      </c>
      <c r="C56">
        <v>349</v>
      </c>
      <c r="D56">
        <v>1992</v>
      </c>
      <c r="E56">
        <v>1995</v>
      </c>
      <c r="F56" t="s">
        <v>287</v>
      </c>
    </row>
    <row r="57" spans="1:6" x14ac:dyDescent="0.25">
      <c r="A57">
        <v>7287160</v>
      </c>
      <c r="B57" t="s">
        <v>272</v>
      </c>
      <c r="C57">
        <v>393</v>
      </c>
      <c r="D57">
        <v>1992</v>
      </c>
      <c r="E57">
        <v>1996</v>
      </c>
      <c r="F57" t="s">
        <v>288</v>
      </c>
    </row>
    <row r="58" spans="1:6" x14ac:dyDescent="0.25">
      <c r="A58">
        <v>7287355</v>
      </c>
      <c r="B58" t="s">
        <v>272</v>
      </c>
      <c r="C58">
        <v>645</v>
      </c>
      <c r="D58">
        <v>1988</v>
      </c>
      <c r="E58">
        <v>1996</v>
      </c>
      <c r="F58" t="s">
        <v>279</v>
      </c>
    </row>
    <row r="59" spans="1:6" x14ac:dyDescent="0.25">
      <c r="A59">
        <v>7287400</v>
      </c>
      <c r="B59" t="s">
        <v>272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272</v>
      </c>
      <c r="C60">
        <v>656</v>
      </c>
      <c r="D60">
        <v>1988</v>
      </c>
      <c r="E60">
        <v>1996</v>
      </c>
      <c r="F60" t="s">
        <v>279</v>
      </c>
    </row>
    <row r="61" spans="1:6" x14ac:dyDescent="0.25">
      <c r="A61">
        <v>7287405</v>
      </c>
      <c r="B61" t="s">
        <v>272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272</v>
      </c>
      <c r="C62">
        <v>130</v>
      </c>
      <c r="D62">
        <v>1974</v>
      </c>
      <c r="E62">
        <v>1996</v>
      </c>
      <c r="F62" t="s">
        <v>289</v>
      </c>
    </row>
    <row r="63" spans="1:6" x14ac:dyDescent="0.25">
      <c r="A63">
        <v>7288200</v>
      </c>
      <c r="B63" t="s">
        <v>272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272</v>
      </c>
      <c r="C64">
        <v>44</v>
      </c>
      <c r="D64">
        <v>1996</v>
      </c>
      <c r="E64">
        <v>1996</v>
      </c>
      <c r="F64" t="s">
        <v>290</v>
      </c>
    </row>
    <row r="65" spans="1:6" x14ac:dyDescent="0.25">
      <c r="A65">
        <v>7288500</v>
      </c>
      <c r="B65" t="s">
        <v>272</v>
      </c>
      <c r="C65">
        <v>143</v>
      </c>
      <c r="D65">
        <v>1996</v>
      </c>
      <c r="E65">
        <v>1998</v>
      </c>
      <c r="F65" t="s">
        <v>291</v>
      </c>
    </row>
    <row r="66" spans="1:6" x14ac:dyDescent="0.25">
      <c r="A66">
        <v>7288555</v>
      </c>
      <c r="B66" t="s">
        <v>272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272</v>
      </c>
      <c r="C67">
        <v>1096</v>
      </c>
      <c r="D67">
        <v>1995</v>
      </c>
      <c r="E67">
        <v>2002</v>
      </c>
      <c r="F67" t="s">
        <v>292</v>
      </c>
    </row>
    <row r="68" spans="1:6" x14ac:dyDescent="0.25">
      <c r="A68">
        <v>7288650</v>
      </c>
      <c r="B68" t="s">
        <v>272</v>
      </c>
      <c r="C68">
        <v>49046</v>
      </c>
      <c r="D68">
        <v>1995</v>
      </c>
      <c r="E68">
        <v>2018</v>
      </c>
      <c r="F68" t="s">
        <v>293</v>
      </c>
    </row>
    <row r="69" spans="1:6" x14ac:dyDescent="0.25">
      <c r="A69">
        <v>7288700</v>
      </c>
      <c r="B69" t="s">
        <v>272</v>
      </c>
      <c r="C69">
        <v>1729</v>
      </c>
      <c r="D69">
        <v>1995</v>
      </c>
      <c r="E69">
        <v>1998</v>
      </c>
      <c r="F69" t="s">
        <v>294</v>
      </c>
    </row>
    <row r="70" spans="1:6" x14ac:dyDescent="0.25">
      <c r="A70">
        <v>728875070</v>
      </c>
      <c r="B70" t="s">
        <v>272</v>
      </c>
      <c r="C70">
        <v>166</v>
      </c>
      <c r="D70">
        <v>1996</v>
      </c>
      <c r="E70">
        <v>2002</v>
      </c>
      <c r="F70" t="s">
        <v>295</v>
      </c>
    </row>
    <row r="71" spans="1:6" x14ac:dyDescent="0.25">
      <c r="A71">
        <v>7288938</v>
      </c>
      <c r="B71" t="s">
        <v>272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272</v>
      </c>
      <c r="C72">
        <v>50124</v>
      </c>
      <c r="D72">
        <v>1995</v>
      </c>
      <c r="E72">
        <v>2018</v>
      </c>
      <c r="F72" t="s">
        <v>296</v>
      </c>
    </row>
    <row r="73" spans="1:6" x14ac:dyDescent="0.25">
      <c r="A73" s="1">
        <v>324322000000000</v>
      </c>
      <c r="B73" t="s">
        <v>272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 s="1">
        <v>330548000000000</v>
      </c>
      <c r="B74" t="s">
        <v>272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2456-6047-4E24-8A8B-FE602E7BE1E7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271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271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271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271</v>
      </c>
      <c r="C5">
        <v>1</v>
      </c>
      <c r="D5">
        <v>1984</v>
      </c>
      <c r="E5">
        <v>1984</v>
      </c>
      <c r="F5">
        <v>680</v>
      </c>
    </row>
    <row r="6" spans="1:6" x14ac:dyDescent="0.25">
      <c r="A6">
        <v>7272000</v>
      </c>
      <c r="B6" t="s">
        <v>271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271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271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271</v>
      </c>
      <c r="C9">
        <v>215</v>
      </c>
      <c r="D9">
        <v>1988</v>
      </c>
      <c r="E9">
        <v>1995</v>
      </c>
      <c r="F9" t="s">
        <v>297</v>
      </c>
    </row>
    <row r="10" spans="1:6" x14ac:dyDescent="0.25">
      <c r="A10">
        <v>7273500</v>
      </c>
      <c r="B10" t="s">
        <v>271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271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271</v>
      </c>
      <c r="C12">
        <v>16</v>
      </c>
      <c r="D12">
        <v>1974</v>
      </c>
      <c r="E12">
        <v>1975</v>
      </c>
      <c r="F12" t="s">
        <v>298</v>
      </c>
    </row>
    <row r="13" spans="1:6" x14ac:dyDescent="0.25">
      <c r="A13">
        <v>7274252</v>
      </c>
      <c r="B13" t="s">
        <v>271</v>
      </c>
      <c r="C13">
        <v>357</v>
      </c>
      <c r="D13">
        <v>1988</v>
      </c>
      <c r="E13">
        <v>1995</v>
      </c>
      <c r="F13" t="s">
        <v>297</v>
      </c>
    </row>
    <row r="14" spans="1:6" x14ac:dyDescent="0.25">
      <c r="A14">
        <v>7274500</v>
      </c>
      <c r="B14" t="s">
        <v>271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271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271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271</v>
      </c>
      <c r="C17">
        <v>215</v>
      </c>
      <c r="D17">
        <v>1988</v>
      </c>
      <c r="E17">
        <v>1995</v>
      </c>
      <c r="F17" t="s">
        <v>297</v>
      </c>
    </row>
    <row r="18" spans="1:6" x14ac:dyDescent="0.25">
      <c r="A18">
        <v>7275900</v>
      </c>
      <c r="B18" t="s">
        <v>271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271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271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271</v>
      </c>
      <c r="C21">
        <v>0</v>
      </c>
      <c r="D21" t="s">
        <v>7</v>
      </c>
      <c r="E21" t="s">
        <v>7</v>
      </c>
      <c r="F21" t="s">
        <v>7</v>
      </c>
    </row>
    <row r="22" spans="1:6" x14ac:dyDescent="0.25">
      <c r="A22">
        <v>7277500</v>
      </c>
      <c r="B22" t="s">
        <v>271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271</v>
      </c>
      <c r="C23">
        <v>156</v>
      </c>
      <c r="D23">
        <v>1988</v>
      </c>
      <c r="E23">
        <v>1995</v>
      </c>
      <c r="F23">
        <v>680</v>
      </c>
    </row>
    <row r="24" spans="1:6" x14ac:dyDescent="0.25">
      <c r="A24">
        <v>7277700</v>
      </c>
      <c r="B24" t="s">
        <v>271</v>
      </c>
      <c r="C24">
        <v>373</v>
      </c>
      <c r="D24">
        <v>1988</v>
      </c>
      <c r="E24">
        <v>1995</v>
      </c>
      <c r="F24" t="s">
        <v>297</v>
      </c>
    </row>
    <row r="25" spans="1:6" x14ac:dyDescent="0.25">
      <c r="A25">
        <v>7277730</v>
      </c>
      <c r="B25" t="s">
        <v>271</v>
      </c>
      <c r="C25">
        <v>371</v>
      </c>
      <c r="D25">
        <v>1988</v>
      </c>
      <c r="E25">
        <v>1995</v>
      </c>
      <c r="F25" t="s">
        <v>297</v>
      </c>
    </row>
    <row r="26" spans="1:6" x14ac:dyDescent="0.25">
      <c r="A26">
        <v>7278000</v>
      </c>
      <c r="B26" t="s">
        <v>271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271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271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271</v>
      </c>
      <c r="C29">
        <v>8</v>
      </c>
      <c r="D29">
        <v>1980</v>
      </c>
      <c r="E29">
        <v>1981</v>
      </c>
      <c r="F29" t="s">
        <v>297</v>
      </c>
    </row>
    <row r="30" spans="1:6" x14ac:dyDescent="0.25">
      <c r="A30">
        <v>7279850</v>
      </c>
      <c r="B30" t="s">
        <v>271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271</v>
      </c>
      <c r="C31">
        <v>13</v>
      </c>
      <c r="D31">
        <v>1980</v>
      </c>
      <c r="E31">
        <v>2009</v>
      </c>
      <c r="F31" t="s">
        <v>297</v>
      </c>
    </row>
    <row r="32" spans="1:6" x14ac:dyDescent="0.25">
      <c r="A32">
        <v>7279950</v>
      </c>
      <c r="B32" t="s">
        <v>271</v>
      </c>
      <c r="C32">
        <v>24</v>
      </c>
      <c r="D32">
        <v>1998</v>
      </c>
      <c r="E32">
        <v>2011</v>
      </c>
      <c r="F32" t="s">
        <v>299</v>
      </c>
    </row>
    <row r="33" spans="1:6" x14ac:dyDescent="0.25">
      <c r="A33">
        <v>7280000</v>
      </c>
      <c r="B33" t="s">
        <v>271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271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271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271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271</v>
      </c>
      <c r="C37">
        <v>22</v>
      </c>
      <c r="D37">
        <v>2009</v>
      </c>
      <c r="E37">
        <v>2011</v>
      </c>
      <c r="F37">
        <v>680</v>
      </c>
    </row>
    <row r="38" spans="1:6" x14ac:dyDescent="0.25">
      <c r="A38">
        <v>7281960</v>
      </c>
      <c r="B38" t="s">
        <v>271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271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271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271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271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271</v>
      </c>
      <c r="C43">
        <v>16</v>
      </c>
      <c r="D43">
        <v>1996</v>
      </c>
      <c r="E43">
        <v>1997</v>
      </c>
      <c r="F43" t="s">
        <v>300</v>
      </c>
    </row>
    <row r="44" spans="1:6" x14ac:dyDescent="0.25">
      <c r="A44">
        <v>7282500</v>
      </c>
      <c r="B44" t="s">
        <v>271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271</v>
      </c>
      <c r="C45">
        <v>116</v>
      </c>
      <c r="D45">
        <v>1995</v>
      </c>
      <c r="E45">
        <v>1998</v>
      </c>
      <c r="F45" t="s">
        <v>301</v>
      </c>
    </row>
    <row r="46" spans="1:6" x14ac:dyDescent="0.25">
      <c r="A46">
        <v>7283500</v>
      </c>
      <c r="B46" t="s">
        <v>271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271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271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271</v>
      </c>
      <c r="C49">
        <v>215</v>
      </c>
      <c r="D49">
        <v>1988</v>
      </c>
      <c r="E49">
        <v>1995</v>
      </c>
      <c r="F49" t="s">
        <v>297</v>
      </c>
    </row>
    <row r="50" spans="1:6" x14ac:dyDescent="0.25">
      <c r="A50">
        <v>7285500</v>
      </c>
      <c r="B50" t="s">
        <v>271</v>
      </c>
      <c r="C50">
        <v>16</v>
      </c>
      <c r="D50">
        <v>1974</v>
      </c>
      <c r="E50">
        <v>1975</v>
      </c>
      <c r="F50" t="s">
        <v>298</v>
      </c>
    </row>
    <row r="51" spans="1:6" x14ac:dyDescent="0.25">
      <c r="A51">
        <v>7285510</v>
      </c>
      <c r="B51" t="s">
        <v>271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271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271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271</v>
      </c>
      <c r="C54">
        <v>13</v>
      </c>
      <c r="D54">
        <v>1974</v>
      </c>
      <c r="E54">
        <v>1993</v>
      </c>
      <c r="F54" t="s">
        <v>302</v>
      </c>
    </row>
    <row r="55" spans="1:6" x14ac:dyDescent="0.25">
      <c r="A55">
        <v>7287120</v>
      </c>
      <c r="B55" t="s">
        <v>271</v>
      </c>
      <c r="C55">
        <v>83</v>
      </c>
      <c r="D55">
        <v>1974</v>
      </c>
      <c r="E55">
        <v>1990</v>
      </c>
      <c r="F55" t="s">
        <v>303</v>
      </c>
    </row>
    <row r="56" spans="1:6" x14ac:dyDescent="0.25">
      <c r="A56">
        <v>7287150</v>
      </c>
      <c r="B56" t="s">
        <v>271</v>
      </c>
      <c r="C56">
        <v>186</v>
      </c>
      <c r="D56">
        <v>1991</v>
      </c>
      <c r="E56">
        <v>1995</v>
      </c>
      <c r="F56" t="s">
        <v>297</v>
      </c>
    </row>
    <row r="57" spans="1:6" x14ac:dyDescent="0.25">
      <c r="A57">
        <v>7287160</v>
      </c>
      <c r="B57" t="s">
        <v>271</v>
      </c>
      <c r="C57">
        <v>187</v>
      </c>
      <c r="D57">
        <v>1991</v>
      </c>
      <c r="E57">
        <v>1995</v>
      </c>
      <c r="F57" t="s">
        <v>297</v>
      </c>
    </row>
    <row r="58" spans="1:6" x14ac:dyDescent="0.25">
      <c r="A58">
        <v>7287355</v>
      </c>
      <c r="B58" t="s">
        <v>271</v>
      </c>
      <c r="C58">
        <v>349</v>
      </c>
      <c r="D58">
        <v>1988</v>
      </c>
      <c r="E58">
        <v>1995</v>
      </c>
      <c r="F58" t="s">
        <v>297</v>
      </c>
    </row>
    <row r="59" spans="1:6" x14ac:dyDescent="0.25">
      <c r="A59">
        <v>7287400</v>
      </c>
      <c r="B59" t="s">
        <v>271</v>
      </c>
      <c r="C59">
        <v>131</v>
      </c>
      <c r="D59">
        <v>1988</v>
      </c>
      <c r="E59">
        <v>1995</v>
      </c>
      <c r="F59">
        <v>680</v>
      </c>
    </row>
    <row r="60" spans="1:6" x14ac:dyDescent="0.25">
      <c r="A60">
        <v>7287404</v>
      </c>
      <c r="B60" t="s">
        <v>271</v>
      </c>
      <c r="C60">
        <v>346</v>
      </c>
      <c r="D60">
        <v>1988</v>
      </c>
      <c r="E60">
        <v>1995</v>
      </c>
      <c r="F60" t="s">
        <v>297</v>
      </c>
    </row>
    <row r="61" spans="1:6" x14ac:dyDescent="0.25">
      <c r="A61">
        <v>7287405</v>
      </c>
      <c r="B61" t="s">
        <v>271</v>
      </c>
      <c r="C61">
        <v>134</v>
      </c>
      <c r="D61">
        <v>1988</v>
      </c>
      <c r="E61">
        <v>1995</v>
      </c>
      <c r="F61">
        <v>680</v>
      </c>
    </row>
    <row r="62" spans="1:6" x14ac:dyDescent="0.25">
      <c r="A62">
        <v>7288000</v>
      </c>
      <c r="B62" t="s">
        <v>271</v>
      </c>
      <c r="C62">
        <v>35</v>
      </c>
      <c r="D62">
        <v>1974</v>
      </c>
      <c r="E62">
        <v>2011</v>
      </c>
      <c r="F62" t="s">
        <v>298</v>
      </c>
    </row>
    <row r="63" spans="1:6" x14ac:dyDescent="0.25">
      <c r="A63">
        <v>7288200</v>
      </c>
      <c r="B63" t="s">
        <v>271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271</v>
      </c>
      <c r="C64">
        <v>5</v>
      </c>
      <c r="D64">
        <v>2007</v>
      </c>
      <c r="E64">
        <v>2009</v>
      </c>
      <c r="F64">
        <v>680</v>
      </c>
    </row>
    <row r="65" spans="1:6" x14ac:dyDescent="0.25">
      <c r="A65">
        <v>7288500</v>
      </c>
      <c r="B65" t="s">
        <v>271</v>
      </c>
      <c r="C65">
        <v>24</v>
      </c>
      <c r="D65">
        <v>1998</v>
      </c>
      <c r="E65">
        <v>2011</v>
      </c>
      <c r="F65" t="s">
        <v>304</v>
      </c>
    </row>
    <row r="66" spans="1:6" x14ac:dyDescent="0.25">
      <c r="A66">
        <v>7288555</v>
      </c>
      <c r="B66" t="s">
        <v>271</v>
      </c>
      <c r="C66">
        <v>22</v>
      </c>
      <c r="D66">
        <v>2009</v>
      </c>
      <c r="E66">
        <v>2011</v>
      </c>
      <c r="F66">
        <v>680</v>
      </c>
    </row>
    <row r="67" spans="1:6" x14ac:dyDescent="0.25">
      <c r="A67">
        <v>728862211</v>
      </c>
      <c r="B67" t="s">
        <v>271</v>
      </c>
      <c r="C67">
        <v>55</v>
      </c>
      <c r="D67">
        <v>1995</v>
      </c>
      <c r="E67">
        <v>2002</v>
      </c>
      <c r="F67">
        <v>680</v>
      </c>
    </row>
    <row r="68" spans="1:6" x14ac:dyDescent="0.25">
      <c r="A68">
        <v>7288650</v>
      </c>
      <c r="B68" t="s">
        <v>271</v>
      </c>
      <c r="C68">
        <v>1057</v>
      </c>
      <c r="D68">
        <v>1995</v>
      </c>
      <c r="E68">
        <v>2018</v>
      </c>
      <c r="F68" t="s">
        <v>305</v>
      </c>
    </row>
    <row r="69" spans="1:6" x14ac:dyDescent="0.25">
      <c r="A69">
        <v>7288700</v>
      </c>
      <c r="B69" t="s">
        <v>271</v>
      </c>
      <c r="C69">
        <v>81</v>
      </c>
      <c r="D69">
        <v>1995</v>
      </c>
      <c r="E69">
        <v>2011</v>
      </c>
      <c r="F69" t="s">
        <v>306</v>
      </c>
    </row>
    <row r="70" spans="1:6" x14ac:dyDescent="0.25">
      <c r="A70">
        <v>728875070</v>
      </c>
      <c r="B70" t="s">
        <v>271</v>
      </c>
      <c r="C70">
        <v>2</v>
      </c>
      <c r="D70">
        <v>2002</v>
      </c>
      <c r="E70">
        <v>2002</v>
      </c>
      <c r="F70" t="s">
        <v>307</v>
      </c>
    </row>
    <row r="71" spans="1:6" x14ac:dyDescent="0.25">
      <c r="A71">
        <v>7288938</v>
      </c>
      <c r="B71" t="s">
        <v>271</v>
      </c>
      <c r="C71">
        <v>1</v>
      </c>
      <c r="D71">
        <v>2007</v>
      </c>
      <c r="E71">
        <v>2007</v>
      </c>
      <c r="F71">
        <v>680</v>
      </c>
    </row>
    <row r="72" spans="1:6" x14ac:dyDescent="0.25">
      <c r="A72">
        <v>7288955</v>
      </c>
      <c r="B72" t="s">
        <v>271</v>
      </c>
      <c r="C72">
        <v>908</v>
      </c>
      <c r="D72">
        <v>1995</v>
      </c>
      <c r="E72">
        <v>2019</v>
      </c>
      <c r="F72" t="s">
        <v>308</v>
      </c>
    </row>
    <row r="73" spans="1:6" x14ac:dyDescent="0.25">
      <c r="A73">
        <v>324322091004700</v>
      </c>
      <c r="B73" t="s">
        <v>271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271</v>
      </c>
      <c r="C74">
        <v>280</v>
      </c>
      <c r="D74">
        <v>2008</v>
      </c>
      <c r="E74">
        <v>2016</v>
      </c>
      <c r="F74">
        <v>680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D5FF-FE4A-479C-A3DF-7A06F1C2EC03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202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202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202</v>
      </c>
      <c r="C4">
        <v>2</v>
      </c>
      <c r="D4">
        <v>1971</v>
      </c>
      <c r="E4">
        <v>1972</v>
      </c>
      <c r="F4">
        <v>1045</v>
      </c>
    </row>
    <row r="5" spans="1:6" x14ac:dyDescent="0.25">
      <c r="A5">
        <v>7268500</v>
      </c>
      <c r="B5" t="s">
        <v>202</v>
      </c>
      <c r="C5">
        <v>14</v>
      </c>
      <c r="D5">
        <v>1984</v>
      </c>
      <c r="E5">
        <v>1984</v>
      </c>
      <c r="F5" t="s">
        <v>203</v>
      </c>
    </row>
    <row r="6" spans="1:6" x14ac:dyDescent="0.25">
      <c r="A6">
        <v>7272000</v>
      </c>
      <c r="B6" t="s">
        <v>202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202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202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202</v>
      </c>
      <c r="C9">
        <v>1</v>
      </c>
      <c r="D9">
        <v>1974</v>
      </c>
      <c r="E9">
        <v>1974</v>
      </c>
      <c r="F9">
        <v>1046</v>
      </c>
    </row>
    <row r="10" spans="1:6" x14ac:dyDescent="0.25">
      <c r="A10">
        <v>7273500</v>
      </c>
      <c r="B10" t="s">
        <v>202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202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202</v>
      </c>
      <c r="C12">
        <v>38</v>
      </c>
      <c r="D12">
        <v>1971</v>
      </c>
      <c r="E12">
        <v>1975</v>
      </c>
      <c r="F12" t="s">
        <v>204</v>
      </c>
    </row>
    <row r="13" spans="1:6" x14ac:dyDescent="0.25">
      <c r="A13">
        <v>7274252</v>
      </c>
      <c r="B13" t="s">
        <v>202</v>
      </c>
      <c r="C13">
        <v>323</v>
      </c>
      <c r="D13">
        <v>1988</v>
      </c>
      <c r="E13">
        <v>1995</v>
      </c>
      <c r="F13" t="s">
        <v>205</v>
      </c>
    </row>
    <row r="14" spans="1:6" x14ac:dyDescent="0.25">
      <c r="A14">
        <v>7274500</v>
      </c>
      <c r="B14" t="s">
        <v>202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202</v>
      </c>
      <c r="C15">
        <v>1</v>
      </c>
      <c r="D15">
        <v>1972</v>
      </c>
      <c r="E15">
        <v>1972</v>
      </c>
      <c r="F15">
        <v>1045</v>
      </c>
    </row>
    <row r="16" spans="1:6" x14ac:dyDescent="0.25">
      <c r="A16">
        <v>7275500</v>
      </c>
      <c r="B16" t="s">
        <v>202</v>
      </c>
      <c r="C16">
        <v>1</v>
      </c>
      <c r="D16">
        <v>1974</v>
      </c>
      <c r="E16">
        <v>1974</v>
      </c>
      <c r="F16">
        <v>1046</v>
      </c>
    </row>
    <row r="17" spans="1:6" x14ac:dyDescent="0.25">
      <c r="A17">
        <v>7275530</v>
      </c>
      <c r="B17" t="s">
        <v>202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202</v>
      </c>
      <c r="C18">
        <v>1</v>
      </c>
      <c r="D18">
        <v>1972</v>
      </c>
      <c r="E18">
        <v>1972</v>
      </c>
      <c r="F18">
        <v>1045</v>
      </c>
    </row>
    <row r="19" spans="1:6" x14ac:dyDescent="0.25">
      <c r="A19">
        <v>7276000</v>
      </c>
      <c r="B19" t="s">
        <v>202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202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202</v>
      </c>
      <c r="C21">
        <v>1</v>
      </c>
      <c r="D21">
        <v>1974</v>
      </c>
      <c r="E21">
        <v>1974</v>
      </c>
      <c r="F21">
        <v>1046</v>
      </c>
    </row>
    <row r="22" spans="1:6" x14ac:dyDescent="0.25">
      <c r="A22">
        <v>7277500</v>
      </c>
      <c r="B22" t="s">
        <v>202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202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202</v>
      </c>
      <c r="C24">
        <v>358</v>
      </c>
      <c r="D24">
        <v>1974</v>
      </c>
      <c r="E24">
        <v>1995</v>
      </c>
      <c r="F24" t="s">
        <v>206</v>
      </c>
    </row>
    <row r="25" spans="1:6" x14ac:dyDescent="0.25">
      <c r="A25">
        <v>7277730</v>
      </c>
      <c r="B25" t="s">
        <v>202</v>
      </c>
      <c r="C25">
        <v>357</v>
      </c>
      <c r="D25">
        <v>1988</v>
      </c>
      <c r="E25">
        <v>1995</v>
      </c>
      <c r="F25" t="s">
        <v>206</v>
      </c>
    </row>
    <row r="26" spans="1:6" x14ac:dyDescent="0.25">
      <c r="A26">
        <v>7278000</v>
      </c>
      <c r="B26" t="s">
        <v>202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202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202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202</v>
      </c>
      <c r="C29">
        <v>56</v>
      </c>
      <c r="D29">
        <v>1980</v>
      </c>
      <c r="E29">
        <v>1981</v>
      </c>
      <c r="F29" t="s">
        <v>207</v>
      </c>
    </row>
    <row r="30" spans="1:6" x14ac:dyDescent="0.25">
      <c r="A30">
        <v>7279850</v>
      </c>
      <c r="B30" t="s">
        <v>202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202</v>
      </c>
      <c r="C31">
        <v>56</v>
      </c>
      <c r="D31">
        <v>1980</v>
      </c>
      <c r="E31">
        <v>1981</v>
      </c>
      <c r="F31" t="s">
        <v>207</v>
      </c>
    </row>
    <row r="32" spans="1:6" x14ac:dyDescent="0.25">
      <c r="A32">
        <v>7279950</v>
      </c>
      <c r="B32" t="s">
        <v>202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202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202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202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202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202</v>
      </c>
      <c r="C37">
        <v>8</v>
      </c>
      <c r="D37">
        <v>2017</v>
      </c>
      <c r="E37">
        <v>2017</v>
      </c>
      <c r="F37" t="s">
        <v>208</v>
      </c>
    </row>
    <row r="38" spans="1:6" x14ac:dyDescent="0.25">
      <c r="A38">
        <v>7281960</v>
      </c>
      <c r="B38" t="s">
        <v>202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202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202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202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202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202</v>
      </c>
      <c r="C43">
        <v>1</v>
      </c>
      <c r="D43">
        <v>1972</v>
      </c>
      <c r="E43">
        <v>1972</v>
      </c>
      <c r="F43">
        <v>1045</v>
      </c>
    </row>
    <row r="44" spans="1:6" x14ac:dyDescent="0.25">
      <c r="A44">
        <v>7282500</v>
      </c>
      <c r="B44" t="s">
        <v>202</v>
      </c>
      <c r="C44">
        <v>1</v>
      </c>
      <c r="D44">
        <v>1972</v>
      </c>
      <c r="E44">
        <v>1972</v>
      </c>
      <c r="F44">
        <v>1045</v>
      </c>
    </row>
    <row r="45" spans="1:6" x14ac:dyDescent="0.25">
      <c r="A45">
        <v>7283000</v>
      </c>
      <c r="B45" t="s">
        <v>202</v>
      </c>
      <c r="C45">
        <v>106</v>
      </c>
      <c r="D45">
        <v>1970</v>
      </c>
      <c r="E45">
        <v>1998</v>
      </c>
      <c r="F45" t="s">
        <v>209</v>
      </c>
    </row>
    <row r="46" spans="1:6" x14ac:dyDescent="0.25">
      <c r="A46">
        <v>7283500</v>
      </c>
      <c r="B46" t="s">
        <v>202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202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202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202</v>
      </c>
      <c r="C49">
        <v>2</v>
      </c>
      <c r="D49">
        <v>1972</v>
      </c>
      <c r="E49">
        <v>1972</v>
      </c>
      <c r="F49">
        <v>1045</v>
      </c>
    </row>
    <row r="50" spans="1:6" x14ac:dyDescent="0.25">
      <c r="A50">
        <v>7285500</v>
      </c>
      <c r="B50" t="s">
        <v>202</v>
      </c>
      <c r="C50">
        <v>37</v>
      </c>
      <c r="D50">
        <v>1972</v>
      </c>
      <c r="E50">
        <v>1975</v>
      </c>
      <c r="F50" t="s">
        <v>204</v>
      </c>
    </row>
    <row r="51" spans="1:6" x14ac:dyDescent="0.25">
      <c r="A51">
        <v>7285510</v>
      </c>
      <c r="B51" t="s">
        <v>202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202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202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202</v>
      </c>
      <c r="C54">
        <v>64</v>
      </c>
      <c r="D54">
        <v>1964</v>
      </c>
      <c r="E54">
        <v>1992</v>
      </c>
      <c r="F54" t="s">
        <v>210</v>
      </c>
    </row>
    <row r="55" spans="1:6" x14ac:dyDescent="0.25">
      <c r="A55">
        <v>7287120</v>
      </c>
      <c r="B55" t="s">
        <v>202</v>
      </c>
      <c r="C55">
        <v>1220</v>
      </c>
      <c r="D55">
        <v>1974</v>
      </c>
      <c r="E55">
        <v>1986</v>
      </c>
      <c r="F55" t="s">
        <v>211</v>
      </c>
    </row>
    <row r="56" spans="1:6" x14ac:dyDescent="0.25">
      <c r="A56">
        <v>7287150</v>
      </c>
      <c r="B56" t="s">
        <v>202</v>
      </c>
      <c r="C56">
        <v>159</v>
      </c>
      <c r="D56">
        <v>1992</v>
      </c>
      <c r="E56">
        <v>1995</v>
      </c>
      <c r="F56" t="s">
        <v>205</v>
      </c>
    </row>
    <row r="57" spans="1:6" x14ac:dyDescent="0.25">
      <c r="A57">
        <v>7287160</v>
      </c>
      <c r="B57" t="s">
        <v>202</v>
      </c>
      <c r="C57">
        <v>159</v>
      </c>
      <c r="D57">
        <v>1992</v>
      </c>
      <c r="E57">
        <v>1995</v>
      </c>
      <c r="F57" t="s">
        <v>205</v>
      </c>
    </row>
    <row r="58" spans="1:6" x14ac:dyDescent="0.25">
      <c r="A58">
        <v>7287355</v>
      </c>
      <c r="B58" t="s">
        <v>202</v>
      </c>
      <c r="C58">
        <v>312</v>
      </c>
      <c r="D58">
        <v>1988</v>
      </c>
      <c r="E58">
        <v>1995</v>
      </c>
      <c r="F58" t="s">
        <v>205</v>
      </c>
    </row>
    <row r="59" spans="1:6" x14ac:dyDescent="0.25">
      <c r="A59">
        <v>7287400</v>
      </c>
      <c r="B59" t="s">
        <v>202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202</v>
      </c>
      <c r="C60">
        <v>312</v>
      </c>
      <c r="D60">
        <v>1988</v>
      </c>
      <c r="E60">
        <v>1995</v>
      </c>
      <c r="F60" t="s">
        <v>205</v>
      </c>
    </row>
    <row r="61" spans="1:6" x14ac:dyDescent="0.25">
      <c r="A61">
        <v>7287405</v>
      </c>
      <c r="B61" t="s">
        <v>202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202</v>
      </c>
      <c r="C62">
        <v>42</v>
      </c>
      <c r="D62">
        <v>1974</v>
      </c>
      <c r="E62">
        <v>2017</v>
      </c>
      <c r="F62" t="s">
        <v>212</v>
      </c>
    </row>
    <row r="63" spans="1:6" x14ac:dyDescent="0.25">
      <c r="A63">
        <v>7288200</v>
      </c>
      <c r="B63" t="s">
        <v>202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202</v>
      </c>
      <c r="C64">
        <v>10</v>
      </c>
      <c r="D64">
        <v>2017</v>
      </c>
      <c r="E64">
        <v>2017</v>
      </c>
      <c r="F64" t="s">
        <v>208</v>
      </c>
    </row>
    <row r="65" spans="1:6" x14ac:dyDescent="0.25">
      <c r="A65">
        <v>7288500</v>
      </c>
      <c r="B65" t="s">
        <v>202</v>
      </c>
      <c r="C65">
        <v>15</v>
      </c>
      <c r="D65">
        <v>1964</v>
      </c>
      <c r="E65">
        <v>2017</v>
      </c>
      <c r="F65" t="s">
        <v>213</v>
      </c>
    </row>
    <row r="66" spans="1:6" x14ac:dyDescent="0.25">
      <c r="A66">
        <v>7288555</v>
      </c>
      <c r="B66" t="s">
        <v>202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202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202</v>
      </c>
      <c r="C68">
        <v>983</v>
      </c>
      <c r="D68">
        <v>1995</v>
      </c>
      <c r="E68">
        <v>2019</v>
      </c>
      <c r="F68" t="s">
        <v>214</v>
      </c>
    </row>
    <row r="69" spans="1:6" x14ac:dyDescent="0.25">
      <c r="A69">
        <v>7288700</v>
      </c>
      <c r="B69" t="s">
        <v>202</v>
      </c>
      <c r="C69">
        <v>58</v>
      </c>
      <c r="D69">
        <v>1995</v>
      </c>
      <c r="E69">
        <v>2017</v>
      </c>
      <c r="F69" t="s">
        <v>215</v>
      </c>
    </row>
    <row r="70" spans="1:6" x14ac:dyDescent="0.25">
      <c r="A70">
        <v>728875070</v>
      </c>
      <c r="B70" t="s">
        <v>202</v>
      </c>
      <c r="C70">
        <v>17</v>
      </c>
      <c r="D70">
        <v>2002</v>
      </c>
      <c r="E70">
        <v>2002</v>
      </c>
      <c r="F70" t="s">
        <v>216</v>
      </c>
    </row>
    <row r="71" spans="1:6" x14ac:dyDescent="0.25">
      <c r="A71">
        <v>7288938</v>
      </c>
      <c r="B71" t="s">
        <v>202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202</v>
      </c>
      <c r="C72">
        <v>964</v>
      </c>
      <c r="D72">
        <v>1995</v>
      </c>
      <c r="E72">
        <v>2019</v>
      </c>
      <c r="F72" t="s">
        <v>217</v>
      </c>
    </row>
    <row r="73" spans="1:6" x14ac:dyDescent="0.25">
      <c r="A73">
        <v>324322091004700</v>
      </c>
      <c r="B73" t="s">
        <v>202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202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059E-A9D7-4D40-BDAE-01E57CB46115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218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218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218</v>
      </c>
      <c r="C4">
        <v>12</v>
      </c>
      <c r="D4">
        <v>1971</v>
      </c>
      <c r="E4">
        <v>1972</v>
      </c>
      <c r="F4" t="s">
        <v>219</v>
      </c>
    </row>
    <row r="5" spans="1:6" x14ac:dyDescent="0.25">
      <c r="A5">
        <v>7268500</v>
      </c>
      <c r="B5" t="s">
        <v>218</v>
      </c>
      <c r="C5">
        <v>6</v>
      </c>
      <c r="D5">
        <v>1984</v>
      </c>
      <c r="E5">
        <v>1984</v>
      </c>
      <c r="F5" t="s">
        <v>219</v>
      </c>
    </row>
    <row r="6" spans="1:6" x14ac:dyDescent="0.25">
      <c r="A6">
        <v>7272000</v>
      </c>
      <c r="B6" t="s">
        <v>218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218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218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218</v>
      </c>
      <c r="C9">
        <v>6</v>
      </c>
      <c r="D9">
        <v>1974</v>
      </c>
      <c r="E9">
        <v>1974</v>
      </c>
      <c r="F9" t="s">
        <v>219</v>
      </c>
    </row>
    <row r="10" spans="1:6" x14ac:dyDescent="0.25">
      <c r="A10">
        <v>7273500</v>
      </c>
      <c r="B10" t="s">
        <v>218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218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218</v>
      </c>
      <c r="C12">
        <v>24</v>
      </c>
      <c r="D12">
        <v>1971</v>
      </c>
      <c r="E12">
        <v>1975</v>
      </c>
      <c r="F12" t="s">
        <v>220</v>
      </c>
    </row>
    <row r="13" spans="1:6" x14ac:dyDescent="0.25">
      <c r="A13">
        <v>7274252</v>
      </c>
      <c r="B13" t="s">
        <v>218</v>
      </c>
      <c r="C13">
        <v>90</v>
      </c>
      <c r="D13">
        <v>1988</v>
      </c>
      <c r="E13">
        <v>1995</v>
      </c>
      <c r="F13" t="s">
        <v>219</v>
      </c>
    </row>
    <row r="14" spans="1:6" x14ac:dyDescent="0.25">
      <c r="A14">
        <v>7274500</v>
      </c>
      <c r="B14" t="s">
        <v>218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218</v>
      </c>
      <c r="C15">
        <v>6</v>
      </c>
      <c r="D15">
        <v>1972</v>
      </c>
      <c r="E15">
        <v>1972</v>
      </c>
      <c r="F15" t="s">
        <v>219</v>
      </c>
    </row>
    <row r="16" spans="1:6" x14ac:dyDescent="0.25">
      <c r="A16">
        <v>7275500</v>
      </c>
      <c r="B16" t="s">
        <v>218</v>
      </c>
      <c r="C16">
        <v>6</v>
      </c>
      <c r="D16">
        <v>1974</v>
      </c>
      <c r="E16">
        <v>1974</v>
      </c>
      <c r="F16" t="s">
        <v>219</v>
      </c>
    </row>
    <row r="17" spans="1:6" x14ac:dyDescent="0.25">
      <c r="A17">
        <v>7275530</v>
      </c>
      <c r="B17" t="s">
        <v>218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218</v>
      </c>
      <c r="C18">
        <v>6</v>
      </c>
      <c r="D18">
        <v>1972</v>
      </c>
      <c r="E18">
        <v>1972</v>
      </c>
      <c r="F18" t="s">
        <v>219</v>
      </c>
    </row>
    <row r="19" spans="1:6" x14ac:dyDescent="0.25">
      <c r="A19">
        <v>7276000</v>
      </c>
      <c r="B19" t="s">
        <v>218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218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218</v>
      </c>
      <c r="C21">
        <v>10</v>
      </c>
      <c r="D21">
        <v>1962</v>
      </c>
      <c r="E21">
        <v>1974</v>
      </c>
      <c r="F21" t="s">
        <v>219</v>
      </c>
    </row>
    <row r="22" spans="1:6" x14ac:dyDescent="0.25">
      <c r="A22">
        <v>7277500</v>
      </c>
      <c r="B22" t="s">
        <v>218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218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218</v>
      </c>
      <c r="C24">
        <v>108</v>
      </c>
      <c r="D24">
        <v>1974</v>
      </c>
      <c r="E24">
        <v>1995</v>
      </c>
      <c r="F24" t="s">
        <v>219</v>
      </c>
    </row>
    <row r="25" spans="1:6" x14ac:dyDescent="0.25">
      <c r="A25">
        <v>7277730</v>
      </c>
      <c r="B25" t="s">
        <v>218</v>
      </c>
      <c r="C25">
        <v>102</v>
      </c>
      <c r="D25">
        <v>1988</v>
      </c>
      <c r="E25">
        <v>1995</v>
      </c>
      <c r="F25" t="s">
        <v>219</v>
      </c>
    </row>
    <row r="26" spans="1:6" x14ac:dyDescent="0.25">
      <c r="A26">
        <v>7278000</v>
      </c>
      <c r="B26" t="s">
        <v>218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218</v>
      </c>
      <c r="C27">
        <v>41</v>
      </c>
      <c r="D27">
        <v>1969</v>
      </c>
      <c r="E27">
        <v>1974</v>
      </c>
      <c r="F27" t="s">
        <v>219</v>
      </c>
    </row>
    <row r="28" spans="1:6" x14ac:dyDescent="0.25">
      <c r="A28">
        <v>7279500</v>
      </c>
      <c r="B28" t="s">
        <v>218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218</v>
      </c>
      <c r="C29">
        <v>24</v>
      </c>
      <c r="D29">
        <v>1980</v>
      </c>
      <c r="E29">
        <v>1981</v>
      </c>
      <c r="F29" t="s">
        <v>219</v>
      </c>
    </row>
    <row r="30" spans="1:6" x14ac:dyDescent="0.25">
      <c r="A30">
        <v>7279850</v>
      </c>
      <c r="B30" t="s">
        <v>218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218</v>
      </c>
      <c r="C31">
        <v>24</v>
      </c>
      <c r="D31">
        <v>1980</v>
      </c>
      <c r="E31">
        <v>1981</v>
      </c>
      <c r="F31" t="s">
        <v>219</v>
      </c>
    </row>
    <row r="32" spans="1:6" x14ac:dyDescent="0.25">
      <c r="A32">
        <v>7279950</v>
      </c>
      <c r="B32" t="s">
        <v>218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218</v>
      </c>
      <c r="C33">
        <v>54</v>
      </c>
      <c r="D33">
        <v>1969</v>
      </c>
      <c r="E33">
        <v>1971</v>
      </c>
      <c r="F33" t="s">
        <v>219</v>
      </c>
    </row>
    <row r="34" spans="1:6" x14ac:dyDescent="0.25">
      <c r="A34">
        <v>7280270</v>
      </c>
      <c r="B34" t="s">
        <v>218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218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218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218</v>
      </c>
      <c r="C37">
        <v>24</v>
      </c>
      <c r="D37">
        <v>2017</v>
      </c>
      <c r="E37">
        <v>2017</v>
      </c>
      <c r="F37" t="s">
        <v>219</v>
      </c>
    </row>
    <row r="38" spans="1:6" x14ac:dyDescent="0.25">
      <c r="A38">
        <v>7281960</v>
      </c>
      <c r="B38" t="s">
        <v>218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218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218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218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218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218</v>
      </c>
      <c r="C43">
        <v>6</v>
      </c>
      <c r="D43">
        <v>1972</v>
      </c>
      <c r="E43">
        <v>1972</v>
      </c>
      <c r="F43" t="s">
        <v>219</v>
      </c>
    </row>
    <row r="44" spans="1:6" x14ac:dyDescent="0.25">
      <c r="A44">
        <v>7282500</v>
      </c>
      <c r="B44" t="s">
        <v>218</v>
      </c>
      <c r="C44">
        <v>6</v>
      </c>
      <c r="D44">
        <v>1972</v>
      </c>
      <c r="E44">
        <v>1972</v>
      </c>
      <c r="F44" t="s">
        <v>219</v>
      </c>
    </row>
    <row r="45" spans="1:6" x14ac:dyDescent="0.25">
      <c r="A45">
        <v>7283000</v>
      </c>
      <c r="B45" t="s">
        <v>218</v>
      </c>
      <c r="C45">
        <v>178</v>
      </c>
      <c r="D45">
        <v>1970</v>
      </c>
      <c r="E45">
        <v>1998</v>
      </c>
      <c r="F45" t="s">
        <v>221</v>
      </c>
    </row>
    <row r="46" spans="1:6" x14ac:dyDescent="0.25">
      <c r="A46">
        <v>7283500</v>
      </c>
      <c r="B46" t="s">
        <v>218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218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218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218</v>
      </c>
      <c r="C49">
        <v>12</v>
      </c>
      <c r="D49">
        <v>1972</v>
      </c>
      <c r="E49">
        <v>1972</v>
      </c>
      <c r="F49" t="s">
        <v>219</v>
      </c>
    </row>
    <row r="50" spans="1:6" x14ac:dyDescent="0.25">
      <c r="A50">
        <v>7285500</v>
      </c>
      <c r="B50" t="s">
        <v>218</v>
      </c>
      <c r="C50">
        <v>18</v>
      </c>
      <c r="D50">
        <v>1972</v>
      </c>
      <c r="E50">
        <v>1975</v>
      </c>
      <c r="F50" t="s">
        <v>220</v>
      </c>
    </row>
    <row r="51" spans="1:6" x14ac:dyDescent="0.25">
      <c r="A51">
        <v>7285510</v>
      </c>
      <c r="B51" t="s">
        <v>218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218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218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218</v>
      </c>
      <c r="C54">
        <v>66</v>
      </c>
      <c r="D54">
        <v>1964</v>
      </c>
      <c r="E54">
        <v>1992</v>
      </c>
      <c r="F54" t="s">
        <v>219</v>
      </c>
    </row>
    <row r="55" spans="1:6" x14ac:dyDescent="0.25">
      <c r="A55">
        <v>7287120</v>
      </c>
      <c r="B55" t="s">
        <v>218</v>
      </c>
      <c r="C55">
        <v>645</v>
      </c>
      <c r="D55">
        <v>1974</v>
      </c>
      <c r="E55">
        <v>1986</v>
      </c>
      <c r="F55" t="s">
        <v>222</v>
      </c>
    </row>
    <row r="56" spans="1:6" x14ac:dyDescent="0.25">
      <c r="A56">
        <v>7287150</v>
      </c>
      <c r="B56" t="s">
        <v>218</v>
      </c>
      <c r="C56">
        <v>48</v>
      </c>
      <c r="D56">
        <v>1992</v>
      </c>
      <c r="E56">
        <v>1995</v>
      </c>
      <c r="F56" t="s">
        <v>219</v>
      </c>
    </row>
    <row r="57" spans="1:6" x14ac:dyDescent="0.25">
      <c r="A57">
        <v>7287160</v>
      </c>
      <c r="B57" t="s">
        <v>218</v>
      </c>
      <c r="C57">
        <v>48</v>
      </c>
      <c r="D57">
        <v>1992</v>
      </c>
      <c r="E57">
        <v>1995</v>
      </c>
      <c r="F57" t="s">
        <v>219</v>
      </c>
    </row>
    <row r="58" spans="1:6" x14ac:dyDescent="0.25">
      <c r="A58">
        <v>7287355</v>
      </c>
      <c r="B58" t="s">
        <v>218</v>
      </c>
      <c r="C58">
        <v>90</v>
      </c>
      <c r="D58">
        <v>1988</v>
      </c>
      <c r="E58">
        <v>1995</v>
      </c>
      <c r="F58" t="s">
        <v>219</v>
      </c>
    </row>
    <row r="59" spans="1:6" x14ac:dyDescent="0.25">
      <c r="A59">
        <v>7287400</v>
      </c>
      <c r="B59" t="s">
        <v>218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218</v>
      </c>
      <c r="C60">
        <v>90</v>
      </c>
      <c r="D60">
        <v>1988</v>
      </c>
      <c r="E60">
        <v>1995</v>
      </c>
      <c r="F60" t="s">
        <v>219</v>
      </c>
    </row>
    <row r="61" spans="1:6" x14ac:dyDescent="0.25">
      <c r="A61">
        <v>7287405</v>
      </c>
      <c r="B61" t="s">
        <v>218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218</v>
      </c>
      <c r="C62">
        <v>30</v>
      </c>
      <c r="D62">
        <v>1974</v>
      </c>
      <c r="E62">
        <v>2017</v>
      </c>
      <c r="F62" t="s">
        <v>220</v>
      </c>
    </row>
    <row r="63" spans="1:6" x14ac:dyDescent="0.25">
      <c r="A63">
        <v>7288200</v>
      </c>
      <c r="B63" t="s">
        <v>218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218</v>
      </c>
      <c r="C64">
        <v>30</v>
      </c>
      <c r="D64">
        <v>2017</v>
      </c>
      <c r="E64">
        <v>2017</v>
      </c>
      <c r="F64" t="s">
        <v>219</v>
      </c>
    </row>
    <row r="65" spans="1:6" x14ac:dyDescent="0.25">
      <c r="A65">
        <v>7288500</v>
      </c>
      <c r="B65" t="s">
        <v>218</v>
      </c>
      <c r="C65">
        <v>72</v>
      </c>
      <c r="D65">
        <v>1964</v>
      </c>
      <c r="E65">
        <v>2017</v>
      </c>
      <c r="F65" t="s">
        <v>219</v>
      </c>
    </row>
    <row r="66" spans="1:6" x14ac:dyDescent="0.25">
      <c r="A66">
        <v>7288555</v>
      </c>
      <c r="B66" t="s">
        <v>218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218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218</v>
      </c>
      <c r="C68">
        <v>1832</v>
      </c>
      <c r="D68">
        <v>1995</v>
      </c>
      <c r="E68">
        <v>2019</v>
      </c>
      <c r="F68" t="s">
        <v>223</v>
      </c>
    </row>
    <row r="69" spans="1:6" x14ac:dyDescent="0.25">
      <c r="A69">
        <v>7288700</v>
      </c>
      <c r="B69" t="s">
        <v>218</v>
      </c>
      <c r="C69">
        <v>28</v>
      </c>
      <c r="D69">
        <v>1995</v>
      </c>
      <c r="E69">
        <v>2017</v>
      </c>
      <c r="F69" t="s">
        <v>221</v>
      </c>
    </row>
    <row r="70" spans="1:6" x14ac:dyDescent="0.25">
      <c r="A70">
        <v>728875070</v>
      </c>
      <c r="B70" t="s">
        <v>218</v>
      </c>
      <c r="C70">
        <v>6</v>
      </c>
      <c r="D70">
        <v>2002</v>
      </c>
      <c r="E70">
        <v>2002</v>
      </c>
      <c r="F70" t="s">
        <v>219</v>
      </c>
    </row>
    <row r="71" spans="1:6" x14ac:dyDescent="0.25">
      <c r="A71">
        <v>7288938</v>
      </c>
      <c r="B71" t="s">
        <v>218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218</v>
      </c>
      <c r="C72">
        <v>1606</v>
      </c>
      <c r="D72">
        <v>1994</v>
      </c>
      <c r="E72">
        <v>2019</v>
      </c>
      <c r="F72" t="s">
        <v>221</v>
      </c>
    </row>
    <row r="73" spans="1:6" x14ac:dyDescent="0.25">
      <c r="A73">
        <v>324322091004700</v>
      </c>
      <c r="B73" t="s">
        <v>218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218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89D2-9131-452C-A2AC-0129372CE764}">
  <dimension ref="A1:F7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226</v>
      </c>
      <c r="C2">
        <v>2</v>
      </c>
      <c r="D2">
        <v>1971</v>
      </c>
      <c r="E2">
        <v>1971</v>
      </c>
      <c r="F2" t="s">
        <v>230</v>
      </c>
    </row>
    <row r="3" spans="1:6" x14ac:dyDescent="0.25">
      <c r="A3">
        <v>7267000</v>
      </c>
      <c r="B3" t="s">
        <v>226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226</v>
      </c>
      <c r="C4">
        <v>27</v>
      </c>
      <c r="D4">
        <v>1971</v>
      </c>
      <c r="E4">
        <v>1996</v>
      </c>
      <c r="F4" t="s">
        <v>231</v>
      </c>
    </row>
    <row r="5" spans="1:6" x14ac:dyDescent="0.25">
      <c r="A5">
        <v>7268500</v>
      </c>
      <c r="B5" t="s">
        <v>226</v>
      </c>
      <c r="C5">
        <v>6</v>
      </c>
      <c r="D5">
        <v>1971</v>
      </c>
      <c r="E5">
        <v>1984</v>
      </c>
      <c r="F5" t="s">
        <v>232</v>
      </c>
    </row>
    <row r="6" spans="1:6" x14ac:dyDescent="0.25">
      <c r="A6">
        <v>7272000</v>
      </c>
      <c r="B6" t="s">
        <v>226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226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226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226</v>
      </c>
      <c r="C9">
        <v>605</v>
      </c>
      <c r="D9">
        <v>1974</v>
      </c>
      <c r="E9">
        <v>1996</v>
      </c>
      <c r="F9" t="s">
        <v>233</v>
      </c>
    </row>
    <row r="10" spans="1:6" x14ac:dyDescent="0.25">
      <c r="A10">
        <v>7273500</v>
      </c>
      <c r="B10" t="s">
        <v>226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226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226</v>
      </c>
      <c r="C12">
        <v>63</v>
      </c>
      <c r="D12">
        <v>1971</v>
      </c>
      <c r="E12">
        <v>1975</v>
      </c>
      <c r="F12" t="s">
        <v>231</v>
      </c>
    </row>
    <row r="13" spans="1:6" x14ac:dyDescent="0.25">
      <c r="A13">
        <v>7274252</v>
      </c>
      <c r="B13" t="s">
        <v>226</v>
      </c>
      <c r="C13">
        <v>1294</v>
      </c>
      <c r="D13">
        <v>1988</v>
      </c>
      <c r="E13">
        <v>1996</v>
      </c>
      <c r="F13" t="s">
        <v>234</v>
      </c>
    </row>
    <row r="14" spans="1:6" x14ac:dyDescent="0.25">
      <c r="A14">
        <v>7274500</v>
      </c>
      <c r="B14" t="s">
        <v>226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226</v>
      </c>
      <c r="C15">
        <v>9</v>
      </c>
      <c r="D15">
        <v>1972</v>
      </c>
      <c r="E15">
        <v>1972</v>
      </c>
      <c r="F15" t="s">
        <v>235</v>
      </c>
    </row>
    <row r="16" spans="1:6" x14ac:dyDescent="0.25">
      <c r="A16">
        <v>7275500</v>
      </c>
      <c r="B16" t="s">
        <v>226</v>
      </c>
      <c r="C16">
        <v>10</v>
      </c>
      <c r="D16">
        <v>1974</v>
      </c>
      <c r="E16">
        <v>1974</v>
      </c>
      <c r="F16" t="s">
        <v>231</v>
      </c>
    </row>
    <row r="17" spans="1:6" x14ac:dyDescent="0.25">
      <c r="A17">
        <v>7275530</v>
      </c>
      <c r="B17" t="s">
        <v>226</v>
      </c>
      <c r="C17">
        <v>594</v>
      </c>
      <c r="D17">
        <v>1988</v>
      </c>
      <c r="E17">
        <v>1996</v>
      </c>
      <c r="F17" t="s">
        <v>236</v>
      </c>
    </row>
    <row r="18" spans="1:6" x14ac:dyDescent="0.25">
      <c r="A18">
        <v>7275900</v>
      </c>
      <c r="B18" t="s">
        <v>226</v>
      </c>
      <c r="C18">
        <v>9</v>
      </c>
      <c r="D18">
        <v>1972</v>
      </c>
      <c r="E18">
        <v>1972</v>
      </c>
      <c r="F18" t="s">
        <v>235</v>
      </c>
    </row>
    <row r="19" spans="1:6" x14ac:dyDescent="0.25">
      <c r="A19">
        <v>7276000</v>
      </c>
      <c r="B19" t="s">
        <v>226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226</v>
      </c>
      <c r="C20">
        <v>2</v>
      </c>
      <c r="D20">
        <v>1971</v>
      </c>
      <c r="E20">
        <v>1971</v>
      </c>
      <c r="F20" t="s">
        <v>230</v>
      </c>
    </row>
    <row r="21" spans="1:6" x14ac:dyDescent="0.25">
      <c r="A21">
        <v>7277000</v>
      </c>
      <c r="B21" t="s">
        <v>226</v>
      </c>
      <c r="C21">
        <v>16</v>
      </c>
      <c r="D21">
        <v>1962</v>
      </c>
      <c r="E21">
        <v>1974</v>
      </c>
      <c r="F21" t="s">
        <v>231</v>
      </c>
    </row>
    <row r="22" spans="1:6" x14ac:dyDescent="0.25">
      <c r="A22">
        <v>7277500</v>
      </c>
      <c r="B22" t="s">
        <v>226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226</v>
      </c>
      <c r="C23">
        <v>468</v>
      </c>
      <c r="D23">
        <v>1988</v>
      </c>
      <c r="E23">
        <v>1995</v>
      </c>
      <c r="F23" t="s">
        <v>236</v>
      </c>
    </row>
    <row r="24" spans="1:6" x14ac:dyDescent="0.25">
      <c r="A24">
        <v>7277700</v>
      </c>
      <c r="B24" t="s">
        <v>226</v>
      </c>
      <c r="C24">
        <v>1503</v>
      </c>
      <c r="D24">
        <v>1974</v>
      </c>
      <c r="E24">
        <v>1996</v>
      </c>
      <c r="F24" t="s">
        <v>237</v>
      </c>
    </row>
    <row r="25" spans="1:6" x14ac:dyDescent="0.25">
      <c r="A25">
        <v>7277730</v>
      </c>
      <c r="B25" t="s">
        <v>226</v>
      </c>
      <c r="C25">
        <v>1356</v>
      </c>
      <c r="D25">
        <v>1988</v>
      </c>
      <c r="E25">
        <v>1996</v>
      </c>
      <c r="F25" t="s">
        <v>234</v>
      </c>
    </row>
    <row r="26" spans="1:6" x14ac:dyDescent="0.25">
      <c r="A26">
        <v>7278000</v>
      </c>
      <c r="B26" t="s">
        <v>226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226</v>
      </c>
      <c r="C27">
        <v>41</v>
      </c>
      <c r="D27">
        <v>1969</v>
      </c>
      <c r="E27">
        <v>1974</v>
      </c>
      <c r="F27" t="s">
        <v>238</v>
      </c>
    </row>
    <row r="28" spans="1:6" x14ac:dyDescent="0.25">
      <c r="A28">
        <v>7279500</v>
      </c>
      <c r="B28" t="s">
        <v>226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226</v>
      </c>
      <c r="C29">
        <v>50</v>
      </c>
      <c r="D29">
        <v>1980</v>
      </c>
      <c r="E29">
        <v>1982</v>
      </c>
      <c r="F29" t="s">
        <v>239</v>
      </c>
    </row>
    <row r="30" spans="1:6" x14ac:dyDescent="0.25">
      <c r="A30">
        <v>7279850</v>
      </c>
      <c r="B30" t="s">
        <v>226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226</v>
      </c>
      <c r="C31">
        <v>81</v>
      </c>
      <c r="D31">
        <v>1980</v>
      </c>
      <c r="E31">
        <v>2009</v>
      </c>
      <c r="F31" t="s">
        <v>240</v>
      </c>
    </row>
    <row r="32" spans="1:6" x14ac:dyDescent="0.25">
      <c r="A32">
        <v>7279950</v>
      </c>
      <c r="B32" t="s">
        <v>226</v>
      </c>
      <c r="C32">
        <v>166</v>
      </c>
      <c r="D32">
        <v>1996</v>
      </c>
      <c r="E32">
        <v>2011</v>
      </c>
      <c r="F32" t="s">
        <v>241</v>
      </c>
    </row>
    <row r="33" spans="1:6" x14ac:dyDescent="0.25">
      <c r="A33">
        <v>7280000</v>
      </c>
      <c r="B33" t="s">
        <v>226</v>
      </c>
      <c r="C33">
        <v>47</v>
      </c>
      <c r="D33">
        <v>1969</v>
      </c>
      <c r="E33">
        <v>1971</v>
      </c>
      <c r="F33" t="s">
        <v>242</v>
      </c>
    </row>
    <row r="34" spans="1:6" x14ac:dyDescent="0.25">
      <c r="A34">
        <v>7280270</v>
      </c>
      <c r="B34" t="s">
        <v>226</v>
      </c>
      <c r="C34">
        <v>203</v>
      </c>
      <c r="D34">
        <v>1975</v>
      </c>
      <c r="E34">
        <v>1979</v>
      </c>
      <c r="F34" t="s">
        <v>230</v>
      </c>
    </row>
    <row r="35" spans="1:6" x14ac:dyDescent="0.25">
      <c r="A35">
        <v>7280340</v>
      </c>
      <c r="B35" t="s">
        <v>226</v>
      </c>
      <c r="C35">
        <v>107</v>
      </c>
      <c r="D35">
        <v>1977</v>
      </c>
      <c r="E35">
        <v>1979</v>
      </c>
      <c r="F35" t="s">
        <v>230</v>
      </c>
    </row>
    <row r="36" spans="1:6" x14ac:dyDescent="0.25">
      <c r="A36">
        <v>7280400</v>
      </c>
      <c r="B36" t="s">
        <v>226</v>
      </c>
      <c r="C36">
        <v>10</v>
      </c>
      <c r="D36">
        <v>1975</v>
      </c>
      <c r="E36">
        <v>1978</v>
      </c>
      <c r="F36" t="s">
        <v>230</v>
      </c>
    </row>
    <row r="37" spans="1:6" x14ac:dyDescent="0.25">
      <c r="A37">
        <v>7281600</v>
      </c>
      <c r="B37" t="s">
        <v>226</v>
      </c>
      <c r="C37">
        <v>173</v>
      </c>
      <c r="D37">
        <v>2009</v>
      </c>
      <c r="E37">
        <v>2017</v>
      </c>
      <c r="F37" t="s">
        <v>243</v>
      </c>
    </row>
    <row r="38" spans="1:6" x14ac:dyDescent="0.25">
      <c r="A38">
        <v>7281960</v>
      </c>
      <c r="B38" t="s">
        <v>226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226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226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226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226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226</v>
      </c>
      <c r="C43">
        <v>42</v>
      </c>
      <c r="D43">
        <v>1972</v>
      </c>
      <c r="E43">
        <v>1997</v>
      </c>
      <c r="F43" t="s">
        <v>233</v>
      </c>
    </row>
    <row r="44" spans="1:6" x14ac:dyDescent="0.25">
      <c r="A44">
        <v>7282500</v>
      </c>
      <c r="B44" t="s">
        <v>226</v>
      </c>
      <c r="C44">
        <v>9</v>
      </c>
      <c r="D44">
        <v>1972</v>
      </c>
      <c r="E44">
        <v>1972</v>
      </c>
      <c r="F44" t="s">
        <v>235</v>
      </c>
    </row>
    <row r="45" spans="1:6" x14ac:dyDescent="0.25">
      <c r="A45">
        <v>7283000</v>
      </c>
      <c r="B45" t="s">
        <v>226</v>
      </c>
      <c r="C45">
        <v>352</v>
      </c>
      <c r="D45">
        <v>1970</v>
      </c>
      <c r="E45">
        <v>1998</v>
      </c>
      <c r="F45" t="s">
        <v>244</v>
      </c>
    </row>
    <row r="46" spans="1:6" x14ac:dyDescent="0.25">
      <c r="A46">
        <v>7283500</v>
      </c>
      <c r="B46" t="s">
        <v>226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226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226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226</v>
      </c>
      <c r="C49">
        <v>608</v>
      </c>
      <c r="D49">
        <v>1972</v>
      </c>
      <c r="E49">
        <v>1996</v>
      </c>
      <c r="F49" t="s">
        <v>233</v>
      </c>
    </row>
    <row r="50" spans="1:6" x14ac:dyDescent="0.25">
      <c r="A50">
        <v>7285500</v>
      </c>
      <c r="B50" t="s">
        <v>226</v>
      </c>
      <c r="C50">
        <v>51</v>
      </c>
      <c r="D50">
        <v>1972</v>
      </c>
      <c r="E50">
        <v>1975</v>
      </c>
      <c r="F50" t="s">
        <v>231</v>
      </c>
    </row>
    <row r="51" spans="1:6" x14ac:dyDescent="0.25">
      <c r="A51">
        <v>7285510</v>
      </c>
      <c r="B51" t="s">
        <v>226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226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226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226</v>
      </c>
      <c r="C54">
        <v>122</v>
      </c>
      <c r="D54">
        <v>1964</v>
      </c>
      <c r="E54">
        <v>2002</v>
      </c>
      <c r="F54" t="s">
        <v>245</v>
      </c>
    </row>
    <row r="55" spans="1:6" x14ac:dyDescent="0.25">
      <c r="A55">
        <v>7287120</v>
      </c>
      <c r="B55" t="s">
        <v>226</v>
      </c>
      <c r="C55">
        <v>969</v>
      </c>
      <c r="D55">
        <v>1974</v>
      </c>
      <c r="E55">
        <v>1990</v>
      </c>
      <c r="F55" t="s">
        <v>246</v>
      </c>
    </row>
    <row r="56" spans="1:6" x14ac:dyDescent="0.25">
      <c r="A56">
        <v>7287150</v>
      </c>
      <c r="B56" t="s">
        <v>226</v>
      </c>
      <c r="C56">
        <v>569</v>
      </c>
      <c r="D56">
        <v>1991</v>
      </c>
      <c r="E56">
        <v>1995</v>
      </c>
      <c r="F56" t="s">
        <v>234</v>
      </c>
    </row>
    <row r="57" spans="1:6" x14ac:dyDescent="0.25">
      <c r="A57">
        <v>7287160</v>
      </c>
      <c r="B57" t="s">
        <v>226</v>
      </c>
      <c r="C57">
        <v>577</v>
      </c>
      <c r="D57">
        <v>1991</v>
      </c>
      <c r="E57">
        <v>2005</v>
      </c>
      <c r="F57" t="s">
        <v>247</v>
      </c>
    </row>
    <row r="58" spans="1:6" x14ac:dyDescent="0.25">
      <c r="A58">
        <v>7287355</v>
      </c>
      <c r="B58" t="s">
        <v>226</v>
      </c>
      <c r="C58">
        <v>1255</v>
      </c>
      <c r="D58">
        <v>1988</v>
      </c>
      <c r="E58">
        <v>1996</v>
      </c>
      <c r="F58" t="s">
        <v>234</v>
      </c>
    </row>
    <row r="59" spans="1:6" x14ac:dyDescent="0.25">
      <c r="A59">
        <v>7287400</v>
      </c>
      <c r="B59" t="s">
        <v>226</v>
      </c>
      <c r="C59">
        <v>384</v>
      </c>
      <c r="D59">
        <v>1988</v>
      </c>
      <c r="E59">
        <v>1995</v>
      </c>
      <c r="F59" t="s">
        <v>236</v>
      </c>
    </row>
    <row r="60" spans="1:6" x14ac:dyDescent="0.25">
      <c r="A60">
        <v>7287404</v>
      </c>
      <c r="B60" t="s">
        <v>226</v>
      </c>
      <c r="C60">
        <v>1254</v>
      </c>
      <c r="D60">
        <v>1988</v>
      </c>
      <c r="E60">
        <v>1996</v>
      </c>
      <c r="F60" t="s">
        <v>234</v>
      </c>
    </row>
    <row r="61" spans="1:6" x14ac:dyDescent="0.25">
      <c r="A61">
        <v>7287405</v>
      </c>
      <c r="B61" t="s">
        <v>226</v>
      </c>
      <c r="C61">
        <v>390</v>
      </c>
      <c r="D61">
        <v>1988</v>
      </c>
      <c r="E61">
        <v>1995</v>
      </c>
      <c r="F61" t="s">
        <v>236</v>
      </c>
    </row>
    <row r="62" spans="1:6" x14ac:dyDescent="0.25">
      <c r="A62">
        <v>7288000</v>
      </c>
      <c r="B62" t="s">
        <v>226</v>
      </c>
      <c r="C62">
        <v>329</v>
      </c>
      <c r="D62">
        <v>1973</v>
      </c>
      <c r="E62">
        <v>2017</v>
      </c>
      <c r="F62" t="s">
        <v>248</v>
      </c>
    </row>
    <row r="63" spans="1:6" x14ac:dyDescent="0.25">
      <c r="A63">
        <v>7288200</v>
      </c>
      <c r="B63" t="s">
        <v>226</v>
      </c>
      <c r="C63">
        <v>34</v>
      </c>
      <c r="D63">
        <v>1974</v>
      </c>
      <c r="E63">
        <v>2011</v>
      </c>
      <c r="F63" t="s">
        <v>249</v>
      </c>
    </row>
    <row r="64" spans="1:6" x14ac:dyDescent="0.25">
      <c r="A64">
        <v>7288280</v>
      </c>
      <c r="B64" t="s">
        <v>226</v>
      </c>
      <c r="C64">
        <v>180</v>
      </c>
      <c r="D64">
        <v>1995</v>
      </c>
      <c r="E64">
        <v>2017</v>
      </c>
      <c r="F64" t="s">
        <v>243</v>
      </c>
    </row>
    <row r="65" spans="1:6" x14ac:dyDescent="0.25">
      <c r="A65">
        <v>7288500</v>
      </c>
      <c r="B65" t="s">
        <v>226</v>
      </c>
      <c r="C65">
        <v>353</v>
      </c>
      <c r="D65">
        <v>1964</v>
      </c>
      <c r="E65">
        <v>2017</v>
      </c>
      <c r="F65" t="s">
        <v>250</v>
      </c>
    </row>
    <row r="66" spans="1:6" x14ac:dyDescent="0.25">
      <c r="A66">
        <v>7288555</v>
      </c>
      <c r="B66" t="s">
        <v>226</v>
      </c>
      <c r="C66">
        <v>145</v>
      </c>
      <c r="D66">
        <v>2002</v>
      </c>
      <c r="E66">
        <v>2011</v>
      </c>
      <c r="F66" t="s">
        <v>251</v>
      </c>
    </row>
    <row r="67" spans="1:6" x14ac:dyDescent="0.25">
      <c r="A67">
        <v>728862211</v>
      </c>
      <c r="B67" t="s">
        <v>226</v>
      </c>
      <c r="C67">
        <v>9</v>
      </c>
      <c r="D67">
        <v>1995</v>
      </c>
      <c r="E67">
        <v>1996</v>
      </c>
      <c r="F67" t="s">
        <v>236</v>
      </c>
    </row>
    <row r="68" spans="1:6" x14ac:dyDescent="0.25">
      <c r="A68">
        <v>7288650</v>
      </c>
      <c r="B68" t="s">
        <v>226</v>
      </c>
      <c r="C68">
        <v>4656</v>
      </c>
      <c r="D68">
        <v>1995</v>
      </c>
      <c r="E68">
        <v>2019</v>
      </c>
      <c r="F68" t="s">
        <v>252</v>
      </c>
    </row>
    <row r="69" spans="1:6" x14ac:dyDescent="0.25">
      <c r="A69">
        <v>7288700</v>
      </c>
      <c r="B69" t="s">
        <v>226</v>
      </c>
      <c r="C69">
        <v>560</v>
      </c>
      <c r="D69">
        <v>1995</v>
      </c>
      <c r="E69">
        <v>2017</v>
      </c>
      <c r="F69" t="s">
        <v>253</v>
      </c>
    </row>
    <row r="70" spans="1:6" x14ac:dyDescent="0.25">
      <c r="A70">
        <v>728875070</v>
      </c>
      <c r="B70" t="s">
        <v>226</v>
      </c>
      <c r="C70">
        <v>1778</v>
      </c>
      <c r="D70">
        <v>1996</v>
      </c>
      <c r="E70">
        <v>2011</v>
      </c>
      <c r="F70" t="s">
        <v>254</v>
      </c>
    </row>
    <row r="71" spans="1:6" x14ac:dyDescent="0.25">
      <c r="A71">
        <v>7288938</v>
      </c>
      <c r="B71" t="s">
        <v>226</v>
      </c>
      <c r="C71">
        <v>17</v>
      </c>
      <c r="D71">
        <v>2006</v>
      </c>
      <c r="E71">
        <v>2007</v>
      </c>
      <c r="F71" t="s">
        <v>255</v>
      </c>
    </row>
    <row r="72" spans="1:6" x14ac:dyDescent="0.25">
      <c r="A72">
        <v>7288955</v>
      </c>
      <c r="B72" t="s">
        <v>226</v>
      </c>
      <c r="C72">
        <v>5677</v>
      </c>
      <c r="D72">
        <v>1994</v>
      </c>
      <c r="E72">
        <v>2019</v>
      </c>
      <c r="F72" t="s">
        <v>256</v>
      </c>
    </row>
    <row r="73" spans="1:6" x14ac:dyDescent="0.25">
      <c r="A73">
        <v>324322091004700</v>
      </c>
      <c r="B73" t="s">
        <v>226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226</v>
      </c>
      <c r="C74">
        <v>560</v>
      </c>
      <c r="D74">
        <v>2008</v>
      </c>
      <c r="E74">
        <v>2016</v>
      </c>
      <c r="F74" t="s">
        <v>257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52D6-AF86-40D4-9080-188F7E923DDA}">
  <dimension ref="A1:F74"/>
  <sheetViews>
    <sheetView workbookViewId="0">
      <selection activeCell="M37" sqref="M37"/>
    </sheetView>
  </sheetViews>
  <sheetFormatPr defaultRowHeight="15" x14ac:dyDescent="0.25"/>
  <sheetData>
    <row r="1" spans="1:6" x14ac:dyDescent="0.2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25">
      <c r="A2">
        <v>7265500</v>
      </c>
      <c r="B2" t="s">
        <v>227</v>
      </c>
      <c r="C2">
        <v>0</v>
      </c>
      <c r="D2" t="s">
        <v>7</v>
      </c>
      <c r="E2" t="s">
        <v>7</v>
      </c>
      <c r="F2" t="s">
        <v>7</v>
      </c>
    </row>
    <row r="3" spans="1:6" x14ac:dyDescent="0.25">
      <c r="A3">
        <v>7267000</v>
      </c>
      <c r="B3" t="s">
        <v>227</v>
      </c>
      <c r="C3">
        <v>0</v>
      </c>
      <c r="D3" t="s">
        <v>7</v>
      </c>
      <c r="E3" t="s">
        <v>7</v>
      </c>
      <c r="F3" t="s">
        <v>7</v>
      </c>
    </row>
    <row r="4" spans="1:6" x14ac:dyDescent="0.25">
      <c r="A4">
        <v>7268000</v>
      </c>
      <c r="B4" t="s">
        <v>227</v>
      </c>
      <c r="C4">
        <v>0</v>
      </c>
      <c r="D4" t="s">
        <v>7</v>
      </c>
      <c r="E4" t="s">
        <v>7</v>
      </c>
      <c r="F4" t="s">
        <v>7</v>
      </c>
    </row>
    <row r="5" spans="1:6" x14ac:dyDescent="0.25">
      <c r="A5">
        <v>7268500</v>
      </c>
      <c r="B5" t="s">
        <v>227</v>
      </c>
      <c r="C5">
        <v>2</v>
      </c>
      <c r="D5">
        <v>1984</v>
      </c>
      <c r="E5">
        <v>1984</v>
      </c>
      <c r="F5" t="s">
        <v>258</v>
      </c>
    </row>
    <row r="6" spans="1:6" x14ac:dyDescent="0.25">
      <c r="A6">
        <v>7272000</v>
      </c>
      <c r="B6" t="s">
        <v>227</v>
      </c>
      <c r="C6">
        <v>0</v>
      </c>
      <c r="D6" t="s">
        <v>7</v>
      </c>
      <c r="E6" t="s">
        <v>7</v>
      </c>
      <c r="F6" t="s">
        <v>7</v>
      </c>
    </row>
    <row r="7" spans="1:6" x14ac:dyDescent="0.25">
      <c r="A7">
        <v>7272500</v>
      </c>
      <c r="B7" t="s">
        <v>227</v>
      </c>
      <c r="C7">
        <v>0</v>
      </c>
      <c r="D7" t="s">
        <v>7</v>
      </c>
      <c r="E7" t="s">
        <v>7</v>
      </c>
      <c r="F7" t="s">
        <v>7</v>
      </c>
    </row>
    <row r="8" spans="1:6" x14ac:dyDescent="0.25">
      <c r="A8">
        <v>7273000</v>
      </c>
      <c r="B8" t="s">
        <v>227</v>
      </c>
      <c r="C8">
        <v>0</v>
      </c>
      <c r="D8" t="s">
        <v>7</v>
      </c>
      <c r="E8" t="s">
        <v>7</v>
      </c>
      <c r="F8" t="s">
        <v>7</v>
      </c>
    </row>
    <row r="9" spans="1:6" x14ac:dyDescent="0.25">
      <c r="A9">
        <v>7273100</v>
      </c>
      <c r="B9" t="s">
        <v>227</v>
      </c>
      <c r="C9">
        <v>0</v>
      </c>
      <c r="D9" t="s">
        <v>7</v>
      </c>
      <c r="E9" t="s">
        <v>7</v>
      </c>
      <c r="F9" t="s">
        <v>7</v>
      </c>
    </row>
    <row r="10" spans="1:6" x14ac:dyDescent="0.25">
      <c r="A10">
        <v>7273500</v>
      </c>
      <c r="B10" t="s">
        <v>227</v>
      </c>
      <c r="C10">
        <v>0</v>
      </c>
      <c r="D10" t="s">
        <v>7</v>
      </c>
      <c r="E10" t="s">
        <v>7</v>
      </c>
      <c r="F10" t="s">
        <v>7</v>
      </c>
    </row>
    <row r="11" spans="1:6" x14ac:dyDescent="0.25">
      <c r="A11">
        <v>7273550</v>
      </c>
      <c r="B11" t="s">
        <v>227</v>
      </c>
      <c r="C11">
        <v>0</v>
      </c>
      <c r="D11" t="s">
        <v>7</v>
      </c>
      <c r="E11" t="s">
        <v>7</v>
      </c>
      <c r="F11" t="s">
        <v>7</v>
      </c>
    </row>
    <row r="12" spans="1:6" x14ac:dyDescent="0.25">
      <c r="A12">
        <v>7274000</v>
      </c>
      <c r="B12" t="s">
        <v>227</v>
      </c>
      <c r="C12">
        <v>8</v>
      </c>
      <c r="D12">
        <v>1974</v>
      </c>
      <c r="E12">
        <v>1975</v>
      </c>
      <c r="F12" t="s">
        <v>259</v>
      </c>
    </row>
    <row r="13" spans="1:6" x14ac:dyDescent="0.25">
      <c r="A13">
        <v>7274252</v>
      </c>
      <c r="B13" t="s">
        <v>227</v>
      </c>
      <c r="C13">
        <v>62</v>
      </c>
      <c r="D13">
        <v>1988</v>
      </c>
      <c r="E13">
        <v>1995</v>
      </c>
      <c r="F13" t="s">
        <v>259</v>
      </c>
    </row>
    <row r="14" spans="1:6" x14ac:dyDescent="0.25">
      <c r="A14">
        <v>7274500</v>
      </c>
      <c r="B14" t="s">
        <v>227</v>
      </c>
      <c r="C14">
        <v>0</v>
      </c>
      <c r="D14" t="s">
        <v>7</v>
      </c>
      <c r="E14" t="s">
        <v>7</v>
      </c>
      <c r="F14" t="s">
        <v>7</v>
      </c>
    </row>
    <row r="15" spans="1:6" x14ac:dyDescent="0.25">
      <c r="A15">
        <v>7275000</v>
      </c>
      <c r="B15" t="s">
        <v>227</v>
      </c>
      <c r="C15">
        <v>0</v>
      </c>
      <c r="D15" t="s">
        <v>7</v>
      </c>
      <c r="E15" t="s">
        <v>7</v>
      </c>
      <c r="F15" t="s">
        <v>7</v>
      </c>
    </row>
    <row r="16" spans="1:6" x14ac:dyDescent="0.25">
      <c r="A16">
        <v>7275500</v>
      </c>
      <c r="B16" t="s">
        <v>227</v>
      </c>
      <c r="C16">
        <v>0</v>
      </c>
      <c r="D16" t="s">
        <v>7</v>
      </c>
      <c r="E16" t="s">
        <v>7</v>
      </c>
      <c r="F16" t="s">
        <v>7</v>
      </c>
    </row>
    <row r="17" spans="1:6" x14ac:dyDescent="0.25">
      <c r="A17">
        <v>7275530</v>
      </c>
      <c r="B17" t="s">
        <v>227</v>
      </c>
      <c r="C17">
        <v>0</v>
      </c>
      <c r="D17" t="s">
        <v>7</v>
      </c>
      <c r="E17" t="s">
        <v>7</v>
      </c>
      <c r="F17" t="s">
        <v>7</v>
      </c>
    </row>
    <row r="18" spans="1:6" x14ac:dyDescent="0.25">
      <c r="A18">
        <v>7275900</v>
      </c>
      <c r="B18" t="s">
        <v>227</v>
      </c>
      <c r="C18">
        <v>0</v>
      </c>
      <c r="D18" t="s">
        <v>7</v>
      </c>
      <c r="E18" t="s">
        <v>7</v>
      </c>
      <c r="F18" t="s">
        <v>7</v>
      </c>
    </row>
    <row r="19" spans="1:6" x14ac:dyDescent="0.25">
      <c r="A19">
        <v>7276000</v>
      </c>
      <c r="B19" t="s">
        <v>227</v>
      </c>
      <c r="C19">
        <v>0</v>
      </c>
      <c r="D19" t="s">
        <v>7</v>
      </c>
      <c r="E19" t="s">
        <v>7</v>
      </c>
      <c r="F19" t="s">
        <v>7</v>
      </c>
    </row>
    <row r="20" spans="1:6" x14ac:dyDescent="0.25">
      <c r="A20">
        <v>7276500</v>
      </c>
      <c r="B20" t="s">
        <v>227</v>
      </c>
      <c r="C20">
        <v>0</v>
      </c>
      <c r="D20" t="s">
        <v>7</v>
      </c>
      <c r="E20" t="s">
        <v>7</v>
      </c>
      <c r="F20" t="s">
        <v>7</v>
      </c>
    </row>
    <row r="21" spans="1:6" x14ac:dyDescent="0.25">
      <c r="A21">
        <v>7277000</v>
      </c>
      <c r="B21" t="s">
        <v>227</v>
      </c>
      <c r="C21">
        <v>1</v>
      </c>
      <c r="D21">
        <v>1962</v>
      </c>
      <c r="E21">
        <v>1962</v>
      </c>
      <c r="F21">
        <v>1020</v>
      </c>
    </row>
    <row r="22" spans="1:6" x14ac:dyDescent="0.25">
      <c r="A22">
        <v>7277500</v>
      </c>
      <c r="B22" t="s">
        <v>227</v>
      </c>
      <c r="C22">
        <v>0</v>
      </c>
      <c r="D22" t="s">
        <v>7</v>
      </c>
      <c r="E22" t="s">
        <v>7</v>
      </c>
      <c r="F22" t="s">
        <v>7</v>
      </c>
    </row>
    <row r="23" spans="1:6" x14ac:dyDescent="0.25">
      <c r="A23">
        <v>7277548</v>
      </c>
      <c r="B23" t="s">
        <v>227</v>
      </c>
      <c r="C23">
        <v>0</v>
      </c>
      <c r="D23" t="s">
        <v>7</v>
      </c>
      <c r="E23" t="s">
        <v>7</v>
      </c>
      <c r="F23" t="s">
        <v>7</v>
      </c>
    </row>
    <row r="24" spans="1:6" x14ac:dyDescent="0.25">
      <c r="A24">
        <v>7277700</v>
      </c>
      <c r="B24" t="s">
        <v>227</v>
      </c>
      <c r="C24">
        <v>67</v>
      </c>
      <c r="D24">
        <v>1988</v>
      </c>
      <c r="E24">
        <v>1995</v>
      </c>
      <c r="F24" t="s">
        <v>259</v>
      </c>
    </row>
    <row r="25" spans="1:6" x14ac:dyDescent="0.25">
      <c r="A25">
        <v>7277730</v>
      </c>
      <c r="B25" t="s">
        <v>227</v>
      </c>
      <c r="C25">
        <v>67</v>
      </c>
      <c r="D25">
        <v>1988</v>
      </c>
      <c r="E25">
        <v>1995</v>
      </c>
      <c r="F25" t="s">
        <v>259</v>
      </c>
    </row>
    <row r="26" spans="1:6" x14ac:dyDescent="0.25">
      <c r="A26">
        <v>7278000</v>
      </c>
      <c r="B26" t="s">
        <v>227</v>
      </c>
      <c r="C26">
        <v>0</v>
      </c>
      <c r="D26" t="s">
        <v>7</v>
      </c>
      <c r="E26" t="s">
        <v>7</v>
      </c>
      <c r="F26" t="s">
        <v>7</v>
      </c>
    </row>
    <row r="27" spans="1:6" x14ac:dyDescent="0.25">
      <c r="A27">
        <v>7278500</v>
      </c>
      <c r="B27" t="s">
        <v>227</v>
      </c>
      <c r="C27">
        <v>0</v>
      </c>
      <c r="D27" t="s">
        <v>7</v>
      </c>
      <c r="E27" t="s">
        <v>7</v>
      </c>
      <c r="F27" t="s">
        <v>7</v>
      </c>
    </row>
    <row r="28" spans="1:6" x14ac:dyDescent="0.25">
      <c r="A28">
        <v>7279500</v>
      </c>
      <c r="B28" t="s">
        <v>227</v>
      </c>
      <c r="C28">
        <v>0</v>
      </c>
      <c r="D28" t="s">
        <v>7</v>
      </c>
      <c r="E28" t="s">
        <v>7</v>
      </c>
      <c r="F28" t="s">
        <v>7</v>
      </c>
    </row>
    <row r="29" spans="1:6" x14ac:dyDescent="0.25">
      <c r="A29">
        <v>7279800</v>
      </c>
      <c r="B29" t="s">
        <v>227</v>
      </c>
      <c r="C29">
        <v>8</v>
      </c>
      <c r="D29">
        <v>1980</v>
      </c>
      <c r="E29">
        <v>1981</v>
      </c>
      <c r="F29" t="s">
        <v>259</v>
      </c>
    </row>
    <row r="30" spans="1:6" x14ac:dyDescent="0.25">
      <c r="A30">
        <v>7279850</v>
      </c>
      <c r="B30" t="s">
        <v>227</v>
      </c>
      <c r="C30">
        <v>0</v>
      </c>
      <c r="D30" t="s">
        <v>7</v>
      </c>
      <c r="E30" t="s">
        <v>7</v>
      </c>
      <c r="F30" t="s">
        <v>7</v>
      </c>
    </row>
    <row r="31" spans="1:6" x14ac:dyDescent="0.25">
      <c r="A31">
        <v>7279937</v>
      </c>
      <c r="B31" t="s">
        <v>227</v>
      </c>
      <c r="C31">
        <v>8</v>
      </c>
      <c r="D31">
        <v>1980</v>
      </c>
      <c r="E31">
        <v>1981</v>
      </c>
      <c r="F31" t="s">
        <v>259</v>
      </c>
    </row>
    <row r="32" spans="1:6" x14ac:dyDescent="0.25">
      <c r="A32">
        <v>7279950</v>
      </c>
      <c r="B32" t="s">
        <v>227</v>
      </c>
      <c r="C32">
        <v>0</v>
      </c>
      <c r="D32" t="s">
        <v>7</v>
      </c>
      <c r="E32" t="s">
        <v>7</v>
      </c>
      <c r="F32" t="s">
        <v>7</v>
      </c>
    </row>
    <row r="33" spans="1:6" x14ac:dyDescent="0.25">
      <c r="A33">
        <v>7280000</v>
      </c>
      <c r="B33" t="s">
        <v>227</v>
      </c>
      <c r="C33">
        <v>0</v>
      </c>
      <c r="D33" t="s">
        <v>7</v>
      </c>
      <c r="E33" t="s">
        <v>7</v>
      </c>
      <c r="F33" t="s">
        <v>7</v>
      </c>
    </row>
    <row r="34" spans="1:6" x14ac:dyDescent="0.25">
      <c r="A34">
        <v>7280270</v>
      </c>
      <c r="B34" t="s">
        <v>227</v>
      </c>
      <c r="C34">
        <v>0</v>
      </c>
      <c r="D34" t="s">
        <v>7</v>
      </c>
      <c r="E34" t="s">
        <v>7</v>
      </c>
      <c r="F34" t="s">
        <v>7</v>
      </c>
    </row>
    <row r="35" spans="1:6" x14ac:dyDescent="0.25">
      <c r="A35">
        <v>7280340</v>
      </c>
      <c r="B35" t="s">
        <v>227</v>
      </c>
      <c r="C35">
        <v>0</v>
      </c>
      <c r="D35" t="s">
        <v>7</v>
      </c>
      <c r="E35" t="s">
        <v>7</v>
      </c>
      <c r="F35" t="s">
        <v>7</v>
      </c>
    </row>
    <row r="36" spans="1:6" x14ac:dyDescent="0.25">
      <c r="A36">
        <v>7280400</v>
      </c>
      <c r="B36" t="s">
        <v>227</v>
      </c>
      <c r="C36">
        <v>0</v>
      </c>
      <c r="D36" t="s">
        <v>7</v>
      </c>
      <c r="E36" t="s">
        <v>7</v>
      </c>
      <c r="F36" t="s">
        <v>7</v>
      </c>
    </row>
    <row r="37" spans="1:6" x14ac:dyDescent="0.25">
      <c r="A37">
        <v>7281600</v>
      </c>
      <c r="B37" t="s">
        <v>227</v>
      </c>
      <c r="C37">
        <v>0</v>
      </c>
      <c r="D37" t="s">
        <v>7</v>
      </c>
      <c r="E37" t="s">
        <v>7</v>
      </c>
      <c r="F37" t="s">
        <v>7</v>
      </c>
    </row>
    <row r="38" spans="1:6" x14ac:dyDescent="0.25">
      <c r="A38">
        <v>7281960</v>
      </c>
      <c r="B38" t="s">
        <v>227</v>
      </c>
      <c r="C38">
        <v>0</v>
      </c>
      <c r="D38" t="s">
        <v>7</v>
      </c>
      <c r="E38" t="s">
        <v>7</v>
      </c>
      <c r="F38" t="s">
        <v>7</v>
      </c>
    </row>
    <row r="39" spans="1:6" x14ac:dyDescent="0.25">
      <c r="A39">
        <v>7281977</v>
      </c>
      <c r="B39" t="s">
        <v>227</v>
      </c>
      <c r="C39">
        <v>0</v>
      </c>
      <c r="D39" t="s">
        <v>7</v>
      </c>
      <c r="E39" t="s">
        <v>7</v>
      </c>
      <c r="F39" t="s">
        <v>7</v>
      </c>
    </row>
    <row r="40" spans="1:6" x14ac:dyDescent="0.25">
      <c r="A40">
        <v>7282000</v>
      </c>
      <c r="B40" t="s">
        <v>227</v>
      </c>
      <c r="C40">
        <v>0</v>
      </c>
      <c r="D40" t="s">
        <v>7</v>
      </c>
      <c r="E40" t="s">
        <v>7</v>
      </c>
      <c r="F40" t="s">
        <v>7</v>
      </c>
    </row>
    <row r="41" spans="1:6" x14ac:dyDescent="0.25">
      <c r="A41">
        <v>7282075</v>
      </c>
      <c r="B41" t="s">
        <v>227</v>
      </c>
      <c r="C41">
        <v>0</v>
      </c>
      <c r="D41" t="s">
        <v>7</v>
      </c>
      <c r="E41" t="s">
        <v>7</v>
      </c>
      <c r="F41" t="s">
        <v>7</v>
      </c>
    </row>
    <row r="42" spans="1:6" x14ac:dyDescent="0.25">
      <c r="A42">
        <v>7282090</v>
      </c>
      <c r="B42" t="s">
        <v>227</v>
      </c>
      <c r="C42">
        <v>0</v>
      </c>
      <c r="D42" t="s">
        <v>7</v>
      </c>
      <c r="E42" t="s">
        <v>7</v>
      </c>
      <c r="F42" t="s">
        <v>7</v>
      </c>
    </row>
    <row r="43" spans="1:6" x14ac:dyDescent="0.25">
      <c r="A43">
        <v>7282100</v>
      </c>
      <c r="B43" t="s">
        <v>227</v>
      </c>
      <c r="C43">
        <v>0</v>
      </c>
      <c r="D43" t="s">
        <v>7</v>
      </c>
      <c r="E43" t="s">
        <v>7</v>
      </c>
      <c r="F43" t="s">
        <v>7</v>
      </c>
    </row>
    <row r="44" spans="1:6" x14ac:dyDescent="0.25">
      <c r="A44">
        <v>7282500</v>
      </c>
      <c r="B44" t="s">
        <v>227</v>
      </c>
      <c r="C44">
        <v>0</v>
      </c>
      <c r="D44" t="s">
        <v>7</v>
      </c>
      <c r="E44" t="s">
        <v>7</v>
      </c>
      <c r="F44" t="s">
        <v>7</v>
      </c>
    </row>
    <row r="45" spans="1:6" x14ac:dyDescent="0.25">
      <c r="A45">
        <v>7283000</v>
      </c>
      <c r="B45" t="s">
        <v>227</v>
      </c>
      <c r="C45">
        <v>7</v>
      </c>
      <c r="D45">
        <v>1995</v>
      </c>
      <c r="E45">
        <v>1995</v>
      </c>
      <c r="F45" t="s">
        <v>260</v>
      </c>
    </row>
    <row r="46" spans="1:6" x14ac:dyDescent="0.25">
      <c r="A46">
        <v>7283500</v>
      </c>
      <c r="B46" t="s">
        <v>227</v>
      </c>
      <c r="C46">
        <v>0</v>
      </c>
      <c r="D46" t="s">
        <v>7</v>
      </c>
      <c r="E46" t="s">
        <v>7</v>
      </c>
      <c r="F46" t="s">
        <v>7</v>
      </c>
    </row>
    <row r="47" spans="1:6" x14ac:dyDescent="0.25">
      <c r="A47">
        <v>7284500</v>
      </c>
      <c r="B47" t="s">
        <v>227</v>
      </c>
      <c r="C47">
        <v>0</v>
      </c>
      <c r="D47" t="s">
        <v>7</v>
      </c>
      <c r="E47" t="s">
        <v>7</v>
      </c>
      <c r="F47" t="s">
        <v>7</v>
      </c>
    </row>
    <row r="48" spans="1:6" x14ac:dyDescent="0.25">
      <c r="A48">
        <v>7285000</v>
      </c>
      <c r="B48" t="s">
        <v>227</v>
      </c>
      <c r="C48">
        <v>0</v>
      </c>
      <c r="D48" t="s">
        <v>7</v>
      </c>
      <c r="E48" t="s">
        <v>7</v>
      </c>
      <c r="F48" t="s">
        <v>7</v>
      </c>
    </row>
    <row r="49" spans="1:6" x14ac:dyDescent="0.25">
      <c r="A49">
        <v>7285400</v>
      </c>
      <c r="B49" t="s">
        <v>227</v>
      </c>
      <c r="C49">
        <v>0</v>
      </c>
      <c r="D49" t="s">
        <v>7</v>
      </c>
      <c r="E49" t="s">
        <v>7</v>
      </c>
      <c r="F49" t="s">
        <v>7</v>
      </c>
    </row>
    <row r="50" spans="1:6" x14ac:dyDescent="0.25">
      <c r="A50">
        <v>7285500</v>
      </c>
      <c r="B50" t="s">
        <v>227</v>
      </c>
      <c r="C50">
        <v>8</v>
      </c>
      <c r="D50">
        <v>1974</v>
      </c>
      <c r="E50">
        <v>1975</v>
      </c>
      <c r="F50" t="s">
        <v>259</v>
      </c>
    </row>
    <row r="51" spans="1:6" x14ac:dyDescent="0.25">
      <c r="A51">
        <v>7285510</v>
      </c>
      <c r="B51" t="s">
        <v>227</v>
      </c>
      <c r="C51">
        <v>0</v>
      </c>
      <c r="D51" t="s">
        <v>7</v>
      </c>
      <c r="E51" t="s">
        <v>7</v>
      </c>
      <c r="F51" t="s">
        <v>7</v>
      </c>
    </row>
    <row r="52" spans="1:6" x14ac:dyDescent="0.25">
      <c r="A52">
        <v>7285900</v>
      </c>
      <c r="B52" t="s">
        <v>227</v>
      </c>
      <c r="C52">
        <v>0</v>
      </c>
      <c r="D52" t="s">
        <v>7</v>
      </c>
      <c r="E52" t="s">
        <v>7</v>
      </c>
      <c r="F52" t="s">
        <v>7</v>
      </c>
    </row>
    <row r="53" spans="1:6" x14ac:dyDescent="0.25">
      <c r="A53">
        <v>7286000</v>
      </c>
      <c r="B53" t="s">
        <v>227</v>
      </c>
      <c r="C53">
        <v>0</v>
      </c>
      <c r="D53" t="s">
        <v>7</v>
      </c>
      <c r="E53" t="s">
        <v>7</v>
      </c>
      <c r="F53" t="s">
        <v>7</v>
      </c>
    </row>
    <row r="54" spans="1:6" x14ac:dyDescent="0.25">
      <c r="A54">
        <v>7287000</v>
      </c>
      <c r="B54" t="s">
        <v>227</v>
      </c>
      <c r="C54">
        <v>12</v>
      </c>
      <c r="D54">
        <v>1992</v>
      </c>
      <c r="E54">
        <v>1992</v>
      </c>
      <c r="F54" t="s">
        <v>261</v>
      </c>
    </row>
    <row r="55" spans="1:6" x14ac:dyDescent="0.25">
      <c r="A55">
        <v>7287120</v>
      </c>
      <c r="B55" t="s">
        <v>227</v>
      </c>
      <c r="C55">
        <v>210</v>
      </c>
      <c r="D55">
        <v>1974</v>
      </c>
      <c r="E55">
        <v>1986</v>
      </c>
      <c r="F55" t="s">
        <v>262</v>
      </c>
    </row>
    <row r="56" spans="1:6" x14ac:dyDescent="0.25">
      <c r="A56">
        <v>7287150</v>
      </c>
      <c r="B56" t="s">
        <v>227</v>
      </c>
      <c r="C56">
        <v>30</v>
      </c>
      <c r="D56">
        <v>1992</v>
      </c>
      <c r="E56">
        <v>1995</v>
      </c>
      <c r="F56" t="s">
        <v>259</v>
      </c>
    </row>
    <row r="57" spans="1:6" x14ac:dyDescent="0.25">
      <c r="A57">
        <v>7287160</v>
      </c>
      <c r="B57" t="s">
        <v>227</v>
      </c>
      <c r="C57">
        <v>30</v>
      </c>
      <c r="D57">
        <v>1992</v>
      </c>
      <c r="E57">
        <v>1995</v>
      </c>
      <c r="F57" t="s">
        <v>259</v>
      </c>
    </row>
    <row r="58" spans="1:6" x14ac:dyDescent="0.25">
      <c r="A58">
        <v>7287355</v>
      </c>
      <c r="B58" t="s">
        <v>227</v>
      </c>
      <c r="C58">
        <v>60</v>
      </c>
      <c r="D58">
        <v>1988</v>
      </c>
      <c r="E58">
        <v>1995</v>
      </c>
      <c r="F58" t="s">
        <v>259</v>
      </c>
    </row>
    <row r="59" spans="1:6" x14ac:dyDescent="0.25">
      <c r="A59">
        <v>7287400</v>
      </c>
      <c r="B59" t="s">
        <v>227</v>
      </c>
      <c r="C59">
        <v>0</v>
      </c>
      <c r="D59" t="s">
        <v>7</v>
      </c>
      <c r="E59" t="s">
        <v>7</v>
      </c>
      <c r="F59" t="s">
        <v>7</v>
      </c>
    </row>
    <row r="60" spans="1:6" x14ac:dyDescent="0.25">
      <c r="A60">
        <v>7287404</v>
      </c>
      <c r="B60" t="s">
        <v>227</v>
      </c>
      <c r="C60">
        <v>60</v>
      </c>
      <c r="D60">
        <v>1988</v>
      </c>
      <c r="E60">
        <v>1995</v>
      </c>
      <c r="F60" t="s">
        <v>259</v>
      </c>
    </row>
    <row r="61" spans="1:6" x14ac:dyDescent="0.25">
      <c r="A61">
        <v>7287405</v>
      </c>
      <c r="B61" t="s">
        <v>227</v>
      </c>
      <c r="C61">
        <v>0</v>
      </c>
      <c r="D61" t="s">
        <v>7</v>
      </c>
      <c r="E61" t="s">
        <v>7</v>
      </c>
      <c r="F61" t="s">
        <v>7</v>
      </c>
    </row>
    <row r="62" spans="1:6" x14ac:dyDescent="0.25">
      <c r="A62">
        <v>7288000</v>
      </c>
      <c r="B62" t="s">
        <v>227</v>
      </c>
      <c r="C62">
        <v>8</v>
      </c>
      <c r="D62">
        <v>1974</v>
      </c>
      <c r="E62">
        <v>1975</v>
      </c>
      <c r="F62" t="s">
        <v>259</v>
      </c>
    </row>
    <row r="63" spans="1:6" x14ac:dyDescent="0.25">
      <c r="A63">
        <v>7288200</v>
      </c>
      <c r="B63" t="s">
        <v>227</v>
      </c>
      <c r="C63">
        <v>0</v>
      </c>
      <c r="D63" t="s">
        <v>7</v>
      </c>
      <c r="E63" t="s">
        <v>7</v>
      </c>
      <c r="F63" t="s">
        <v>7</v>
      </c>
    </row>
    <row r="64" spans="1:6" x14ac:dyDescent="0.25">
      <c r="A64">
        <v>7288280</v>
      </c>
      <c r="B64" t="s">
        <v>227</v>
      </c>
      <c r="C64">
        <v>0</v>
      </c>
      <c r="D64" t="s">
        <v>7</v>
      </c>
      <c r="E64" t="s">
        <v>7</v>
      </c>
      <c r="F64" t="s">
        <v>7</v>
      </c>
    </row>
    <row r="65" spans="1:6" x14ac:dyDescent="0.25">
      <c r="A65">
        <v>7288500</v>
      </c>
      <c r="B65" t="s">
        <v>227</v>
      </c>
      <c r="C65">
        <v>0</v>
      </c>
      <c r="D65" t="s">
        <v>7</v>
      </c>
      <c r="E65" t="s">
        <v>7</v>
      </c>
      <c r="F65" t="s">
        <v>7</v>
      </c>
    </row>
    <row r="66" spans="1:6" x14ac:dyDescent="0.25">
      <c r="A66">
        <v>7288555</v>
      </c>
      <c r="B66" t="s">
        <v>227</v>
      </c>
      <c r="C66">
        <v>0</v>
      </c>
      <c r="D66" t="s">
        <v>7</v>
      </c>
      <c r="E66" t="s">
        <v>7</v>
      </c>
      <c r="F66" t="s">
        <v>7</v>
      </c>
    </row>
    <row r="67" spans="1:6" x14ac:dyDescent="0.25">
      <c r="A67">
        <v>728862211</v>
      </c>
      <c r="B67" t="s">
        <v>227</v>
      </c>
      <c r="C67">
        <v>0</v>
      </c>
      <c r="D67" t="s">
        <v>7</v>
      </c>
      <c r="E67" t="s">
        <v>7</v>
      </c>
      <c r="F67" t="s">
        <v>7</v>
      </c>
    </row>
    <row r="68" spans="1:6" x14ac:dyDescent="0.25">
      <c r="A68">
        <v>7288650</v>
      </c>
      <c r="B68" t="s">
        <v>227</v>
      </c>
      <c r="C68">
        <v>456</v>
      </c>
      <c r="D68">
        <v>1995</v>
      </c>
      <c r="E68">
        <v>2019</v>
      </c>
      <c r="F68" t="s">
        <v>263</v>
      </c>
    </row>
    <row r="69" spans="1:6" x14ac:dyDescent="0.25">
      <c r="A69">
        <v>7288700</v>
      </c>
      <c r="B69" t="s">
        <v>227</v>
      </c>
      <c r="C69">
        <v>7</v>
      </c>
      <c r="D69">
        <v>1995</v>
      </c>
      <c r="E69">
        <v>1995</v>
      </c>
      <c r="F69" t="s">
        <v>260</v>
      </c>
    </row>
    <row r="70" spans="1:6" x14ac:dyDescent="0.25">
      <c r="A70">
        <v>728875070</v>
      </c>
      <c r="B70" t="s">
        <v>227</v>
      </c>
      <c r="C70">
        <v>4</v>
      </c>
      <c r="D70">
        <v>2002</v>
      </c>
      <c r="E70">
        <v>2002</v>
      </c>
      <c r="F70" t="s">
        <v>264</v>
      </c>
    </row>
    <row r="71" spans="1:6" x14ac:dyDescent="0.25">
      <c r="A71">
        <v>7288938</v>
      </c>
      <c r="B71" t="s">
        <v>227</v>
      </c>
      <c r="C71">
        <v>0</v>
      </c>
      <c r="D71" t="s">
        <v>7</v>
      </c>
      <c r="E71" t="s">
        <v>7</v>
      </c>
      <c r="F71" t="s">
        <v>7</v>
      </c>
    </row>
    <row r="72" spans="1:6" x14ac:dyDescent="0.25">
      <c r="A72">
        <v>7288955</v>
      </c>
      <c r="B72" t="s">
        <v>227</v>
      </c>
      <c r="C72">
        <v>524</v>
      </c>
      <c r="D72">
        <v>1995</v>
      </c>
      <c r="E72">
        <v>2019</v>
      </c>
      <c r="F72" t="s">
        <v>265</v>
      </c>
    </row>
    <row r="73" spans="1:6" x14ac:dyDescent="0.25">
      <c r="A73">
        <v>324322091004700</v>
      </c>
      <c r="B73" t="s">
        <v>227</v>
      </c>
      <c r="C73">
        <v>0</v>
      </c>
      <c r="D73" t="s">
        <v>7</v>
      </c>
      <c r="E73" t="s">
        <v>7</v>
      </c>
      <c r="F73" t="s">
        <v>7</v>
      </c>
    </row>
    <row r="74" spans="1:6" x14ac:dyDescent="0.25">
      <c r="A74">
        <v>330548091055100</v>
      </c>
      <c r="B74" t="s">
        <v>227</v>
      </c>
      <c r="C74">
        <v>0</v>
      </c>
      <c r="D74" t="s">
        <v>7</v>
      </c>
      <c r="E74" t="s">
        <v>7</v>
      </c>
      <c r="F7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545C-EFDD-43AD-BC98-3B116427A894}">
  <sheetPr>
    <tabColor theme="7" tint="-0.499984740745262"/>
  </sheetPr>
  <dimension ref="A1:H78"/>
  <sheetViews>
    <sheetView tabSelected="1" workbookViewId="0">
      <selection activeCell="B6" sqref="B6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8030208</v>
      </c>
      <c r="G1" s="4" t="s">
        <v>5</v>
      </c>
      <c r="H1" s="3" t="str">
        <f>"USGS sites in the "&amp;C3&amp;" Basin with " &amp;C2&amp;" Data, HUC-0"&amp;C1</f>
        <v>USGS sites in the Lower Yazoo Basin with Sediment Data, HUC-08030208</v>
      </c>
    </row>
    <row r="2" spans="1:8" ht="15.75" thickBot="1" x14ac:dyDescent="0.3">
      <c r="A2" s="55" t="s">
        <v>6</v>
      </c>
      <c r="B2" s="56"/>
      <c r="C2" s="21" t="s">
        <v>157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Lower Yazoo</v>
      </c>
    </row>
    <row r="4" spans="1:8" ht="15.75" thickBot="1" x14ac:dyDescent="0.3"/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145</v>
      </c>
      <c r="H5" s="6"/>
    </row>
    <row r="6" spans="1:8" x14ac:dyDescent="0.25">
      <c r="A6" s="33">
        <v>1</v>
      </c>
      <c r="B6" s="22">
        <f>HLOOKUP($C$1,site_huc_lookup!$A$1:$K$17,A6+1,)</f>
        <v>7288955</v>
      </c>
      <c r="C6" s="24">
        <f>IFERROR(VLOOKUP($B6,site_huc_lookup!$N$2:$R$74,3,),"-")</f>
        <v>-90.914166699999996</v>
      </c>
      <c r="D6" s="28">
        <f>IFERROR(VLOOKUP($B6,site_huc_lookup!$N$2:$R$74,4,),"-")</f>
        <v>32.444166670000001</v>
      </c>
      <c r="E6" s="26" t="str">
        <f>IFERROR(VLOOKUP($B6,site_huc_lookup!$N$2:$R$74,5,),"-")</f>
        <v>Yazoo River below Steele Bayou near Long Lake MS</v>
      </c>
      <c r="F6" t="str">
        <f t="shared" ref="F6:F21" si="0">TEXT(B6,"General")</f>
        <v>7288955</v>
      </c>
      <c r="G6" s="2">
        <f>IF(VLOOKUP($B6,SED_inventory_all!$A$2:$E$74,3,)=0,"-",VLOOKUP($B6,SED_inventory_all!$A$2:$E$74,3,))</f>
        <v>1172</v>
      </c>
      <c r="H6" s="2"/>
    </row>
    <row r="7" spans="1:8" x14ac:dyDescent="0.25">
      <c r="A7" s="34">
        <v>2</v>
      </c>
      <c r="B7" s="22" t="str">
        <f>HLOOKUP($C$1,site_huc_lookup!$A$1:$K$17,A7+1,)</f>
        <v>-</v>
      </c>
      <c r="C7" s="24" t="str">
        <f>IFERROR(VLOOKUP($B7,site_huc_lookup!$N$2:$R$74,3,),"-")</f>
        <v>-</v>
      </c>
      <c r="D7" s="28" t="str">
        <f>IFERROR(VLOOKUP($B7,site_huc_lookup!$N$2:$R$74,4,),"-")</f>
        <v>-</v>
      </c>
      <c r="E7" s="26" t="str">
        <f>IFERROR(VLOOKUP($B7,site_huc_lookup!$N$2:$R$74,5,),"-")</f>
        <v>-</v>
      </c>
      <c r="F7" t="str">
        <f t="shared" si="0"/>
        <v>-</v>
      </c>
      <c r="G7" s="2" t="e">
        <f>IF(VLOOKUP($B7,SED_inventory_all!$A$2:$E$74,3,)=0,"-",VLOOKUP($B7,SED_inventory_all!$A$2:$E$74,3,))</f>
        <v>#N/A</v>
      </c>
      <c r="H7" s="2"/>
    </row>
    <row r="8" spans="1:8" x14ac:dyDescent="0.25">
      <c r="A8" s="34">
        <v>3</v>
      </c>
      <c r="B8" s="22" t="str">
        <f>HLOOKUP($C$1,site_huc_lookup!$A$1:$K$17,A8+1,)</f>
        <v>-</v>
      </c>
      <c r="C8" s="24" t="str">
        <f>IFERROR(VLOOKUP($B8,site_huc_lookup!$N$2:$R$74,3,),"-")</f>
        <v>-</v>
      </c>
      <c r="D8" s="28" t="str">
        <f>IFERROR(VLOOKUP($B8,site_huc_lookup!$N$2:$R$74,4,),"-")</f>
        <v>-</v>
      </c>
      <c r="E8" s="26" t="str">
        <f>IFERROR(VLOOKUP($B8,site_huc_lookup!$N$2:$R$74,5,),"-")</f>
        <v>-</v>
      </c>
      <c r="F8" t="str">
        <f t="shared" si="0"/>
        <v>-</v>
      </c>
      <c r="G8" s="2" t="e">
        <f>IF(VLOOKUP($B8,SED_inventory_all!$A$2:$E$74,3,)=0,"-",VLOOKUP($B8,SED_inventory_all!$A$2:$E$74,3,))</f>
        <v>#N/A</v>
      </c>
      <c r="H8" s="2"/>
    </row>
    <row r="9" spans="1:8" x14ac:dyDescent="0.25">
      <c r="A9" s="34">
        <v>4</v>
      </c>
      <c r="B9" s="22" t="str">
        <f>HLOOKUP($C$1,site_huc_lookup!$A$1:$K$17,A9+1,)</f>
        <v>-</v>
      </c>
      <c r="C9" s="24" t="str">
        <f>IFERROR(VLOOKUP($B9,site_huc_lookup!$N$2:$R$74,3,),"-")</f>
        <v>-</v>
      </c>
      <c r="D9" s="28" t="str">
        <f>IFERROR(VLOOKUP($B9,site_huc_lookup!$N$2:$R$74,4,),"-")</f>
        <v>-</v>
      </c>
      <c r="E9" s="26" t="str">
        <f>IFERROR(VLOOKUP($B9,site_huc_lookup!$N$2:$R$74,5,),"-")</f>
        <v>-</v>
      </c>
      <c r="F9" t="str">
        <f t="shared" si="0"/>
        <v>-</v>
      </c>
      <c r="G9" s="2" t="e">
        <f>IF(VLOOKUP($B9,SED_inventory_all!$A$2:$E$74,3,)=0,"-",VLOOKUP($B9,SED_inventory_all!$A$2:$E$74,3,))</f>
        <v>#N/A</v>
      </c>
      <c r="H9" s="2"/>
    </row>
    <row r="10" spans="1:8" x14ac:dyDescent="0.25">
      <c r="A10" s="34">
        <v>5</v>
      </c>
      <c r="B10" s="22" t="str">
        <f>HLOOKUP($C$1,site_huc_lookup!$A$1:$K$17,A10+1,)</f>
        <v>-</v>
      </c>
      <c r="C10" s="24" t="str">
        <f>IFERROR(VLOOKUP($B10,site_huc_lookup!$N$2:$R$74,3,),"-")</f>
        <v>-</v>
      </c>
      <c r="D10" s="28" t="str">
        <f>IFERROR(VLOOKUP($B10,site_huc_lookup!$N$2:$R$74,4,),"-")</f>
        <v>-</v>
      </c>
      <c r="E10" s="26" t="str">
        <f>IFERROR(VLOOKUP($B10,site_huc_lookup!$N$2:$R$74,5,),"-")</f>
        <v>-</v>
      </c>
      <c r="F10" t="str">
        <f t="shared" si="0"/>
        <v>-</v>
      </c>
      <c r="G10" s="2" t="e">
        <f>IF(VLOOKUP($B10,SED_inventory_all!$A$2:$E$74,3,)=0,"-",VLOOKUP($B10,SED_inventory_all!$A$2:$E$74,3,))</f>
        <v>#N/A</v>
      </c>
      <c r="H10" s="2"/>
    </row>
    <row r="11" spans="1:8" x14ac:dyDescent="0.25">
      <c r="A11" s="34">
        <v>6</v>
      </c>
      <c r="B11" s="22" t="str">
        <f>HLOOKUP($C$1,site_huc_lookup!$A$1:$K$17,A11+1,)</f>
        <v>-</v>
      </c>
      <c r="C11" s="24" t="str">
        <f>IFERROR(VLOOKUP($B11,site_huc_lookup!$N$2:$R$74,3,),"-")</f>
        <v>-</v>
      </c>
      <c r="D11" s="28" t="str">
        <f>IFERROR(VLOOKUP($B11,site_huc_lookup!$N$2:$R$74,4,),"-")</f>
        <v>-</v>
      </c>
      <c r="E11" s="26" t="str">
        <f>IFERROR(VLOOKUP($B11,site_huc_lookup!$N$2:$R$74,5,),"-")</f>
        <v>-</v>
      </c>
      <c r="F11" t="str">
        <f t="shared" si="0"/>
        <v>-</v>
      </c>
      <c r="G11" s="2" t="e">
        <f>IF(VLOOKUP($B11,SED_inventory_all!$A$2:$E$74,3,)=0,"-",VLOOKUP($B11,SED_inventory_all!$A$2:$E$74,3,))</f>
        <v>#N/A</v>
      </c>
      <c r="H11" s="2"/>
    </row>
    <row r="12" spans="1:8" x14ac:dyDescent="0.25">
      <c r="A12" s="34">
        <v>7</v>
      </c>
      <c r="B12" s="22" t="str">
        <f>HLOOKUP($C$1,site_huc_lookup!$A$1:$K$17,A12+1,)</f>
        <v>-</v>
      </c>
      <c r="C12" s="24" t="str">
        <f>IFERROR(VLOOKUP($B12,site_huc_lookup!$N$2:$R$74,3,),"-")</f>
        <v>-</v>
      </c>
      <c r="D12" s="28" t="str">
        <f>IFERROR(VLOOKUP($B12,site_huc_lookup!$N$2:$R$74,4,),"-")</f>
        <v>-</v>
      </c>
      <c r="E12" s="26" t="str">
        <f>IFERROR(VLOOKUP($B12,site_huc_lookup!$N$2:$R$74,5,),"-")</f>
        <v>-</v>
      </c>
      <c r="F12" t="str">
        <f t="shared" si="0"/>
        <v>-</v>
      </c>
      <c r="G12" s="2" t="e">
        <f>IF(VLOOKUP($B12,SED_inventory_all!$A$2:$E$74,3,)=0,"-",VLOOKUP($B12,SED_inventory_all!$A$2:$E$74,3,))</f>
        <v>#N/A</v>
      </c>
      <c r="H12" s="2"/>
    </row>
    <row r="13" spans="1:8" x14ac:dyDescent="0.25">
      <c r="A13" s="34">
        <v>8</v>
      </c>
      <c r="B13" s="22" t="str">
        <f>HLOOKUP($C$1,site_huc_lookup!$A$1:$K$17,A13+1,)</f>
        <v>-</v>
      </c>
      <c r="C13" s="24" t="str">
        <f>IFERROR(VLOOKUP($B13,site_huc_lookup!$N$2:$R$74,3,),"-")</f>
        <v>-</v>
      </c>
      <c r="D13" s="28" t="str">
        <f>IFERROR(VLOOKUP($B13,site_huc_lookup!$N$2:$R$74,4,),"-")</f>
        <v>-</v>
      </c>
      <c r="E13" s="26" t="str">
        <f>IFERROR(VLOOKUP($B13,site_huc_lookup!$N$2:$R$74,5,),"-")</f>
        <v>-</v>
      </c>
      <c r="F13" t="str">
        <f t="shared" si="0"/>
        <v>-</v>
      </c>
      <c r="G13" s="2" t="e">
        <f>IF(VLOOKUP($B13,SED_inventory_all!$A$2:$E$74,3,)=0,"-",VLOOKUP($B13,SED_inventory_all!$A$2:$E$74,3,))</f>
        <v>#N/A</v>
      </c>
      <c r="H13" s="2"/>
    </row>
    <row r="14" spans="1:8" x14ac:dyDescent="0.25">
      <c r="A14" s="34">
        <v>9</v>
      </c>
      <c r="B14" s="22" t="str">
        <f>HLOOKUP($C$1,site_huc_lookup!$A$1:$K$17,A14+1,)</f>
        <v>-</v>
      </c>
      <c r="C14" s="24" t="str">
        <f>IFERROR(VLOOKUP($B14,site_huc_lookup!$N$2:$R$74,3,),"-")</f>
        <v>-</v>
      </c>
      <c r="D14" s="28" t="str">
        <f>IFERROR(VLOOKUP($B14,site_huc_lookup!$N$2:$R$74,4,),"-")</f>
        <v>-</v>
      </c>
      <c r="E14" s="26" t="str">
        <f>IFERROR(VLOOKUP($B14,site_huc_lookup!$N$2:$R$74,5,),"-")</f>
        <v>-</v>
      </c>
      <c r="F14" t="str">
        <f t="shared" si="0"/>
        <v>-</v>
      </c>
      <c r="G14" s="2" t="e">
        <f>IF(VLOOKUP($B14,SED_inventory_all!$A$2:$E$74,3,)=0,"-",VLOOKUP($B14,SED_inventory_all!$A$2:$E$74,3,))</f>
        <v>#N/A</v>
      </c>
      <c r="H14" s="2"/>
    </row>
    <row r="15" spans="1:8" x14ac:dyDescent="0.25">
      <c r="A15" s="34">
        <v>10</v>
      </c>
      <c r="B15" s="22" t="str">
        <f>HLOOKUP($C$1,site_huc_lookup!$A$1:$K$17,A15+1,)</f>
        <v>-</v>
      </c>
      <c r="C15" s="24" t="str">
        <f>IFERROR(VLOOKUP($B15,site_huc_lookup!$N$2:$R$74,3,),"-")</f>
        <v>-</v>
      </c>
      <c r="D15" s="28" t="str">
        <f>IFERROR(VLOOKUP($B15,site_huc_lookup!$N$2:$R$74,4,),"-")</f>
        <v>-</v>
      </c>
      <c r="E15" s="26" t="str">
        <f>IFERROR(VLOOKUP($B15,site_huc_lookup!$N$2:$R$74,5,),"-")</f>
        <v>-</v>
      </c>
      <c r="F15" t="str">
        <f t="shared" si="0"/>
        <v>-</v>
      </c>
      <c r="G15" s="2" t="e">
        <f>IF(VLOOKUP($B15,SED_inventory_all!$A$2:$E$74,3,)=0,"-",VLOOKUP($B15,SED_inventory_all!$A$2:$E$74,3,))</f>
        <v>#N/A</v>
      </c>
      <c r="H15" s="2"/>
    </row>
    <row r="16" spans="1:8" x14ac:dyDescent="0.25">
      <c r="A16" s="34">
        <v>11</v>
      </c>
      <c r="B16" s="22" t="str">
        <f>HLOOKUP($C$1,site_huc_lookup!$A$1:$K$17,A16+1,)</f>
        <v>-</v>
      </c>
      <c r="C16" s="24" t="str">
        <f>IFERROR(VLOOKUP($B16,site_huc_lookup!$N$2:$R$74,3,),"-")</f>
        <v>-</v>
      </c>
      <c r="D16" s="28" t="str">
        <f>IFERROR(VLOOKUP($B16,site_huc_lookup!$N$2:$R$74,4,),"-")</f>
        <v>-</v>
      </c>
      <c r="E16" s="26" t="str">
        <f>IFERROR(VLOOKUP($B16,site_huc_lookup!$N$2:$R$74,5,),"-")</f>
        <v>-</v>
      </c>
      <c r="F16" t="str">
        <f t="shared" si="0"/>
        <v>-</v>
      </c>
      <c r="G16" s="2" t="e">
        <f>IF(VLOOKUP($B16,SED_inventory_all!$A$2:$E$74,3,)=0,"-",VLOOKUP($B16,SED_inventory_all!$A$2:$E$74,3,))</f>
        <v>#N/A</v>
      </c>
      <c r="H16" s="2"/>
    </row>
    <row r="17" spans="1:8" x14ac:dyDescent="0.25">
      <c r="A17" s="34">
        <v>12</v>
      </c>
      <c r="B17" s="22" t="str">
        <f>HLOOKUP($C$1,site_huc_lookup!$A$1:$K$17,A17+1,)</f>
        <v>-</v>
      </c>
      <c r="C17" s="24" t="str">
        <f>IFERROR(VLOOKUP($B17,site_huc_lookup!$N$2:$R$74,3,),"-")</f>
        <v>-</v>
      </c>
      <c r="D17" s="28" t="str">
        <f>IFERROR(VLOOKUP($B17,site_huc_lookup!$N$2:$R$74,4,),"-")</f>
        <v>-</v>
      </c>
      <c r="E17" s="26" t="str">
        <f>IFERROR(VLOOKUP($B17,site_huc_lookup!$N$2:$R$74,5,),"-")</f>
        <v>-</v>
      </c>
      <c r="F17" t="str">
        <f t="shared" si="0"/>
        <v>-</v>
      </c>
      <c r="G17" s="2" t="e">
        <f>IF(VLOOKUP($B17,SED_inventory_all!$A$2:$E$74,3,)=0,"-",VLOOKUP($B17,SED_inventory_all!$A$2:$E$74,3,))</f>
        <v>#N/A</v>
      </c>
      <c r="H17" s="2"/>
    </row>
    <row r="18" spans="1:8" x14ac:dyDescent="0.25">
      <c r="A18" s="34">
        <v>13</v>
      </c>
      <c r="B18" s="22" t="str">
        <f>HLOOKUP($C$1,site_huc_lookup!$A$1:$K$17,A18+1,)</f>
        <v>-</v>
      </c>
      <c r="C18" s="24" t="str">
        <f>IFERROR(VLOOKUP($B18,site_huc_lookup!$N$2:$R$74,3,),"-")</f>
        <v>-</v>
      </c>
      <c r="D18" s="28" t="str">
        <f>IFERROR(VLOOKUP($B18,site_huc_lookup!$N$2:$R$74,4,),"-")</f>
        <v>-</v>
      </c>
      <c r="E18" s="26" t="str">
        <f>IFERROR(VLOOKUP($B18,site_huc_lookup!$N$2:$R$74,5,),"-")</f>
        <v>-</v>
      </c>
      <c r="F18" t="str">
        <f t="shared" si="0"/>
        <v>-</v>
      </c>
      <c r="G18" s="2" t="e">
        <f>IF(VLOOKUP($B18,SED_inventory_all!$A$2:$E$74,3,)=0,"-",VLOOKUP($B18,SED_inventory_all!$A$2:$E$74,3,))</f>
        <v>#N/A</v>
      </c>
      <c r="H18" s="2"/>
    </row>
    <row r="19" spans="1:8" x14ac:dyDescent="0.25">
      <c r="A19" s="34">
        <v>14</v>
      </c>
      <c r="B19" s="22" t="str">
        <f>HLOOKUP($C$1,site_huc_lookup!$A$1:$K$17,A19+1,)</f>
        <v>-</v>
      </c>
      <c r="C19" s="24" t="str">
        <f>IFERROR(VLOOKUP($B19,site_huc_lookup!$N$2:$R$74,3,),"-")</f>
        <v>-</v>
      </c>
      <c r="D19" s="28" t="str">
        <f>IFERROR(VLOOKUP($B19,site_huc_lookup!$N$2:$R$74,4,),"-")</f>
        <v>-</v>
      </c>
      <c r="E19" s="26" t="str">
        <f>IFERROR(VLOOKUP($B19,site_huc_lookup!$N$2:$R$74,5,),"-")</f>
        <v>-</v>
      </c>
      <c r="F19" t="str">
        <f t="shared" si="0"/>
        <v>-</v>
      </c>
      <c r="G19" s="2" t="e">
        <f>IF(VLOOKUP($B19,SED_inventory_all!$A$2:$E$74,3,)=0,"-",VLOOKUP($B19,SED_inventory_all!$A$2:$E$74,3,))</f>
        <v>#N/A</v>
      </c>
      <c r="H19" s="2"/>
    </row>
    <row r="20" spans="1:8" x14ac:dyDescent="0.25">
      <c r="A20" s="34">
        <v>15</v>
      </c>
      <c r="B20" s="22" t="str">
        <f>HLOOKUP($C$1,site_huc_lookup!$A$1:$K$17,A20+1,)</f>
        <v>-</v>
      </c>
      <c r="C20" s="24" t="str">
        <f>IFERROR(VLOOKUP($B20,site_huc_lookup!$N$2:$R$74,3,),"-")</f>
        <v>-</v>
      </c>
      <c r="D20" s="28" t="str">
        <f>IFERROR(VLOOKUP($B20,site_huc_lookup!$N$2:$R$74,4,),"-")</f>
        <v>-</v>
      </c>
      <c r="E20" s="26" t="str">
        <f>IFERROR(VLOOKUP($B20,site_huc_lookup!$N$2:$R$74,5,),"-")</f>
        <v>-</v>
      </c>
      <c r="F20" t="str">
        <f t="shared" si="0"/>
        <v>-</v>
      </c>
      <c r="G20" s="2" t="e">
        <f>IF(VLOOKUP($B20,SED_inventory_all!$A$2:$E$74,3,)=0,"-",VLOOKUP($B20,SED_inventory_all!$A$2:$E$74,3,))</f>
        <v>#N/A</v>
      </c>
      <c r="H20" s="2"/>
    </row>
    <row r="21" spans="1:8" ht="15.75" thickBot="1" x14ac:dyDescent="0.3">
      <c r="A21" s="35">
        <v>16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 t="shared" si="0"/>
        <v>-</v>
      </c>
      <c r="G21" s="2" t="e">
        <f>IF(VLOOKUP($B21,SED_inventory_all!$A$2:$E$74,3,)=0,"-",VLOOKUP($B21,SED_inventory_all!$A$2:$E$74,3,))</f>
        <v>#N/A</v>
      </c>
      <c r="H21" s="2"/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6F24-C7FC-4904-A6B4-531D9A84FA2A}">
  <sheetPr>
    <tabColor theme="5" tint="-0.249977111117893"/>
  </sheetPr>
  <dimension ref="A1:H78"/>
  <sheetViews>
    <sheetView workbookViewId="0">
      <selection activeCell="P14" sqref="P14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8030205</v>
      </c>
      <c r="G1" s="4" t="s">
        <v>5</v>
      </c>
      <c r="H1" s="3" t="str">
        <f>"USGS sites in the "&amp;C3&amp;" Basin with " &amp;C2&amp;" Data, HUC-0"&amp;C1</f>
        <v>USGS sites in the Yalobusha Basin with Physical Data, HUC-08030205</v>
      </c>
    </row>
    <row r="2" spans="1:8" ht="15.75" thickBot="1" x14ac:dyDescent="0.3">
      <c r="A2" s="55" t="s">
        <v>6</v>
      </c>
      <c r="B2" s="56"/>
      <c r="C2" s="21" t="s">
        <v>353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Yalobusha</v>
      </c>
    </row>
    <row r="4" spans="1:8" ht="15.75" thickBot="1" x14ac:dyDescent="0.3"/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311</v>
      </c>
      <c r="H5" s="6"/>
    </row>
    <row r="6" spans="1:8" x14ac:dyDescent="0.25">
      <c r="A6" s="33">
        <v>1</v>
      </c>
      <c r="B6" s="22">
        <f>HLOOKUP($C$1,site_huc_lookup!$A$1:$K$17,A6+1,)</f>
        <v>7281960</v>
      </c>
      <c r="C6" s="24">
        <f>IFERROR(VLOOKUP($B6,site_huc_lookup!$N$2:$R$74,3,),"-")</f>
        <v>-89.173055599999998</v>
      </c>
      <c r="D6" s="28">
        <f>IFERROR(VLOOKUP($B6,site_huc_lookup!$N$2:$R$74,4,),"-")</f>
        <v>33.866111099999998</v>
      </c>
      <c r="E6" s="26" t="str">
        <f>IFERROR(VLOOKUP($B6,site_huc_lookup!$N$2:$R$74,5,),"-")</f>
        <v>Yalobusha River at Vardaman MS</v>
      </c>
      <c r="F6" t="str">
        <f t="shared" ref="F6:F21" si="0">TEXT(B6,"General")</f>
        <v>7281960</v>
      </c>
      <c r="G6" s="2">
        <f>IF(VLOOKUP($B6,PHY_inventory_all!$A$2:$E$74,3,)=0,"-",VLOOKUP($B6,PHY_inventory_all!$A$2:$E$74,3,))</f>
        <v>1711</v>
      </c>
      <c r="H6" s="2"/>
    </row>
    <row r="7" spans="1:8" x14ac:dyDescent="0.25">
      <c r="A7" s="34">
        <v>2</v>
      </c>
      <c r="B7" s="22">
        <f>HLOOKUP($C$1,site_huc_lookup!$A$1:$K$17,A7+1,)</f>
        <v>7281977</v>
      </c>
      <c r="C7" s="24">
        <f>IFERROR(VLOOKUP($B7,site_huc_lookup!$N$2:$R$74,3,),"-")</f>
        <v>-89.275833300000002</v>
      </c>
      <c r="D7" s="28">
        <f>IFERROR(VLOOKUP($B7,site_huc_lookup!$N$2:$R$74,4,),"-")</f>
        <v>33.838055560000001</v>
      </c>
      <c r="E7" s="26" t="str">
        <f>IFERROR(VLOOKUP($B7,site_huc_lookup!$N$2:$R$74,5,),"-")</f>
        <v>Yalobusha River at Derma MS</v>
      </c>
      <c r="F7" t="str">
        <f t="shared" si="0"/>
        <v>7281977</v>
      </c>
      <c r="G7" s="2">
        <f>IF(VLOOKUP($B7,PHY_inventory_all!$A$2:$E$74,3,)=0,"-",VLOOKUP($B7,PHY_inventory_all!$A$2:$E$74,3,))</f>
        <v>2138</v>
      </c>
      <c r="H7" s="2"/>
    </row>
    <row r="8" spans="1:8" x14ac:dyDescent="0.25">
      <c r="A8" s="34">
        <v>3</v>
      </c>
      <c r="B8" s="22">
        <f>HLOOKUP($C$1,site_huc_lookup!$A$1:$K$17,A8+1,)</f>
        <v>7282000</v>
      </c>
      <c r="C8" s="24">
        <f>IFERROR(VLOOKUP($B8,site_huc_lookup!$N$2:$R$74,3,),"-")</f>
        <v>-89.315555599999996</v>
      </c>
      <c r="D8" s="28">
        <f>IFERROR(VLOOKUP($B8,site_huc_lookup!$N$2:$R$74,4,),"-")</f>
        <v>33.838611100000001</v>
      </c>
      <c r="E8" s="26" t="str">
        <f>IFERROR(VLOOKUP($B8,site_huc_lookup!$N$2:$R$74,5,),"-")</f>
        <v>Yalobusha River and Topashaw Creek Canal at Calhoun City MS</v>
      </c>
      <c r="F8" t="str">
        <f t="shared" si="0"/>
        <v>7282000</v>
      </c>
      <c r="G8" s="2" t="str">
        <f>IF(VLOOKUP($B8,PHY_inventory_all!$A$2:$E$74,3,)=0,"-",VLOOKUP($B8,PHY_inventory_all!$A$2:$E$74,3,))</f>
        <v>-</v>
      </c>
      <c r="H8" s="2"/>
    </row>
    <row r="9" spans="1:8" x14ac:dyDescent="0.25">
      <c r="A9" s="34">
        <v>4</v>
      </c>
      <c r="B9" s="22">
        <f>HLOOKUP($C$1,site_huc_lookup!$A$1:$K$17,A9+1,)</f>
        <v>7282075</v>
      </c>
      <c r="C9" s="24">
        <f>IFERROR(VLOOKUP($B9,site_huc_lookup!$N$2:$R$74,3,),"-")</f>
        <v>-89.178611099999998</v>
      </c>
      <c r="D9" s="28">
        <f>IFERROR(VLOOKUP($B9,site_huc_lookup!$N$2:$R$74,4,),"-")</f>
        <v>33.758055560000003</v>
      </c>
      <c r="E9" s="26" t="str">
        <f>IFERROR(VLOOKUP($B9,site_huc_lookup!$N$2:$R$74,5,),"-")</f>
        <v>Topashaw Creek Canal near Hohenlinden MS</v>
      </c>
      <c r="F9" t="str">
        <f t="shared" si="0"/>
        <v>7282075</v>
      </c>
      <c r="G9" s="2">
        <f>IF(VLOOKUP($B9,PHY_inventory_all!$A$2:$E$74,3,)=0,"-",VLOOKUP($B9,PHY_inventory_all!$A$2:$E$74,3,))</f>
        <v>1576</v>
      </c>
      <c r="H9" s="2"/>
    </row>
    <row r="10" spans="1:8" x14ac:dyDescent="0.25">
      <c r="A10" s="34">
        <v>5</v>
      </c>
      <c r="B10" s="22">
        <f>HLOOKUP($C$1,site_huc_lookup!$A$1:$K$17,A10+1,)</f>
        <v>7282090</v>
      </c>
      <c r="C10" s="24">
        <f>IFERROR(VLOOKUP($B10,site_huc_lookup!$N$2:$R$74,3,),"-")</f>
        <v>-89.246944400000004</v>
      </c>
      <c r="D10" s="28">
        <f>IFERROR(VLOOKUP($B10,site_huc_lookup!$N$2:$R$74,4,),"-")</f>
        <v>33.78</v>
      </c>
      <c r="E10" s="26" t="str">
        <f>IFERROR(VLOOKUP($B10,site_huc_lookup!$N$2:$R$74,5,),"-")</f>
        <v>Topashaw Creek Canal near Derma MS</v>
      </c>
      <c r="F10" t="str">
        <f t="shared" si="0"/>
        <v>7282090</v>
      </c>
      <c r="G10" s="2">
        <f>IF(VLOOKUP($B10,PHY_inventory_all!$A$2:$E$74,3,)=0,"-",VLOOKUP($B10,PHY_inventory_all!$A$2:$E$74,3,))</f>
        <v>1645</v>
      </c>
      <c r="H10" s="2"/>
    </row>
    <row r="11" spans="1:8" x14ac:dyDescent="0.25">
      <c r="A11" s="34">
        <v>6</v>
      </c>
      <c r="B11" s="22">
        <f>HLOOKUP($C$1,site_huc_lookup!$A$1:$K$17,A11+1,)</f>
        <v>7282100</v>
      </c>
      <c r="C11" s="24">
        <f>IFERROR(VLOOKUP($B11,site_huc_lookup!$N$2:$R$74,3,),"-")</f>
        <v>-89.345833299999995</v>
      </c>
      <c r="D11" s="28">
        <f>IFERROR(VLOOKUP($B11,site_huc_lookup!$N$2:$R$74,4,),"-")</f>
        <v>33.814722199999999</v>
      </c>
      <c r="E11" s="26" t="str">
        <f>IFERROR(VLOOKUP($B11,site_huc_lookup!$N$2:$R$74,5,),"-")</f>
        <v>Topashaw Creek Canal near Calhoun City MS</v>
      </c>
      <c r="F11" t="str">
        <f t="shared" si="0"/>
        <v>7282100</v>
      </c>
      <c r="G11" s="2">
        <f>IF(VLOOKUP($B11,PHY_inventory_all!$A$2:$E$74,3,)=0,"-",VLOOKUP($B11,PHY_inventory_all!$A$2:$E$74,3,))</f>
        <v>157</v>
      </c>
      <c r="H11" s="2"/>
    </row>
    <row r="12" spans="1:8" x14ac:dyDescent="0.25">
      <c r="A12" s="34">
        <v>7</v>
      </c>
      <c r="B12" s="22">
        <f>HLOOKUP($C$1,site_huc_lookup!$A$1:$K$17,A12+1,)</f>
        <v>7282500</v>
      </c>
      <c r="C12" s="24">
        <f>IFERROR(VLOOKUP($B12,site_huc_lookup!$N$2:$R$74,3,),"-")</f>
        <v>-89.615081700000005</v>
      </c>
      <c r="D12" s="28">
        <f>IFERROR(VLOOKUP($B12,site_huc_lookup!$N$2:$R$74,4,),"-")</f>
        <v>33.816226870000001</v>
      </c>
      <c r="E12" s="26" t="str">
        <f>IFERROR(VLOOKUP($B12,site_huc_lookup!$N$2:$R$74,5,),"-")</f>
        <v>Yalobusha River at Graysport MS</v>
      </c>
      <c r="F12" t="str">
        <f t="shared" si="0"/>
        <v>7282500</v>
      </c>
      <c r="G12" s="2">
        <f>IF(VLOOKUP($B12,PHY_inventory_all!$A$2:$E$74,3,)=0,"-",VLOOKUP($B12,PHY_inventory_all!$A$2:$E$74,3,))</f>
        <v>8</v>
      </c>
      <c r="H12" s="2"/>
    </row>
    <row r="13" spans="1:8" x14ac:dyDescent="0.25">
      <c r="A13" s="34">
        <v>8</v>
      </c>
      <c r="B13" s="22">
        <f>HLOOKUP($C$1,site_huc_lookup!$A$1:$K$17,A13+1,)</f>
        <v>7283000</v>
      </c>
      <c r="C13" s="24">
        <f>IFERROR(VLOOKUP($B13,site_huc_lookup!$N$2:$R$74,3,),"-")</f>
        <v>-89.347777800000003</v>
      </c>
      <c r="D13" s="28">
        <f>IFERROR(VLOOKUP($B13,site_huc_lookup!$N$2:$R$74,4,),"-")</f>
        <v>33.973611099999999</v>
      </c>
      <c r="E13" s="26" t="str">
        <f>IFERROR(VLOOKUP($B13,site_huc_lookup!$N$2:$R$74,5,),"-")</f>
        <v>Skuna River at Bruce MS</v>
      </c>
      <c r="F13" t="str">
        <f t="shared" si="0"/>
        <v>7283000</v>
      </c>
      <c r="G13" s="2">
        <f>IF(VLOOKUP($B13,PHY_inventory_all!$A$2:$E$74,3,)=0,"-",VLOOKUP($B13,PHY_inventory_all!$A$2:$E$74,3,))</f>
        <v>589</v>
      </c>
      <c r="H13" s="2"/>
    </row>
    <row r="14" spans="1:8" x14ac:dyDescent="0.25">
      <c r="A14" s="34">
        <v>9</v>
      </c>
      <c r="B14" s="22">
        <f>HLOOKUP($C$1,site_huc_lookup!$A$1:$K$17,A14+1,)</f>
        <v>7283500</v>
      </c>
      <c r="C14" s="24">
        <f>IFERROR(VLOOKUP($B14,site_huc_lookup!$N$2:$R$74,3,),"-")</f>
        <v>-89.641750299999998</v>
      </c>
      <c r="D14" s="28">
        <f>IFERROR(VLOOKUP($B14,site_huc_lookup!$N$2:$R$74,4,),"-")</f>
        <v>33.909836140000003</v>
      </c>
      <c r="E14" s="26" t="str">
        <f>IFERROR(VLOOKUP($B14,site_huc_lookup!$N$2:$R$74,5,),"-")</f>
        <v>Skuna River near Coffeeville MS</v>
      </c>
      <c r="F14" t="str">
        <f t="shared" si="0"/>
        <v>7283500</v>
      </c>
      <c r="G14" s="2" t="str">
        <f>IF(VLOOKUP($B14,PHY_inventory_all!$A$2:$E$74,3,)=0,"-",VLOOKUP($B14,PHY_inventory_all!$A$2:$E$74,3,))</f>
        <v>-</v>
      </c>
      <c r="H14" s="2"/>
    </row>
    <row r="15" spans="1:8" x14ac:dyDescent="0.25">
      <c r="A15" s="34">
        <v>10</v>
      </c>
      <c r="B15" s="22">
        <f>HLOOKUP($C$1,site_huc_lookup!$A$1:$K$17,A15+1,)</f>
        <v>7284500</v>
      </c>
      <c r="C15" s="24">
        <f>IFERROR(VLOOKUP($B15,site_huc_lookup!$N$2:$R$74,3,),"-")</f>
        <v>-89.770641699999999</v>
      </c>
      <c r="D15" s="28">
        <f>IFERROR(VLOOKUP($B15,site_huc_lookup!$N$2:$R$74,4,),"-")</f>
        <v>33.808726499999999</v>
      </c>
      <c r="E15" s="26" t="str">
        <f>IFERROR(VLOOKUP($B15,site_huc_lookup!$N$2:$R$74,5,),"-")</f>
        <v>Grenada Lake near Grenada MS</v>
      </c>
      <c r="F15" t="str">
        <f t="shared" si="0"/>
        <v>7284500</v>
      </c>
      <c r="G15" s="2" t="str">
        <f>IF(VLOOKUP($B15,PHY_inventory_all!$A$2:$E$74,3,)=0,"-",VLOOKUP($B15,PHY_inventory_all!$A$2:$E$74,3,))</f>
        <v>-</v>
      </c>
      <c r="H15" s="2"/>
    </row>
    <row r="16" spans="1:8" x14ac:dyDescent="0.25">
      <c r="A16" s="34">
        <v>11</v>
      </c>
      <c r="B16" s="22">
        <f>HLOOKUP($C$1,site_huc_lookup!$A$1:$K$17,A16+1,)</f>
        <v>7285000</v>
      </c>
      <c r="C16" s="24">
        <f>IFERROR(VLOOKUP($B16,site_huc_lookup!$N$2:$R$74,3,),"-")</f>
        <v>-89.770641699999999</v>
      </c>
      <c r="D16" s="28">
        <f>IFERROR(VLOOKUP($B16,site_huc_lookup!$N$2:$R$74,4,),"-")</f>
        <v>33.808726499999999</v>
      </c>
      <c r="E16" s="26" t="str">
        <f>IFERROR(VLOOKUP($B16,site_huc_lookup!$N$2:$R$74,5,),"-")</f>
        <v>Yalobusha R at Grenada Dam near Grenada MS</v>
      </c>
      <c r="F16" t="str">
        <f t="shared" si="0"/>
        <v>7285000</v>
      </c>
      <c r="G16" s="2" t="str">
        <f>IF(VLOOKUP($B16,PHY_inventory_all!$A$2:$E$74,3,)=0,"-",VLOOKUP($B16,PHY_inventory_all!$A$2:$E$74,3,))</f>
        <v>-</v>
      </c>
      <c r="H16" s="2"/>
    </row>
    <row r="17" spans="1:8" x14ac:dyDescent="0.25">
      <c r="A17" s="34">
        <v>12</v>
      </c>
      <c r="B17" s="22">
        <f>HLOOKUP($C$1,site_huc_lookup!$A$1:$K$17,A17+1,)</f>
        <v>7285400</v>
      </c>
      <c r="C17" s="24">
        <f>IFERROR(VLOOKUP($B17,site_huc_lookup!$N$2:$R$74,3,),"-")</f>
        <v>-89.787585899999996</v>
      </c>
      <c r="D17" s="28">
        <f>IFERROR(VLOOKUP($B17,site_huc_lookup!$N$2:$R$74,4,),"-")</f>
        <v>33.774004849999997</v>
      </c>
      <c r="E17" s="26" t="str">
        <f>IFERROR(VLOOKUP($B17,site_huc_lookup!$N$2:$R$74,5,),"-")</f>
        <v>Batupan Bogue at Grenada MS</v>
      </c>
      <c r="F17" t="str">
        <f t="shared" si="0"/>
        <v>7285400</v>
      </c>
      <c r="G17" s="2">
        <f>IF(VLOOKUP($B17,PHY_inventory_all!$A$2:$E$74,3,)=0,"-",VLOOKUP($B17,PHY_inventory_all!$A$2:$E$74,3,))</f>
        <v>1995</v>
      </c>
      <c r="H17" s="2"/>
    </row>
    <row r="18" spans="1:8" x14ac:dyDescent="0.25">
      <c r="A18" s="34">
        <v>13</v>
      </c>
      <c r="B18" s="22">
        <f>HLOOKUP($C$1,site_huc_lookup!$A$1:$K$17,A18+1,)</f>
        <v>7285500</v>
      </c>
      <c r="C18" s="24">
        <f>IFERROR(VLOOKUP($B18,site_huc_lookup!$N$2:$R$74,3,),"-")</f>
        <v>-89.809722199999996</v>
      </c>
      <c r="D18" s="28">
        <f>IFERROR(VLOOKUP($B18,site_huc_lookup!$N$2:$R$74,4,),"-")</f>
        <v>33.787777779999999</v>
      </c>
      <c r="E18" s="26" t="str">
        <f>IFERROR(VLOOKUP($B18,site_huc_lookup!$N$2:$R$74,5,),"-")</f>
        <v>Yalobusha River at Grenada MS</v>
      </c>
      <c r="F18" t="str">
        <f t="shared" si="0"/>
        <v>7285500</v>
      </c>
      <c r="G18" s="2">
        <f>IF(VLOOKUP($B18,PHY_inventory_all!$A$2:$E$74,3,)=0,"-",VLOOKUP($B18,PHY_inventory_all!$A$2:$E$74,3,))</f>
        <v>92</v>
      </c>
      <c r="H18" s="2"/>
    </row>
    <row r="19" spans="1:8" x14ac:dyDescent="0.25">
      <c r="A19" s="34">
        <v>14</v>
      </c>
      <c r="B19" s="22">
        <f>HLOOKUP($C$1,site_huc_lookup!$A$1:$K$17,A19+1,)</f>
        <v>7285510</v>
      </c>
      <c r="C19" s="24">
        <f>IFERROR(VLOOKUP($B19,site_huc_lookup!$N$2:$R$74,3,),"-")</f>
        <v>-89.809722199999996</v>
      </c>
      <c r="D19" s="28">
        <f>IFERROR(VLOOKUP($B19,site_huc_lookup!$N$2:$R$74,4,),"-")</f>
        <v>33.787777779999999</v>
      </c>
      <c r="E19" s="26" t="str">
        <f>IFERROR(VLOOKUP($B19,site_huc_lookup!$N$2:$R$74,5,),"-")</f>
        <v>YALOBUSHA RIVER AT NSI INTAKE AT GRENADA MS--published under 07285500</v>
      </c>
      <c r="F19" t="str">
        <f t="shared" si="0"/>
        <v>7285510</v>
      </c>
      <c r="G19" s="2" t="str">
        <f>IF(VLOOKUP($B19,PHY_inventory_all!$A$2:$E$74,3,)=0,"-",VLOOKUP($B19,PHY_inventory_all!$A$2:$E$74,3,))</f>
        <v>-</v>
      </c>
      <c r="H19" s="2"/>
    </row>
    <row r="20" spans="1:8" x14ac:dyDescent="0.25">
      <c r="A20" s="34">
        <v>15</v>
      </c>
      <c r="B20" s="22">
        <f>HLOOKUP($C$1,site_huc_lookup!$A$1:$K$17,A20+1,)</f>
        <v>7285900</v>
      </c>
      <c r="C20" s="24">
        <f>IFERROR(VLOOKUP($B20,site_huc_lookup!$N$2:$R$74,3,),"-")</f>
        <v>-89.996755199999996</v>
      </c>
      <c r="D20" s="28">
        <f>IFERROR(VLOOKUP($B20,site_huc_lookup!$N$2:$R$74,4,),"-")</f>
        <v>33.917058570000002</v>
      </c>
      <c r="E20" s="26" t="str">
        <f>IFERROR(VLOOKUP($B20,site_huc_lookup!$N$2:$R$74,5,),"-")</f>
        <v>Askalmore Creek at Retention Dam near Cascilla MS</v>
      </c>
      <c r="F20" t="str">
        <f t="shared" si="0"/>
        <v>7285900</v>
      </c>
      <c r="G20" s="2" t="str">
        <f>IF(VLOOKUP($B20,PHY_inventory_all!$A$2:$E$74,3,)=0,"-",VLOOKUP($B20,PHY_inventory_all!$A$2:$E$74,3,))</f>
        <v>-</v>
      </c>
      <c r="H20" s="2"/>
    </row>
    <row r="21" spans="1:8" ht="15.75" thickBot="1" x14ac:dyDescent="0.3">
      <c r="A21" s="35">
        <v>16</v>
      </c>
      <c r="B21" s="23">
        <f>HLOOKUP($C$1,site_huc_lookup!$A$1:$K$17,A21+1,)</f>
        <v>7286000</v>
      </c>
      <c r="C21" s="25">
        <f>IFERROR(VLOOKUP($B21,site_huc_lookup!$N$2:$R$74,3,),"-")</f>
        <v>-90.069533000000007</v>
      </c>
      <c r="D21" s="29">
        <f>IFERROR(VLOOKUP($B21,site_huc_lookup!$N$2:$R$74,4,),"-")</f>
        <v>33.918169749999997</v>
      </c>
      <c r="E21" s="27" t="str">
        <f>IFERROR(VLOOKUP($B21,site_huc_lookup!$N$2:$R$74,5,),"-")</f>
        <v>Askalmore Creek near Charleston MS</v>
      </c>
      <c r="F21" t="str">
        <f t="shared" si="0"/>
        <v>7286000</v>
      </c>
      <c r="G21" s="2" t="str">
        <f>IF(VLOOKUP($B21,PHY_inventory_all!$A$2:$E$74,3,)=0,"-",VLOOKUP($B21,PHY_inventory_all!$A$2:$E$74,3,))</f>
        <v>-</v>
      </c>
      <c r="H21" s="2"/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78"/>
  <sheetViews>
    <sheetView workbookViewId="0">
      <selection activeCell="C2" sqref="C2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8030208</v>
      </c>
      <c r="G1" s="4" t="s">
        <v>5</v>
      </c>
      <c r="H1" s="3" t="str">
        <f>"USGS sites in the "&amp;C3&amp;" Basin with " &amp;C2&amp;" Data, HUC-0"&amp;C1</f>
        <v>USGS sites in the Lower Yazoo Basin with Biological Data, HUC-08030208</v>
      </c>
    </row>
    <row r="2" spans="1:8" ht="15.75" thickBot="1" x14ac:dyDescent="0.3">
      <c r="A2" s="55" t="s">
        <v>6</v>
      </c>
      <c r="B2" s="56"/>
      <c r="C2" s="21" t="s">
        <v>142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Lower Yazoo</v>
      </c>
    </row>
    <row r="4" spans="1:8" ht="15.75" thickBot="1" x14ac:dyDescent="0.3"/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105</v>
      </c>
      <c r="H5" s="6"/>
    </row>
    <row r="6" spans="1:8" x14ac:dyDescent="0.25">
      <c r="A6" s="33">
        <v>1</v>
      </c>
      <c r="B6" s="22">
        <f>HLOOKUP($C$1,site_huc_lookup!$A$1:$K$17,A6+1,)</f>
        <v>7288955</v>
      </c>
      <c r="C6" s="24">
        <f>IFERROR(VLOOKUP($B6,site_huc_lookup!$N$2:$R$74,3,),"-")</f>
        <v>-90.914166699999996</v>
      </c>
      <c r="D6" s="28">
        <f>IFERROR(VLOOKUP($B6,site_huc_lookup!$N$2:$R$74,4,),"-")</f>
        <v>32.444166670000001</v>
      </c>
      <c r="E6" s="26" t="str">
        <f>IFERROR(VLOOKUP($B6,site_huc_lookup!$N$2:$R$74,5,),"-")</f>
        <v>Yazoo River below Steele Bayou near Long Lake MS</v>
      </c>
      <c r="F6" t="str">
        <f t="shared" ref="F6:F21" si="0">TEXT(B6,"General")</f>
        <v>7288955</v>
      </c>
      <c r="G6" s="2">
        <f>IF(VLOOKUP($B6,BIO_inventory_all!$A$2:$E$74,3,)=0,"-",VLOOKUP($B6,BIO_inventory_all!$A$2:$E$74,3,))</f>
        <v>221</v>
      </c>
      <c r="H6" s="2"/>
    </row>
    <row r="7" spans="1:8" x14ac:dyDescent="0.25">
      <c r="A7" s="34">
        <v>2</v>
      </c>
      <c r="B7" s="22" t="str">
        <f>HLOOKUP($C$1,site_huc_lookup!$A$1:$K$17,A7+1,)</f>
        <v>-</v>
      </c>
      <c r="C7" s="24" t="str">
        <f>IFERROR(VLOOKUP($B7,site_huc_lookup!$N$2:$R$74,3,),"-")</f>
        <v>-</v>
      </c>
      <c r="D7" s="28" t="str">
        <f>IFERROR(VLOOKUP($B7,site_huc_lookup!$N$2:$R$74,4,),"-")</f>
        <v>-</v>
      </c>
      <c r="E7" s="26" t="str">
        <f>IFERROR(VLOOKUP($B7,site_huc_lookup!$N$2:$R$74,5,),"-")</f>
        <v>-</v>
      </c>
      <c r="F7" t="str">
        <f t="shared" si="0"/>
        <v>-</v>
      </c>
      <c r="G7" s="2" t="e">
        <f>IF(VLOOKUP($B7,BIO_inventory_all!$A$2:$E$74,3,)=0,"-",VLOOKUP($B7,BIO_inventory_all!$A$2:$E$74,3,))</f>
        <v>#N/A</v>
      </c>
      <c r="H7" s="2"/>
    </row>
    <row r="8" spans="1:8" x14ac:dyDescent="0.25">
      <c r="A8" s="34">
        <v>3</v>
      </c>
      <c r="B8" s="22" t="str">
        <f>HLOOKUP($C$1,site_huc_lookup!$A$1:$K$17,A8+1,)</f>
        <v>-</v>
      </c>
      <c r="C8" s="24" t="str">
        <f>IFERROR(VLOOKUP($B8,site_huc_lookup!$N$2:$R$74,3,),"-")</f>
        <v>-</v>
      </c>
      <c r="D8" s="28" t="str">
        <f>IFERROR(VLOOKUP($B8,site_huc_lookup!$N$2:$R$74,4,),"-")</f>
        <v>-</v>
      </c>
      <c r="E8" s="26" t="str">
        <f>IFERROR(VLOOKUP($B8,site_huc_lookup!$N$2:$R$74,5,),"-")</f>
        <v>-</v>
      </c>
      <c r="F8" t="str">
        <f t="shared" si="0"/>
        <v>-</v>
      </c>
      <c r="G8" s="2" t="e">
        <f>IF(VLOOKUP($B8,BIO_inventory_all!$A$2:$E$74,3,)=0,"-",VLOOKUP($B8,BIO_inventory_all!$A$2:$E$74,3,))</f>
        <v>#N/A</v>
      </c>
      <c r="H8" s="2"/>
    </row>
    <row r="9" spans="1:8" x14ac:dyDescent="0.25">
      <c r="A9" s="34">
        <v>4</v>
      </c>
      <c r="B9" s="22" t="str">
        <f>HLOOKUP($C$1,site_huc_lookup!$A$1:$K$17,A9+1,)</f>
        <v>-</v>
      </c>
      <c r="C9" s="24" t="str">
        <f>IFERROR(VLOOKUP($B9,site_huc_lookup!$N$2:$R$74,3,),"-")</f>
        <v>-</v>
      </c>
      <c r="D9" s="28" t="str">
        <f>IFERROR(VLOOKUP($B9,site_huc_lookup!$N$2:$R$74,4,),"-")</f>
        <v>-</v>
      </c>
      <c r="E9" s="26" t="str">
        <f>IFERROR(VLOOKUP($B9,site_huc_lookup!$N$2:$R$74,5,),"-")</f>
        <v>-</v>
      </c>
      <c r="F9" t="str">
        <f t="shared" si="0"/>
        <v>-</v>
      </c>
      <c r="G9" s="2" t="e">
        <f>IF(VLOOKUP($B9,BIO_inventory_all!$A$2:$E$74,3,)=0,"-",VLOOKUP($B9,BIO_inventory_all!$A$2:$E$74,3,))</f>
        <v>#N/A</v>
      </c>
      <c r="H9" s="2"/>
    </row>
    <row r="10" spans="1:8" x14ac:dyDescent="0.25">
      <c r="A10" s="34">
        <v>5</v>
      </c>
      <c r="B10" s="22" t="str">
        <f>HLOOKUP($C$1,site_huc_lookup!$A$1:$K$17,A10+1,)</f>
        <v>-</v>
      </c>
      <c r="C10" s="24" t="str">
        <f>IFERROR(VLOOKUP($B10,site_huc_lookup!$N$2:$R$74,3,),"-")</f>
        <v>-</v>
      </c>
      <c r="D10" s="28" t="str">
        <f>IFERROR(VLOOKUP($B10,site_huc_lookup!$N$2:$R$74,4,),"-")</f>
        <v>-</v>
      </c>
      <c r="E10" s="26" t="str">
        <f>IFERROR(VLOOKUP($B10,site_huc_lookup!$N$2:$R$74,5,),"-")</f>
        <v>-</v>
      </c>
      <c r="F10" t="str">
        <f t="shared" si="0"/>
        <v>-</v>
      </c>
      <c r="G10" s="2" t="e">
        <f>IF(VLOOKUP($B10,BIO_inventory_all!$A$2:$E$74,3,)=0,"-",VLOOKUP($B10,BIO_inventory_all!$A$2:$E$74,3,))</f>
        <v>#N/A</v>
      </c>
      <c r="H10" s="2"/>
    </row>
    <row r="11" spans="1:8" x14ac:dyDescent="0.25">
      <c r="A11" s="34">
        <v>6</v>
      </c>
      <c r="B11" s="22" t="str">
        <f>HLOOKUP($C$1,site_huc_lookup!$A$1:$K$17,A11+1,)</f>
        <v>-</v>
      </c>
      <c r="C11" s="24" t="str">
        <f>IFERROR(VLOOKUP($B11,site_huc_lookup!$N$2:$R$74,3,),"-")</f>
        <v>-</v>
      </c>
      <c r="D11" s="28" t="str">
        <f>IFERROR(VLOOKUP($B11,site_huc_lookup!$N$2:$R$74,4,),"-")</f>
        <v>-</v>
      </c>
      <c r="E11" s="26" t="str">
        <f>IFERROR(VLOOKUP($B11,site_huc_lookup!$N$2:$R$74,5,),"-")</f>
        <v>-</v>
      </c>
      <c r="F11" t="str">
        <f t="shared" si="0"/>
        <v>-</v>
      </c>
      <c r="G11" s="2" t="e">
        <f>IF(VLOOKUP($B11,BIO_inventory_all!$A$2:$E$74,3,)=0,"-",VLOOKUP($B11,BIO_inventory_all!$A$2:$E$74,3,))</f>
        <v>#N/A</v>
      </c>
      <c r="H11" s="2"/>
    </row>
    <row r="12" spans="1:8" x14ac:dyDescent="0.25">
      <c r="A12" s="34">
        <v>7</v>
      </c>
      <c r="B12" s="22" t="str">
        <f>HLOOKUP($C$1,site_huc_lookup!$A$1:$K$17,A12+1,)</f>
        <v>-</v>
      </c>
      <c r="C12" s="24" t="str">
        <f>IFERROR(VLOOKUP($B12,site_huc_lookup!$N$2:$R$74,3,),"-")</f>
        <v>-</v>
      </c>
      <c r="D12" s="28" t="str">
        <f>IFERROR(VLOOKUP($B12,site_huc_lookup!$N$2:$R$74,4,),"-")</f>
        <v>-</v>
      </c>
      <c r="E12" s="26" t="str">
        <f>IFERROR(VLOOKUP($B12,site_huc_lookup!$N$2:$R$74,5,),"-")</f>
        <v>-</v>
      </c>
      <c r="F12" t="str">
        <f t="shared" si="0"/>
        <v>-</v>
      </c>
      <c r="G12" s="2" t="e">
        <f>IF(VLOOKUP($B12,BIO_inventory_all!$A$2:$E$74,3,)=0,"-",VLOOKUP($B12,BIO_inventory_all!$A$2:$E$74,3,))</f>
        <v>#N/A</v>
      </c>
      <c r="H12" s="2"/>
    </row>
    <row r="13" spans="1:8" x14ac:dyDescent="0.25">
      <c r="A13" s="34">
        <v>8</v>
      </c>
      <c r="B13" s="22" t="str">
        <f>HLOOKUP($C$1,site_huc_lookup!$A$1:$K$17,A13+1,)</f>
        <v>-</v>
      </c>
      <c r="C13" s="24" t="str">
        <f>IFERROR(VLOOKUP($B13,site_huc_lookup!$N$2:$R$74,3,),"-")</f>
        <v>-</v>
      </c>
      <c r="D13" s="28" t="str">
        <f>IFERROR(VLOOKUP($B13,site_huc_lookup!$N$2:$R$74,4,),"-")</f>
        <v>-</v>
      </c>
      <c r="E13" s="26" t="str">
        <f>IFERROR(VLOOKUP($B13,site_huc_lookup!$N$2:$R$74,5,),"-")</f>
        <v>-</v>
      </c>
      <c r="F13" t="str">
        <f t="shared" si="0"/>
        <v>-</v>
      </c>
      <c r="G13" s="2" t="e">
        <f>IF(VLOOKUP($B13,BIO_inventory_all!$A$2:$E$74,3,)=0,"-",VLOOKUP($B13,BIO_inventory_all!$A$2:$E$74,3,))</f>
        <v>#N/A</v>
      </c>
      <c r="H13" s="2"/>
    </row>
    <row r="14" spans="1:8" x14ac:dyDescent="0.25">
      <c r="A14" s="34">
        <v>9</v>
      </c>
      <c r="B14" s="22" t="str">
        <f>HLOOKUP($C$1,site_huc_lookup!$A$1:$K$17,A14+1,)</f>
        <v>-</v>
      </c>
      <c r="C14" s="24" t="str">
        <f>IFERROR(VLOOKUP($B14,site_huc_lookup!$N$2:$R$74,3,),"-")</f>
        <v>-</v>
      </c>
      <c r="D14" s="28" t="str">
        <f>IFERROR(VLOOKUP($B14,site_huc_lookup!$N$2:$R$74,4,),"-")</f>
        <v>-</v>
      </c>
      <c r="E14" s="26" t="str">
        <f>IFERROR(VLOOKUP($B14,site_huc_lookup!$N$2:$R$74,5,),"-")</f>
        <v>-</v>
      </c>
      <c r="F14" t="str">
        <f t="shared" si="0"/>
        <v>-</v>
      </c>
      <c r="G14" s="2" t="e">
        <f>IF(VLOOKUP($B14,BIO_inventory_all!$A$2:$E$74,3,)=0,"-",VLOOKUP($B14,BIO_inventory_all!$A$2:$E$74,3,))</f>
        <v>#N/A</v>
      </c>
      <c r="H14" s="2"/>
    </row>
    <row r="15" spans="1:8" x14ac:dyDescent="0.25">
      <c r="A15" s="34">
        <v>10</v>
      </c>
      <c r="B15" s="22" t="str">
        <f>HLOOKUP($C$1,site_huc_lookup!$A$1:$K$17,A15+1,)</f>
        <v>-</v>
      </c>
      <c r="C15" s="24" t="str">
        <f>IFERROR(VLOOKUP($B15,site_huc_lookup!$N$2:$R$74,3,),"-")</f>
        <v>-</v>
      </c>
      <c r="D15" s="28" t="str">
        <f>IFERROR(VLOOKUP($B15,site_huc_lookup!$N$2:$R$74,4,),"-")</f>
        <v>-</v>
      </c>
      <c r="E15" s="26" t="str">
        <f>IFERROR(VLOOKUP($B15,site_huc_lookup!$N$2:$R$74,5,),"-")</f>
        <v>-</v>
      </c>
      <c r="F15" t="str">
        <f t="shared" si="0"/>
        <v>-</v>
      </c>
      <c r="G15" s="2" t="e">
        <f>IF(VLOOKUP($B15,BIO_inventory_all!$A$2:$E$74,3,)=0,"-",VLOOKUP($B15,BIO_inventory_all!$A$2:$E$74,3,))</f>
        <v>#N/A</v>
      </c>
      <c r="H15" s="2"/>
    </row>
    <row r="16" spans="1:8" x14ac:dyDescent="0.25">
      <c r="A16" s="34">
        <v>11</v>
      </c>
      <c r="B16" s="22" t="str">
        <f>HLOOKUP($C$1,site_huc_lookup!$A$1:$K$17,A16+1,)</f>
        <v>-</v>
      </c>
      <c r="C16" s="24" t="str">
        <f>IFERROR(VLOOKUP($B16,site_huc_lookup!$N$2:$R$74,3,),"-")</f>
        <v>-</v>
      </c>
      <c r="D16" s="28" t="str">
        <f>IFERROR(VLOOKUP($B16,site_huc_lookup!$N$2:$R$74,4,),"-")</f>
        <v>-</v>
      </c>
      <c r="E16" s="26" t="str">
        <f>IFERROR(VLOOKUP($B16,site_huc_lookup!$N$2:$R$74,5,),"-")</f>
        <v>-</v>
      </c>
      <c r="F16" t="str">
        <f t="shared" si="0"/>
        <v>-</v>
      </c>
      <c r="G16" s="2" t="e">
        <f>IF(VLOOKUP($B16,BIO_inventory_all!$A$2:$E$74,3,)=0,"-",VLOOKUP($B16,BIO_inventory_all!$A$2:$E$74,3,))</f>
        <v>#N/A</v>
      </c>
      <c r="H16" s="2"/>
    </row>
    <row r="17" spans="1:8" x14ac:dyDescent="0.25">
      <c r="A17" s="34">
        <v>12</v>
      </c>
      <c r="B17" s="22" t="str">
        <f>HLOOKUP($C$1,site_huc_lookup!$A$1:$K$17,A17+1,)</f>
        <v>-</v>
      </c>
      <c r="C17" s="24" t="str">
        <f>IFERROR(VLOOKUP($B17,site_huc_lookup!$N$2:$R$74,3,),"-")</f>
        <v>-</v>
      </c>
      <c r="D17" s="28" t="str">
        <f>IFERROR(VLOOKUP($B17,site_huc_lookup!$N$2:$R$74,4,),"-")</f>
        <v>-</v>
      </c>
      <c r="E17" s="26" t="str">
        <f>IFERROR(VLOOKUP($B17,site_huc_lookup!$N$2:$R$74,5,),"-")</f>
        <v>-</v>
      </c>
      <c r="F17" t="str">
        <f t="shared" si="0"/>
        <v>-</v>
      </c>
      <c r="G17" s="2" t="e">
        <f>IF(VLOOKUP($B17,BIO_inventory_all!$A$2:$E$74,3,)=0,"-",VLOOKUP($B17,BIO_inventory_all!$A$2:$E$74,3,))</f>
        <v>#N/A</v>
      </c>
      <c r="H17" s="2"/>
    </row>
    <row r="18" spans="1:8" x14ac:dyDescent="0.25">
      <c r="A18" s="34">
        <v>13</v>
      </c>
      <c r="B18" s="22" t="str">
        <f>HLOOKUP($C$1,site_huc_lookup!$A$1:$K$17,A18+1,)</f>
        <v>-</v>
      </c>
      <c r="C18" s="24" t="str">
        <f>IFERROR(VLOOKUP($B18,site_huc_lookup!$N$2:$R$74,3,),"-")</f>
        <v>-</v>
      </c>
      <c r="D18" s="28" t="str">
        <f>IFERROR(VLOOKUP($B18,site_huc_lookup!$N$2:$R$74,4,),"-")</f>
        <v>-</v>
      </c>
      <c r="E18" s="26" t="str">
        <f>IFERROR(VLOOKUP($B18,site_huc_lookup!$N$2:$R$74,5,),"-")</f>
        <v>-</v>
      </c>
      <c r="F18" t="str">
        <f t="shared" si="0"/>
        <v>-</v>
      </c>
      <c r="G18" s="2" t="e">
        <f>IF(VLOOKUP($B18,BIO_inventory_all!$A$2:$E$74,3,)=0,"-",VLOOKUP($B18,BIO_inventory_all!$A$2:$E$74,3,))</f>
        <v>#N/A</v>
      </c>
      <c r="H18" s="2"/>
    </row>
    <row r="19" spans="1:8" x14ac:dyDescent="0.25">
      <c r="A19" s="34">
        <v>14</v>
      </c>
      <c r="B19" s="22" t="str">
        <f>HLOOKUP($C$1,site_huc_lookup!$A$1:$K$17,A19+1,)</f>
        <v>-</v>
      </c>
      <c r="C19" s="24" t="str">
        <f>IFERROR(VLOOKUP($B19,site_huc_lookup!$N$2:$R$74,3,),"-")</f>
        <v>-</v>
      </c>
      <c r="D19" s="28" t="str">
        <f>IFERROR(VLOOKUP($B19,site_huc_lookup!$N$2:$R$74,4,),"-")</f>
        <v>-</v>
      </c>
      <c r="E19" s="26" t="str">
        <f>IFERROR(VLOOKUP($B19,site_huc_lookup!$N$2:$R$74,5,),"-")</f>
        <v>-</v>
      </c>
      <c r="F19" t="str">
        <f t="shared" si="0"/>
        <v>-</v>
      </c>
      <c r="G19" s="2" t="e">
        <f>IF(VLOOKUP($B19,BIO_inventory_all!$A$2:$E$74,3,)=0,"-",VLOOKUP($B19,BIO_inventory_all!$A$2:$E$74,3,))</f>
        <v>#N/A</v>
      </c>
      <c r="H19" s="2"/>
    </row>
    <row r="20" spans="1:8" x14ac:dyDescent="0.25">
      <c r="A20" s="34">
        <v>15</v>
      </c>
      <c r="B20" s="22" t="str">
        <f>HLOOKUP($C$1,site_huc_lookup!$A$1:$K$17,A20+1,)</f>
        <v>-</v>
      </c>
      <c r="C20" s="24" t="str">
        <f>IFERROR(VLOOKUP($B20,site_huc_lookup!$N$2:$R$74,3,),"-")</f>
        <v>-</v>
      </c>
      <c r="D20" s="28" t="str">
        <f>IFERROR(VLOOKUP($B20,site_huc_lookup!$N$2:$R$74,4,),"-")</f>
        <v>-</v>
      </c>
      <c r="E20" s="26" t="str">
        <f>IFERROR(VLOOKUP($B20,site_huc_lookup!$N$2:$R$74,5,),"-")</f>
        <v>-</v>
      </c>
      <c r="F20" t="str">
        <f t="shared" si="0"/>
        <v>-</v>
      </c>
      <c r="G20" s="2" t="e">
        <f>IF(VLOOKUP($B20,BIO_inventory_all!$A$2:$E$74,3,)=0,"-",VLOOKUP($B20,BIO_inventory_all!$A$2:$E$74,3,))</f>
        <v>#N/A</v>
      </c>
      <c r="H20" s="2"/>
    </row>
    <row r="21" spans="1:8" ht="15.75" thickBot="1" x14ac:dyDescent="0.3">
      <c r="A21" s="35">
        <v>16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 t="shared" si="0"/>
        <v>-</v>
      </c>
      <c r="G21" s="2" t="e">
        <f>IF(VLOOKUP($B21,BIO_inventory_all!$A$2:$E$74,3,)=0,"-",VLOOKUP($B21,BIO_inventory_all!$A$2:$E$74,3,))</f>
        <v>#N/A</v>
      </c>
      <c r="H21" s="2"/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25:D25"/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B4B-AF16-4CCA-9D04-7192B2A98EEA}">
  <sheetPr>
    <tabColor rgb="FFFF0000"/>
  </sheetPr>
  <dimension ref="A1:H78"/>
  <sheetViews>
    <sheetView workbookViewId="0">
      <selection activeCell="G15" sqref="G15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8030205</v>
      </c>
      <c r="G1" s="4" t="s">
        <v>5</v>
      </c>
      <c r="H1" s="3" t="str">
        <f>"USGS sites in the "&amp;C3&amp;" Basin with " &amp;C2&amp;" Data, HUC-0"&amp;C1</f>
        <v>USGS sites in the Yalobusha Basin with Microbiological Data, HUC-08030205</v>
      </c>
    </row>
    <row r="2" spans="1:8" ht="15.75" thickBot="1" x14ac:dyDescent="0.3">
      <c r="A2" s="55" t="s">
        <v>6</v>
      </c>
      <c r="B2" s="56"/>
      <c r="C2" s="21" t="s">
        <v>186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Yalobusha</v>
      </c>
    </row>
    <row r="4" spans="1:8" ht="15.75" thickBot="1" x14ac:dyDescent="0.3"/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177</v>
      </c>
      <c r="H5" s="6"/>
    </row>
    <row r="6" spans="1:8" x14ac:dyDescent="0.25">
      <c r="A6" s="33">
        <v>1</v>
      </c>
      <c r="B6" s="22">
        <f>HLOOKUP($C$1,site_huc_lookup!$A$1:$K$17,A6+1,)</f>
        <v>7281960</v>
      </c>
      <c r="C6" s="24">
        <f>IFERROR(VLOOKUP($B6,site_huc_lookup!$N$2:$R$74,3,),"-")</f>
        <v>-89.173055599999998</v>
      </c>
      <c r="D6" s="28">
        <f>IFERROR(VLOOKUP($B6,site_huc_lookup!$N$2:$R$74,4,),"-")</f>
        <v>33.866111099999998</v>
      </c>
      <c r="E6" s="26" t="str">
        <f>IFERROR(VLOOKUP($B6,site_huc_lookup!$N$2:$R$74,5,),"-")</f>
        <v>Yalobusha River at Vardaman MS</v>
      </c>
      <c r="F6" t="str">
        <f t="shared" ref="F6:F21" si="0">TEXT(B6,"General")</f>
        <v>7281960</v>
      </c>
      <c r="G6" s="2" t="str">
        <f>IF(VLOOKUP($B6,MBI_inventory_all!$A$2:$E$74,3,)=0,"-",VLOOKUP($B6,MBI_inventory_all!$A$2:$E$74,3,))</f>
        <v>-</v>
      </c>
      <c r="H6" s="2"/>
    </row>
    <row r="7" spans="1:8" x14ac:dyDescent="0.25">
      <c r="A7" s="34">
        <v>2</v>
      </c>
      <c r="B7" s="22">
        <f>HLOOKUP($C$1,site_huc_lookup!$A$1:$K$17,A7+1,)</f>
        <v>7281977</v>
      </c>
      <c r="C7" s="24">
        <f>IFERROR(VLOOKUP($B7,site_huc_lookup!$N$2:$R$74,3,),"-")</f>
        <v>-89.275833300000002</v>
      </c>
      <c r="D7" s="28">
        <f>IFERROR(VLOOKUP($B7,site_huc_lookup!$N$2:$R$74,4,),"-")</f>
        <v>33.838055560000001</v>
      </c>
      <c r="E7" s="26" t="str">
        <f>IFERROR(VLOOKUP($B7,site_huc_lookup!$N$2:$R$74,5,),"-")</f>
        <v>Yalobusha River at Derma MS</v>
      </c>
      <c r="F7" t="str">
        <f t="shared" si="0"/>
        <v>7281977</v>
      </c>
      <c r="G7" s="2" t="str">
        <f>IF(VLOOKUP($B7,MBI_inventory_all!$A$2:$E$74,3,)=0,"-",VLOOKUP($B7,MBI_inventory_all!$A$2:$E$74,3,))</f>
        <v>-</v>
      </c>
      <c r="H7" s="2"/>
    </row>
    <row r="8" spans="1:8" x14ac:dyDescent="0.25">
      <c r="A8" s="34">
        <v>3</v>
      </c>
      <c r="B8" s="22">
        <f>HLOOKUP($C$1,site_huc_lookup!$A$1:$K$17,A8+1,)</f>
        <v>7282000</v>
      </c>
      <c r="C8" s="24">
        <f>IFERROR(VLOOKUP($B8,site_huc_lookup!$N$2:$R$74,3,),"-")</f>
        <v>-89.315555599999996</v>
      </c>
      <c r="D8" s="28">
        <f>IFERROR(VLOOKUP($B8,site_huc_lookup!$N$2:$R$74,4,),"-")</f>
        <v>33.838611100000001</v>
      </c>
      <c r="E8" s="26" t="str">
        <f>IFERROR(VLOOKUP($B8,site_huc_lookup!$N$2:$R$74,5,),"-")</f>
        <v>Yalobusha River and Topashaw Creek Canal at Calhoun City MS</v>
      </c>
      <c r="F8" t="str">
        <f t="shared" si="0"/>
        <v>7282000</v>
      </c>
      <c r="G8" s="2" t="str">
        <f>IF(VLOOKUP($B8,MBI_inventory_all!$A$2:$E$74,3,)=0,"-",VLOOKUP($B8,MBI_inventory_all!$A$2:$E$74,3,))</f>
        <v>-</v>
      </c>
      <c r="H8" s="2"/>
    </row>
    <row r="9" spans="1:8" x14ac:dyDescent="0.25">
      <c r="A9" s="34">
        <v>4</v>
      </c>
      <c r="B9" s="22">
        <f>HLOOKUP($C$1,site_huc_lookup!$A$1:$K$17,A9+1,)</f>
        <v>7282075</v>
      </c>
      <c r="C9" s="24">
        <f>IFERROR(VLOOKUP($B9,site_huc_lookup!$N$2:$R$74,3,),"-")</f>
        <v>-89.178611099999998</v>
      </c>
      <c r="D9" s="28">
        <f>IFERROR(VLOOKUP($B9,site_huc_lookup!$N$2:$R$74,4,),"-")</f>
        <v>33.758055560000003</v>
      </c>
      <c r="E9" s="26" t="str">
        <f>IFERROR(VLOOKUP($B9,site_huc_lookup!$N$2:$R$74,5,),"-")</f>
        <v>Topashaw Creek Canal near Hohenlinden MS</v>
      </c>
      <c r="F9" t="str">
        <f t="shared" si="0"/>
        <v>7282075</v>
      </c>
      <c r="G9" s="2" t="str">
        <f>IF(VLOOKUP($B9,MBI_inventory_all!$A$2:$E$74,3,)=0,"-",VLOOKUP($B9,MBI_inventory_all!$A$2:$E$74,3,))</f>
        <v>-</v>
      </c>
      <c r="H9" s="2"/>
    </row>
    <row r="10" spans="1:8" x14ac:dyDescent="0.25">
      <c r="A10" s="34">
        <v>5</v>
      </c>
      <c r="B10" s="22">
        <f>HLOOKUP($C$1,site_huc_lookup!$A$1:$K$17,A10+1,)</f>
        <v>7282090</v>
      </c>
      <c r="C10" s="24">
        <f>IFERROR(VLOOKUP($B10,site_huc_lookup!$N$2:$R$74,3,),"-")</f>
        <v>-89.246944400000004</v>
      </c>
      <c r="D10" s="28">
        <f>IFERROR(VLOOKUP($B10,site_huc_lookup!$N$2:$R$74,4,),"-")</f>
        <v>33.78</v>
      </c>
      <c r="E10" s="26" t="str">
        <f>IFERROR(VLOOKUP($B10,site_huc_lookup!$N$2:$R$74,5,),"-")</f>
        <v>Topashaw Creek Canal near Derma MS</v>
      </c>
      <c r="F10" t="str">
        <f t="shared" si="0"/>
        <v>7282090</v>
      </c>
      <c r="G10" s="2" t="str">
        <f>IF(VLOOKUP($B10,MBI_inventory_all!$A$2:$E$74,3,)=0,"-",VLOOKUP($B10,MBI_inventory_all!$A$2:$E$74,3,))</f>
        <v>-</v>
      </c>
      <c r="H10" s="2"/>
    </row>
    <row r="11" spans="1:8" x14ac:dyDescent="0.25">
      <c r="A11" s="34">
        <v>6</v>
      </c>
      <c r="B11" s="22">
        <f>HLOOKUP($C$1,site_huc_lookup!$A$1:$K$17,A11+1,)</f>
        <v>7282100</v>
      </c>
      <c r="C11" s="24">
        <f>IFERROR(VLOOKUP($B11,site_huc_lookup!$N$2:$R$74,3,),"-")</f>
        <v>-89.345833299999995</v>
      </c>
      <c r="D11" s="28">
        <f>IFERROR(VLOOKUP($B11,site_huc_lookup!$N$2:$R$74,4,),"-")</f>
        <v>33.814722199999999</v>
      </c>
      <c r="E11" s="26" t="str">
        <f>IFERROR(VLOOKUP($B11,site_huc_lookup!$N$2:$R$74,5,),"-")</f>
        <v>Topashaw Creek Canal near Calhoun City MS</v>
      </c>
      <c r="F11" t="str">
        <f t="shared" si="0"/>
        <v>7282100</v>
      </c>
      <c r="G11" s="2" t="str">
        <f>IF(VLOOKUP($B11,MBI_inventory_all!$A$2:$E$74,3,)=0,"-",VLOOKUP($B11,MBI_inventory_all!$A$2:$E$74,3,))</f>
        <v>-</v>
      </c>
      <c r="H11" s="2"/>
    </row>
    <row r="12" spans="1:8" x14ac:dyDescent="0.25">
      <c r="A12" s="34">
        <v>7</v>
      </c>
      <c r="B12" s="22">
        <f>HLOOKUP($C$1,site_huc_lookup!$A$1:$K$17,A12+1,)</f>
        <v>7282500</v>
      </c>
      <c r="C12" s="24">
        <f>IFERROR(VLOOKUP($B12,site_huc_lookup!$N$2:$R$74,3,),"-")</f>
        <v>-89.615081700000005</v>
      </c>
      <c r="D12" s="28">
        <f>IFERROR(VLOOKUP($B12,site_huc_lookup!$N$2:$R$74,4,),"-")</f>
        <v>33.816226870000001</v>
      </c>
      <c r="E12" s="26" t="str">
        <f>IFERROR(VLOOKUP($B12,site_huc_lookup!$N$2:$R$74,5,),"-")</f>
        <v>Yalobusha River at Graysport MS</v>
      </c>
      <c r="F12" t="str">
        <f t="shared" si="0"/>
        <v>7282500</v>
      </c>
      <c r="G12" s="2" t="str">
        <f>IF(VLOOKUP($B12,MBI_inventory_all!$A$2:$E$74,3,)=0,"-",VLOOKUP($B12,MBI_inventory_all!$A$2:$E$74,3,))</f>
        <v>-</v>
      </c>
      <c r="H12" s="2"/>
    </row>
    <row r="13" spans="1:8" x14ac:dyDescent="0.25">
      <c r="A13" s="34">
        <v>8</v>
      </c>
      <c r="B13" s="22">
        <f>HLOOKUP($C$1,site_huc_lookup!$A$1:$K$17,A13+1,)</f>
        <v>7283000</v>
      </c>
      <c r="C13" s="24">
        <f>IFERROR(VLOOKUP($B13,site_huc_lookup!$N$2:$R$74,3,),"-")</f>
        <v>-89.347777800000003</v>
      </c>
      <c r="D13" s="28">
        <f>IFERROR(VLOOKUP($B13,site_huc_lookup!$N$2:$R$74,4,),"-")</f>
        <v>33.973611099999999</v>
      </c>
      <c r="E13" s="26" t="str">
        <f>IFERROR(VLOOKUP($B13,site_huc_lookup!$N$2:$R$74,5,),"-")</f>
        <v>Skuna River at Bruce MS</v>
      </c>
      <c r="F13" t="str">
        <f t="shared" si="0"/>
        <v>7283000</v>
      </c>
      <c r="G13" s="2">
        <f>IF(VLOOKUP($B13,MBI_inventory_all!$A$2:$E$74,3,)=0,"-",VLOOKUP($B13,MBI_inventory_all!$A$2:$E$74,3,))</f>
        <v>4</v>
      </c>
      <c r="H13" s="2"/>
    </row>
    <row r="14" spans="1:8" x14ac:dyDescent="0.25">
      <c r="A14" s="34">
        <v>9</v>
      </c>
      <c r="B14" s="22">
        <f>HLOOKUP($C$1,site_huc_lookup!$A$1:$K$17,A14+1,)</f>
        <v>7283500</v>
      </c>
      <c r="C14" s="24">
        <f>IFERROR(VLOOKUP($B14,site_huc_lookup!$N$2:$R$74,3,),"-")</f>
        <v>-89.641750299999998</v>
      </c>
      <c r="D14" s="28">
        <f>IFERROR(VLOOKUP($B14,site_huc_lookup!$N$2:$R$74,4,),"-")</f>
        <v>33.909836140000003</v>
      </c>
      <c r="E14" s="26" t="str">
        <f>IFERROR(VLOOKUP($B14,site_huc_lookup!$N$2:$R$74,5,),"-")</f>
        <v>Skuna River near Coffeeville MS</v>
      </c>
      <c r="F14" t="str">
        <f t="shared" si="0"/>
        <v>7283500</v>
      </c>
      <c r="G14" s="2" t="str">
        <f>IF(VLOOKUP($B14,MBI_inventory_all!$A$2:$E$74,3,)=0,"-",VLOOKUP($B14,MBI_inventory_all!$A$2:$E$74,3,))</f>
        <v>-</v>
      </c>
      <c r="H14" s="2"/>
    </row>
    <row r="15" spans="1:8" x14ac:dyDescent="0.25">
      <c r="A15" s="34">
        <v>10</v>
      </c>
      <c r="B15" s="22">
        <f>HLOOKUP($C$1,site_huc_lookup!$A$1:$K$17,A15+1,)</f>
        <v>7284500</v>
      </c>
      <c r="C15" s="24">
        <f>IFERROR(VLOOKUP($B15,site_huc_lookup!$N$2:$R$74,3,),"-")</f>
        <v>-89.770641699999999</v>
      </c>
      <c r="D15" s="28">
        <f>IFERROR(VLOOKUP($B15,site_huc_lookup!$N$2:$R$74,4,),"-")</f>
        <v>33.808726499999999</v>
      </c>
      <c r="E15" s="26" t="str">
        <f>IFERROR(VLOOKUP($B15,site_huc_lookup!$N$2:$R$74,5,),"-")</f>
        <v>Grenada Lake near Grenada MS</v>
      </c>
      <c r="F15" t="str">
        <f t="shared" si="0"/>
        <v>7284500</v>
      </c>
      <c r="G15" s="2" t="str">
        <f>IF(VLOOKUP($B15,MBI_inventory_all!$A$2:$E$74,3,)=0,"-",VLOOKUP($B15,MBI_inventory_all!$A$2:$E$74,3,))</f>
        <v>-</v>
      </c>
      <c r="H15" s="2"/>
    </row>
    <row r="16" spans="1:8" x14ac:dyDescent="0.25">
      <c r="A16" s="34">
        <v>11</v>
      </c>
      <c r="B16" s="22">
        <f>HLOOKUP($C$1,site_huc_lookup!$A$1:$K$17,A16+1,)</f>
        <v>7285000</v>
      </c>
      <c r="C16" s="24">
        <f>IFERROR(VLOOKUP($B16,site_huc_lookup!$N$2:$R$74,3,),"-")</f>
        <v>-89.770641699999999</v>
      </c>
      <c r="D16" s="28">
        <f>IFERROR(VLOOKUP($B16,site_huc_lookup!$N$2:$R$74,4,),"-")</f>
        <v>33.808726499999999</v>
      </c>
      <c r="E16" s="26" t="str">
        <f>IFERROR(VLOOKUP($B16,site_huc_lookup!$N$2:$R$74,5,),"-")</f>
        <v>Yalobusha R at Grenada Dam near Grenada MS</v>
      </c>
      <c r="F16" t="str">
        <f t="shared" si="0"/>
        <v>7285000</v>
      </c>
      <c r="G16" s="2" t="str">
        <f>IF(VLOOKUP($B16,MBI_inventory_all!$A$2:$E$74,3,)=0,"-",VLOOKUP($B16,MBI_inventory_all!$A$2:$E$74,3,))</f>
        <v>-</v>
      </c>
      <c r="H16" s="2"/>
    </row>
    <row r="17" spans="1:8" x14ac:dyDescent="0.25">
      <c r="A17" s="34">
        <v>12</v>
      </c>
      <c r="B17" s="22">
        <f>HLOOKUP($C$1,site_huc_lookup!$A$1:$K$17,A17+1,)</f>
        <v>7285400</v>
      </c>
      <c r="C17" s="24">
        <f>IFERROR(VLOOKUP($B17,site_huc_lookup!$N$2:$R$74,3,),"-")</f>
        <v>-89.787585899999996</v>
      </c>
      <c r="D17" s="28">
        <f>IFERROR(VLOOKUP($B17,site_huc_lookup!$N$2:$R$74,4,),"-")</f>
        <v>33.774004849999997</v>
      </c>
      <c r="E17" s="26" t="str">
        <f>IFERROR(VLOOKUP($B17,site_huc_lookup!$N$2:$R$74,5,),"-")</f>
        <v>Batupan Bogue at Grenada MS</v>
      </c>
      <c r="F17" t="str">
        <f t="shared" si="0"/>
        <v>7285400</v>
      </c>
      <c r="G17" s="2" t="str">
        <f>IF(VLOOKUP($B17,MBI_inventory_all!$A$2:$E$74,3,)=0,"-",VLOOKUP($B17,MBI_inventory_all!$A$2:$E$74,3,))</f>
        <v>-</v>
      </c>
      <c r="H17" s="2"/>
    </row>
    <row r="18" spans="1:8" x14ac:dyDescent="0.25">
      <c r="A18" s="34">
        <v>13</v>
      </c>
      <c r="B18" s="22">
        <f>HLOOKUP($C$1,site_huc_lookup!$A$1:$K$17,A18+1,)</f>
        <v>7285500</v>
      </c>
      <c r="C18" s="24">
        <f>IFERROR(VLOOKUP($B18,site_huc_lookup!$N$2:$R$74,3,),"-")</f>
        <v>-89.809722199999996</v>
      </c>
      <c r="D18" s="28">
        <f>IFERROR(VLOOKUP($B18,site_huc_lookup!$N$2:$R$74,4,),"-")</f>
        <v>33.787777779999999</v>
      </c>
      <c r="E18" s="26" t="str">
        <f>IFERROR(VLOOKUP($B18,site_huc_lookup!$N$2:$R$74,5,),"-")</f>
        <v>Yalobusha River at Grenada MS</v>
      </c>
      <c r="F18" t="str">
        <f t="shared" si="0"/>
        <v>7285500</v>
      </c>
      <c r="G18" s="2">
        <f>IF(VLOOKUP($B18,MBI_inventory_all!$A$2:$E$74,3,)=0,"-",VLOOKUP($B18,MBI_inventory_all!$A$2:$E$74,3,))</f>
        <v>10</v>
      </c>
      <c r="H18" s="2"/>
    </row>
    <row r="19" spans="1:8" x14ac:dyDescent="0.25">
      <c r="A19" s="34">
        <v>14</v>
      </c>
      <c r="B19" s="22">
        <f>HLOOKUP($C$1,site_huc_lookup!$A$1:$K$17,A19+1,)</f>
        <v>7285510</v>
      </c>
      <c r="C19" s="24">
        <f>IFERROR(VLOOKUP($B19,site_huc_lookup!$N$2:$R$74,3,),"-")</f>
        <v>-89.809722199999996</v>
      </c>
      <c r="D19" s="28">
        <f>IFERROR(VLOOKUP($B19,site_huc_lookup!$N$2:$R$74,4,),"-")</f>
        <v>33.787777779999999</v>
      </c>
      <c r="E19" s="26" t="str">
        <f>IFERROR(VLOOKUP($B19,site_huc_lookup!$N$2:$R$74,5,),"-")</f>
        <v>YALOBUSHA RIVER AT NSI INTAKE AT GRENADA MS--published under 07285500</v>
      </c>
      <c r="F19" t="str">
        <f t="shared" si="0"/>
        <v>7285510</v>
      </c>
      <c r="G19" s="2" t="str">
        <f>IF(VLOOKUP($B19,MBI_inventory_all!$A$2:$E$74,3,)=0,"-",VLOOKUP($B19,MBI_inventory_all!$A$2:$E$74,3,))</f>
        <v>-</v>
      </c>
      <c r="H19" s="2"/>
    </row>
    <row r="20" spans="1:8" x14ac:dyDescent="0.25">
      <c r="A20" s="34">
        <v>15</v>
      </c>
      <c r="B20" s="22">
        <f>HLOOKUP($C$1,site_huc_lookup!$A$1:$K$17,A20+1,)</f>
        <v>7285900</v>
      </c>
      <c r="C20" s="24">
        <f>IFERROR(VLOOKUP($B20,site_huc_lookup!$N$2:$R$74,3,),"-")</f>
        <v>-89.996755199999996</v>
      </c>
      <c r="D20" s="28">
        <f>IFERROR(VLOOKUP($B20,site_huc_lookup!$N$2:$R$74,4,),"-")</f>
        <v>33.917058570000002</v>
      </c>
      <c r="E20" s="26" t="str">
        <f>IFERROR(VLOOKUP($B20,site_huc_lookup!$N$2:$R$74,5,),"-")</f>
        <v>Askalmore Creek at Retention Dam near Cascilla MS</v>
      </c>
      <c r="F20" t="str">
        <f t="shared" si="0"/>
        <v>7285900</v>
      </c>
      <c r="G20" s="2" t="str">
        <f>IF(VLOOKUP($B20,MBI_inventory_all!$A$2:$E$74,3,)=0,"-",VLOOKUP($B20,MBI_inventory_all!$A$2:$E$74,3,))</f>
        <v>-</v>
      </c>
      <c r="H20" s="2"/>
    </row>
    <row r="21" spans="1:8" ht="15.75" thickBot="1" x14ac:dyDescent="0.3">
      <c r="A21" s="35">
        <v>16</v>
      </c>
      <c r="B21" s="23">
        <f>HLOOKUP($C$1,site_huc_lookup!$A$1:$K$17,A21+1,)</f>
        <v>7286000</v>
      </c>
      <c r="C21" s="25">
        <f>IFERROR(VLOOKUP($B21,site_huc_lookup!$N$2:$R$74,3,),"-")</f>
        <v>-90.069533000000007</v>
      </c>
      <c r="D21" s="29">
        <f>IFERROR(VLOOKUP($B21,site_huc_lookup!$N$2:$R$74,4,),"-")</f>
        <v>33.918169749999997</v>
      </c>
      <c r="E21" s="27" t="str">
        <f>IFERROR(VLOOKUP($B21,site_huc_lookup!$N$2:$R$74,5,),"-")</f>
        <v>Askalmore Creek near Charleston MS</v>
      </c>
      <c r="F21" t="str">
        <f t="shared" si="0"/>
        <v>7286000</v>
      </c>
      <c r="G21" s="2" t="str">
        <f>IF(VLOOKUP($B21,MBI_inventory_all!$A$2:$E$74,3,)=0,"-",VLOOKUP($B21,MBI_inventory_all!$A$2:$E$74,3,))</f>
        <v>-</v>
      </c>
      <c r="H21" s="2"/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D008-3EA5-462D-A324-DCA42D999E52}">
  <sheetPr>
    <tabColor theme="9" tint="0.39997558519241921"/>
  </sheetPr>
  <dimension ref="A1:H78"/>
  <sheetViews>
    <sheetView workbookViewId="0">
      <selection activeCell="G11" sqref="G11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8030207</v>
      </c>
      <c r="G1" s="4" t="s">
        <v>5</v>
      </c>
      <c r="H1" s="3" t="str">
        <f>"USGS sites in the "&amp;C3&amp;" Basin with " &amp;C2&amp;" Data, HUC-0"&amp;C1</f>
        <v>USGS sites in the Big Sunflower Basin with Population/Community Data, HUC-08030207</v>
      </c>
    </row>
    <row r="2" spans="1:8" ht="15.75" thickBot="1" x14ac:dyDescent="0.3">
      <c r="A2" s="55" t="s">
        <v>6</v>
      </c>
      <c r="B2" s="56"/>
      <c r="C2" s="21" t="s">
        <v>198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Big Sunflower</v>
      </c>
    </row>
    <row r="4" spans="1:8" ht="15.75" thickBot="1" x14ac:dyDescent="0.3"/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192</v>
      </c>
      <c r="H5" s="6"/>
    </row>
    <row r="6" spans="1:8" x14ac:dyDescent="0.25">
      <c r="A6" s="33">
        <v>1</v>
      </c>
      <c r="B6" s="22">
        <f>HLOOKUP($C$1,site_huc_lookup!$A$1:$K$17,A6+1,)</f>
        <v>7288000</v>
      </c>
      <c r="C6" s="24">
        <f>IFERROR(VLOOKUP($B6,site_huc_lookup!$N$2:$R$74,3,),"-")</f>
        <v>-90.575098999999994</v>
      </c>
      <c r="D6" s="28">
        <f>IFERROR(VLOOKUP($B6,site_huc_lookup!$N$2:$R$74,4,),"-")</f>
        <v>34.197330860000001</v>
      </c>
      <c r="E6" s="26" t="str">
        <f>IFERROR(VLOOKUP($B6,site_huc_lookup!$N$2:$R$74,5,),"-")</f>
        <v>Big Sunflower River at Clarksdale MS</v>
      </c>
      <c r="F6" t="str">
        <f t="shared" ref="F6:F21" si="0">TEXT(B6,"General")</f>
        <v>7288000</v>
      </c>
      <c r="G6" s="2">
        <f>IF(VLOOKUP($B6,POP_inventory_all!$A$2:$E$74,3,)=0,"-",VLOOKUP($B6,POP_inventory_all!$A$2:$E$74,3,))</f>
        <v>19</v>
      </c>
      <c r="H6" s="2"/>
    </row>
    <row r="7" spans="1:8" x14ac:dyDescent="0.25">
      <c r="A7" s="34">
        <v>2</v>
      </c>
      <c r="B7" s="22">
        <f>HLOOKUP($C$1,site_huc_lookup!$A$1:$K$17,A7+1,)</f>
        <v>7288200</v>
      </c>
      <c r="C7" s="24">
        <f>IFERROR(VLOOKUP($B7,site_huc_lookup!$N$2:$R$74,3,),"-")</f>
        <v>-90.610651000000004</v>
      </c>
      <c r="D7" s="28">
        <f>IFERROR(VLOOKUP($B7,site_huc_lookup!$N$2:$R$74,4,),"-")</f>
        <v>33.881779160000001</v>
      </c>
      <c r="E7" s="26" t="str">
        <f>IFERROR(VLOOKUP($B7,site_huc_lookup!$N$2:$R$74,5,),"-")</f>
        <v>Big Sunflower River near Lombardy MS</v>
      </c>
      <c r="F7" t="str">
        <f t="shared" si="0"/>
        <v>7288200</v>
      </c>
      <c r="G7" s="2" t="str">
        <f>IF(VLOOKUP($B7,POP_inventory_all!$A$2:$E$74,3,)=0,"-",VLOOKUP($B7,POP_inventory_all!$A$2:$E$74,3,))</f>
        <v>-</v>
      </c>
      <c r="H7" s="2"/>
    </row>
    <row r="8" spans="1:8" x14ac:dyDescent="0.25">
      <c r="A8" s="34">
        <v>3</v>
      </c>
      <c r="B8" s="22">
        <f>HLOOKUP($C$1,site_huc_lookup!$A$1:$K$17,A8+1,)</f>
        <v>7288280</v>
      </c>
      <c r="C8" s="24">
        <f>IFERROR(VLOOKUP($B8,site_huc_lookup!$N$2:$R$74,3,),"-")</f>
        <v>-90.67</v>
      </c>
      <c r="D8" s="28">
        <f>IFERROR(VLOOKUP($B8,site_huc_lookup!$N$2:$R$74,4,),"-")</f>
        <v>33.832500000000003</v>
      </c>
      <c r="E8" s="26" t="str">
        <f>IFERROR(VLOOKUP($B8,site_huc_lookup!$N$2:$R$74,5,),"-")</f>
        <v>Big Sunflower River near Merigold MS</v>
      </c>
      <c r="F8" t="str">
        <f t="shared" si="0"/>
        <v>7288280</v>
      </c>
      <c r="G8" s="2" t="str">
        <f>IF(VLOOKUP($B8,POP_inventory_all!$A$2:$E$74,3,)=0,"-",VLOOKUP($B8,POP_inventory_all!$A$2:$E$74,3,))</f>
        <v>-</v>
      </c>
      <c r="H8" s="2"/>
    </row>
    <row r="9" spans="1:8" x14ac:dyDescent="0.25">
      <c r="A9" s="34">
        <v>4</v>
      </c>
      <c r="B9" s="22">
        <f>HLOOKUP($C$1,site_huc_lookup!$A$1:$K$17,A9+1,)</f>
        <v>7288500</v>
      </c>
      <c r="C9" s="24">
        <f>IFERROR(VLOOKUP($B9,site_huc_lookup!$N$2:$R$74,3,),"-")</f>
        <v>-90.543144100000006</v>
      </c>
      <c r="D9" s="28">
        <f>IFERROR(VLOOKUP($B9,site_huc_lookup!$N$2:$R$74,4,),"-")</f>
        <v>33.547339700000002</v>
      </c>
      <c r="E9" s="26" t="str">
        <f>IFERROR(VLOOKUP($B9,site_huc_lookup!$N$2:$R$74,5,),"-")</f>
        <v>Big Sunflower River at Sunflower MS</v>
      </c>
      <c r="F9" t="str">
        <f t="shared" si="0"/>
        <v>7288500</v>
      </c>
      <c r="G9" s="2" t="str">
        <f>IF(VLOOKUP($B9,POP_inventory_all!$A$2:$E$74,3,)=0,"-",VLOOKUP($B9,POP_inventory_all!$A$2:$E$74,3,))</f>
        <v>-</v>
      </c>
      <c r="H9" s="2"/>
    </row>
    <row r="10" spans="1:8" x14ac:dyDescent="0.25">
      <c r="A10" s="34">
        <v>5</v>
      </c>
      <c r="B10" s="22">
        <f>HLOOKUP($C$1,site_huc_lookup!$A$1:$K$17,A10+1,)</f>
        <v>7288555</v>
      </c>
      <c r="C10" s="24">
        <f>IFERROR(VLOOKUP($B10,site_huc_lookup!$N$2:$R$74,3,),"-")</f>
        <v>-90.519444399999998</v>
      </c>
      <c r="D10" s="28">
        <f>IFERROR(VLOOKUP($B10,site_huc_lookup!$N$2:$R$74,4,),"-")</f>
        <v>33.713333300000002</v>
      </c>
      <c r="E10" s="26" t="str">
        <f>IFERROR(VLOOKUP($B10,site_huc_lookup!$N$2:$R$74,5,),"-")</f>
        <v>Quiver River Southeast Ruleville MS</v>
      </c>
      <c r="F10" t="str">
        <f t="shared" si="0"/>
        <v>7288555</v>
      </c>
      <c r="G10" s="2" t="str">
        <f>IF(VLOOKUP($B10,POP_inventory_all!$A$2:$E$74,3,)=0,"-",VLOOKUP($B10,POP_inventory_all!$A$2:$E$74,3,))</f>
        <v>-</v>
      </c>
      <c r="H10" s="2"/>
    </row>
    <row r="11" spans="1:8" x14ac:dyDescent="0.25">
      <c r="A11" s="34">
        <v>6</v>
      </c>
      <c r="B11" s="22">
        <f>HLOOKUP($C$1,site_huc_lookup!$A$1:$K$17,A11+1,)</f>
        <v>728862211</v>
      </c>
      <c r="C11" s="24">
        <f>IFERROR(VLOOKUP($B11,site_huc_lookup!$N$2:$R$74,3,),"-")</f>
        <v>-90.510277799999997</v>
      </c>
      <c r="D11" s="28">
        <f>IFERROR(VLOOKUP($B11,site_huc_lookup!$N$2:$R$74,4,),"-")</f>
        <v>33.357777779999999</v>
      </c>
      <c r="E11" s="26" t="str">
        <f>IFERROR(VLOOKUP($B11,site_huc_lookup!$N$2:$R$74,5,),"-")</f>
        <v>Browns Bayou near Inverness MS</v>
      </c>
      <c r="F11" t="str">
        <f t="shared" si="0"/>
        <v>728862211</v>
      </c>
      <c r="G11" s="2" t="str">
        <f>IF(VLOOKUP($B11,POP_inventory_all!$A$2:$E$74,3,)=0,"-",VLOOKUP($B11,POP_inventory_all!$A$2:$E$74,3,))</f>
        <v>-</v>
      </c>
      <c r="H11" s="2"/>
    </row>
    <row r="12" spans="1:8" x14ac:dyDescent="0.25">
      <c r="A12" s="34">
        <v>7</v>
      </c>
      <c r="B12" s="22">
        <f>HLOOKUP($C$1,site_huc_lookup!$A$1:$K$17,A12+1,)</f>
        <v>7288650</v>
      </c>
      <c r="C12" s="24">
        <f>IFERROR(VLOOKUP($B12,site_huc_lookup!$N$2:$R$74,3,),"-")</f>
        <v>-90.847777800000003</v>
      </c>
      <c r="D12" s="28">
        <f>IFERROR(VLOOKUP($B12,site_huc_lookup!$N$2:$R$74,4,),"-")</f>
        <v>33.396666670000002</v>
      </c>
      <c r="E12" s="26" t="str">
        <f>IFERROR(VLOOKUP($B12,site_huc_lookup!$N$2:$R$74,5,),"-")</f>
        <v>Bogue Phalia near Leland MS</v>
      </c>
      <c r="F12" t="str">
        <f t="shared" si="0"/>
        <v>7288650</v>
      </c>
      <c r="G12" s="2" t="str">
        <f>IF(VLOOKUP($B12,POP_inventory_all!$A$2:$E$74,3,)=0,"-",VLOOKUP($B12,POP_inventory_all!$A$2:$E$74,3,))</f>
        <v>-</v>
      </c>
      <c r="H12" s="2"/>
    </row>
    <row r="13" spans="1:8" x14ac:dyDescent="0.25">
      <c r="A13" s="34">
        <v>8</v>
      </c>
      <c r="B13" s="22">
        <f>HLOOKUP($C$1,site_huc_lookup!$A$1:$K$17,A13+1,)</f>
        <v>7288700</v>
      </c>
      <c r="C13" s="24">
        <f>IFERROR(VLOOKUP($B13,site_huc_lookup!$N$2:$R$74,3,),"-")</f>
        <v>-90.777875800000004</v>
      </c>
      <c r="D13" s="28">
        <f>IFERROR(VLOOKUP($B13,site_huc_lookup!$N$2:$R$74,4,),"-")</f>
        <v>32.971793599999998</v>
      </c>
      <c r="E13" s="26" t="str">
        <f>IFERROR(VLOOKUP($B13,site_huc_lookup!$N$2:$R$74,5,),"-")</f>
        <v>Big Sunflower River near Anguilla MS</v>
      </c>
      <c r="F13" t="str">
        <f t="shared" si="0"/>
        <v>7288700</v>
      </c>
      <c r="G13" s="2" t="str">
        <f>IF(VLOOKUP($B13,POP_inventory_all!$A$2:$E$74,3,)=0,"-",VLOOKUP($B13,POP_inventory_all!$A$2:$E$74,3,))</f>
        <v>-</v>
      </c>
      <c r="H13" s="2"/>
    </row>
    <row r="14" spans="1:8" x14ac:dyDescent="0.25">
      <c r="A14" s="34">
        <v>9</v>
      </c>
      <c r="B14" s="22" t="str">
        <f>HLOOKUP($C$1,site_huc_lookup!$A$1:$K$17,A14+1,)</f>
        <v>-</v>
      </c>
      <c r="C14" s="24" t="str">
        <f>IFERROR(VLOOKUP($B14,site_huc_lookup!$N$2:$R$74,3,),"-")</f>
        <v>-</v>
      </c>
      <c r="D14" s="28" t="str">
        <f>IFERROR(VLOOKUP($B14,site_huc_lookup!$N$2:$R$74,4,),"-")</f>
        <v>-</v>
      </c>
      <c r="E14" s="26" t="str">
        <f>IFERROR(VLOOKUP($B14,site_huc_lookup!$N$2:$R$74,5,),"-")</f>
        <v>-</v>
      </c>
      <c r="F14" t="str">
        <f t="shared" si="0"/>
        <v>-</v>
      </c>
      <c r="G14" s="2" t="e">
        <f>IF(VLOOKUP($B14,POP_inventory_all!$A$2:$E$74,3,)=0,"-",VLOOKUP($B14,POP_inventory_all!$A$2:$E$74,3,))</f>
        <v>#N/A</v>
      </c>
      <c r="H14" s="2"/>
    </row>
    <row r="15" spans="1:8" x14ac:dyDescent="0.25">
      <c r="A15" s="34">
        <v>10</v>
      </c>
      <c r="B15" s="22" t="str">
        <f>HLOOKUP($C$1,site_huc_lookup!$A$1:$K$17,A15+1,)</f>
        <v>-</v>
      </c>
      <c r="C15" s="24" t="str">
        <f>IFERROR(VLOOKUP($B15,site_huc_lookup!$N$2:$R$74,3,),"-")</f>
        <v>-</v>
      </c>
      <c r="D15" s="28" t="str">
        <f>IFERROR(VLOOKUP($B15,site_huc_lookup!$N$2:$R$74,4,),"-")</f>
        <v>-</v>
      </c>
      <c r="E15" s="26" t="str">
        <f>IFERROR(VLOOKUP($B15,site_huc_lookup!$N$2:$R$74,5,),"-")</f>
        <v>-</v>
      </c>
      <c r="F15" t="str">
        <f t="shared" si="0"/>
        <v>-</v>
      </c>
      <c r="G15" s="2" t="e">
        <f>IF(VLOOKUP($B15,POP_inventory_all!$A$2:$E$74,3,)=0,"-",VLOOKUP($B15,POP_inventory_all!$A$2:$E$74,3,))</f>
        <v>#N/A</v>
      </c>
      <c r="H15" s="2"/>
    </row>
    <row r="16" spans="1:8" x14ac:dyDescent="0.25">
      <c r="A16" s="34">
        <v>11</v>
      </c>
      <c r="B16" s="22" t="str">
        <f>HLOOKUP($C$1,site_huc_lookup!$A$1:$K$17,A16+1,)</f>
        <v>-</v>
      </c>
      <c r="C16" s="24" t="str">
        <f>IFERROR(VLOOKUP($B16,site_huc_lookup!$N$2:$R$74,3,),"-")</f>
        <v>-</v>
      </c>
      <c r="D16" s="28" t="str">
        <f>IFERROR(VLOOKUP($B16,site_huc_lookup!$N$2:$R$74,4,),"-")</f>
        <v>-</v>
      </c>
      <c r="E16" s="26" t="str">
        <f>IFERROR(VLOOKUP($B16,site_huc_lookup!$N$2:$R$74,5,),"-")</f>
        <v>-</v>
      </c>
      <c r="F16" t="str">
        <f t="shared" si="0"/>
        <v>-</v>
      </c>
      <c r="G16" s="2" t="e">
        <f>IF(VLOOKUP($B16,POP_inventory_all!$A$2:$E$74,3,)=0,"-",VLOOKUP($B16,POP_inventory_all!$A$2:$E$74,3,))</f>
        <v>#N/A</v>
      </c>
      <c r="H16" s="2"/>
    </row>
    <row r="17" spans="1:8" x14ac:dyDescent="0.25">
      <c r="A17" s="34">
        <v>12</v>
      </c>
      <c r="B17" s="22" t="str">
        <f>HLOOKUP($C$1,site_huc_lookup!$A$1:$K$17,A17+1,)</f>
        <v>-</v>
      </c>
      <c r="C17" s="24" t="str">
        <f>IFERROR(VLOOKUP($B17,site_huc_lookup!$N$2:$R$74,3,),"-")</f>
        <v>-</v>
      </c>
      <c r="D17" s="28" t="str">
        <f>IFERROR(VLOOKUP($B17,site_huc_lookup!$N$2:$R$74,4,),"-")</f>
        <v>-</v>
      </c>
      <c r="E17" s="26" t="str">
        <f>IFERROR(VLOOKUP($B17,site_huc_lookup!$N$2:$R$74,5,),"-")</f>
        <v>-</v>
      </c>
      <c r="F17" t="str">
        <f t="shared" si="0"/>
        <v>-</v>
      </c>
      <c r="G17" s="2" t="e">
        <f>IF(VLOOKUP($B17,POP_inventory_all!$A$2:$E$74,3,)=0,"-",VLOOKUP($B17,POP_inventory_all!$A$2:$E$74,3,))</f>
        <v>#N/A</v>
      </c>
      <c r="H17" s="2"/>
    </row>
    <row r="18" spans="1:8" x14ac:dyDescent="0.25">
      <c r="A18" s="34">
        <v>13</v>
      </c>
      <c r="B18" s="22" t="str">
        <f>HLOOKUP($C$1,site_huc_lookup!$A$1:$K$17,A18+1,)</f>
        <v>-</v>
      </c>
      <c r="C18" s="24" t="str">
        <f>IFERROR(VLOOKUP($B18,site_huc_lookup!$N$2:$R$74,3,),"-")</f>
        <v>-</v>
      </c>
      <c r="D18" s="28" t="str">
        <f>IFERROR(VLOOKUP($B18,site_huc_lookup!$N$2:$R$74,4,),"-")</f>
        <v>-</v>
      </c>
      <c r="E18" s="26" t="str">
        <f>IFERROR(VLOOKUP($B18,site_huc_lookup!$N$2:$R$74,5,),"-")</f>
        <v>-</v>
      </c>
      <c r="F18" t="str">
        <f t="shared" si="0"/>
        <v>-</v>
      </c>
      <c r="G18" s="2" t="e">
        <f>IF(VLOOKUP($B18,POP_inventory_all!$A$2:$E$74,3,)=0,"-",VLOOKUP($B18,POP_inventory_all!$A$2:$E$74,3,))</f>
        <v>#N/A</v>
      </c>
      <c r="H18" s="2"/>
    </row>
    <row r="19" spans="1:8" x14ac:dyDescent="0.25">
      <c r="A19" s="34">
        <v>14</v>
      </c>
      <c r="B19" s="22" t="str">
        <f>HLOOKUP($C$1,site_huc_lookup!$A$1:$K$17,A19+1,)</f>
        <v>-</v>
      </c>
      <c r="C19" s="24" t="str">
        <f>IFERROR(VLOOKUP($B19,site_huc_lookup!$N$2:$R$74,3,),"-")</f>
        <v>-</v>
      </c>
      <c r="D19" s="28" t="str">
        <f>IFERROR(VLOOKUP($B19,site_huc_lookup!$N$2:$R$74,4,),"-")</f>
        <v>-</v>
      </c>
      <c r="E19" s="26" t="str">
        <f>IFERROR(VLOOKUP($B19,site_huc_lookup!$N$2:$R$74,5,),"-")</f>
        <v>-</v>
      </c>
      <c r="F19" t="str">
        <f t="shared" si="0"/>
        <v>-</v>
      </c>
      <c r="G19" s="2" t="e">
        <f>IF(VLOOKUP($B19,POP_inventory_all!$A$2:$E$74,3,)=0,"-",VLOOKUP($B19,POP_inventory_all!$A$2:$E$74,3,))</f>
        <v>#N/A</v>
      </c>
      <c r="H19" s="2"/>
    </row>
    <row r="20" spans="1:8" x14ac:dyDescent="0.25">
      <c r="A20" s="34">
        <v>15</v>
      </c>
      <c r="B20" s="22" t="str">
        <f>HLOOKUP($C$1,site_huc_lookup!$A$1:$K$17,A20+1,)</f>
        <v>-</v>
      </c>
      <c r="C20" s="24" t="str">
        <f>IFERROR(VLOOKUP($B20,site_huc_lookup!$N$2:$R$74,3,),"-")</f>
        <v>-</v>
      </c>
      <c r="D20" s="28" t="str">
        <f>IFERROR(VLOOKUP($B20,site_huc_lookup!$N$2:$R$74,4,),"-")</f>
        <v>-</v>
      </c>
      <c r="E20" s="26" t="str">
        <f>IFERROR(VLOOKUP($B20,site_huc_lookup!$N$2:$R$74,5,),"-")</f>
        <v>-</v>
      </c>
      <c r="F20" t="str">
        <f t="shared" si="0"/>
        <v>-</v>
      </c>
      <c r="G20" s="2" t="e">
        <f>IF(VLOOKUP($B20,POP_inventory_all!$A$2:$E$74,3,)=0,"-",VLOOKUP($B20,POP_inventory_all!$A$2:$E$74,3,))</f>
        <v>#N/A</v>
      </c>
      <c r="H20" s="2"/>
    </row>
    <row r="21" spans="1:8" ht="15.75" thickBot="1" x14ac:dyDescent="0.3">
      <c r="A21" s="35">
        <v>16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 t="shared" si="0"/>
        <v>-</v>
      </c>
      <c r="G21" s="2" t="e">
        <f>IF(VLOOKUP($B21,POP_inventory_all!$A$2:$E$74,3,)=0,"-",VLOOKUP($B21,POP_inventory_all!$A$2:$E$74,3,))</f>
        <v>#N/A</v>
      </c>
      <c r="H21" s="2"/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416C-09C3-482B-841A-0423966E181B}">
  <sheetPr>
    <tabColor rgb="FF7030A0"/>
  </sheetPr>
  <dimension ref="A1:H78"/>
  <sheetViews>
    <sheetView workbookViewId="0">
      <selection activeCell="G6" sqref="G6:G21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8030205</v>
      </c>
      <c r="G1" s="4" t="s">
        <v>5</v>
      </c>
      <c r="H1" s="3" t="str">
        <f>"USGS sites in the "&amp;C3&amp;" Basin with " &amp;C2&amp;" Data, HUC-0"&amp;C1</f>
        <v>USGS sites in the Yalobusha Basin with Radiological Data, HUC-08030205</v>
      </c>
    </row>
    <row r="2" spans="1:8" ht="15.75" thickBot="1" x14ac:dyDescent="0.3">
      <c r="A2" s="55" t="s">
        <v>6</v>
      </c>
      <c r="B2" s="56"/>
      <c r="C2" s="21" t="s">
        <v>191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Yalobusha</v>
      </c>
    </row>
    <row r="4" spans="1:8" ht="15.75" thickBot="1" x14ac:dyDescent="0.3"/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187</v>
      </c>
      <c r="H5" s="6"/>
    </row>
    <row r="6" spans="1:8" x14ac:dyDescent="0.25">
      <c r="A6" s="33">
        <v>1</v>
      </c>
      <c r="B6" s="22">
        <f>HLOOKUP($C$1,site_huc_lookup!$A$1:$K$17,A6+1,)</f>
        <v>7281960</v>
      </c>
      <c r="C6" s="24">
        <f>IFERROR(VLOOKUP($B6,site_huc_lookup!$N$2:$R$74,3,),"-")</f>
        <v>-89.173055599999998</v>
      </c>
      <c r="D6" s="28">
        <f>IFERROR(VLOOKUP($B6,site_huc_lookup!$N$2:$R$74,4,),"-")</f>
        <v>33.866111099999998</v>
      </c>
      <c r="E6" s="26" t="str">
        <f>IFERROR(VLOOKUP($B6,site_huc_lookup!$N$2:$R$74,5,),"-")</f>
        <v>Yalobusha River at Vardaman MS</v>
      </c>
      <c r="F6" t="str">
        <f t="shared" ref="F6:F21" si="0">TEXT(B6,"General")</f>
        <v>7281960</v>
      </c>
      <c r="G6" s="2" t="str">
        <f>IF(VLOOKUP($B6,RAD_inventory_all!$A$2:$E$74,3,)=0,"-",VLOOKUP($B6,RAD_inventory_all!$A$2:$E$74,3,))</f>
        <v>-</v>
      </c>
      <c r="H6" s="2"/>
    </row>
    <row r="7" spans="1:8" x14ac:dyDescent="0.25">
      <c r="A7" s="34">
        <v>2</v>
      </c>
      <c r="B7" s="22">
        <f>HLOOKUP($C$1,site_huc_lookup!$A$1:$K$17,A7+1,)</f>
        <v>7281977</v>
      </c>
      <c r="C7" s="24">
        <f>IFERROR(VLOOKUP($B7,site_huc_lookup!$N$2:$R$74,3,),"-")</f>
        <v>-89.275833300000002</v>
      </c>
      <c r="D7" s="28">
        <f>IFERROR(VLOOKUP($B7,site_huc_lookup!$N$2:$R$74,4,),"-")</f>
        <v>33.838055560000001</v>
      </c>
      <c r="E7" s="26" t="str">
        <f>IFERROR(VLOOKUP($B7,site_huc_lookup!$N$2:$R$74,5,),"-")</f>
        <v>Yalobusha River at Derma MS</v>
      </c>
      <c r="F7" t="str">
        <f t="shared" si="0"/>
        <v>7281977</v>
      </c>
      <c r="G7" s="2" t="str">
        <f>IF(VLOOKUP($B7,RAD_inventory_all!$A$2:$E$74,3,)=0,"-",VLOOKUP($B7,RAD_inventory_all!$A$2:$E$74,3,))</f>
        <v>-</v>
      </c>
      <c r="H7" s="2"/>
    </row>
    <row r="8" spans="1:8" x14ac:dyDescent="0.25">
      <c r="A8" s="34">
        <v>3</v>
      </c>
      <c r="B8" s="22">
        <f>HLOOKUP($C$1,site_huc_lookup!$A$1:$K$17,A8+1,)</f>
        <v>7282000</v>
      </c>
      <c r="C8" s="24">
        <f>IFERROR(VLOOKUP($B8,site_huc_lookup!$N$2:$R$74,3,),"-")</f>
        <v>-89.315555599999996</v>
      </c>
      <c r="D8" s="28">
        <f>IFERROR(VLOOKUP($B8,site_huc_lookup!$N$2:$R$74,4,),"-")</f>
        <v>33.838611100000001</v>
      </c>
      <c r="E8" s="26" t="str">
        <f>IFERROR(VLOOKUP($B8,site_huc_lookup!$N$2:$R$74,5,),"-")</f>
        <v>Yalobusha River and Topashaw Creek Canal at Calhoun City MS</v>
      </c>
      <c r="F8" t="str">
        <f t="shared" si="0"/>
        <v>7282000</v>
      </c>
      <c r="G8" s="2" t="str">
        <f>IF(VLOOKUP($B8,RAD_inventory_all!$A$2:$E$74,3,)=0,"-",VLOOKUP($B8,RAD_inventory_all!$A$2:$E$74,3,))</f>
        <v>-</v>
      </c>
      <c r="H8" s="2"/>
    </row>
    <row r="9" spans="1:8" x14ac:dyDescent="0.25">
      <c r="A9" s="34">
        <v>4</v>
      </c>
      <c r="B9" s="22">
        <f>HLOOKUP($C$1,site_huc_lookup!$A$1:$K$17,A9+1,)</f>
        <v>7282075</v>
      </c>
      <c r="C9" s="24">
        <f>IFERROR(VLOOKUP($B9,site_huc_lookup!$N$2:$R$74,3,),"-")</f>
        <v>-89.178611099999998</v>
      </c>
      <c r="D9" s="28">
        <f>IFERROR(VLOOKUP($B9,site_huc_lookup!$N$2:$R$74,4,),"-")</f>
        <v>33.758055560000003</v>
      </c>
      <c r="E9" s="26" t="str">
        <f>IFERROR(VLOOKUP($B9,site_huc_lookup!$N$2:$R$74,5,),"-")</f>
        <v>Topashaw Creek Canal near Hohenlinden MS</v>
      </c>
      <c r="F9" t="str">
        <f t="shared" si="0"/>
        <v>7282075</v>
      </c>
      <c r="G9" s="2" t="str">
        <f>IF(VLOOKUP($B9,RAD_inventory_all!$A$2:$E$74,3,)=0,"-",VLOOKUP($B9,RAD_inventory_all!$A$2:$E$74,3,))</f>
        <v>-</v>
      </c>
      <c r="H9" s="2"/>
    </row>
    <row r="10" spans="1:8" x14ac:dyDescent="0.25">
      <c r="A10" s="34">
        <v>5</v>
      </c>
      <c r="B10" s="22">
        <f>HLOOKUP($C$1,site_huc_lookup!$A$1:$K$17,A10+1,)</f>
        <v>7282090</v>
      </c>
      <c r="C10" s="24">
        <f>IFERROR(VLOOKUP($B10,site_huc_lookup!$N$2:$R$74,3,),"-")</f>
        <v>-89.246944400000004</v>
      </c>
      <c r="D10" s="28">
        <f>IFERROR(VLOOKUP($B10,site_huc_lookup!$N$2:$R$74,4,),"-")</f>
        <v>33.78</v>
      </c>
      <c r="E10" s="26" t="str">
        <f>IFERROR(VLOOKUP($B10,site_huc_lookup!$N$2:$R$74,5,),"-")</f>
        <v>Topashaw Creek Canal near Derma MS</v>
      </c>
      <c r="F10" t="str">
        <f t="shared" si="0"/>
        <v>7282090</v>
      </c>
      <c r="G10" s="2" t="str">
        <f>IF(VLOOKUP($B10,RAD_inventory_all!$A$2:$E$74,3,)=0,"-",VLOOKUP($B10,RAD_inventory_all!$A$2:$E$74,3,))</f>
        <v>-</v>
      </c>
      <c r="H10" s="2"/>
    </row>
    <row r="11" spans="1:8" x14ac:dyDescent="0.25">
      <c r="A11" s="34">
        <v>6</v>
      </c>
      <c r="B11" s="22">
        <f>HLOOKUP($C$1,site_huc_lookup!$A$1:$K$17,A11+1,)</f>
        <v>7282100</v>
      </c>
      <c r="C11" s="24">
        <f>IFERROR(VLOOKUP($B11,site_huc_lookup!$N$2:$R$74,3,),"-")</f>
        <v>-89.345833299999995</v>
      </c>
      <c r="D11" s="28">
        <f>IFERROR(VLOOKUP($B11,site_huc_lookup!$N$2:$R$74,4,),"-")</f>
        <v>33.814722199999999</v>
      </c>
      <c r="E11" s="26" t="str">
        <f>IFERROR(VLOOKUP($B11,site_huc_lookup!$N$2:$R$74,5,),"-")</f>
        <v>Topashaw Creek Canal near Calhoun City MS</v>
      </c>
      <c r="F11" t="str">
        <f t="shared" si="0"/>
        <v>7282100</v>
      </c>
      <c r="G11" s="2" t="str">
        <f>IF(VLOOKUP($B11,RAD_inventory_all!$A$2:$E$74,3,)=0,"-",VLOOKUP($B11,RAD_inventory_all!$A$2:$E$74,3,))</f>
        <v>-</v>
      </c>
      <c r="H11" s="2"/>
    </row>
    <row r="12" spans="1:8" x14ac:dyDescent="0.25">
      <c r="A12" s="34">
        <v>7</v>
      </c>
      <c r="B12" s="22">
        <f>HLOOKUP($C$1,site_huc_lookup!$A$1:$K$17,A12+1,)</f>
        <v>7282500</v>
      </c>
      <c r="C12" s="24">
        <f>IFERROR(VLOOKUP($B12,site_huc_lookup!$N$2:$R$74,3,),"-")</f>
        <v>-89.615081700000005</v>
      </c>
      <c r="D12" s="28">
        <f>IFERROR(VLOOKUP($B12,site_huc_lookup!$N$2:$R$74,4,),"-")</f>
        <v>33.816226870000001</v>
      </c>
      <c r="E12" s="26" t="str">
        <f>IFERROR(VLOOKUP($B12,site_huc_lookup!$N$2:$R$74,5,),"-")</f>
        <v>Yalobusha River at Graysport MS</v>
      </c>
      <c r="F12" t="str">
        <f t="shared" si="0"/>
        <v>7282500</v>
      </c>
      <c r="G12" s="2" t="str">
        <f>IF(VLOOKUP($B12,RAD_inventory_all!$A$2:$E$74,3,)=0,"-",VLOOKUP($B12,RAD_inventory_all!$A$2:$E$74,3,))</f>
        <v>-</v>
      </c>
      <c r="H12" s="2"/>
    </row>
    <row r="13" spans="1:8" x14ac:dyDescent="0.25">
      <c r="A13" s="34">
        <v>8</v>
      </c>
      <c r="B13" s="22">
        <f>HLOOKUP($C$1,site_huc_lookup!$A$1:$K$17,A13+1,)</f>
        <v>7283000</v>
      </c>
      <c r="C13" s="24">
        <f>IFERROR(VLOOKUP($B13,site_huc_lookup!$N$2:$R$74,3,),"-")</f>
        <v>-89.347777800000003</v>
      </c>
      <c r="D13" s="28">
        <f>IFERROR(VLOOKUP($B13,site_huc_lookup!$N$2:$R$74,4,),"-")</f>
        <v>33.973611099999999</v>
      </c>
      <c r="E13" s="26" t="str">
        <f>IFERROR(VLOOKUP($B13,site_huc_lookup!$N$2:$R$74,5,),"-")</f>
        <v>Skuna River at Bruce MS</v>
      </c>
      <c r="F13" t="str">
        <f t="shared" si="0"/>
        <v>7283000</v>
      </c>
      <c r="G13" s="2">
        <f>IF(VLOOKUP($B13,RAD_inventory_all!$A$2:$E$74,3,)=0,"-",VLOOKUP($B13,RAD_inventory_all!$A$2:$E$74,3,))</f>
        <v>3</v>
      </c>
      <c r="H13" s="2"/>
    </row>
    <row r="14" spans="1:8" x14ac:dyDescent="0.25">
      <c r="A14" s="34">
        <v>9</v>
      </c>
      <c r="B14" s="22">
        <f>HLOOKUP($C$1,site_huc_lookup!$A$1:$K$17,A14+1,)</f>
        <v>7283500</v>
      </c>
      <c r="C14" s="24">
        <f>IFERROR(VLOOKUP($B14,site_huc_lookup!$N$2:$R$74,3,),"-")</f>
        <v>-89.641750299999998</v>
      </c>
      <c r="D14" s="28">
        <f>IFERROR(VLOOKUP($B14,site_huc_lookup!$N$2:$R$74,4,),"-")</f>
        <v>33.909836140000003</v>
      </c>
      <c r="E14" s="26" t="str">
        <f>IFERROR(VLOOKUP($B14,site_huc_lookup!$N$2:$R$74,5,),"-")</f>
        <v>Skuna River near Coffeeville MS</v>
      </c>
      <c r="F14" t="str">
        <f t="shared" si="0"/>
        <v>7283500</v>
      </c>
      <c r="G14" s="2" t="str">
        <f>IF(VLOOKUP($B14,RAD_inventory_all!$A$2:$E$74,3,)=0,"-",VLOOKUP($B14,RAD_inventory_all!$A$2:$E$74,3,))</f>
        <v>-</v>
      </c>
      <c r="H14" s="2"/>
    </row>
    <row r="15" spans="1:8" x14ac:dyDescent="0.25">
      <c r="A15" s="34">
        <v>10</v>
      </c>
      <c r="B15" s="22">
        <f>HLOOKUP($C$1,site_huc_lookup!$A$1:$K$17,A15+1,)</f>
        <v>7284500</v>
      </c>
      <c r="C15" s="24">
        <f>IFERROR(VLOOKUP($B15,site_huc_lookup!$N$2:$R$74,3,),"-")</f>
        <v>-89.770641699999999</v>
      </c>
      <c r="D15" s="28">
        <f>IFERROR(VLOOKUP($B15,site_huc_lookup!$N$2:$R$74,4,),"-")</f>
        <v>33.808726499999999</v>
      </c>
      <c r="E15" s="26" t="str">
        <f>IFERROR(VLOOKUP($B15,site_huc_lookup!$N$2:$R$74,5,),"-")</f>
        <v>Grenada Lake near Grenada MS</v>
      </c>
      <c r="F15" t="str">
        <f t="shared" si="0"/>
        <v>7284500</v>
      </c>
      <c r="G15" s="2" t="str">
        <f>IF(VLOOKUP($B15,RAD_inventory_all!$A$2:$E$74,3,)=0,"-",VLOOKUP($B15,RAD_inventory_all!$A$2:$E$74,3,))</f>
        <v>-</v>
      </c>
      <c r="H15" s="2"/>
    </row>
    <row r="16" spans="1:8" x14ac:dyDescent="0.25">
      <c r="A16" s="34">
        <v>11</v>
      </c>
      <c r="B16" s="22">
        <f>HLOOKUP($C$1,site_huc_lookup!$A$1:$K$17,A16+1,)</f>
        <v>7285000</v>
      </c>
      <c r="C16" s="24">
        <f>IFERROR(VLOOKUP($B16,site_huc_lookup!$N$2:$R$74,3,),"-")</f>
        <v>-89.770641699999999</v>
      </c>
      <c r="D16" s="28">
        <f>IFERROR(VLOOKUP($B16,site_huc_lookup!$N$2:$R$74,4,),"-")</f>
        <v>33.808726499999999</v>
      </c>
      <c r="E16" s="26" t="str">
        <f>IFERROR(VLOOKUP($B16,site_huc_lookup!$N$2:$R$74,5,),"-")</f>
        <v>Yalobusha R at Grenada Dam near Grenada MS</v>
      </c>
      <c r="F16" t="str">
        <f t="shared" si="0"/>
        <v>7285000</v>
      </c>
      <c r="G16" s="2" t="str">
        <f>IF(VLOOKUP($B16,RAD_inventory_all!$A$2:$E$74,3,)=0,"-",VLOOKUP($B16,RAD_inventory_all!$A$2:$E$74,3,))</f>
        <v>-</v>
      </c>
      <c r="H16" s="2"/>
    </row>
    <row r="17" spans="1:8" x14ac:dyDescent="0.25">
      <c r="A17" s="34">
        <v>12</v>
      </c>
      <c r="B17" s="22">
        <f>HLOOKUP($C$1,site_huc_lookup!$A$1:$K$17,A17+1,)</f>
        <v>7285400</v>
      </c>
      <c r="C17" s="24">
        <f>IFERROR(VLOOKUP($B17,site_huc_lookup!$N$2:$R$74,3,),"-")</f>
        <v>-89.787585899999996</v>
      </c>
      <c r="D17" s="28">
        <f>IFERROR(VLOOKUP($B17,site_huc_lookup!$N$2:$R$74,4,),"-")</f>
        <v>33.774004849999997</v>
      </c>
      <c r="E17" s="26" t="str">
        <f>IFERROR(VLOOKUP($B17,site_huc_lookup!$N$2:$R$74,5,),"-")</f>
        <v>Batupan Bogue at Grenada MS</v>
      </c>
      <c r="F17" t="str">
        <f t="shared" si="0"/>
        <v>7285400</v>
      </c>
      <c r="G17" s="2" t="str">
        <f>IF(VLOOKUP($B17,RAD_inventory_all!$A$2:$E$74,3,)=0,"-",VLOOKUP($B17,RAD_inventory_all!$A$2:$E$74,3,))</f>
        <v>-</v>
      </c>
      <c r="H17" s="2"/>
    </row>
    <row r="18" spans="1:8" x14ac:dyDescent="0.25">
      <c r="A18" s="34">
        <v>13</v>
      </c>
      <c r="B18" s="22">
        <f>HLOOKUP($C$1,site_huc_lookup!$A$1:$K$17,A18+1,)</f>
        <v>7285500</v>
      </c>
      <c r="C18" s="24">
        <f>IFERROR(VLOOKUP($B18,site_huc_lookup!$N$2:$R$74,3,),"-")</f>
        <v>-89.809722199999996</v>
      </c>
      <c r="D18" s="28">
        <f>IFERROR(VLOOKUP($B18,site_huc_lookup!$N$2:$R$74,4,),"-")</f>
        <v>33.787777779999999</v>
      </c>
      <c r="E18" s="26" t="str">
        <f>IFERROR(VLOOKUP($B18,site_huc_lookup!$N$2:$R$74,5,),"-")</f>
        <v>Yalobusha River at Grenada MS</v>
      </c>
      <c r="F18" t="str">
        <f t="shared" si="0"/>
        <v>7285500</v>
      </c>
      <c r="G18" s="2">
        <f>IF(VLOOKUP($B18,RAD_inventory_all!$A$2:$E$74,3,)=0,"-",VLOOKUP($B18,RAD_inventory_all!$A$2:$E$74,3,))</f>
        <v>6</v>
      </c>
      <c r="H18" s="2"/>
    </row>
    <row r="19" spans="1:8" x14ac:dyDescent="0.25">
      <c r="A19" s="34">
        <v>14</v>
      </c>
      <c r="B19" s="22">
        <f>HLOOKUP($C$1,site_huc_lookup!$A$1:$K$17,A19+1,)</f>
        <v>7285510</v>
      </c>
      <c r="C19" s="24">
        <f>IFERROR(VLOOKUP($B19,site_huc_lookup!$N$2:$R$74,3,),"-")</f>
        <v>-89.809722199999996</v>
      </c>
      <c r="D19" s="28">
        <f>IFERROR(VLOOKUP($B19,site_huc_lookup!$N$2:$R$74,4,),"-")</f>
        <v>33.787777779999999</v>
      </c>
      <c r="E19" s="26" t="str">
        <f>IFERROR(VLOOKUP($B19,site_huc_lookup!$N$2:$R$74,5,),"-")</f>
        <v>YALOBUSHA RIVER AT NSI INTAKE AT GRENADA MS--published under 07285500</v>
      </c>
      <c r="F19" t="str">
        <f t="shared" si="0"/>
        <v>7285510</v>
      </c>
      <c r="G19" s="2" t="str">
        <f>IF(VLOOKUP($B19,RAD_inventory_all!$A$2:$E$74,3,)=0,"-",VLOOKUP($B19,RAD_inventory_all!$A$2:$E$74,3,))</f>
        <v>-</v>
      </c>
      <c r="H19" s="2"/>
    </row>
    <row r="20" spans="1:8" x14ac:dyDescent="0.25">
      <c r="A20" s="34">
        <v>15</v>
      </c>
      <c r="B20" s="22">
        <f>HLOOKUP($C$1,site_huc_lookup!$A$1:$K$17,A20+1,)</f>
        <v>7285900</v>
      </c>
      <c r="C20" s="24">
        <f>IFERROR(VLOOKUP($B20,site_huc_lookup!$N$2:$R$74,3,),"-")</f>
        <v>-89.996755199999996</v>
      </c>
      <c r="D20" s="28">
        <f>IFERROR(VLOOKUP($B20,site_huc_lookup!$N$2:$R$74,4,),"-")</f>
        <v>33.917058570000002</v>
      </c>
      <c r="E20" s="26" t="str">
        <f>IFERROR(VLOOKUP($B20,site_huc_lookup!$N$2:$R$74,5,),"-")</f>
        <v>Askalmore Creek at Retention Dam near Cascilla MS</v>
      </c>
      <c r="F20" t="str">
        <f t="shared" si="0"/>
        <v>7285900</v>
      </c>
      <c r="G20" s="2" t="str">
        <f>IF(VLOOKUP($B20,RAD_inventory_all!$A$2:$E$74,3,)=0,"-",VLOOKUP($B20,RAD_inventory_all!$A$2:$E$74,3,))</f>
        <v>-</v>
      </c>
      <c r="H20" s="2"/>
    </row>
    <row r="21" spans="1:8" ht="15.75" thickBot="1" x14ac:dyDescent="0.3">
      <c r="A21" s="35">
        <v>16</v>
      </c>
      <c r="B21" s="23">
        <f>HLOOKUP($C$1,site_huc_lookup!$A$1:$K$17,A21+1,)</f>
        <v>7286000</v>
      </c>
      <c r="C21" s="25">
        <f>IFERROR(VLOOKUP($B21,site_huc_lookup!$N$2:$R$74,3,),"-")</f>
        <v>-90.069533000000007</v>
      </c>
      <c r="D21" s="29">
        <f>IFERROR(VLOOKUP($B21,site_huc_lookup!$N$2:$R$74,4,),"-")</f>
        <v>33.918169749999997</v>
      </c>
      <c r="E21" s="27" t="str">
        <f>IFERROR(VLOOKUP($B21,site_huc_lookup!$N$2:$R$74,5,),"-")</f>
        <v>Askalmore Creek near Charleston MS</v>
      </c>
      <c r="F21" t="str">
        <f t="shared" si="0"/>
        <v>7286000</v>
      </c>
      <c r="G21" s="2" t="str">
        <f>IF(VLOOKUP($B21,RAD_inventory_all!$A$2:$E$74,3,)=0,"-",VLOOKUP($B21,RAD_inventory_all!$A$2:$E$74,3,))</f>
        <v>-</v>
      </c>
      <c r="H21" s="2"/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9908-850F-4801-98B6-5E90EE338594}">
  <sheetPr>
    <tabColor theme="5"/>
  </sheetPr>
  <dimension ref="A1:H78"/>
  <sheetViews>
    <sheetView workbookViewId="0">
      <selection activeCell="G20" sqref="G20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8" bestFit="1" customWidth="1"/>
    <col min="7" max="7" width="11" customWidth="1"/>
  </cols>
  <sheetData>
    <row r="1" spans="1:8" ht="15.75" thickBot="1" x14ac:dyDescent="0.3">
      <c r="A1" s="53" t="s">
        <v>4</v>
      </c>
      <c r="B1" s="54"/>
      <c r="C1" s="20">
        <v>8030207</v>
      </c>
      <c r="G1" s="4" t="s">
        <v>5</v>
      </c>
      <c r="H1" s="3" t="str">
        <f>"USGS sites in the "&amp;C3&amp;" Basin with " &amp;C2&amp;" Data, HUC-0"&amp;C1</f>
        <v>USGS sites in the Big Sunflower Basin with Stable Isotope Data, HUC-08030207</v>
      </c>
    </row>
    <row r="2" spans="1:8" ht="15.75" thickBot="1" x14ac:dyDescent="0.3">
      <c r="A2" s="55" t="s">
        <v>6</v>
      </c>
      <c r="B2" s="56"/>
      <c r="C2" s="21" t="s">
        <v>199</v>
      </c>
    </row>
    <row r="3" spans="1:8" ht="15.75" thickBot="1" x14ac:dyDescent="0.3">
      <c r="A3" s="57" t="s">
        <v>99</v>
      </c>
      <c r="B3" s="58"/>
      <c r="C3" s="50" t="str">
        <f>HLOOKUP(C1,site_huc_lookup!$B$1:$K$18,18,)</f>
        <v>Big Sunflower</v>
      </c>
    </row>
    <row r="4" spans="1:8" ht="15.75" thickBot="1" x14ac:dyDescent="0.3"/>
    <row r="5" spans="1:8" ht="15.75" thickBot="1" x14ac:dyDescent="0.3">
      <c r="A5" s="6"/>
      <c r="B5" s="30" t="s">
        <v>84</v>
      </c>
      <c r="C5" s="31" t="s">
        <v>85</v>
      </c>
      <c r="D5" s="30" t="s">
        <v>86</v>
      </c>
      <c r="E5" s="32" t="s">
        <v>83</v>
      </c>
      <c r="F5" s="51"/>
      <c r="G5" s="6" t="s">
        <v>200</v>
      </c>
      <c r="H5" s="6"/>
    </row>
    <row r="6" spans="1:8" x14ac:dyDescent="0.25">
      <c r="A6" s="33">
        <v>1</v>
      </c>
      <c r="B6" s="22">
        <f>HLOOKUP($C$1,site_huc_lookup!$A$1:$K$17,A6+1,)</f>
        <v>7288000</v>
      </c>
      <c r="C6" s="24">
        <f>IFERROR(VLOOKUP($B6,site_huc_lookup!$N$2:$R$74,3,),"-")</f>
        <v>-90.575098999999994</v>
      </c>
      <c r="D6" s="28">
        <f>IFERROR(VLOOKUP($B6,site_huc_lookup!$N$2:$R$74,4,),"-")</f>
        <v>34.197330860000001</v>
      </c>
      <c r="E6" s="26" t="str">
        <f>IFERROR(VLOOKUP($B6,site_huc_lookup!$N$2:$R$74,5,),"-")</f>
        <v>Big Sunflower River at Clarksdale MS</v>
      </c>
      <c r="F6" t="str">
        <f t="shared" ref="F6:F21" si="0">TEXT(B6,"General")</f>
        <v>7288000</v>
      </c>
      <c r="G6" s="2">
        <f>IF(VLOOKUP($B6,ISO_inventory_all!$A$2:$E$74,3,)=0,"-",VLOOKUP($B6,ISO_inventory_all!$A$2:$E$74,3,))</f>
        <v>8</v>
      </c>
      <c r="H6" s="2"/>
    </row>
    <row r="7" spans="1:8" x14ac:dyDescent="0.25">
      <c r="A7" s="34">
        <v>2</v>
      </c>
      <c r="B7" s="22">
        <f>HLOOKUP($C$1,site_huc_lookup!$A$1:$K$17,A7+1,)</f>
        <v>7288200</v>
      </c>
      <c r="C7" s="24">
        <f>IFERROR(VLOOKUP($B7,site_huc_lookup!$N$2:$R$74,3,),"-")</f>
        <v>-90.610651000000004</v>
      </c>
      <c r="D7" s="28">
        <f>IFERROR(VLOOKUP($B7,site_huc_lookup!$N$2:$R$74,4,),"-")</f>
        <v>33.881779160000001</v>
      </c>
      <c r="E7" s="26" t="str">
        <f>IFERROR(VLOOKUP($B7,site_huc_lookup!$N$2:$R$74,5,),"-")</f>
        <v>Big Sunflower River near Lombardy MS</v>
      </c>
      <c r="F7" t="str">
        <f t="shared" si="0"/>
        <v>7288200</v>
      </c>
      <c r="G7" s="2">
        <f>IF(VLOOKUP($B7,ISO_inventory_all!$A$2:$E$74,3,)=0,"-",VLOOKUP($B7,ISO_inventory_all!$A$2:$E$74,3,))</f>
        <v>2</v>
      </c>
      <c r="H7" s="2"/>
    </row>
    <row r="8" spans="1:8" x14ac:dyDescent="0.25">
      <c r="A8" s="34">
        <v>3</v>
      </c>
      <c r="B8" s="22">
        <f>HLOOKUP($C$1,site_huc_lookup!$A$1:$K$17,A8+1,)</f>
        <v>7288280</v>
      </c>
      <c r="C8" s="24">
        <f>IFERROR(VLOOKUP($B8,site_huc_lookup!$N$2:$R$74,3,),"-")</f>
        <v>-90.67</v>
      </c>
      <c r="D8" s="28">
        <f>IFERROR(VLOOKUP($B8,site_huc_lookup!$N$2:$R$74,4,),"-")</f>
        <v>33.832500000000003</v>
      </c>
      <c r="E8" s="26" t="str">
        <f>IFERROR(VLOOKUP($B8,site_huc_lookup!$N$2:$R$74,5,),"-")</f>
        <v>Big Sunflower River near Merigold MS</v>
      </c>
      <c r="F8" t="str">
        <f t="shared" si="0"/>
        <v>7288280</v>
      </c>
      <c r="G8" s="2">
        <f>IF(VLOOKUP($B8,ISO_inventory_all!$A$2:$E$74,3,)=0,"-",VLOOKUP($B8,ISO_inventory_all!$A$2:$E$74,3,))</f>
        <v>8</v>
      </c>
      <c r="H8" s="2"/>
    </row>
    <row r="9" spans="1:8" x14ac:dyDescent="0.25">
      <c r="A9" s="34">
        <v>4</v>
      </c>
      <c r="B9" s="22">
        <f>HLOOKUP($C$1,site_huc_lookup!$A$1:$K$17,A9+1,)</f>
        <v>7288500</v>
      </c>
      <c r="C9" s="24">
        <f>IFERROR(VLOOKUP($B9,site_huc_lookup!$N$2:$R$74,3,),"-")</f>
        <v>-90.543144100000006</v>
      </c>
      <c r="D9" s="28">
        <f>IFERROR(VLOOKUP($B9,site_huc_lookup!$N$2:$R$74,4,),"-")</f>
        <v>33.547339700000002</v>
      </c>
      <c r="E9" s="26" t="str">
        <f>IFERROR(VLOOKUP($B9,site_huc_lookup!$N$2:$R$74,5,),"-")</f>
        <v>Big Sunflower River at Sunflower MS</v>
      </c>
      <c r="F9" t="str">
        <f t="shared" si="0"/>
        <v>7288500</v>
      </c>
      <c r="G9" s="2">
        <f>IF(VLOOKUP($B9,ISO_inventory_all!$A$2:$E$74,3,)=0,"-",VLOOKUP($B9,ISO_inventory_all!$A$2:$E$74,3,))</f>
        <v>8</v>
      </c>
      <c r="H9" s="2"/>
    </row>
    <row r="10" spans="1:8" x14ac:dyDescent="0.25">
      <c r="A10" s="34">
        <v>5</v>
      </c>
      <c r="B10" s="22">
        <f>HLOOKUP($C$1,site_huc_lookup!$A$1:$K$17,A10+1,)</f>
        <v>7288555</v>
      </c>
      <c r="C10" s="24">
        <f>IFERROR(VLOOKUP($B10,site_huc_lookup!$N$2:$R$74,3,),"-")</f>
        <v>-90.519444399999998</v>
      </c>
      <c r="D10" s="28">
        <f>IFERROR(VLOOKUP($B10,site_huc_lookup!$N$2:$R$74,4,),"-")</f>
        <v>33.713333300000002</v>
      </c>
      <c r="E10" s="26" t="str">
        <f>IFERROR(VLOOKUP($B10,site_huc_lookup!$N$2:$R$74,5,),"-")</f>
        <v>Quiver River Southeast Ruleville MS</v>
      </c>
      <c r="F10" t="str">
        <f t="shared" si="0"/>
        <v>7288555</v>
      </c>
      <c r="G10" s="2" t="str">
        <f>IF(VLOOKUP($B10,ISO_inventory_all!$A$2:$E$74,3,)=0,"-",VLOOKUP($B10,ISO_inventory_all!$A$2:$E$74,3,))</f>
        <v>-</v>
      </c>
      <c r="H10" s="2"/>
    </row>
    <row r="11" spans="1:8" x14ac:dyDescent="0.25">
      <c r="A11" s="34">
        <v>6</v>
      </c>
      <c r="B11" s="22">
        <f>HLOOKUP($C$1,site_huc_lookup!$A$1:$K$17,A11+1,)</f>
        <v>728862211</v>
      </c>
      <c r="C11" s="24">
        <f>IFERROR(VLOOKUP($B11,site_huc_lookup!$N$2:$R$74,3,),"-")</f>
        <v>-90.510277799999997</v>
      </c>
      <c r="D11" s="28">
        <f>IFERROR(VLOOKUP($B11,site_huc_lookup!$N$2:$R$74,4,),"-")</f>
        <v>33.357777779999999</v>
      </c>
      <c r="E11" s="26" t="str">
        <f>IFERROR(VLOOKUP($B11,site_huc_lookup!$N$2:$R$74,5,),"-")</f>
        <v>Browns Bayou near Inverness MS</v>
      </c>
      <c r="F11" t="str">
        <f t="shared" si="0"/>
        <v>728862211</v>
      </c>
      <c r="G11" s="2" t="str">
        <f>IF(VLOOKUP($B11,ISO_inventory_all!$A$2:$E$74,3,)=0,"-",VLOOKUP($B11,ISO_inventory_all!$A$2:$E$74,3,))</f>
        <v>-</v>
      </c>
      <c r="H11" s="2"/>
    </row>
    <row r="12" spans="1:8" x14ac:dyDescent="0.25">
      <c r="A12" s="34">
        <v>7</v>
      </c>
      <c r="B12" s="22">
        <f>HLOOKUP($C$1,site_huc_lookup!$A$1:$K$17,A12+1,)</f>
        <v>7288650</v>
      </c>
      <c r="C12" s="24">
        <f>IFERROR(VLOOKUP($B12,site_huc_lookup!$N$2:$R$74,3,),"-")</f>
        <v>-90.847777800000003</v>
      </c>
      <c r="D12" s="28">
        <f>IFERROR(VLOOKUP($B12,site_huc_lookup!$N$2:$R$74,4,),"-")</f>
        <v>33.396666670000002</v>
      </c>
      <c r="E12" s="26" t="str">
        <f>IFERROR(VLOOKUP($B12,site_huc_lookup!$N$2:$R$74,5,),"-")</f>
        <v>Bogue Phalia near Leland MS</v>
      </c>
      <c r="F12" t="str">
        <f t="shared" si="0"/>
        <v>7288650</v>
      </c>
      <c r="G12" s="2">
        <f>IF(VLOOKUP($B12,ISO_inventory_all!$A$2:$E$74,3,)=0,"-",VLOOKUP($B12,ISO_inventory_all!$A$2:$E$74,3,))</f>
        <v>2</v>
      </c>
      <c r="H12" s="2"/>
    </row>
    <row r="13" spans="1:8" x14ac:dyDescent="0.25">
      <c r="A13" s="34">
        <v>8</v>
      </c>
      <c r="B13" s="22">
        <f>HLOOKUP($C$1,site_huc_lookup!$A$1:$K$17,A13+1,)</f>
        <v>7288700</v>
      </c>
      <c r="C13" s="24">
        <f>IFERROR(VLOOKUP($B13,site_huc_lookup!$N$2:$R$74,3,),"-")</f>
        <v>-90.777875800000004</v>
      </c>
      <c r="D13" s="28">
        <f>IFERROR(VLOOKUP($B13,site_huc_lookup!$N$2:$R$74,4,),"-")</f>
        <v>32.971793599999998</v>
      </c>
      <c r="E13" s="26" t="str">
        <f>IFERROR(VLOOKUP($B13,site_huc_lookup!$N$2:$R$74,5,),"-")</f>
        <v>Big Sunflower River near Anguilla MS</v>
      </c>
      <c r="F13" t="str">
        <f t="shared" si="0"/>
        <v>7288700</v>
      </c>
      <c r="G13" s="2">
        <f>IF(VLOOKUP($B13,ISO_inventory_all!$A$2:$E$74,3,)=0,"-",VLOOKUP($B13,ISO_inventory_all!$A$2:$E$74,3,))</f>
        <v>8</v>
      </c>
      <c r="H13" s="2"/>
    </row>
    <row r="14" spans="1:8" x14ac:dyDescent="0.25">
      <c r="A14" s="34">
        <v>9</v>
      </c>
      <c r="B14" s="22" t="str">
        <f>HLOOKUP($C$1,site_huc_lookup!$A$1:$K$17,A14+1,)</f>
        <v>-</v>
      </c>
      <c r="C14" s="24" t="str">
        <f>IFERROR(VLOOKUP($B14,site_huc_lookup!$N$2:$R$74,3,),"-")</f>
        <v>-</v>
      </c>
      <c r="D14" s="28" t="str">
        <f>IFERROR(VLOOKUP($B14,site_huc_lookup!$N$2:$R$74,4,),"-")</f>
        <v>-</v>
      </c>
      <c r="E14" s="26" t="str">
        <f>IFERROR(VLOOKUP($B14,site_huc_lookup!$N$2:$R$74,5,),"-")</f>
        <v>-</v>
      </c>
      <c r="F14" t="str">
        <f t="shared" si="0"/>
        <v>-</v>
      </c>
      <c r="G14" s="2" t="e">
        <f>IF(VLOOKUP($B14,ISO_inventory_all!$A$2:$E$74,3,)=0,"-",VLOOKUP($B14,ISO_inventory_all!$A$2:$E$74,3,))</f>
        <v>#N/A</v>
      </c>
      <c r="H14" s="2"/>
    </row>
    <row r="15" spans="1:8" x14ac:dyDescent="0.25">
      <c r="A15" s="34">
        <v>10</v>
      </c>
      <c r="B15" s="22" t="str">
        <f>HLOOKUP($C$1,site_huc_lookup!$A$1:$K$17,A15+1,)</f>
        <v>-</v>
      </c>
      <c r="C15" s="24" t="str">
        <f>IFERROR(VLOOKUP($B15,site_huc_lookup!$N$2:$R$74,3,),"-")</f>
        <v>-</v>
      </c>
      <c r="D15" s="28" t="str">
        <f>IFERROR(VLOOKUP($B15,site_huc_lookup!$N$2:$R$74,4,),"-")</f>
        <v>-</v>
      </c>
      <c r="E15" s="26" t="str">
        <f>IFERROR(VLOOKUP($B15,site_huc_lookup!$N$2:$R$74,5,),"-")</f>
        <v>-</v>
      </c>
      <c r="F15" t="str">
        <f t="shared" si="0"/>
        <v>-</v>
      </c>
      <c r="G15" s="2" t="e">
        <f>IF(VLOOKUP($B15,ISO_inventory_all!$A$2:$E$74,3,)=0,"-",VLOOKUP($B15,ISO_inventory_all!$A$2:$E$74,3,))</f>
        <v>#N/A</v>
      </c>
      <c r="H15" s="2"/>
    </row>
    <row r="16" spans="1:8" x14ac:dyDescent="0.25">
      <c r="A16" s="34">
        <v>11</v>
      </c>
      <c r="B16" s="22" t="str">
        <f>HLOOKUP($C$1,site_huc_lookup!$A$1:$K$17,A16+1,)</f>
        <v>-</v>
      </c>
      <c r="C16" s="24" t="str">
        <f>IFERROR(VLOOKUP($B16,site_huc_lookup!$N$2:$R$74,3,),"-")</f>
        <v>-</v>
      </c>
      <c r="D16" s="28" t="str">
        <f>IFERROR(VLOOKUP($B16,site_huc_lookup!$N$2:$R$74,4,),"-")</f>
        <v>-</v>
      </c>
      <c r="E16" s="26" t="str">
        <f>IFERROR(VLOOKUP($B16,site_huc_lookup!$N$2:$R$74,5,),"-")</f>
        <v>-</v>
      </c>
      <c r="F16" t="str">
        <f t="shared" si="0"/>
        <v>-</v>
      </c>
      <c r="G16" s="2" t="e">
        <f>IF(VLOOKUP($B16,ISO_inventory_all!$A$2:$E$74,3,)=0,"-",VLOOKUP($B16,ISO_inventory_all!$A$2:$E$74,3,))</f>
        <v>#N/A</v>
      </c>
      <c r="H16" s="2"/>
    </row>
    <row r="17" spans="1:8" x14ac:dyDescent="0.25">
      <c r="A17" s="34">
        <v>12</v>
      </c>
      <c r="B17" s="22" t="str">
        <f>HLOOKUP($C$1,site_huc_lookup!$A$1:$K$17,A17+1,)</f>
        <v>-</v>
      </c>
      <c r="C17" s="24" t="str">
        <f>IFERROR(VLOOKUP($B17,site_huc_lookup!$N$2:$R$74,3,),"-")</f>
        <v>-</v>
      </c>
      <c r="D17" s="28" t="str">
        <f>IFERROR(VLOOKUP($B17,site_huc_lookup!$N$2:$R$74,4,),"-")</f>
        <v>-</v>
      </c>
      <c r="E17" s="26" t="str">
        <f>IFERROR(VLOOKUP($B17,site_huc_lookup!$N$2:$R$74,5,),"-")</f>
        <v>-</v>
      </c>
      <c r="F17" t="str">
        <f t="shared" si="0"/>
        <v>-</v>
      </c>
      <c r="G17" s="2" t="e">
        <f>IF(VLOOKUP($B17,ISO_inventory_all!$A$2:$E$74,3,)=0,"-",VLOOKUP($B17,ISO_inventory_all!$A$2:$E$74,3,))</f>
        <v>#N/A</v>
      </c>
      <c r="H17" s="2"/>
    </row>
    <row r="18" spans="1:8" x14ac:dyDescent="0.25">
      <c r="A18" s="34">
        <v>13</v>
      </c>
      <c r="B18" s="22" t="str">
        <f>HLOOKUP($C$1,site_huc_lookup!$A$1:$K$17,A18+1,)</f>
        <v>-</v>
      </c>
      <c r="C18" s="24" t="str">
        <f>IFERROR(VLOOKUP($B18,site_huc_lookup!$N$2:$R$74,3,),"-")</f>
        <v>-</v>
      </c>
      <c r="D18" s="28" t="str">
        <f>IFERROR(VLOOKUP($B18,site_huc_lookup!$N$2:$R$74,4,),"-")</f>
        <v>-</v>
      </c>
      <c r="E18" s="26" t="str">
        <f>IFERROR(VLOOKUP($B18,site_huc_lookup!$N$2:$R$74,5,),"-")</f>
        <v>-</v>
      </c>
      <c r="F18" t="str">
        <f t="shared" si="0"/>
        <v>-</v>
      </c>
      <c r="G18" s="2" t="e">
        <f>IF(VLOOKUP($B18,ISO_inventory_all!$A$2:$E$74,3,)=0,"-",VLOOKUP($B18,ISO_inventory_all!$A$2:$E$74,3,))</f>
        <v>#N/A</v>
      </c>
      <c r="H18" s="2"/>
    </row>
    <row r="19" spans="1:8" x14ac:dyDescent="0.25">
      <c r="A19" s="34">
        <v>14</v>
      </c>
      <c r="B19" s="22" t="str">
        <f>HLOOKUP($C$1,site_huc_lookup!$A$1:$K$17,A19+1,)</f>
        <v>-</v>
      </c>
      <c r="C19" s="24" t="str">
        <f>IFERROR(VLOOKUP($B19,site_huc_lookup!$N$2:$R$74,3,),"-")</f>
        <v>-</v>
      </c>
      <c r="D19" s="28" t="str">
        <f>IFERROR(VLOOKUP($B19,site_huc_lookup!$N$2:$R$74,4,),"-")</f>
        <v>-</v>
      </c>
      <c r="E19" s="26" t="str">
        <f>IFERROR(VLOOKUP($B19,site_huc_lookup!$N$2:$R$74,5,),"-")</f>
        <v>-</v>
      </c>
      <c r="F19" t="str">
        <f t="shared" si="0"/>
        <v>-</v>
      </c>
      <c r="G19" s="2" t="e">
        <f>IF(VLOOKUP($B19,ISO_inventory_all!$A$2:$E$74,3,)=0,"-",VLOOKUP($B19,ISO_inventory_all!$A$2:$E$74,3,))</f>
        <v>#N/A</v>
      </c>
      <c r="H19" s="2"/>
    </row>
    <row r="20" spans="1:8" x14ac:dyDescent="0.25">
      <c r="A20" s="34">
        <v>15</v>
      </c>
      <c r="B20" s="22" t="str">
        <f>HLOOKUP($C$1,site_huc_lookup!$A$1:$K$17,A20+1,)</f>
        <v>-</v>
      </c>
      <c r="C20" s="24" t="str">
        <f>IFERROR(VLOOKUP($B20,site_huc_lookup!$N$2:$R$74,3,),"-")</f>
        <v>-</v>
      </c>
      <c r="D20" s="28" t="str">
        <f>IFERROR(VLOOKUP($B20,site_huc_lookup!$N$2:$R$74,4,),"-")</f>
        <v>-</v>
      </c>
      <c r="E20" s="26" t="str">
        <f>IFERROR(VLOOKUP($B20,site_huc_lookup!$N$2:$R$74,5,),"-")</f>
        <v>-</v>
      </c>
      <c r="F20" t="str">
        <f t="shared" si="0"/>
        <v>-</v>
      </c>
      <c r="G20" s="2" t="e">
        <f>IF(VLOOKUP($B20,ISO_inventory_all!$A$2:$E$74,3,)=0,"-",VLOOKUP($B20,ISO_inventory_all!$A$2:$E$74,3,))</f>
        <v>#N/A</v>
      </c>
      <c r="H20" s="2"/>
    </row>
    <row r="21" spans="1:8" ht="15.75" thickBot="1" x14ac:dyDescent="0.3">
      <c r="A21" s="35">
        <v>16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 t="shared" si="0"/>
        <v>-</v>
      </c>
      <c r="G21" s="2" t="e">
        <f>IF(VLOOKUP($B21,ISO_inventory_all!$A$2:$E$74,3,)=0,"-",VLOOKUP($B21,ISO_inventory_all!$A$2:$E$74,3,))</f>
        <v>#N/A</v>
      </c>
      <c r="H21" s="2"/>
    </row>
    <row r="23" spans="1:8" x14ac:dyDescent="0.25">
      <c r="D23" s="36"/>
    </row>
    <row r="24" spans="1:8" ht="15.75" thickBot="1" x14ac:dyDescent="0.3"/>
    <row r="25" spans="1:8" ht="15.75" thickBot="1" x14ac:dyDescent="0.3">
      <c r="A25" s="59" t="s">
        <v>87</v>
      </c>
      <c r="B25" s="60"/>
      <c r="C25" s="60"/>
      <c r="D25" s="61"/>
    </row>
    <row r="26" spans="1:8" x14ac:dyDescent="0.25">
      <c r="A26" s="37">
        <v>8030201</v>
      </c>
      <c r="B26" s="38">
        <v>8030202</v>
      </c>
      <c r="C26" s="38">
        <v>8030207</v>
      </c>
      <c r="D26" s="39">
        <v>8030100</v>
      </c>
    </row>
    <row r="27" spans="1:8" x14ac:dyDescent="0.25">
      <c r="A27" s="40">
        <v>8030203</v>
      </c>
      <c r="B27" s="36">
        <v>8030205</v>
      </c>
      <c r="C27" s="36">
        <v>8030209</v>
      </c>
      <c r="D27" s="41"/>
    </row>
    <row r="28" spans="1:8" ht="15.75" thickBot="1" x14ac:dyDescent="0.3">
      <c r="A28" s="42">
        <v>8030204</v>
      </c>
      <c r="B28" s="43">
        <v>8030206</v>
      </c>
      <c r="C28" s="43">
        <v>8030208</v>
      </c>
      <c r="D28" s="10"/>
    </row>
    <row r="77" spans="2:2" x14ac:dyDescent="0.25">
      <c r="B77" s="1"/>
    </row>
    <row r="78" spans="2:2" x14ac:dyDescent="0.25">
      <c r="B78" s="1"/>
    </row>
  </sheetData>
  <mergeCells count="4">
    <mergeCell ref="A1:B1"/>
    <mergeCell ref="A2:B2"/>
    <mergeCell ref="A3:B3"/>
    <mergeCell ref="A25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Notes</vt:lpstr>
      <vt:lpstr>NUT_inventory_plots</vt:lpstr>
      <vt:lpstr>SED_inventory_plots</vt:lpstr>
      <vt:lpstr>PHY_inventory_plots</vt:lpstr>
      <vt:lpstr>BIO_inventory_plots</vt:lpstr>
      <vt:lpstr>MBI_inventory_plots</vt:lpstr>
      <vt:lpstr>POP_inventory_plots</vt:lpstr>
      <vt:lpstr>RAD_inventory_plots</vt:lpstr>
      <vt:lpstr>ISO_inventory_plots</vt:lpstr>
      <vt:lpstr>OPC_OOT_inventory_plots</vt:lpstr>
      <vt:lpstr>OPE_inventory_plots </vt:lpstr>
      <vt:lpstr>INM_IMM_inventory_plots</vt:lpstr>
      <vt:lpstr>INN_IMN_inventory_plots</vt:lpstr>
      <vt:lpstr>site_huc_lookup</vt:lpstr>
      <vt:lpstr>NUT_inventory_all</vt:lpstr>
      <vt:lpstr>SED_inventory_all</vt:lpstr>
      <vt:lpstr>PHY_inventory_all</vt:lpstr>
      <vt:lpstr>BIO_inventory_all</vt:lpstr>
      <vt:lpstr>MBI_inventory_all</vt:lpstr>
      <vt:lpstr>POP_inventory_all</vt:lpstr>
      <vt:lpstr>RAD_inventory_all</vt:lpstr>
      <vt:lpstr>ISO_inventory_all</vt:lpstr>
      <vt:lpstr>OPC_inventory_all</vt:lpstr>
      <vt:lpstr>OPE_inventory_all</vt:lpstr>
      <vt:lpstr>OOT_inventory_all</vt:lpstr>
      <vt:lpstr>IMM_inventory_all</vt:lpstr>
      <vt:lpstr>INM_inventory_all</vt:lpstr>
      <vt:lpstr>INN_inventory_all</vt:lpstr>
      <vt:lpstr>IMN_inventory_all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EricPad</dc:creator>
  <cp:lastModifiedBy>EricPad</cp:lastModifiedBy>
  <dcterms:created xsi:type="dcterms:W3CDTF">2019-04-03T03:46:44Z</dcterms:created>
  <dcterms:modified xsi:type="dcterms:W3CDTF">2019-05-01T05:58:49Z</dcterms:modified>
</cp:coreProperties>
</file>