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conceptual_gw_model\get_upstream_areas\"/>
    </mc:Choice>
  </mc:AlternateContent>
  <xr:revisionPtr revIDLastSave="0" documentId="13_ncr:9_{DA714A1A-CC73-4C4E-BE1D-1808523451A5}" xr6:coauthVersionLast="44" xr6:coauthVersionMax="44" xr10:uidLastSave="{00000000-0000-0000-0000-000000000000}"/>
  <bookViews>
    <workbookView xWindow="-120" yWindow="-120" windowWidth="29040" windowHeight="15840" tabRatio="718" firstSheet="1" activeTab="6" xr2:uid="{00000000-000D-0000-FFFF-FFFF00000000}"/>
  </bookViews>
  <sheets>
    <sheet name="dischargeStations" sheetId="1" r:id="rId1"/>
    <sheet name="accuracy" sheetId="3" r:id="rId2"/>
    <sheet name="edwin_code_catchment_area_lddso" sheetId="6" r:id="rId3"/>
    <sheet name="dischargeStations_SORTED" sheetId="2" r:id="rId4"/>
    <sheet name="edwin_code_and_usgs_drain_area_" sheetId="8" r:id="rId5"/>
    <sheet name="table_edwin_code_pcrglobwb_catc" sheetId="7" r:id="rId6"/>
    <sheet name="final_tabl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" i="5"/>
  <c r="L236" i="5"/>
  <c r="L239" i="5"/>
  <c r="L240" i="5"/>
  <c r="L237" i="5"/>
  <c r="L241" i="5"/>
  <c r="L235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8" i="5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" i="8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4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F2" i="7"/>
  <c r="E2" i="7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4" i="2"/>
  <c r="L95" i="2" l="1"/>
  <c r="O95" i="2" s="1"/>
  <c r="L96" i="2"/>
  <c r="O96" i="2" s="1"/>
  <c r="L103" i="2"/>
  <c r="O103" i="2" s="1"/>
  <c r="L126" i="2"/>
  <c r="O126" i="2" s="1"/>
  <c r="L5" i="2"/>
  <c r="L6" i="2"/>
  <c r="L7" i="2"/>
  <c r="O7" i="2" s="1"/>
  <c r="L8" i="2"/>
  <c r="O8" i="2" s="1"/>
  <c r="L9" i="2"/>
  <c r="O9" i="2" s="1"/>
  <c r="L10" i="2"/>
  <c r="L11" i="2"/>
  <c r="O11" i="2" s="1"/>
  <c r="L12" i="2"/>
  <c r="L13" i="2"/>
  <c r="L14" i="2"/>
  <c r="L15" i="2"/>
  <c r="O15" i="2" s="1"/>
  <c r="L16" i="2"/>
  <c r="O16" i="2" s="1"/>
  <c r="L17" i="2"/>
  <c r="L18" i="2"/>
  <c r="L19" i="2"/>
  <c r="O19" i="2" s="1"/>
  <c r="L20" i="2"/>
  <c r="O20" i="2" s="1"/>
  <c r="L21" i="2"/>
  <c r="L22" i="2"/>
  <c r="L23" i="2"/>
  <c r="O23" i="2" s="1"/>
  <c r="L24" i="2"/>
  <c r="L25" i="2"/>
  <c r="L26" i="2"/>
  <c r="L27" i="2"/>
  <c r="O27" i="2" s="1"/>
  <c r="L28" i="2"/>
  <c r="O28" i="2" s="1"/>
  <c r="L29" i="2"/>
  <c r="L30" i="2"/>
  <c r="L31" i="2"/>
  <c r="O31" i="2" s="1"/>
  <c r="L32" i="2"/>
  <c r="O32" i="2" s="1"/>
  <c r="L33" i="2"/>
  <c r="L34" i="2"/>
  <c r="L35" i="2"/>
  <c r="O35" i="2" s="1"/>
  <c r="L36" i="2"/>
  <c r="L37" i="2"/>
  <c r="L38" i="2"/>
  <c r="L39" i="2"/>
  <c r="O39" i="2" s="1"/>
  <c r="L40" i="2"/>
  <c r="O40" i="2" s="1"/>
  <c r="L41" i="2"/>
  <c r="L42" i="2"/>
  <c r="L43" i="2"/>
  <c r="O43" i="2" s="1"/>
  <c r="L44" i="2"/>
  <c r="O44" i="2" s="1"/>
  <c r="L45" i="2"/>
  <c r="L46" i="2"/>
  <c r="L47" i="2"/>
  <c r="O47" i="2" s="1"/>
  <c r="L48" i="2"/>
  <c r="O48" i="2" s="1"/>
  <c r="L49" i="2"/>
  <c r="L50" i="2"/>
  <c r="L51" i="2"/>
  <c r="O51" i="2" s="1"/>
  <c r="L52" i="2"/>
  <c r="O52" i="2" s="1"/>
  <c r="L53" i="2"/>
  <c r="L54" i="2"/>
  <c r="L55" i="2"/>
  <c r="O55" i="2" s="1"/>
  <c r="L56" i="2"/>
  <c r="O56" i="2" s="1"/>
  <c r="L57" i="2"/>
  <c r="L58" i="2"/>
  <c r="L59" i="2"/>
  <c r="O59" i="2" s="1"/>
  <c r="L60" i="2"/>
  <c r="O60" i="2" s="1"/>
  <c r="L61" i="2"/>
  <c r="L62" i="2"/>
  <c r="L63" i="2"/>
  <c r="O63" i="2" s="1"/>
  <c r="L64" i="2"/>
  <c r="O64" i="2" s="1"/>
  <c r="L65" i="2"/>
  <c r="L66" i="2"/>
  <c r="O66" i="2" s="1"/>
  <c r="L67" i="2"/>
  <c r="O67" i="2" s="1"/>
  <c r="L68" i="2"/>
  <c r="O68" i="2" s="1"/>
  <c r="L69" i="2"/>
  <c r="L70" i="2"/>
  <c r="L71" i="2"/>
  <c r="O71" i="2" s="1"/>
  <c r="L72" i="2"/>
  <c r="O72" i="2" s="1"/>
  <c r="L73" i="2"/>
  <c r="L74" i="2"/>
  <c r="O74" i="2" s="1"/>
  <c r="L75" i="2"/>
  <c r="O75" i="2" s="1"/>
  <c r="L76" i="2"/>
  <c r="L77" i="2"/>
  <c r="L78" i="2"/>
  <c r="L79" i="2"/>
  <c r="O79" i="2" s="1"/>
  <c r="L80" i="2"/>
  <c r="O80" i="2" s="1"/>
  <c r="L81" i="2"/>
  <c r="L82" i="2"/>
  <c r="L83" i="2"/>
  <c r="O83" i="2" s="1"/>
  <c r="L84" i="2"/>
  <c r="L85" i="2"/>
  <c r="L86" i="2"/>
  <c r="L87" i="2"/>
  <c r="O87" i="2" s="1"/>
  <c r="L88" i="2"/>
  <c r="O88" i="2" s="1"/>
  <c r="L89" i="2"/>
  <c r="L90" i="2"/>
  <c r="L91" i="2"/>
  <c r="O91" i="2" s="1"/>
  <c r="L92" i="2"/>
  <c r="O92" i="2" s="1"/>
  <c r="L93" i="2"/>
  <c r="L94" i="2"/>
  <c r="L97" i="2"/>
  <c r="L98" i="2"/>
  <c r="L99" i="2"/>
  <c r="O99" i="2" s="1"/>
  <c r="L100" i="2"/>
  <c r="L101" i="2"/>
  <c r="O101" i="2" s="1"/>
  <c r="L102" i="2"/>
  <c r="L104" i="2"/>
  <c r="L105" i="2"/>
  <c r="L106" i="2"/>
  <c r="O106" i="2" s="1"/>
  <c r="L107" i="2"/>
  <c r="O107" i="2" s="1"/>
  <c r="L108" i="2"/>
  <c r="O108" i="2" s="1"/>
  <c r="L109" i="2"/>
  <c r="L110" i="2"/>
  <c r="O110" i="2" s="1"/>
  <c r="L111" i="2"/>
  <c r="L112" i="2"/>
  <c r="L113" i="2"/>
  <c r="L114" i="2"/>
  <c r="O114" i="2" s="1"/>
  <c r="L115" i="2"/>
  <c r="O115" i="2" s="1"/>
  <c r="L116" i="2"/>
  <c r="O116" i="2" s="1"/>
  <c r="L117" i="2"/>
  <c r="L118" i="2"/>
  <c r="O118" i="2" s="1"/>
  <c r="L119" i="2"/>
  <c r="L120" i="2"/>
  <c r="L121" i="2"/>
  <c r="L122" i="2"/>
  <c r="O122" i="2" s="1"/>
  <c r="L123" i="2"/>
  <c r="O123" i="2" s="1"/>
  <c r="L124" i="2"/>
  <c r="O124" i="2" s="1"/>
  <c r="L125" i="2"/>
  <c r="L127" i="2"/>
  <c r="O127" i="2" s="1"/>
  <c r="L128" i="2"/>
  <c r="O128" i="2" s="1"/>
  <c r="L129" i="2"/>
  <c r="L130" i="2"/>
  <c r="L131" i="2"/>
  <c r="O131" i="2" s="1"/>
  <c r="L132" i="2"/>
  <c r="O132" i="2" s="1"/>
  <c r="L133" i="2"/>
  <c r="O133" i="2" s="1"/>
  <c r="L134" i="2"/>
  <c r="L135" i="2"/>
  <c r="O135" i="2" s="1"/>
  <c r="L136" i="2"/>
  <c r="O136" i="2" s="1"/>
  <c r="L137" i="2"/>
  <c r="L138" i="2"/>
  <c r="L139" i="2"/>
  <c r="O139" i="2" s="1"/>
  <c r="L140" i="2"/>
  <c r="O140" i="2" s="1"/>
  <c r="L141" i="2"/>
  <c r="O141" i="2" s="1"/>
  <c r="L142" i="2"/>
  <c r="L143" i="2"/>
  <c r="O143" i="2" s="1"/>
  <c r="L144" i="2"/>
  <c r="O144" i="2" s="1"/>
  <c r="L145" i="2"/>
  <c r="L146" i="2"/>
  <c r="L147" i="2"/>
  <c r="O147" i="2" s="1"/>
  <c r="L148" i="2"/>
  <c r="O148" i="2" s="1"/>
  <c r="L149" i="2"/>
  <c r="L150" i="2"/>
  <c r="L151" i="2"/>
  <c r="O151" i="2" s="1"/>
  <c r="L152" i="2"/>
  <c r="L153" i="2"/>
  <c r="L154" i="2"/>
  <c r="L155" i="2"/>
  <c r="O155" i="2" s="1"/>
  <c r="L156" i="2"/>
  <c r="O156" i="2" s="1"/>
  <c r="L157" i="2"/>
  <c r="O157" i="2" s="1"/>
  <c r="L158" i="2"/>
  <c r="O158" i="2" s="1"/>
  <c r="L159" i="2"/>
  <c r="L160" i="2"/>
  <c r="O160" i="2" s="1"/>
  <c r="L161" i="2"/>
  <c r="L162" i="2"/>
  <c r="L163" i="2"/>
  <c r="O163" i="2" s="1"/>
  <c r="L164" i="2"/>
  <c r="O164" i="2" s="1"/>
  <c r="L165" i="2"/>
  <c r="L166" i="2"/>
  <c r="L167" i="2"/>
  <c r="O167" i="2" s="1"/>
  <c r="L168" i="2"/>
  <c r="O168" i="2" s="1"/>
  <c r="L169" i="2"/>
  <c r="L170" i="2"/>
  <c r="L171" i="2"/>
  <c r="O171" i="2" s="1"/>
  <c r="L172" i="2"/>
  <c r="O172" i="2" s="1"/>
  <c r="L173" i="2"/>
  <c r="O173" i="2" s="1"/>
  <c r="L174" i="2"/>
  <c r="L175" i="2"/>
  <c r="O175" i="2" s="1"/>
  <c r="L176" i="2"/>
  <c r="L177" i="2"/>
  <c r="L178" i="2"/>
  <c r="L179" i="2"/>
  <c r="O179" i="2" s="1"/>
  <c r="L180" i="2"/>
  <c r="O180" i="2" s="1"/>
  <c r="L181" i="2"/>
  <c r="O181" i="2" s="1"/>
  <c r="L182" i="2"/>
  <c r="L183" i="2"/>
  <c r="O183" i="2" s="1"/>
  <c r="L184" i="2"/>
  <c r="O184" i="2" s="1"/>
  <c r="L185" i="2"/>
  <c r="L186" i="2"/>
  <c r="L187" i="2"/>
  <c r="O187" i="2" s="1"/>
  <c r="L188" i="2"/>
  <c r="O188" i="2" s="1"/>
  <c r="L189" i="2"/>
  <c r="O189" i="2" s="1"/>
  <c r="L190" i="2"/>
  <c r="L191" i="2"/>
  <c r="L192" i="2"/>
  <c r="L193" i="2"/>
  <c r="L194" i="2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L202" i="2"/>
  <c r="L203" i="2"/>
  <c r="O203" i="2" s="1"/>
  <c r="L204" i="2"/>
  <c r="O204" i="2" s="1"/>
  <c r="L205" i="2"/>
  <c r="L206" i="2"/>
  <c r="L207" i="2"/>
  <c r="O207" i="2" s="1"/>
  <c r="L208" i="2"/>
  <c r="O208" i="2" s="1"/>
  <c r="L209" i="2"/>
  <c r="L210" i="2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L218" i="2"/>
  <c r="L219" i="2"/>
  <c r="O219" i="2" s="1"/>
  <c r="L220" i="2"/>
  <c r="O220" i="2" s="1"/>
  <c r="L221" i="2"/>
  <c r="O221" i="2" s="1"/>
  <c r="L222" i="2"/>
  <c r="L223" i="2"/>
  <c r="O223" i="2" s="1"/>
  <c r="L224" i="2"/>
  <c r="O224" i="2" s="1"/>
  <c r="L225" i="2"/>
  <c r="L226" i="2"/>
  <c r="L227" i="2"/>
  <c r="O227" i="2" s="1"/>
  <c r="L228" i="2"/>
  <c r="O228" i="2" s="1"/>
  <c r="L229" i="2"/>
  <c r="L230" i="2"/>
  <c r="O230" i="2" s="1"/>
  <c r="L231" i="2"/>
  <c r="O231" i="2" s="1"/>
  <c r="L232" i="2"/>
  <c r="O232" i="2" s="1"/>
  <c r="L233" i="2"/>
  <c r="L234" i="2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L242" i="2"/>
  <c r="O242" i="2" s="1"/>
  <c r="L243" i="2"/>
  <c r="O243" i="2" s="1"/>
  <c r="O34" i="2"/>
  <c r="O42" i="2"/>
  <c r="O50" i="2"/>
  <c r="O58" i="2"/>
  <c r="O82" i="2"/>
  <c r="O90" i="2"/>
  <c r="O98" i="2"/>
  <c r="O120" i="2"/>
  <c r="O130" i="2"/>
  <c r="O138" i="2"/>
  <c r="O146" i="2"/>
  <c r="O152" i="2"/>
  <c r="O154" i="2"/>
  <c r="O162" i="2"/>
  <c r="O170" i="2"/>
  <c r="O176" i="2"/>
  <c r="O178" i="2"/>
  <c r="O186" i="2"/>
  <c r="O192" i="2"/>
  <c r="O194" i="2"/>
  <c r="O202" i="2"/>
  <c r="O205" i="2"/>
  <c r="O210" i="2"/>
  <c r="O218" i="2"/>
  <c r="O226" i="2"/>
  <c r="O229" i="2"/>
  <c r="O234" i="2"/>
  <c r="O5" i="2"/>
  <c r="O6" i="2"/>
  <c r="O10" i="2"/>
  <c r="O12" i="2"/>
  <c r="O13" i="2"/>
  <c r="O14" i="2"/>
  <c r="O17" i="2"/>
  <c r="O18" i="2"/>
  <c r="O21" i="2"/>
  <c r="O22" i="2"/>
  <c r="O24" i="2"/>
  <c r="O25" i="2"/>
  <c r="O26" i="2"/>
  <c r="O29" i="2"/>
  <c r="O30" i="2"/>
  <c r="O33" i="2"/>
  <c r="O36" i="2"/>
  <c r="O37" i="2"/>
  <c r="O38" i="2"/>
  <c r="O41" i="2"/>
  <c r="O45" i="2"/>
  <c r="O46" i="2"/>
  <c r="O49" i="2"/>
  <c r="O53" i="2"/>
  <c r="O54" i="2"/>
  <c r="O57" i="2"/>
  <c r="O61" i="2"/>
  <c r="O62" i="2"/>
  <c r="O65" i="2"/>
  <c r="O69" i="2"/>
  <c r="O70" i="2"/>
  <c r="O73" i="2"/>
  <c r="O76" i="2"/>
  <c r="O77" i="2"/>
  <c r="O78" i="2"/>
  <c r="O81" i="2"/>
  <c r="O84" i="2"/>
  <c r="O85" i="2"/>
  <c r="O86" i="2"/>
  <c r="O89" i="2"/>
  <c r="O93" i="2"/>
  <c r="O94" i="2"/>
  <c r="O97" i="2"/>
  <c r="O100" i="2"/>
  <c r="O102" i="2"/>
  <c r="O104" i="2"/>
  <c r="O105" i="2"/>
  <c r="O109" i="2"/>
  <c r="O111" i="2"/>
  <c r="O112" i="2"/>
  <c r="O113" i="2"/>
  <c r="O117" i="2"/>
  <c r="O119" i="2"/>
  <c r="O121" i="2"/>
  <c r="O125" i="2"/>
  <c r="O129" i="2"/>
  <c r="O134" i="2"/>
  <c r="O137" i="2"/>
  <c r="O142" i="2"/>
  <c r="O145" i="2"/>
  <c r="O149" i="2"/>
  <c r="O150" i="2"/>
  <c r="O153" i="2"/>
  <c r="O159" i="2"/>
  <c r="O161" i="2"/>
  <c r="O165" i="2"/>
  <c r="O166" i="2"/>
  <c r="O169" i="2"/>
  <c r="O174" i="2"/>
  <c r="O177" i="2"/>
  <c r="O182" i="2"/>
  <c r="O185" i="2"/>
  <c r="O190" i="2"/>
  <c r="O191" i="2"/>
  <c r="O193" i="2"/>
  <c r="O201" i="2"/>
  <c r="O206" i="2"/>
  <c r="O209" i="2"/>
  <c r="O217" i="2"/>
  <c r="O222" i="2"/>
  <c r="O225" i="2"/>
  <c r="O233" i="2"/>
  <c r="O241" i="2"/>
  <c r="L4" i="2"/>
  <c r="O4" i="2" s="1"/>
  <c r="H78" i="2"/>
  <c r="H132" i="2"/>
  <c r="H102" i="2"/>
  <c r="H87" i="2"/>
  <c r="H88" i="2"/>
  <c r="H81" i="2"/>
  <c r="H129" i="2"/>
  <c r="H123" i="2"/>
  <c r="H107" i="2"/>
  <c r="H35" i="2"/>
  <c r="H167" i="2"/>
  <c r="H146" i="2"/>
  <c r="H33" i="2"/>
  <c r="H143" i="2"/>
  <c r="H34" i="2"/>
  <c r="H32" i="2"/>
  <c r="H31" i="2"/>
  <c r="H58" i="2"/>
  <c r="H127" i="2"/>
  <c r="H54" i="2"/>
  <c r="H51" i="2"/>
  <c r="H50" i="2"/>
  <c r="H49" i="2"/>
  <c r="H150" i="2"/>
  <c r="H130" i="2"/>
  <c r="H46" i="2"/>
  <c r="H45" i="2"/>
  <c r="H44" i="2"/>
  <c r="H43" i="2"/>
  <c r="H42" i="2"/>
  <c r="H41" i="2"/>
  <c r="H122" i="2"/>
  <c r="H83" i="2"/>
  <c r="H172" i="2"/>
  <c r="H75" i="2"/>
  <c r="H69" i="2"/>
  <c r="H65" i="2"/>
  <c r="H163" i="2"/>
  <c r="H37" i="2"/>
  <c r="H191" i="2"/>
  <c r="H110" i="2"/>
  <c r="H149" i="2"/>
  <c r="H89" i="2"/>
  <c r="H71" i="2"/>
  <c r="H104" i="2"/>
  <c r="H98" i="2"/>
  <c r="H84" i="2"/>
  <c r="H74" i="2"/>
  <c r="H53" i="2"/>
  <c r="H52" i="2"/>
  <c r="H48" i="2"/>
  <c r="H138" i="2"/>
  <c r="H47" i="2"/>
  <c r="H36" i="2"/>
  <c r="H157" i="2"/>
  <c r="H164" i="2"/>
  <c r="H12" i="2"/>
  <c r="H235" i="2"/>
  <c r="H201" i="2"/>
  <c r="H56" i="2"/>
  <c r="H67" i="2"/>
  <c r="H147" i="2"/>
  <c r="H59" i="2"/>
  <c r="H137" i="2"/>
  <c r="H181" i="2"/>
  <c r="H237" i="2"/>
  <c r="H39" i="2"/>
  <c r="H11" i="2"/>
  <c r="H165" i="2"/>
  <c r="H188" i="2"/>
  <c r="H10" i="2"/>
  <c r="H154" i="2"/>
  <c r="H236" i="2"/>
  <c r="H9" i="2"/>
  <c r="H8" i="2"/>
  <c r="H225" i="2"/>
  <c r="H215" i="2"/>
  <c r="H209" i="2"/>
  <c r="H185" i="2"/>
  <c r="H160" i="2"/>
  <c r="H230" i="2"/>
  <c r="H233" i="2"/>
  <c r="H220" i="2"/>
  <c r="H210" i="2"/>
  <c r="H204" i="2"/>
  <c r="H134" i="2"/>
  <c r="H99" i="2"/>
  <c r="H7" i="2"/>
  <c r="H6" i="2"/>
  <c r="H183" i="2"/>
  <c r="H136" i="2"/>
  <c r="H179" i="2"/>
  <c r="H171" i="2"/>
  <c r="H139" i="2"/>
  <c r="H5" i="2"/>
  <c r="H213" i="2"/>
  <c r="H231" i="2"/>
  <c r="H224" i="2"/>
  <c r="H211" i="2"/>
  <c r="H212" i="2"/>
  <c r="H4" i="2"/>
  <c r="H217" i="2"/>
  <c r="H206" i="2"/>
  <c r="H200" i="2"/>
  <c r="H222" i="2"/>
  <c r="H223" i="2"/>
  <c r="H207" i="2"/>
  <c r="H180" i="2"/>
  <c r="H144" i="2"/>
  <c r="H198" i="2"/>
  <c r="H195" i="2"/>
  <c r="H194" i="2"/>
  <c r="H153" i="2"/>
  <c r="H105" i="2"/>
  <c r="H94" i="2"/>
  <c r="H151" i="2"/>
  <c r="H148" i="2"/>
  <c r="H131" i="2"/>
  <c r="H221" i="2"/>
  <c r="H227" i="2"/>
  <c r="H234" i="2"/>
  <c r="H186" i="2"/>
  <c r="H68" i="2"/>
  <c r="H61" i="2"/>
  <c r="H155" i="2"/>
  <c r="H203" i="2"/>
  <c r="H158" i="2"/>
  <c r="H142" i="2"/>
  <c r="H240" i="2"/>
  <c r="H239" i="2"/>
  <c r="H30" i="2"/>
  <c r="H29" i="2"/>
  <c r="H28" i="2"/>
  <c r="H241" i="2"/>
  <c r="H242" i="2"/>
  <c r="H238" i="2"/>
  <c r="H27" i="2"/>
  <c r="H243" i="2"/>
  <c r="H26" i="2"/>
  <c r="H25" i="2"/>
  <c r="H101" i="2"/>
  <c r="H169" i="2"/>
  <c r="H166" i="2"/>
  <c r="H156" i="2"/>
  <c r="H140" i="2"/>
  <c r="H118" i="2"/>
  <c r="H72" i="2"/>
  <c r="H24" i="2"/>
  <c r="H23" i="2"/>
  <c r="H106" i="2"/>
  <c r="H93" i="2"/>
  <c r="H82" i="2"/>
  <c r="H85" i="2"/>
  <c r="H86" i="2"/>
  <c r="H121" i="2"/>
  <c r="H103" i="2"/>
  <c r="H96" i="2"/>
  <c r="H22" i="2"/>
  <c r="H119" i="2"/>
  <c r="H21" i="2"/>
  <c r="H20" i="2"/>
  <c r="H19" i="2"/>
  <c r="H117" i="2"/>
  <c r="H114" i="2"/>
  <c r="H182" i="2"/>
  <c r="H95" i="2"/>
  <c r="H90" i="2"/>
  <c r="H91" i="2"/>
  <c r="H17" i="2"/>
  <c r="H18" i="2"/>
  <c r="H202" i="2"/>
  <c r="H199" i="2"/>
  <c r="H226" i="2"/>
  <c r="H193" i="2"/>
  <c r="H16" i="2"/>
  <c r="H15" i="2"/>
  <c r="H152" i="2"/>
  <c r="H177" i="2"/>
  <c r="H216" i="2"/>
  <c r="H214" i="2"/>
  <c r="H120" i="2"/>
  <c r="H109" i="2"/>
  <c r="H192" i="2"/>
  <c r="H128" i="2"/>
  <c r="H73" i="2"/>
  <c r="H13" i="2"/>
  <c r="H184" i="2"/>
  <c r="H14" i="2"/>
  <c r="H208" i="2"/>
  <c r="H145" i="2"/>
  <c r="H232" i="2"/>
  <c r="H135" i="2"/>
  <c r="H77" i="2"/>
  <c r="H141" i="2"/>
  <c r="H108" i="2"/>
  <c r="H113" i="2"/>
  <c r="H63" i="2"/>
  <c r="H111" i="2"/>
  <c r="H40" i="2"/>
  <c r="H97" i="2"/>
  <c r="H38" i="2"/>
  <c r="H124" i="2"/>
  <c r="H159" i="2"/>
  <c r="H100" i="2"/>
  <c r="H187" i="2"/>
  <c r="H112" i="2"/>
  <c r="H170" i="2"/>
  <c r="H125" i="2"/>
  <c r="H64" i="2"/>
  <c r="H218" i="2"/>
  <c r="H60" i="2"/>
  <c r="H174" i="2"/>
  <c r="H133" i="2"/>
  <c r="H190" i="2"/>
  <c r="H205" i="2"/>
  <c r="H162" i="2"/>
  <c r="H189" i="2"/>
  <c r="H126" i="2"/>
  <c r="H115" i="2"/>
  <c r="H197" i="2"/>
  <c r="H175" i="2"/>
  <c r="H116" i="2"/>
  <c r="H196" i="2"/>
  <c r="H92" i="2"/>
  <c r="H178" i="2"/>
  <c r="H80" i="2"/>
  <c r="H79" i="2"/>
  <c r="H76" i="2"/>
  <c r="H66" i="2"/>
  <c r="H62" i="2"/>
  <c r="H57" i="2"/>
  <c r="H55" i="2"/>
  <c r="H176" i="2"/>
  <c r="H173" i="2"/>
  <c r="H168" i="2"/>
  <c r="H70" i="2"/>
  <c r="H229" i="2"/>
  <c r="H228" i="2"/>
  <c r="H219" i="2"/>
  <c r="H161" i="2"/>
  <c r="H3" i="2"/>
</calcChain>
</file>

<file path=xl/sharedStrings.xml><?xml version="1.0" encoding="utf-8"?>
<sst xmlns="http://schemas.openxmlformats.org/spreadsheetml/2006/main" count="2197" uniqueCount="294">
  <si>
    <t>agency_cd</t>
  </si>
  <si>
    <t>site_no</t>
  </si>
  <si>
    <t>station_nm</t>
  </si>
  <si>
    <t>dec_lat_va</t>
  </si>
  <si>
    <t>dec_long_va</t>
  </si>
  <si>
    <t>coord_acy_cd</t>
  </si>
  <si>
    <t>dec_coord_datum_cd</t>
  </si>
  <si>
    <t>drain_area_va</t>
  </si>
  <si>
    <t>5s</t>
  </si>
  <si>
    <t>15s</t>
  </si>
  <si>
    <t>50s</t>
  </si>
  <si>
    <t>16n</t>
  </si>
  <si>
    <t>1s</t>
  </si>
  <si>
    <t>10s</t>
  </si>
  <si>
    <t>8s</t>
  </si>
  <si>
    <t>USGS</t>
  </si>
  <si>
    <t>TURKEY C NR SENECA, KS</t>
  </si>
  <si>
    <t>M</t>
  </si>
  <si>
    <t>NAD83</t>
  </si>
  <si>
    <t>SF REPUBLICAN R NR CO-KS ST LINE, KS</t>
  </si>
  <si>
    <t>SF SAPPA C NR ACHILLES, KS</t>
  </si>
  <si>
    <t>SAPPA C NR OBERLIN, KS</t>
  </si>
  <si>
    <t>SAPPA C NR LYLE, KS</t>
  </si>
  <si>
    <t>BEAVER C AT LUDELL, KS</t>
  </si>
  <si>
    <t>BEAVER C AT CEDAR BLUFFS, KS</t>
  </si>
  <si>
    <t>PRAIRIE DOG C AB KEITH SEBELIUS LAKE, KS</t>
  </si>
  <si>
    <t>PRAIRIE DOG C AT NORTON, KS</t>
  </si>
  <si>
    <t>PRAIRIE DOG C NR WOODRUFF, KS</t>
  </si>
  <si>
    <t>REPUBLICAN R NR HARDY, NE</t>
  </si>
  <si>
    <t>WHITE ROCK C NR BURR OAK, KS</t>
  </si>
  <si>
    <t>WHITE ROCK C AT LOVEWELL, KS</t>
  </si>
  <si>
    <t>REPUBLICAN R AT SCANDIA, KS</t>
  </si>
  <si>
    <t>BUFFALO C 4 MI E OF JAMESTOWN, KS</t>
  </si>
  <si>
    <t>S</t>
  </si>
  <si>
    <t>REPUBLICAN R AT CONCORDIA, KS</t>
  </si>
  <si>
    <t>REPUBLICAN R AT CLAY CENTER, KS</t>
  </si>
  <si>
    <t>REPUBLICAN R AT JUNCTION CITY, KS</t>
  </si>
  <si>
    <t>SMOKY HILL R AT ELKADER, KS</t>
  </si>
  <si>
    <t>HACKBERRY C NR TREGO CENTER, KS</t>
  </si>
  <si>
    <t>R</t>
  </si>
  <si>
    <t>SMOKY HILL R NR ARNOLD, KS</t>
  </si>
  <si>
    <t>SMOKY HILL R NR SCHOENCHEN, KS</t>
  </si>
  <si>
    <t>SMOKY HILL R BL SCHOENCHEN, KS</t>
  </si>
  <si>
    <t>SMOKY HILL R AT PFEIFER, KS</t>
  </si>
  <si>
    <t>BIG C NR ELLIS, KS</t>
  </si>
  <si>
    <t>BIG C NR HAYS, KS</t>
  </si>
  <si>
    <t>SMOKY HILL R NR RUSSELL, KS</t>
  </si>
  <si>
    <t>SMOKY HILL R NR BUNKER HILL, KS</t>
  </si>
  <si>
    <t>SMOKY HILL R AT ELLSWORTH, KS</t>
  </si>
  <si>
    <t>SMOKY HILL R NR LANGLEY, KS</t>
  </si>
  <si>
    <t>SMOKY HILL R AT LINDSBORG, KS</t>
  </si>
  <si>
    <t>SMOKY HILL R NR MENTOR, KS</t>
  </si>
  <si>
    <t>SALINE R NR WAKEENEY, KS</t>
  </si>
  <si>
    <t>SALINE R NR RUSSELL, KS</t>
  </si>
  <si>
    <t>PARADISE C NR PARADISE, KS</t>
  </si>
  <si>
    <t>H</t>
  </si>
  <si>
    <t>SALINE R AT WILSON DAM, KS</t>
  </si>
  <si>
    <t>SALINE R AT LINCOLN, KS</t>
  </si>
  <si>
    <t>SALINE R AT TESCOTT, KS</t>
  </si>
  <si>
    <t>MULBERRY C NR SALINA, KS</t>
  </si>
  <si>
    <t>SMOKY HILL R AT NEW CAMBRIA, KS</t>
  </si>
  <si>
    <t>GYPSUM C NR GYPSUM, KS</t>
  </si>
  <si>
    <t>NF SOLOMON R AT GLADE, KS</t>
  </si>
  <si>
    <t>BOW C NR STOCKTON, KS</t>
  </si>
  <si>
    <t>NF SOLOMON R AT KIRWIN, KS</t>
  </si>
  <si>
    <t>NF SOLOMON R AT PORTIS, KS</t>
  </si>
  <si>
    <t>SF SOLOMON R AB WEBSTER RE, KS</t>
  </si>
  <si>
    <t>SF SOLOMON R BL WEBSTER RE, KS</t>
  </si>
  <si>
    <t>SF SOLOMON R AT WOODSTON, KS</t>
  </si>
  <si>
    <t>SF SOLOMON R AT OSBORNE, KS</t>
  </si>
  <si>
    <t>SOLOMON R NR GLEN ELDER, KS</t>
  </si>
  <si>
    <t>SOLOMON R AT BELOIT, KS</t>
  </si>
  <si>
    <t>SOLOMON R NR MINNEAPOLIS, KS</t>
  </si>
  <si>
    <t>SALT C NR ADA, KS</t>
  </si>
  <si>
    <t>SOLOMON R AT NILES, KS</t>
  </si>
  <si>
    <t>SMOKY HILL R AT ENTERPRISE, KS</t>
  </si>
  <si>
    <t>CHAPMAN C NR CHAPMAN, KS</t>
  </si>
  <si>
    <t>LYON C NR JUNCTION CITY, KS</t>
  </si>
  <si>
    <t>KANSAS R AT FORT RILEY, KS</t>
  </si>
  <si>
    <t>KINGS C NR MANHATTAN, KS</t>
  </si>
  <si>
    <t>U</t>
  </si>
  <si>
    <t>WILDCAT C AT SCENIC DRIVE, MANHATTAN, KS</t>
  </si>
  <si>
    <t>BIG BLUE R AT MARYSVILLE, KS</t>
  </si>
  <si>
    <t>Little Blue River at Hollenberg, KS</t>
  </si>
  <si>
    <t>MILL C AT WASHINGTON, KS</t>
  </si>
  <si>
    <t>L BLUE R NR BARNES, KS</t>
  </si>
  <si>
    <t>BLACK VERMILLION R NR FRANKFORT, KS</t>
  </si>
  <si>
    <t>FANCY C AT WINKLER, KS</t>
  </si>
  <si>
    <t>MILL C NR RILEY, KS</t>
  </si>
  <si>
    <t>BIG BLUE R NR MANHATTAN, KS</t>
  </si>
  <si>
    <t>KANSAS R AT WAMEGO, KS</t>
  </si>
  <si>
    <t>VERMILLION C NR WAMEGO, KS</t>
  </si>
  <si>
    <t>ROCK C NR LOUISVILLE, KS</t>
  </si>
  <si>
    <t>KANSAS R NR BELVUE, KS</t>
  </si>
  <si>
    <t>MILL C NR PAXICO, KS</t>
  </si>
  <si>
    <t>UNNAMED C NR KANSAS MUSEUM OF HISTORY, TOPEKA, KS</t>
  </si>
  <si>
    <t>KANSAS R AT TOPEKA WATER PLANT, KS</t>
  </si>
  <si>
    <t>KANSAS R AT TOPEKA, KS</t>
  </si>
  <si>
    <t>SOLDIER C NR SOLDIER, KS</t>
  </si>
  <si>
    <t>SOLDIER C NR CIRCLEVILLE, KS</t>
  </si>
  <si>
    <t>SOLDIER C NR HOLTON, KS</t>
  </si>
  <si>
    <t>SOLDIER C NR DELIA, KS</t>
  </si>
  <si>
    <t>SOLDIER C NR TOPEKA, KS</t>
  </si>
  <si>
    <t>SHUNGANUNGA C AT SW 29TH ST, TOPEKA, KS</t>
  </si>
  <si>
    <t>SB SHUNGANUNGA C AT SW 37TH ST, TOPEKA, KS</t>
  </si>
  <si>
    <t>SHUNGANUNGA C AT TOPEKA, KS</t>
  </si>
  <si>
    <t>SHUNGANUNGA C AT RICE RD, TOPEKA, KS</t>
  </si>
  <si>
    <t>DELAWARE R NR HORTON, KS</t>
  </si>
  <si>
    <t>DELAWARE R NR MUSCOTAH, KS</t>
  </si>
  <si>
    <t>DELAWARE R AT PERRY, KS</t>
  </si>
  <si>
    <t>KANSAS R AT LECOMPTON, KS</t>
  </si>
  <si>
    <t>KANSAS R AT LAWRENCE, KS</t>
  </si>
  <si>
    <t>WAKARUSA R NR RICHLAND, KS</t>
  </si>
  <si>
    <t>WAKARUSA R NR LAWRENCE, KS</t>
  </si>
  <si>
    <t>STRANGER C NR POTTER, KS</t>
  </si>
  <si>
    <t>STRANGER C AT EASTON, KS</t>
  </si>
  <si>
    <t>STRANGER C NR TONGANOXIE, KS</t>
  </si>
  <si>
    <t>KANSAS R AT DESOTO, KS</t>
  </si>
  <si>
    <t>KILL C AT 95TH ST NR DESOTO, KS</t>
  </si>
  <si>
    <t>CEDAR C AT HWY 56 AT OLATHE, KS</t>
  </si>
  <si>
    <t>CEDAR C BL OLATHE LK NR OLATHE, KS</t>
  </si>
  <si>
    <t>CEDAR C NR DESOTO, KS</t>
  </si>
  <si>
    <t>MILL C AT JOHNSON DRIVE, SHAWNEE, KS</t>
  </si>
  <si>
    <t>KANSAS R NR LAKE QUIVIRA, KS</t>
  </si>
  <si>
    <t>F</t>
  </si>
  <si>
    <t>BLUE R NR STANLEY, KS</t>
  </si>
  <si>
    <t>BLUE R AT KENNETH RD, OVERLAND PARK, KS</t>
  </si>
  <si>
    <t>Blue River at Blue Ridge Blvd Ext in KC, MO</t>
  </si>
  <si>
    <t>INDIAN C AT OVERLAND PARK, KS</t>
  </si>
  <si>
    <t>TOMAHAWK C NR OVERLAND PARK, KS</t>
  </si>
  <si>
    <t>INDIAN C AT STATE LINE RD, LEAWOOD, KS</t>
  </si>
  <si>
    <t>MARAIS DES CYGNES R NR READING, KS</t>
  </si>
  <si>
    <t>MARAIS DES CYGNES R AT MELVERN, KS</t>
  </si>
  <si>
    <t>SALT C AT LYNDON, KS</t>
  </si>
  <si>
    <t>SALT C NR LYNDON, KS</t>
  </si>
  <si>
    <t>DRAGOON C NR BURLINGAME, KS</t>
  </si>
  <si>
    <t>HUNDRED AND TEN MILE C NR QUENEMO, KS</t>
  </si>
  <si>
    <t>MARAIS DES CYGNES R NR POMONA, KS</t>
  </si>
  <si>
    <t>MARAIS DES CYGNES R NR OTTAWA, KS</t>
  </si>
  <si>
    <t>POTTAWATOMIE C NR GARNETT, KS</t>
  </si>
  <si>
    <t>POTTAWATOMIE C NR SCIPIO, KS</t>
  </si>
  <si>
    <t>POTTAWATOMIE C AT LANE, KS</t>
  </si>
  <si>
    <t>BIG BULL C NR EDGERTON, KS</t>
  </si>
  <si>
    <t>ROCK C NR WELLSVILLE, KS</t>
  </si>
  <si>
    <t>L BULL C NR SPRING HILL, KS</t>
  </si>
  <si>
    <t>BIG BULL C NR HILLSDALE, KS</t>
  </si>
  <si>
    <t>MARAIS DES CYGNES R AT LA CYGNE, KS</t>
  </si>
  <si>
    <t>MARAIS DES CYGNES R NR KS-MO ST LINE, KS</t>
  </si>
  <si>
    <t>L OSAGE R AT FULTON, KS</t>
  </si>
  <si>
    <t>MARMATON R NR UNIONTOWN, KS</t>
  </si>
  <si>
    <t>MARMATON R NR MARMATON, KS</t>
  </si>
  <si>
    <t>MARMATON R NR FORT SCOTT, KS</t>
  </si>
  <si>
    <t>FRONTIER DITCH NR COOLIDGE, KS</t>
  </si>
  <si>
    <t>FRONTIER DITCH RETURN NR COOLIDGE, KS</t>
  </si>
  <si>
    <t>ARKANSAS R NR COOLIDGE, KS</t>
  </si>
  <si>
    <t>ARKANSAS R AT SYRACUSE, KS</t>
  </si>
  <si>
    <t>ARKANSAS R AT KENDALL, KS</t>
  </si>
  <si>
    <t>AMAZON GREAT EASTERN DITCH NR LAKIN, KS</t>
  </si>
  <si>
    <t>SOUTHSIDE DITCH NR LAKIN, KS</t>
  </si>
  <si>
    <t>SOUTHSIDE DITCH RETURN NR DEERFIELD, KS</t>
  </si>
  <si>
    <t>ARKANSAS R AT DEERFIELD, KS</t>
  </si>
  <si>
    <t>FARMERS DITCH NR DEERFIELD, KS</t>
  </si>
  <si>
    <t>ARKANSAS R AT GARDEN CITY, KS</t>
  </si>
  <si>
    <t>ARKANSAS R NR KINSLEY, KS</t>
  </si>
  <si>
    <t>PAWNEE R NR BURDETT, KS</t>
  </si>
  <si>
    <t>BUCKNER C AB HORSETHIEF RE NR JETMORE, KS</t>
  </si>
  <si>
    <t>BUCKNER C BL HORSETHIEF RE NR JETMORE, KS</t>
  </si>
  <si>
    <t>BUCKNER C NR JETMORE, KS</t>
  </si>
  <si>
    <t>BUCKNER C AT HANSTON, KS</t>
  </si>
  <si>
    <t>BUCKNER C NR BURDETT, KS</t>
  </si>
  <si>
    <t>PAWNEE R AT ROZEL, KS</t>
  </si>
  <si>
    <t>ARKANSAS R NR LARNED, KS</t>
  </si>
  <si>
    <t>ARKANSAS R AT GREAT BEND, KS</t>
  </si>
  <si>
    <t>WALNUT C NR ALEXANDER, KS</t>
  </si>
  <si>
    <t>WALNUT C AT NEKOMA, KS</t>
  </si>
  <si>
    <t>WALNUT C AT ALBERT, KS</t>
  </si>
  <si>
    <t>CHEYENNE BOTTOMS DV NR GREAT BEND, KS</t>
  </si>
  <si>
    <t>WALNUT C BLW CHEYENNE BTMS DV NR GREAT BEND, KS</t>
  </si>
  <si>
    <t>RATTLESNAKE C NR MACKSVILLE, KS</t>
  </si>
  <si>
    <t>RATTLESNAKE C NR ZENITH, KS</t>
  </si>
  <si>
    <t>RATTLESNAKE C NR RAYMOND, KS</t>
  </si>
  <si>
    <t>ARKANSAS R NR NICKERSON, KS</t>
  </si>
  <si>
    <t>COW C NR LYONS, KS</t>
  </si>
  <si>
    <t>ARKANSAS R NR HUTCHINSON, KS</t>
  </si>
  <si>
    <t>ARKANSAS R NR BENTLEY, KS</t>
  </si>
  <si>
    <t>ARKANSAS R NR MAIZE, KS</t>
  </si>
  <si>
    <t>L ARKANSAS R AT ALTA MILLS, KS</t>
  </si>
  <si>
    <t>L ARKANSAS R AT HWY 50 NR HALSTEAD, KS</t>
  </si>
  <si>
    <t>EMMA C AT SEDGWICK, KS</t>
  </si>
  <si>
    <t>L ARKANSAS R NR SEDGWICK, KS</t>
  </si>
  <si>
    <t>L ARKANSAS R AT VALLEY CENTER, KS</t>
  </si>
  <si>
    <t>FLOODWAY AT L ARKANSAS R AT VALLEY CENTER, KS</t>
  </si>
  <si>
    <t>ARKANSAS R AT WICHITA, KS</t>
  </si>
  <si>
    <t>FLOODWAY AT ARKANSAS R AT WICHITA, KS</t>
  </si>
  <si>
    <t>COWSKIN C AT 119TH ST AT WICHITA, KS</t>
  </si>
  <si>
    <t>COWSKIN C AT MAPLE ST, WICHITA, KS</t>
  </si>
  <si>
    <t>CALFSKIN C AT 119TH ST, WICHITA, KS</t>
  </si>
  <si>
    <t>COWSKIN C AT KELLOGG ST, WICHITA, KS</t>
  </si>
  <si>
    <t>ARKANSAS R AT DERBY, KS</t>
  </si>
  <si>
    <t>ARKANSAS R AT MULVANE, KS</t>
  </si>
  <si>
    <t>NF NINNESCAH R AT ARLINGTON, KS</t>
  </si>
  <si>
    <t>SILVER C NR ARLINGTON, KS</t>
  </si>
  <si>
    <t>GOOSE C NR ARLINGTON, KS</t>
  </si>
  <si>
    <t>RED ROCK C NR PRETTY PRAIRIE, KS</t>
  </si>
  <si>
    <t>NF NINNESCAH R AB CHENEY RE, KS</t>
  </si>
  <si>
    <t>NF NINNESCAH R AT CHENEY DAM, KS</t>
  </si>
  <si>
    <t>SF NINNESCAH R NR PRATT, KS</t>
  </si>
  <si>
    <t>SF NINNESCAH R NR MURDOCK, KS</t>
  </si>
  <si>
    <t>NINNESCAH R NR PECK, KS</t>
  </si>
  <si>
    <t>ARKANSAS R ON HWY 160 AT OXFORD, KS</t>
  </si>
  <si>
    <t>SLATE C AT WELLINGTON, KS</t>
  </si>
  <si>
    <t>ARKANSAS R AT ARKANSAS CITY, KS</t>
  </si>
  <si>
    <t>WB WALNUT R NR EL DORADO, KS</t>
  </si>
  <si>
    <t>WALNUT R AT HWY 54 E OF EL DORADO, KS</t>
  </si>
  <si>
    <t>ROCK C NR POTWIN, KS</t>
  </si>
  <si>
    <t>WHITEWATER R AT TOWANDA, KS</t>
  </si>
  <si>
    <t>WALNUT R AT WINFIELD, KS</t>
  </si>
  <si>
    <t>GROUSE C NR SILVERDALE, KS</t>
  </si>
  <si>
    <t>MEDICINE LODGE R NR KIOWA, KS</t>
  </si>
  <si>
    <t>CHIKASKIA R NR CORBIN, KS</t>
  </si>
  <si>
    <t>CIMARRON R NR ELKHART, KS</t>
  </si>
  <si>
    <t>BEAR C NR JOHNSON, KS</t>
  </si>
  <si>
    <t>Cimarron River near Forgan, OK</t>
  </si>
  <si>
    <t>CROOKED C NR ENGLEWOOD, KS</t>
  </si>
  <si>
    <t>CIMARRON R NR BUTTERMILK, KS</t>
  </si>
  <si>
    <t>BLUFF C NR BUTTERMILK, KS</t>
  </si>
  <si>
    <t>VERDIGRIS R NR VIRGIL, KS</t>
  </si>
  <si>
    <t>VERDIGRIS R NR ALTOONA, KS</t>
  </si>
  <si>
    <t>OTTER C AT CLIMAX, KS</t>
  </si>
  <si>
    <t>FALL R AT FREDONIA, KS</t>
  </si>
  <si>
    <t>ELK R AT ELK FALLS, KS</t>
  </si>
  <si>
    <t>ELK R BL ELK CITY LK, KS</t>
  </si>
  <si>
    <t>VERDIGRIS R AT INDEPENDENCE, KS</t>
  </si>
  <si>
    <t>BIG HILL C NR CHERRYVALE, KS</t>
  </si>
  <si>
    <t>VERDIGRIS R AT COFFEYVILLE, KS</t>
  </si>
  <si>
    <t>CANEY R NR CEDAR VALE, KS</t>
  </si>
  <si>
    <t>CANEY R NR ELGIN, KS</t>
  </si>
  <si>
    <t>M CANEY C AT SEDAN, KS</t>
  </si>
  <si>
    <t>NEOSHO R NR PARKERVILLE, KS</t>
  </si>
  <si>
    <t>NEOSHO R AT COUNCIL GROVE, KS</t>
  </si>
  <si>
    <t>ROCK C NR DUNLAP, KS</t>
  </si>
  <si>
    <t>NEOSHO R NR AMERICUS, KS</t>
  </si>
  <si>
    <t>NEOSHO R AT BURLINGAME RD NR EMPORIA, KS</t>
  </si>
  <si>
    <t>NF COTTONWOOD R NR DURHAM, KS</t>
  </si>
  <si>
    <t>N COTTONWOOD R BL MARION LK, KS</t>
  </si>
  <si>
    <t>COTTONWOOD R NR FLORENCE, KS</t>
  </si>
  <si>
    <t>CEDAR C NR CEDAR POINT, KS</t>
  </si>
  <si>
    <t>COTTONWOOD R AT COTTONWOOD FALLS, KS</t>
  </si>
  <si>
    <t>SF COTTONWOOD R NR BAZAAR, KS</t>
  </si>
  <si>
    <t>COTTONWOOD R NR PLYMOUTH, KS</t>
  </si>
  <si>
    <t>COTTONWOOD R AT EMPORIA, KS</t>
  </si>
  <si>
    <t>COTTONWOOD R NR NEOSHO RAPIDS, KS</t>
  </si>
  <si>
    <t>NEOSHO R AT NEOSHO RAPIDS, KS</t>
  </si>
  <si>
    <t>NEOSHO R AT BURLINGTON, KS</t>
  </si>
  <si>
    <t>NEOSHO R NR IOLA, KS</t>
  </si>
  <si>
    <t>NEOSHO R NR PARSONS, KS</t>
  </si>
  <si>
    <t>LIGHTNING C NR MCCUNE, KS</t>
  </si>
  <si>
    <t>LABETTE C NR OSWEGO, KS</t>
  </si>
  <si>
    <t>COW C NR SCAMMON, KS</t>
  </si>
  <si>
    <t>SPRING R NR BAXTER SPRINGS, KS</t>
  </si>
  <si>
    <t>INDIAN C AT 119TH ST, OVERLAND PARK, KS</t>
  </si>
  <si>
    <t>INDIAN C AT COLLEGE BLVD, JOHNSON CO, KS</t>
  </si>
  <si>
    <t>INDIAN C AT INDIAN C PKWY, OVERLAND PARK, KS</t>
  </si>
  <si>
    <t>accuracy_code</t>
  </si>
  <si>
    <t>source: https://waterdata.usgs.gov/ok/nwis/uv?codes_help#coord_acy_cd</t>
  </si>
  <si>
    <t>---------------------------------</t>
  </si>
  <si>
    <t>Code   Description</t>
  </si>
  <si>
    <t>H      Accurate to +/- .01 second (differentially corrected GPS)</t>
  </si>
  <si>
    <t>1      Accurate to +/- .1 second (differentially corrected GPS)</t>
  </si>
  <si>
    <t>5      Accurate to +/- .5 second (Precise Positioning Service (PLGR/PPS GPS))</t>
  </si>
  <si>
    <t>S      Accurate to +/- 1 second</t>
  </si>
  <si>
    <t>R      Accurate to +/- 3 seconds (Standard Positioning Service (SPS GPS))</t>
  </si>
  <si>
    <t>F      Accurate to +/- 5 seconds</t>
  </si>
  <si>
    <t>T      Accurate to +/- 10 seconds</t>
  </si>
  <si>
    <t>M      Accurate to +/- 1 minute</t>
  </si>
  <si>
    <t>U      Unknown</t>
  </si>
  <si>
    <t>T</t>
  </si>
  <si>
    <t>accuracy_rank</t>
  </si>
  <si>
    <t>edwin_code</t>
  </si>
  <si>
    <t>pcrglobwb_catchment_area</t>
  </si>
  <si>
    <t>square_miles</t>
  </si>
  <si>
    <t>drain_area</t>
  </si>
  <si>
    <t>km2</t>
  </si>
  <si>
    <t>lat_usgs</t>
  </si>
  <si>
    <t>lon_usgs</t>
  </si>
  <si>
    <t>usgs_drain_area_km2</t>
  </si>
  <si>
    <t>pcrglobwb_catchment_area_km2_direct_estimate</t>
  </si>
  <si>
    <t>lat_pcrglobwb</t>
  </si>
  <si>
    <t>lon_pcrglobwb</t>
  </si>
  <si>
    <t>pcrglobwb_drain_area_km2</t>
  </si>
  <si>
    <t>relative_error</t>
  </si>
  <si>
    <t>site_no_usgs</t>
  </si>
  <si>
    <t>station_nm_usgs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</si>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</sst>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/>
    <xf numFmtId="164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81954256413026"/>
          <c:y val="8.9370199692780344E-2"/>
          <c:w val="0.84833539456297469"/>
          <c:h val="0.790205014695743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43622610679924E-3"/>
                  <c:y val="0.2353428402094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dischargeStations_SORTED!$J$4:$J$156</c:f>
              <c:numCache>
                <c:formatCode>General</c:formatCode>
                <c:ptCount val="153"/>
                <c:pt idx="0">
                  <c:v>59985</c:v>
                </c:pt>
                <c:pt idx="1">
                  <c:v>59756</c:v>
                </c:pt>
                <c:pt idx="2">
                  <c:v>58500</c:v>
                </c:pt>
                <c:pt idx="3">
                  <c:v>58460</c:v>
                </c:pt>
                <c:pt idx="4">
                  <c:v>56720</c:v>
                </c:pt>
                <c:pt idx="5">
                  <c:v>56686</c:v>
                </c:pt>
                <c:pt idx="6">
                  <c:v>55870</c:v>
                </c:pt>
                <c:pt idx="7">
                  <c:v>55280</c:v>
                </c:pt>
                <c:pt idx="8">
                  <c:v>44870</c:v>
                </c:pt>
                <c:pt idx="9">
                  <c:v>43801</c:v>
                </c:pt>
                <c:pt idx="10">
                  <c:v>43713</c:v>
                </c:pt>
                <c:pt idx="11">
                  <c:v>40870</c:v>
                </c:pt>
                <c:pt idx="12">
                  <c:v>40830</c:v>
                </c:pt>
                <c:pt idx="13">
                  <c:v>40490</c:v>
                </c:pt>
                <c:pt idx="14">
                  <c:v>40490</c:v>
                </c:pt>
                <c:pt idx="15">
                  <c:v>39110</c:v>
                </c:pt>
                <c:pt idx="16">
                  <c:v>39050</c:v>
                </c:pt>
                <c:pt idx="17">
                  <c:v>38910</c:v>
                </c:pt>
                <c:pt idx="18">
                  <c:v>36015</c:v>
                </c:pt>
                <c:pt idx="19">
                  <c:v>34356</c:v>
                </c:pt>
                <c:pt idx="20">
                  <c:v>34002</c:v>
                </c:pt>
                <c:pt idx="21">
                  <c:v>33066</c:v>
                </c:pt>
                <c:pt idx="22">
                  <c:v>27071</c:v>
                </c:pt>
                <c:pt idx="23">
                  <c:v>26964</c:v>
                </c:pt>
                <c:pt idx="24">
                  <c:v>26028</c:v>
                </c:pt>
                <c:pt idx="25">
                  <c:v>25763</c:v>
                </c:pt>
                <c:pt idx="26">
                  <c:v>25410</c:v>
                </c:pt>
                <c:pt idx="27">
                  <c:v>24900</c:v>
                </c:pt>
                <c:pt idx="28">
                  <c:v>24542</c:v>
                </c:pt>
                <c:pt idx="29">
                  <c:v>23560</c:v>
                </c:pt>
                <c:pt idx="30">
                  <c:v>23560</c:v>
                </c:pt>
                <c:pt idx="31">
                  <c:v>22401</c:v>
                </c:pt>
                <c:pt idx="32">
                  <c:v>19260</c:v>
                </c:pt>
                <c:pt idx="33">
                  <c:v>11730</c:v>
                </c:pt>
                <c:pt idx="34">
                  <c:v>11120</c:v>
                </c:pt>
                <c:pt idx="35">
                  <c:v>9640</c:v>
                </c:pt>
                <c:pt idx="36">
                  <c:v>8486</c:v>
                </c:pt>
                <c:pt idx="37">
                  <c:v>8341</c:v>
                </c:pt>
                <c:pt idx="38">
                  <c:v>8110</c:v>
                </c:pt>
                <c:pt idx="39">
                  <c:v>7857</c:v>
                </c:pt>
                <c:pt idx="40">
                  <c:v>7580</c:v>
                </c:pt>
                <c:pt idx="41">
                  <c:v>7075</c:v>
                </c:pt>
                <c:pt idx="42">
                  <c:v>6965</c:v>
                </c:pt>
                <c:pt idx="43">
                  <c:v>6770</c:v>
                </c:pt>
                <c:pt idx="44">
                  <c:v>6060</c:v>
                </c:pt>
                <c:pt idx="45">
                  <c:v>6033</c:v>
                </c:pt>
                <c:pt idx="46">
                  <c:v>5810</c:v>
                </c:pt>
                <c:pt idx="47">
                  <c:v>5760</c:v>
                </c:pt>
                <c:pt idx="48">
                  <c:v>5440</c:v>
                </c:pt>
                <c:pt idx="49">
                  <c:v>5340</c:v>
                </c:pt>
                <c:pt idx="50">
                  <c:v>5220</c:v>
                </c:pt>
                <c:pt idx="51">
                  <c:v>4905</c:v>
                </c:pt>
                <c:pt idx="52">
                  <c:v>4777</c:v>
                </c:pt>
                <c:pt idx="53">
                  <c:v>3723</c:v>
                </c:pt>
                <c:pt idx="54">
                  <c:v>3555</c:v>
                </c:pt>
                <c:pt idx="55">
                  <c:v>3351</c:v>
                </c:pt>
                <c:pt idx="56">
                  <c:v>3342</c:v>
                </c:pt>
                <c:pt idx="57">
                  <c:v>3250</c:v>
                </c:pt>
                <c:pt idx="58">
                  <c:v>3042</c:v>
                </c:pt>
                <c:pt idx="59">
                  <c:v>2899</c:v>
                </c:pt>
                <c:pt idx="60">
                  <c:v>2892</c:v>
                </c:pt>
                <c:pt idx="61">
                  <c:v>2820</c:v>
                </c:pt>
                <c:pt idx="62">
                  <c:v>2753</c:v>
                </c:pt>
                <c:pt idx="63">
                  <c:v>2752</c:v>
                </c:pt>
                <c:pt idx="64">
                  <c:v>2669</c:v>
                </c:pt>
                <c:pt idx="65">
                  <c:v>2550</c:v>
                </c:pt>
                <c:pt idx="66">
                  <c:v>2448</c:v>
                </c:pt>
                <c:pt idx="67">
                  <c:v>2315</c:v>
                </c:pt>
                <c:pt idx="68">
                  <c:v>2148</c:v>
                </c:pt>
                <c:pt idx="69">
                  <c:v>2129</c:v>
                </c:pt>
                <c:pt idx="70">
                  <c:v>2012</c:v>
                </c:pt>
                <c:pt idx="71">
                  <c:v>1917</c:v>
                </c:pt>
                <c:pt idx="72">
                  <c:v>1912</c:v>
                </c:pt>
                <c:pt idx="73">
                  <c:v>1880</c:v>
                </c:pt>
                <c:pt idx="74">
                  <c:v>1860</c:v>
                </c:pt>
                <c:pt idx="75">
                  <c:v>1833</c:v>
                </c:pt>
                <c:pt idx="76">
                  <c:v>1740</c:v>
                </c:pt>
                <c:pt idx="77">
                  <c:v>1680</c:v>
                </c:pt>
                <c:pt idx="78">
                  <c:v>1618</c:v>
                </c:pt>
                <c:pt idx="79">
                  <c:v>1502</c:v>
                </c:pt>
                <c:pt idx="80">
                  <c:v>1502</c:v>
                </c:pt>
                <c:pt idx="81">
                  <c:v>1500</c:v>
                </c:pt>
                <c:pt idx="82">
                  <c:v>1500</c:v>
                </c:pt>
                <c:pt idx="83">
                  <c:v>1488</c:v>
                </c:pt>
                <c:pt idx="84">
                  <c:v>1411</c:v>
                </c:pt>
                <c:pt idx="85">
                  <c:v>1367</c:v>
                </c:pt>
                <c:pt idx="86">
                  <c:v>1327</c:v>
                </c:pt>
                <c:pt idx="87">
                  <c:v>1327</c:v>
                </c:pt>
                <c:pt idx="88">
                  <c:v>1327</c:v>
                </c:pt>
                <c:pt idx="89">
                  <c:v>1256</c:v>
                </c:pt>
                <c:pt idx="90">
                  <c:v>1250</c:v>
                </c:pt>
                <c:pt idx="91">
                  <c:v>1239</c:v>
                </c:pt>
                <c:pt idx="92">
                  <c:v>1167</c:v>
                </c:pt>
                <c:pt idx="93">
                  <c:v>1157</c:v>
                </c:pt>
                <c:pt idx="94">
                  <c:v>1150</c:v>
                </c:pt>
                <c:pt idx="95">
                  <c:v>1141</c:v>
                </c:pt>
                <c:pt idx="96">
                  <c:v>1094</c:v>
                </c:pt>
                <c:pt idx="97">
                  <c:v>1091</c:v>
                </c:pt>
                <c:pt idx="98">
                  <c:v>1086</c:v>
                </c:pt>
                <c:pt idx="99">
                  <c:v>1047</c:v>
                </c:pt>
                <c:pt idx="100">
                  <c:v>1040</c:v>
                </c:pt>
                <c:pt idx="101">
                  <c:v>1040</c:v>
                </c:pt>
                <c:pt idx="102">
                  <c:v>1025</c:v>
                </c:pt>
                <c:pt idx="103">
                  <c:v>1007</c:v>
                </c:pt>
                <c:pt idx="104">
                  <c:v>903</c:v>
                </c:pt>
                <c:pt idx="105">
                  <c:v>901</c:v>
                </c:pt>
                <c:pt idx="106">
                  <c:v>849</c:v>
                </c:pt>
                <c:pt idx="107">
                  <c:v>835</c:v>
                </c:pt>
                <c:pt idx="108">
                  <c:v>827</c:v>
                </c:pt>
                <c:pt idx="109">
                  <c:v>794</c:v>
                </c:pt>
                <c:pt idx="110">
                  <c:v>759</c:v>
                </c:pt>
                <c:pt idx="111">
                  <c:v>757</c:v>
                </c:pt>
                <c:pt idx="112">
                  <c:v>754</c:v>
                </c:pt>
                <c:pt idx="113">
                  <c:v>736</c:v>
                </c:pt>
                <c:pt idx="114">
                  <c:v>735</c:v>
                </c:pt>
                <c:pt idx="115">
                  <c:v>728</c:v>
                </c:pt>
                <c:pt idx="116">
                  <c:v>713</c:v>
                </c:pt>
                <c:pt idx="117">
                  <c:v>697</c:v>
                </c:pt>
                <c:pt idx="118">
                  <c:v>696</c:v>
                </c:pt>
                <c:pt idx="119">
                  <c:v>684</c:v>
                </c:pt>
                <c:pt idx="120">
                  <c:v>657</c:v>
                </c:pt>
                <c:pt idx="121">
                  <c:v>634</c:v>
                </c:pt>
                <c:pt idx="122">
                  <c:v>622</c:v>
                </c:pt>
                <c:pt idx="123">
                  <c:v>616</c:v>
                </c:pt>
                <c:pt idx="124">
                  <c:v>597</c:v>
                </c:pt>
                <c:pt idx="125">
                  <c:v>590</c:v>
                </c:pt>
                <c:pt idx="126">
                  <c:v>549</c:v>
                </c:pt>
                <c:pt idx="127">
                  <c:v>513</c:v>
                </c:pt>
                <c:pt idx="128">
                  <c:v>446</c:v>
                </c:pt>
                <c:pt idx="129">
                  <c:v>445</c:v>
                </c:pt>
                <c:pt idx="130">
                  <c:v>431</c:v>
                </c:pt>
                <c:pt idx="131">
                  <c:v>426</c:v>
                </c:pt>
                <c:pt idx="132">
                  <c:v>425</c:v>
                </c:pt>
                <c:pt idx="133">
                  <c:v>410</c:v>
                </c:pt>
                <c:pt idx="134">
                  <c:v>406</c:v>
                </c:pt>
                <c:pt idx="135">
                  <c:v>406</c:v>
                </c:pt>
                <c:pt idx="136">
                  <c:v>405</c:v>
                </c:pt>
                <c:pt idx="137">
                  <c:v>388</c:v>
                </c:pt>
                <c:pt idx="138">
                  <c:v>388</c:v>
                </c:pt>
                <c:pt idx="139">
                  <c:v>380</c:v>
                </c:pt>
                <c:pt idx="140">
                  <c:v>351</c:v>
                </c:pt>
                <c:pt idx="141">
                  <c:v>350</c:v>
                </c:pt>
                <c:pt idx="142">
                  <c:v>345</c:v>
                </c:pt>
                <c:pt idx="143">
                  <c:v>344</c:v>
                </c:pt>
                <c:pt idx="144">
                  <c:v>343</c:v>
                </c:pt>
                <c:pt idx="145">
                  <c:v>341</c:v>
                </c:pt>
                <c:pt idx="146">
                  <c:v>338</c:v>
                </c:pt>
                <c:pt idx="147">
                  <c:v>334</c:v>
                </c:pt>
                <c:pt idx="148">
                  <c:v>322.06</c:v>
                </c:pt>
                <c:pt idx="149">
                  <c:v>322</c:v>
                </c:pt>
                <c:pt idx="150">
                  <c:v>318</c:v>
                </c:pt>
                <c:pt idx="151">
                  <c:v>314</c:v>
                </c:pt>
                <c:pt idx="152">
                  <c:v>311</c:v>
                </c:pt>
              </c:numCache>
            </c:numRef>
          </c:xVal>
          <c:yVal>
            <c:numRef>
              <c:f>dischargeStations_SORTED!$L$4:$L$156</c:f>
              <c:numCache>
                <c:formatCode>General</c:formatCode>
                <c:ptCount val="153"/>
                <c:pt idx="0">
                  <c:v>154841</c:v>
                </c:pt>
                <c:pt idx="1">
                  <c:v>154307</c:v>
                </c:pt>
                <c:pt idx="2">
                  <c:v>153040</c:v>
                </c:pt>
                <c:pt idx="3">
                  <c:v>152706</c:v>
                </c:pt>
                <c:pt idx="4">
                  <c:v>148255</c:v>
                </c:pt>
                <c:pt idx="5">
                  <c:v>148121</c:v>
                </c:pt>
                <c:pt idx="6">
                  <c:v>145657</c:v>
                </c:pt>
                <c:pt idx="7">
                  <c:v>144524</c:v>
                </c:pt>
                <c:pt idx="8">
                  <c:v>118809</c:v>
                </c:pt>
                <c:pt idx="9">
                  <c:v>120187</c:v>
                </c:pt>
                <c:pt idx="10">
                  <c:v>120872</c:v>
                </c:pt>
                <c:pt idx="11">
                  <c:v>5106.3999999999996</c:v>
                </c:pt>
                <c:pt idx="12">
                  <c:v>110324</c:v>
                </c:pt>
                <c:pt idx="13">
                  <c:v>204.107</c:v>
                </c:pt>
                <c:pt idx="14">
                  <c:v>109712</c:v>
                </c:pt>
                <c:pt idx="15">
                  <c:v>474.31299999999999</c:v>
                </c:pt>
                <c:pt idx="16">
                  <c:v>108695</c:v>
                </c:pt>
                <c:pt idx="17">
                  <c:v>106398</c:v>
                </c:pt>
                <c:pt idx="18">
                  <c:v>103762</c:v>
                </c:pt>
                <c:pt idx="19">
                  <c:v>96596.5</c:v>
                </c:pt>
                <c:pt idx="20">
                  <c:v>92896.7</c:v>
                </c:pt>
                <c:pt idx="21">
                  <c:v>203.036</c:v>
                </c:pt>
                <c:pt idx="22">
                  <c:v>77132.800000000003</c:v>
                </c:pt>
                <c:pt idx="23">
                  <c:v>76118.2</c:v>
                </c:pt>
                <c:pt idx="24">
                  <c:v>67682.399999999994</c:v>
                </c:pt>
                <c:pt idx="25">
                  <c:v>67141</c:v>
                </c:pt>
                <c:pt idx="26">
                  <c:v>66329</c:v>
                </c:pt>
                <c:pt idx="27">
                  <c:v>#N/A</c:v>
                </c:pt>
                <c:pt idx="28">
                  <c:v>63319.8</c:v>
                </c:pt>
                <c:pt idx="29">
                  <c:v>59878.5</c:v>
                </c:pt>
                <c:pt idx="30">
                  <c:v>60870.1</c:v>
                </c:pt>
                <c:pt idx="31">
                  <c:v>59022</c:v>
                </c:pt>
                <c:pt idx="32">
                  <c:v>51954.5</c:v>
                </c:pt>
                <c:pt idx="33">
                  <c:v>50283</c:v>
                </c:pt>
                <c:pt idx="34">
                  <c:v>22860.400000000001</c:v>
                </c:pt>
                <c:pt idx="35">
                  <c:v>23254.9</c:v>
                </c:pt>
                <c:pt idx="36">
                  <c:v>15138.3</c:v>
                </c:pt>
                <c:pt idx="37">
                  <c:v>24966.6</c:v>
                </c:pt>
                <c:pt idx="38">
                  <c:v>201.64500000000001</c:v>
                </c:pt>
                <c:pt idx="39">
                  <c:v>23086.7</c:v>
                </c:pt>
                <c:pt idx="40">
                  <c:v>22349.3</c:v>
                </c:pt>
                <c:pt idx="41">
                  <c:v>20876</c:v>
                </c:pt>
                <c:pt idx="42">
                  <c:v>20675.2</c:v>
                </c:pt>
                <c:pt idx="43">
                  <c:v>333.38900000000001</c:v>
                </c:pt>
                <c:pt idx="44">
                  <c:v>23311.599999999999</c:v>
                </c:pt>
                <c:pt idx="45">
                  <c:v>19871.599999999999</c:v>
                </c:pt>
                <c:pt idx="46">
                  <c:v>19269</c:v>
                </c:pt>
                <c:pt idx="47">
                  <c:v>19068</c:v>
                </c:pt>
                <c:pt idx="48">
                  <c:v>11059.9</c:v>
                </c:pt>
                <c:pt idx="49">
                  <c:v>10728.5</c:v>
                </c:pt>
                <c:pt idx="50">
                  <c:v>17193.400000000001</c:v>
                </c:pt>
                <c:pt idx="51">
                  <c:v>14504.9</c:v>
                </c:pt>
                <c:pt idx="52">
                  <c:v>10558.9</c:v>
                </c:pt>
                <c:pt idx="53">
                  <c:v>1082.27</c:v>
                </c:pt>
                <c:pt idx="54">
                  <c:v>13580.9</c:v>
                </c:pt>
                <c:pt idx="55">
                  <c:v>8923.59</c:v>
                </c:pt>
                <c:pt idx="56">
                  <c:v>9047.39</c:v>
                </c:pt>
                <c:pt idx="57">
                  <c:v>6923.74</c:v>
                </c:pt>
                <c:pt idx="58">
                  <c:v>202.26499999999999</c:v>
                </c:pt>
                <c:pt idx="59">
                  <c:v>8714.1</c:v>
                </c:pt>
                <c:pt idx="60">
                  <c:v>7612.65</c:v>
                </c:pt>
                <c:pt idx="61">
                  <c:v>10125.700000000001</c:v>
                </c:pt>
                <c:pt idx="62">
                  <c:v>7401.1</c:v>
                </c:pt>
                <c:pt idx="63">
                  <c:v>593.09900000000005</c:v>
                </c:pt>
                <c:pt idx="64">
                  <c:v>5574.74</c:v>
                </c:pt>
                <c:pt idx="65">
                  <c:v>9592.83</c:v>
                </c:pt>
                <c:pt idx="66">
                  <c:v>7321.05</c:v>
                </c:pt>
                <c:pt idx="67">
                  <c:v>8343.64</c:v>
                </c:pt>
                <c:pt idx="68">
                  <c:v>7216.03</c:v>
                </c:pt>
                <c:pt idx="69">
                  <c:v>4696.97</c:v>
                </c:pt>
                <c:pt idx="70">
                  <c:v>66.298500000000004</c:v>
                </c:pt>
                <c:pt idx="71">
                  <c:v>8260.14</c:v>
                </c:pt>
                <c:pt idx="72">
                  <c:v>#N/A</c:v>
                </c:pt>
                <c:pt idx="73">
                  <c:v>273.25700000000001</c:v>
                </c:pt>
                <c:pt idx="74">
                  <c:v>264.07900000000001</c:v>
                </c:pt>
                <c:pt idx="75">
                  <c:v>6930.26</c:v>
                </c:pt>
                <c:pt idx="76">
                  <c:v>4917.5600000000004</c:v>
                </c:pt>
                <c:pt idx="77">
                  <c:v>594.21699999999998</c:v>
                </c:pt>
                <c:pt idx="78">
                  <c:v>2150.9299999999998</c:v>
                </c:pt>
                <c:pt idx="79">
                  <c:v>6993.44</c:v>
                </c:pt>
                <c:pt idx="80">
                  <c:v>3384.55</c:v>
                </c:pt>
                <c:pt idx="81">
                  <c:v>335.73700000000002</c:v>
                </c:pt>
                <c:pt idx="82">
                  <c:v>#N/A</c:v>
                </c:pt>
                <c:pt idx="83">
                  <c:v>197.459</c:v>
                </c:pt>
                <c:pt idx="84">
                  <c:v>3967.39</c:v>
                </c:pt>
                <c:pt idx="85">
                  <c:v>2776.02</c:v>
                </c:pt>
                <c:pt idx="86">
                  <c:v>#N/A</c:v>
                </c:pt>
                <c:pt idx="87">
                  <c:v>270.81700000000001</c:v>
                </c:pt>
                <c:pt idx="88">
                  <c:v>3703.74</c:v>
                </c:pt>
                <c:pt idx="89">
                  <c:v>1209.6300000000001</c:v>
                </c:pt>
                <c:pt idx="90">
                  <c:v>2079.17</c:v>
                </c:pt>
                <c:pt idx="91">
                  <c:v>67.781000000000006</c:v>
                </c:pt>
                <c:pt idx="92">
                  <c:v>67.473200000000006</c:v>
                </c:pt>
                <c:pt idx="93">
                  <c:v>137.006</c:v>
                </c:pt>
                <c:pt idx="94">
                  <c:v>2522.4299999999998</c:v>
                </c:pt>
                <c:pt idx="95">
                  <c:v>#N/A</c:v>
                </c:pt>
                <c:pt idx="96">
                  <c:v>5155.16</c:v>
                </c:pt>
                <c:pt idx="97">
                  <c:v>6406.12</c:v>
                </c:pt>
                <c:pt idx="98">
                  <c:v>396.59699999999998</c:v>
                </c:pt>
                <c:pt idx="99">
                  <c:v>67.550299999999993</c:v>
                </c:pt>
                <c:pt idx="100">
                  <c:v>2190.46</c:v>
                </c:pt>
                <c:pt idx="101">
                  <c:v>1206.05</c:v>
                </c:pt>
                <c:pt idx="102">
                  <c:v>806.18899999999996</c:v>
                </c:pt>
                <c:pt idx="103">
                  <c:v>197.619</c:v>
                </c:pt>
                <c:pt idx="104">
                  <c:v>3482.27</c:v>
                </c:pt>
                <c:pt idx="105">
                  <c:v>407.375</c:v>
                </c:pt>
                <c:pt idx="106">
                  <c:v>594.05799999999999</c:v>
                </c:pt>
                <c:pt idx="107">
                  <c:v>4776.45</c:v>
                </c:pt>
                <c:pt idx="108">
                  <c:v>2512.56</c:v>
                </c:pt>
                <c:pt idx="109">
                  <c:v>2394.2399999999998</c:v>
                </c:pt>
                <c:pt idx="110">
                  <c:v>1213.9000000000001</c:v>
                </c:pt>
                <c:pt idx="111">
                  <c:v>201.56700000000001</c:v>
                </c:pt>
                <c:pt idx="112">
                  <c:v>202.57400000000001</c:v>
                </c:pt>
                <c:pt idx="113">
                  <c:v>674.19</c:v>
                </c:pt>
                <c:pt idx="114">
                  <c:v>202.80500000000001</c:v>
                </c:pt>
                <c:pt idx="115">
                  <c:v>134.714</c:v>
                </c:pt>
                <c:pt idx="116">
                  <c:v>677.96299999999997</c:v>
                </c:pt>
                <c:pt idx="117">
                  <c:v>1629.73</c:v>
                </c:pt>
                <c:pt idx="118">
                  <c:v>3860.74</c:v>
                </c:pt>
                <c:pt idx="119">
                  <c:v>1123.8900000000001</c:v>
                </c:pt>
                <c:pt idx="120">
                  <c:v>#N/A</c:v>
                </c:pt>
                <c:pt idx="121">
                  <c:v>1843.19</c:v>
                </c:pt>
                <c:pt idx="122">
                  <c:v>67.240799999999993</c:v>
                </c:pt>
                <c:pt idx="123">
                  <c:v>200.39500000000001</c:v>
                </c:pt>
                <c:pt idx="124">
                  <c:v>3063.74</c:v>
                </c:pt>
                <c:pt idx="125">
                  <c:v>727.61199999999997</c:v>
                </c:pt>
                <c:pt idx="126">
                  <c:v>66.8506</c:v>
                </c:pt>
                <c:pt idx="127">
                  <c:v>67.240799999999993</c:v>
                </c:pt>
                <c:pt idx="128">
                  <c:v>2121.5500000000002</c:v>
                </c:pt>
                <c:pt idx="129">
                  <c:v>342.25099999999998</c:v>
                </c:pt>
                <c:pt idx="130">
                  <c:v>1387.97</c:v>
                </c:pt>
                <c:pt idx="131">
                  <c:v>1016.02</c:v>
                </c:pt>
                <c:pt idx="132">
                  <c:v>133.78</c:v>
                </c:pt>
                <c:pt idx="133">
                  <c:v>263.91899999999998</c:v>
                </c:pt>
                <c:pt idx="134">
                  <c:v>133.15100000000001</c:v>
                </c:pt>
                <c:pt idx="135">
                  <c:v>399.137</c:v>
                </c:pt>
                <c:pt idx="136">
                  <c:v>879.92399999999998</c:v>
                </c:pt>
                <c:pt idx="137">
                  <c:v>68.540599999999998</c:v>
                </c:pt>
                <c:pt idx="138">
                  <c:v>678.65200000000004</c:v>
                </c:pt>
                <c:pt idx="139">
                  <c:v>595.09500000000003</c:v>
                </c:pt>
                <c:pt idx="140">
                  <c:v>268.80700000000002</c:v>
                </c:pt>
                <c:pt idx="141">
                  <c:v>135.63900000000001</c:v>
                </c:pt>
                <c:pt idx="142">
                  <c:v>131.88</c:v>
                </c:pt>
                <c:pt idx="143">
                  <c:v>132.04</c:v>
                </c:pt>
                <c:pt idx="144">
                  <c:v>673.64800000000002</c:v>
                </c:pt>
                <c:pt idx="145">
                  <c:v>66.218999999999994</c:v>
                </c:pt>
                <c:pt idx="146">
                  <c:v>267.089</c:v>
                </c:pt>
                <c:pt idx="147">
                  <c:v>#N/A</c:v>
                </c:pt>
                <c:pt idx="148">
                  <c:v>271.12400000000002</c:v>
                </c:pt>
                <c:pt idx="149">
                  <c:v>1071.96</c:v>
                </c:pt>
                <c:pt idx="150">
                  <c:v>200.316</c:v>
                </c:pt>
                <c:pt idx="151">
                  <c:v>1151.1199999999999</c:v>
                </c:pt>
                <c:pt idx="152">
                  <c:v>135.33199999999999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57F-8452-46F844D9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67528"/>
        <c:axId val="329770152"/>
      </c:scatterChart>
      <c:valAx>
        <c:axId val="3297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usgs</a:t>
                </a:r>
                <a:r>
                  <a:rPr lang="nl-NL" baseline="0"/>
                  <a:t> (unkown unit, most likely square 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770152"/>
        <c:crosses val="autoZero"/>
        <c:crossBetween val="midCat"/>
      </c:valAx>
      <c:valAx>
        <c:axId val="3297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7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240505</xdr:colOff>
      <xdr:row>5</xdr:row>
      <xdr:rowOff>176213</xdr:rowOff>
    </xdr:from>
    <xdr:to>
      <xdr:col>5</xdr:col>
      <xdr:colOff>471487</xdr:colOff>
      <xdr:row>27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DD791-C91E-44B0-8086-35633007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workbookViewId="0">
      <selection activeCell="A26" sqref="A2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5">
      <c r="A3" t="s">
        <v>15</v>
      </c>
      <c r="B3">
        <v>6814000</v>
      </c>
      <c r="C3" t="s">
        <v>16</v>
      </c>
      <c r="D3">
        <v>39.947777299999998</v>
      </c>
      <c r="E3">
        <v>-96.108614900000006</v>
      </c>
      <c r="F3" t="s">
        <v>17</v>
      </c>
      <c r="G3" t="s">
        <v>18</v>
      </c>
      <c r="H3">
        <v>276</v>
      </c>
    </row>
    <row r="4" spans="1:8" x14ac:dyDescent="0.25">
      <c r="A4" t="s">
        <v>15</v>
      </c>
      <c r="B4">
        <v>6827000</v>
      </c>
      <c r="C4" t="s">
        <v>19</v>
      </c>
      <c r="D4">
        <v>39.671938269999998</v>
      </c>
      <c r="E4">
        <v>-102.0135164</v>
      </c>
      <c r="F4" t="s">
        <v>17</v>
      </c>
      <c r="G4" t="s">
        <v>18</v>
      </c>
      <c r="H4">
        <v>1860</v>
      </c>
    </row>
    <row r="5" spans="1:8" x14ac:dyDescent="0.25">
      <c r="A5" t="s">
        <v>15</v>
      </c>
      <c r="B5">
        <v>6844900</v>
      </c>
      <c r="C5" t="s">
        <v>20</v>
      </c>
      <c r="D5">
        <v>39.67694848</v>
      </c>
      <c r="E5">
        <v>-100.722093</v>
      </c>
      <c r="F5" t="s">
        <v>17</v>
      </c>
      <c r="G5" t="s">
        <v>18</v>
      </c>
      <c r="H5">
        <v>446</v>
      </c>
    </row>
    <row r="6" spans="1:8" x14ac:dyDescent="0.25">
      <c r="A6" t="s">
        <v>15</v>
      </c>
      <c r="B6">
        <v>6845000</v>
      </c>
      <c r="C6" t="s">
        <v>21</v>
      </c>
      <c r="D6">
        <v>39.8130606</v>
      </c>
      <c r="E6">
        <v>-100.5343122</v>
      </c>
      <c r="F6" t="s">
        <v>17</v>
      </c>
      <c r="G6" t="s">
        <v>18</v>
      </c>
      <c r="H6">
        <v>1086</v>
      </c>
    </row>
    <row r="7" spans="1:8" x14ac:dyDescent="0.25">
      <c r="A7" t="s">
        <v>15</v>
      </c>
      <c r="B7">
        <v>6845110</v>
      </c>
      <c r="C7" t="s">
        <v>22</v>
      </c>
      <c r="D7">
        <v>40.001672599999999</v>
      </c>
      <c r="E7">
        <v>-99.992905500000006</v>
      </c>
      <c r="F7" t="s">
        <v>17</v>
      </c>
      <c r="G7" t="s">
        <v>18</v>
      </c>
      <c r="H7">
        <v>1488</v>
      </c>
    </row>
    <row r="8" spans="1:8" x14ac:dyDescent="0.25">
      <c r="A8" t="s">
        <v>15</v>
      </c>
      <c r="B8">
        <v>6846000</v>
      </c>
      <c r="C8" t="s">
        <v>23</v>
      </c>
      <c r="D8">
        <v>39.848057849999996</v>
      </c>
      <c r="E8">
        <v>-100.9615446</v>
      </c>
      <c r="F8" t="s">
        <v>17</v>
      </c>
      <c r="G8" t="s">
        <v>18</v>
      </c>
      <c r="H8">
        <v>1411</v>
      </c>
    </row>
    <row r="9" spans="1:8" x14ac:dyDescent="0.25">
      <c r="A9" t="s">
        <v>15</v>
      </c>
      <c r="B9">
        <v>6846500</v>
      </c>
      <c r="C9" t="s">
        <v>24</v>
      </c>
      <c r="D9">
        <v>39.985005569999998</v>
      </c>
      <c r="E9">
        <v>-100.560148</v>
      </c>
      <c r="F9" t="s">
        <v>17</v>
      </c>
      <c r="G9" t="s">
        <v>18</v>
      </c>
      <c r="H9">
        <v>1680</v>
      </c>
    </row>
    <row r="10" spans="1:8" x14ac:dyDescent="0.25">
      <c r="A10" t="s">
        <v>15</v>
      </c>
      <c r="B10">
        <v>6847900</v>
      </c>
      <c r="C10" t="s">
        <v>25</v>
      </c>
      <c r="D10">
        <v>39.769727000000003</v>
      </c>
      <c r="E10">
        <v>-100.10068750000001</v>
      </c>
      <c r="F10" t="s">
        <v>17</v>
      </c>
      <c r="G10" t="s">
        <v>18</v>
      </c>
      <c r="H10">
        <v>590</v>
      </c>
    </row>
    <row r="11" spans="1:8" x14ac:dyDescent="0.25">
      <c r="A11" t="s">
        <v>15</v>
      </c>
      <c r="B11">
        <v>6848000</v>
      </c>
      <c r="C11" t="s">
        <v>26</v>
      </c>
      <c r="D11">
        <v>39.810005480000001</v>
      </c>
      <c r="E11">
        <v>-99.922068300000007</v>
      </c>
      <c r="F11" t="s">
        <v>17</v>
      </c>
      <c r="G11" t="s">
        <v>18</v>
      </c>
      <c r="H11">
        <v>684</v>
      </c>
    </row>
    <row r="12" spans="1:8" x14ac:dyDescent="0.25">
      <c r="A12" t="s">
        <v>15</v>
      </c>
      <c r="B12">
        <v>6848500</v>
      </c>
      <c r="C12" t="s">
        <v>27</v>
      </c>
      <c r="D12">
        <v>39.978704299999997</v>
      </c>
      <c r="E12">
        <v>-99.4786584</v>
      </c>
      <c r="F12" t="s">
        <v>17</v>
      </c>
      <c r="G12" t="s">
        <v>18</v>
      </c>
      <c r="H12">
        <v>1007</v>
      </c>
    </row>
    <row r="13" spans="1:8" x14ac:dyDescent="0.25">
      <c r="A13" t="s">
        <v>15</v>
      </c>
      <c r="B13">
        <v>6853500</v>
      </c>
      <c r="C13" t="s">
        <v>28</v>
      </c>
      <c r="D13">
        <v>39.992513000000002</v>
      </c>
      <c r="E13">
        <v>-97.932542999999995</v>
      </c>
      <c r="F13" t="s">
        <v>17</v>
      </c>
      <c r="G13" t="s">
        <v>18</v>
      </c>
      <c r="H13">
        <v>22401</v>
      </c>
    </row>
    <row r="14" spans="1:8" x14ac:dyDescent="0.25">
      <c r="A14" t="s">
        <v>15</v>
      </c>
      <c r="B14">
        <v>6853800</v>
      </c>
      <c r="C14" t="s">
        <v>29</v>
      </c>
      <c r="D14">
        <v>39.899180000000001</v>
      </c>
      <c r="E14">
        <v>-98.250327600000006</v>
      </c>
      <c r="F14" t="s">
        <v>17</v>
      </c>
      <c r="G14" t="s">
        <v>18</v>
      </c>
      <c r="H14">
        <v>227</v>
      </c>
    </row>
    <row r="15" spans="1:8" x14ac:dyDescent="0.25">
      <c r="A15" t="s">
        <v>15</v>
      </c>
      <c r="B15">
        <v>6854000</v>
      </c>
      <c r="C15" t="s">
        <v>30</v>
      </c>
      <c r="D15">
        <v>39.884178660000003</v>
      </c>
      <c r="E15">
        <v>-98.022544800000006</v>
      </c>
      <c r="F15" t="s">
        <v>17</v>
      </c>
      <c r="G15" t="s">
        <v>18</v>
      </c>
      <c r="H15">
        <v>345</v>
      </c>
    </row>
    <row r="16" spans="1:8" x14ac:dyDescent="0.25">
      <c r="A16" t="s">
        <v>15</v>
      </c>
      <c r="B16">
        <v>6854500</v>
      </c>
      <c r="C16" t="s">
        <v>31</v>
      </c>
      <c r="D16">
        <v>39.798729999999999</v>
      </c>
      <c r="E16">
        <v>-97.793126599999994</v>
      </c>
      <c r="F16" t="s">
        <v>17</v>
      </c>
      <c r="G16" t="s">
        <v>18</v>
      </c>
      <c r="H16">
        <v>23560</v>
      </c>
    </row>
    <row r="17" spans="1:8" x14ac:dyDescent="0.25">
      <c r="A17" t="s">
        <v>15</v>
      </c>
      <c r="B17">
        <v>6855850</v>
      </c>
      <c r="C17" t="s">
        <v>32</v>
      </c>
      <c r="D17">
        <v>39.592786099999998</v>
      </c>
      <c r="E17">
        <v>-97.781477800000005</v>
      </c>
      <c r="F17" t="s">
        <v>33</v>
      </c>
      <c r="G17" t="s">
        <v>18</v>
      </c>
      <c r="H17">
        <v>380</v>
      </c>
    </row>
    <row r="18" spans="1:8" x14ac:dyDescent="0.25">
      <c r="A18" t="s">
        <v>15</v>
      </c>
      <c r="B18">
        <v>6856000</v>
      </c>
      <c r="C18" t="s">
        <v>34</v>
      </c>
      <c r="D18">
        <v>39.5886134</v>
      </c>
      <c r="E18">
        <v>-97.658372999999997</v>
      </c>
      <c r="F18" t="s">
        <v>17</v>
      </c>
      <c r="G18" t="s">
        <v>18</v>
      </c>
      <c r="H18">
        <v>23560</v>
      </c>
    </row>
    <row r="19" spans="1:8" x14ac:dyDescent="0.25">
      <c r="A19" t="s">
        <v>15</v>
      </c>
      <c r="B19">
        <v>6856600</v>
      </c>
      <c r="C19" t="s">
        <v>35</v>
      </c>
      <c r="D19">
        <v>39.355551499999997</v>
      </c>
      <c r="E19">
        <v>-97.1275203</v>
      </c>
      <c r="F19" t="s">
        <v>17</v>
      </c>
      <c r="G19" t="s">
        <v>18</v>
      </c>
      <c r="H19">
        <v>24542</v>
      </c>
    </row>
    <row r="20" spans="1:8" x14ac:dyDescent="0.25">
      <c r="A20" t="s">
        <v>15</v>
      </c>
      <c r="B20">
        <v>6857100</v>
      </c>
      <c r="C20" t="s">
        <v>36</v>
      </c>
      <c r="D20">
        <v>39.042775800000001</v>
      </c>
      <c r="E20">
        <v>-96.829453299999997</v>
      </c>
      <c r="F20" t="s">
        <v>17</v>
      </c>
      <c r="G20" t="s">
        <v>18</v>
      </c>
      <c r="H20">
        <v>24900</v>
      </c>
    </row>
    <row r="21" spans="1:8" x14ac:dyDescent="0.25">
      <c r="A21" t="s">
        <v>15</v>
      </c>
      <c r="B21">
        <v>6860000</v>
      </c>
      <c r="C21" t="s">
        <v>37</v>
      </c>
      <c r="D21">
        <v>38.7947354</v>
      </c>
      <c r="E21">
        <v>-100.8584796</v>
      </c>
      <c r="F21" t="s">
        <v>17</v>
      </c>
      <c r="G21" t="s">
        <v>18</v>
      </c>
      <c r="H21">
        <v>3555</v>
      </c>
    </row>
    <row r="22" spans="1:8" x14ac:dyDescent="0.25">
      <c r="A22" t="s">
        <v>15</v>
      </c>
      <c r="B22">
        <v>6860900</v>
      </c>
      <c r="C22" t="s">
        <v>38</v>
      </c>
      <c r="D22">
        <v>38.840844650000001</v>
      </c>
      <c r="E22">
        <v>-100.05873680000001</v>
      </c>
      <c r="F22" t="s">
        <v>39</v>
      </c>
      <c r="G22" t="s">
        <v>18</v>
      </c>
      <c r="H22">
        <v>616</v>
      </c>
    </row>
    <row r="23" spans="1:8" x14ac:dyDescent="0.25">
      <c r="A23" t="s">
        <v>15</v>
      </c>
      <c r="B23">
        <v>6861000</v>
      </c>
      <c r="C23" t="s">
        <v>40</v>
      </c>
      <c r="D23">
        <v>38.807789800000002</v>
      </c>
      <c r="E23">
        <v>-100.0226243</v>
      </c>
      <c r="F23" t="s">
        <v>17</v>
      </c>
      <c r="G23" t="s">
        <v>18</v>
      </c>
      <c r="H23">
        <v>5220</v>
      </c>
    </row>
    <row r="24" spans="1:8" x14ac:dyDescent="0.25">
      <c r="A24" t="s">
        <v>15</v>
      </c>
      <c r="B24">
        <v>6862700</v>
      </c>
      <c r="C24" t="s">
        <v>41</v>
      </c>
      <c r="D24">
        <v>38.711679269999998</v>
      </c>
      <c r="E24">
        <v>-99.347049200000001</v>
      </c>
      <c r="F24" t="s">
        <v>17</v>
      </c>
      <c r="G24" t="s">
        <v>18</v>
      </c>
      <c r="H24">
        <v>5760</v>
      </c>
    </row>
    <row r="25" spans="1:8" x14ac:dyDescent="0.25">
      <c r="A25" t="s">
        <v>15</v>
      </c>
      <c r="B25">
        <v>6862850</v>
      </c>
      <c r="C25" t="s">
        <v>42</v>
      </c>
      <c r="D25">
        <v>38.71223475</v>
      </c>
      <c r="E25">
        <v>-99.292325000000005</v>
      </c>
      <c r="F25" t="s">
        <v>17</v>
      </c>
      <c r="G25" t="s">
        <v>18</v>
      </c>
      <c r="H25">
        <v>5810</v>
      </c>
    </row>
    <row r="26" spans="1:8" x14ac:dyDescent="0.25">
      <c r="A26" t="s">
        <v>15</v>
      </c>
      <c r="B26">
        <v>6863000</v>
      </c>
      <c r="C26" t="s">
        <v>43</v>
      </c>
      <c r="D26">
        <v>38.714734499999999</v>
      </c>
      <c r="E26">
        <v>-99.153708600000002</v>
      </c>
      <c r="F26" t="s">
        <v>17</v>
      </c>
      <c r="G26" t="s">
        <v>18</v>
      </c>
      <c r="H26">
        <v>6033</v>
      </c>
    </row>
    <row r="27" spans="1:8" x14ac:dyDescent="0.25">
      <c r="A27" t="s">
        <v>15</v>
      </c>
      <c r="B27">
        <v>6863420</v>
      </c>
      <c r="C27" t="s">
        <v>44</v>
      </c>
      <c r="D27">
        <v>38.923333300000003</v>
      </c>
      <c r="E27">
        <v>-99.650833300000002</v>
      </c>
      <c r="F27" t="s">
        <v>33</v>
      </c>
      <c r="G27" t="s">
        <v>18</v>
      </c>
      <c r="H27">
        <v>338</v>
      </c>
    </row>
    <row r="28" spans="1:8" x14ac:dyDescent="0.25">
      <c r="A28" t="s">
        <v>15</v>
      </c>
      <c r="B28">
        <v>6863500</v>
      </c>
      <c r="C28" t="s">
        <v>45</v>
      </c>
      <c r="D28">
        <v>38.852234000000003</v>
      </c>
      <c r="E28">
        <v>-99.3181589</v>
      </c>
      <c r="F28" t="s">
        <v>17</v>
      </c>
      <c r="G28" t="s">
        <v>18</v>
      </c>
      <c r="H28">
        <v>549</v>
      </c>
    </row>
    <row r="29" spans="1:8" x14ac:dyDescent="0.25">
      <c r="A29" t="s">
        <v>15</v>
      </c>
      <c r="B29">
        <v>6864000</v>
      </c>
      <c r="C29" t="s">
        <v>46</v>
      </c>
      <c r="D29">
        <v>38.776678099999998</v>
      </c>
      <c r="E29">
        <v>-98.854806600000003</v>
      </c>
      <c r="F29" t="s">
        <v>17</v>
      </c>
      <c r="G29" t="s">
        <v>18</v>
      </c>
      <c r="H29">
        <v>6965</v>
      </c>
    </row>
    <row r="30" spans="1:8" x14ac:dyDescent="0.25">
      <c r="A30" t="s">
        <v>15</v>
      </c>
      <c r="B30">
        <v>6864050</v>
      </c>
      <c r="C30" t="s">
        <v>47</v>
      </c>
      <c r="D30">
        <v>38.793900139999998</v>
      </c>
      <c r="E30">
        <v>-98.781192000000004</v>
      </c>
      <c r="F30" t="s">
        <v>17</v>
      </c>
      <c r="G30" t="s">
        <v>18</v>
      </c>
      <c r="H30">
        <v>7075</v>
      </c>
    </row>
    <row r="31" spans="1:8" x14ac:dyDescent="0.25">
      <c r="A31" t="s">
        <v>15</v>
      </c>
      <c r="B31">
        <v>6864500</v>
      </c>
      <c r="C31" t="s">
        <v>48</v>
      </c>
      <c r="D31">
        <v>38.726675890000003</v>
      </c>
      <c r="E31">
        <v>-98.233668399999999</v>
      </c>
      <c r="F31" t="s">
        <v>17</v>
      </c>
      <c r="G31" t="s">
        <v>18</v>
      </c>
      <c r="H31">
        <v>7580</v>
      </c>
    </row>
    <row r="32" spans="1:8" x14ac:dyDescent="0.25">
      <c r="A32" t="s">
        <v>15</v>
      </c>
      <c r="B32">
        <v>6865500</v>
      </c>
      <c r="C32" t="s">
        <v>49</v>
      </c>
      <c r="D32">
        <v>38.611396790000001</v>
      </c>
      <c r="E32">
        <v>-97.952826000000002</v>
      </c>
      <c r="F32" t="s">
        <v>17</v>
      </c>
      <c r="G32" t="s">
        <v>18</v>
      </c>
      <c r="H32">
        <v>7857</v>
      </c>
    </row>
    <row r="33" spans="1:8" x14ac:dyDescent="0.25">
      <c r="A33" t="s">
        <v>15</v>
      </c>
      <c r="B33">
        <v>6866000</v>
      </c>
      <c r="C33" t="s">
        <v>50</v>
      </c>
      <c r="D33">
        <v>38.563806589999999</v>
      </c>
      <c r="E33">
        <v>-97.666494700000001</v>
      </c>
      <c r="F33" t="s">
        <v>17</v>
      </c>
      <c r="G33" t="s">
        <v>18</v>
      </c>
      <c r="H33">
        <v>8110</v>
      </c>
    </row>
    <row r="34" spans="1:8" x14ac:dyDescent="0.25">
      <c r="A34" t="s">
        <v>15</v>
      </c>
      <c r="B34">
        <v>6866500</v>
      </c>
      <c r="C34" t="s">
        <v>51</v>
      </c>
      <c r="D34">
        <v>38.711115200000002</v>
      </c>
      <c r="E34">
        <v>-97.571701500000003</v>
      </c>
      <c r="F34" t="s">
        <v>17</v>
      </c>
      <c r="G34" t="s">
        <v>18</v>
      </c>
      <c r="H34">
        <v>8341</v>
      </c>
    </row>
    <row r="35" spans="1:8" x14ac:dyDescent="0.25">
      <c r="A35" t="s">
        <v>15</v>
      </c>
      <c r="B35">
        <v>6866900</v>
      </c>
      <c r="C35" t="s">
        <v>52</v>
      </c>
      <c r="D35">
        <v>39.106118500000001</v>
      </c>
      <c r="E35">
        <v>-99.8701212</v>
      </c>
      <c r="F35" t="s">
        <v>17</v>
      </c>
      <c r="G35" t="s">
        <v>18</v>
      </c>
      <c r="H35">
        <v>696</v>
      </c>
    </row>
    <row r="36" spans="1:8" x14ac:dyDescent="0.25">
      <c r="A36" t="s">
        <v>15</v>
      </c>
      <c r="B36">
        <v>6867000</v>
      </c>
      <c r="C36" t="s">
        <v>53</v>
      </c>
      <c r="D36">
        <v>38.965844789999998</v>
      </c>
      <c r="E36">
        <v>-98.854527599999997</v>
      </c>
      <c r="F36" t="s">
        <v>17</v>
      </c>
      <c r="G36" t="s">
        <v>18</v>
      </c>
      <c r="H36">
        <v>1502</v>
      </c>
    </row>
    <row r="37" spans="1:8" x14ac:dyDescent="0.25">
      <c r="A37" t="s">
        <v>15</v>
      </c>
      <c r="B37">
        <v>6867500</v>
      </c>
      <c r="C37" t="s">
        <v>54</v>
      </c>
      <c r="D37">
        <v>39.059191669999997</v>
      </c>
      <c r="E37">
        <v>-98.842291700000004</v>
      </c>
      <c r="F37" t="s">
        <v>55</v>
      </c>
      <c r="G37" t="s">
        <v>18</v>
      </c>
      <c r="H37">
        <v>212</v>
      </c>
    </row>
    <row r="38" spans="1:8" x14ac:dyDescent="0.25">
      <c r="A38" t="s">
        <v>15</v>
      </c>
      <c r="B38">
        <v>6868200</v>
      </c>
      <c r="C38" t="s">
        <v>56</v>
      </c>
      <c r="D38">
        <v>38.974733200000003</v>
      </c>
      <c r="E38">
        <v>-98.490342900000002</v>
      </c>
      <c r="F38" t="s">
        <v>17</v>
      </c>
      <c r="G38" t="s">
        <v>18</v>
      </c>
      <c r="H38">
        <v>1917</v>
      </c>
    </row>
    <row r="39" spans="1:8" x14ac:dyDescent="0.25">
      <c r="A39" t="s">
        <v>15</v>
      </c>
      <c r="B39">
        <v>6868850</v>
      </c>
      <c r="C39" t="s">
        <v>57</v>
      </c>
      <c r="D39">
        <v>39.028617400000002</v>
      </c>
      <c r="E39">
        <v>-98.151163600000004</v>
      </c>
      <c r="F39" t="s">
        <v>39</v>
      </c>
      <c r="G39" t="s">
        <v>18</v>
      </c>
      <c r="H39">
        <v>2550</v>
      </c>
    </row>
    <row r="40" spans="1:8" x14ac:dyDescent="0.25">
      <c r="A40" t="s">
        <v>15</v>
      </c>
      <c r="B40">
        <v>6869500</v>
      </c>
      <c r="C40" t="s">
        <v>58</v>
      </c>
      <c r="D40">
        <v>39.003892299999997</v>
      </c>
      <c r="E40">
        <v>-97.873931600000006</v>
      </c>
      <c r="F40" t="s">
        <v>17</v>
      </c>
      <c r="G40" t="s">
        <v>18</v>
      </c>
      <c r="H40">
        <v>2820</v>
      </c>
    </row>
    <row r="41" spans="1:8" x14ac:dyDescent="0.25">
      <c r="A41" t="s">
        <v>15</v>
      </c>
      <c r="B41">
        <v>6869950</v>
      </c>
      <c r="C41" t="s">
        <v>59</v>
      </c>
      <c r="D41">
        <v>38.844447600000002</v>
      </c>
      <c r="E41">
        <v>-97.668369900000002</v>
      </c>
      <c r="F41" t="s">
        <v>17</v>
      </c>
      <c r="G41" t="s">
        <v>18</v>
      </c>
      <c r="H41">
        <v>261</v>
      </c>
    </row>
    <row r="42" spans="1:8" x14ac:dyDescent="0.25">
      <c r="A42" t="s">
        <v>15</v>
      </c>
      <c r="B42">
        <v>6870200</v>
      </c>
      <c r="C42" t="s">
        <v>60</v>
      </c>
      <c r="D42">
        <v>38.863890089999998</v>
      </c>
      <c r="E42">
        <v>-97.483363900000001</v>
      </c>
      <c r="F42" t="s">
        <v>17</v>
      </c>
      <c r="G42" t="s">
        <v>18</v>
      </c>
      <c r="H42">
        <v>11730</v>
      </c>
    </row>
    <row r="43" spans="1:8" x14ac:dyDescent="0.25">
      <c r="A43" t="s">
        <v>15</v>
      </c>
      <c r="B43">
        <v>6870300</v>
      </c>
      <c r="C43" t="s">
        <v>61</v>
      </c>
      <c r="D43">
        <v>38.627263890000002</v>
      </c>
      <c r="E43">
        <v>-97.427558300000001</v>
      </c>
      <c r="F43" t="s">
        <v>55</v>
      </c>
      <c r="G43" t="s">
        <v>18</v>
      </c>
      <c r="H43">
        <v>117</v>
      </c>
    </row>
    <row r="44" spans="1:8" x14ac:dyDescent="0.25">
      <c r="A44" t="s">
        <v>15</v>
      </c>
      <c r="B44">
        <v>6871000</v>
      </c>
      <c r="C44" t="s">
        <v>62</v>
      </c>
      <c r="D44">
        <v>39.673065200000003</v>
      </c>
      <c r="E44">
        <v>-99.309540900000002</v>
      </c>
      <c r="F44" t="s">
        <v>17</v>
      </c>
      <c r="G44" t="s">
        <v>18</v>
      </c>
      <c r="H44">
        <v>849</v>
      </c>
    </row>
    <row r="45" spans="1:8" x14ac:dyDescent="0.25">
      <c r="A45" t="s">
        <v>15</v>
      </c>
      <c r="B45">
        <v>6871500</v>
      </c>
      <c r="C45" t="s">
        <v>63</v>
      </c>
      <c r="D45">
        <v>39.559454199999998</v>
      </c>
      <c r="E45">
        <v>-99.285929800000005</v>
      </c>
      <c r="F45" t="s">
        <v>17</v>
      </c>
      <c r="G45" t="s">
        <v>18</v>
      </c>
      <c r="H45">
        <v>341</v>
      </c>
    </row>
    <row r="46" spans="1:8" x14ac:dyDescent="0.25">
      <c r="A46" t="s">
        <v>15</v>
      </c>
      <c r="B46">
        <v>6871800</v>
      </c>
      <c r="C46" t="s">
        <v>64</v>
      </c>
      <c r="D46">
        <v>39.6600106</v>
      </c>
      <c r="E46">
        <v>-99.115644000000003</v>
      </c>
      <c r="F46" t="s">
        <v>17</v>
      </c>
      <c r="G46" t="s">
        <v>18</v>
      </c>
      <c r="H46">
        <v>1367</v>
      </c>
    </row>
    <row r="47" spans="1:8" x14ac:dyDescent="0.25">
      <c r="A47" t="s">
        <v>15</v>
      </c>
      <c r="B47">
        <v>6872500</v>
      </c>
      <c r="C47" t="s">
        <v>65</v>
      </c>
      <c r="D47">
        <v>39.555010789999997</v>
      </c>
      <c r="E47">
        <v>-98.692294200000006</v>
      </c>
      <c r="F47" t="s">
        <v>17</v>
      </c>
      <c r="G47" t="s">
        <v>18</v>
      </c>
      <c r="H47">
        <v>2315</v>
      </c>
    </row>
    <row r="48" spans="1:8" x14ac:dyDescent="0.25">
      <c r="A48" t="s">
        <v>15</v>
      </c>
      <c r="B48">
        <v>6873000</v>
      </c>
      <c r="C48" t="s">
        <v>66</v>
      </c>
      <c r="D48">
        <v>39.376674559999998</v>
      </c>
      <c r="E48">
        <v>-99.5801096</v>
      </c>
      <c r="F48" t="s">
        <v>17</v>
      </c>
      <c r="G48" t="s">
        <v>18</v>
      </c>
      <c r="H48">
        <v>1040</v>
      </c>
    </row>
    <row r="49" spans="1:8" x14ac:dyDescent="0.25">
      <c r="A49" t="s">
        <v>15</v>
      </c>
      <c r="B49">
        <v>6873200</v>
      </c>
      <c r="C49" t="s">
        <v>67</v>
      </c>
      <c r="D49">
        <v>39.409670149999997</v>
      </c>
      <c r="E49">
        <v>-99.416033299999995</v>
      </c>
      <c r="F49" t="s">
        <v>17</v>
      </c>
      <c r="G49" t="s">
        <v>18</v>
      </c>
      <c r="H49">
        <v>1150</v>
      </c>
    </row>
    <row r="50" spans="1:8" x14ac:dyDescent="0.25">
      <c r="A50" t="s">
        <v>15</v>
      </c>
      <c r="B50">
        <v>6873460</v>
      </c>
      <c r="C50" t="s">
        <v>68</v>
      </c>
      <c r="D50">
        <v>39.439732499999998</v>
      </c>
      <c r="E50">
        <v>-99.101756699999996</v>
      </c>
      <c r="F50" t="s">
        <v>17</v>
      </c>
      <c r="G50" t="s">
        <v>18</v>
      </c>
      <c r="H50">
        <v>1502</v>
      </c>
    </row>
    <row r="51" spans="1:8" x14ac:dyDescent="0.25">
      <c r="A51" t="s">
        <v>15</v>
      </c>
      <c r="B51">
        <v>6874000</v>
      </c>
      <c r="C51" t="s">
        <v>69</v>
      </c>
      <c r="D51">
        <v>39.42778826</v>
      </c>
      <c r="E51">
        <v>-98.694239499999995</v>
      </c>
      <c r="F51" t="s">
        <v>17</v>
      </c>
      <c r="G51" t="s">
        <v>18</v>
      </c>
      <c r="H51">
        <v>2012</v>
      </c>
    </row>
    <row r="52" spans="1:8" x14ac:dyDescent="0.25">
      <c r="A52" t="s">
        <v>15</v>
      </c>
      <c r="B52">
        <v>6875900</v>
      </c>
      <c r="C52" t="s">
        <v>70</v>
      </c>
      <c r="D52">
        <v>39.473898699999999</v>
      </c>
      <c r="E52">
        <v>-98.283665799999994</v>
      </c>
      <c r="F52" t="s">
        <v>17</v>
      </c>
      <c r="G52" t="s">
        <v>18</v>
      </c>
      <c r="H52">
        <v>5340</v>
      </c>
    </row>
    <row r="53" spans="1:8" x14ac:dyDescent="0.25">
      <c r="A53" t="s">
        <v>15</v>
      </c>
      <c r="B53">
        <v>6876000</v>
      </c>
      <c r="C53" t="s">
        <v>71</v>
      </c>
      <c r="D53">
        <v>39.454509569999999</v>
      </c>
      <c r="E53">
        <v>-98.1098985</v>
      </c>
      <c r="F53" t="s">
        <v>17</v>
      </c>
      <c r="G53" t="s">
        <v>18</v>
      </c>
      <c r="H53">
        <v>5440</v>
      </c>
    </row>
    <row r="54" spans="1:8" x14ac:dyDescent="0.25">
      <c r="A54" t="s">
        <v>15</v>
      </c>
      <c r="B54">
        <v>6876440</v>
      </c>
      <c r="C54" t="s">
        <v>72</v>
      </c>
      <c r="D54">
        <v>39.120027780000001</v>
      </c>
      <c r="E54">
        <v>-97.7112889</v>
      </c>
      <c r="F54" t="s">
        <v>33</v>
      </c>
      <c r="G54" t="s">
        <v>18</v>
      </c>
      <c r="H54">
        <v>6060</v>
      </c>
    </row>
    <row r="55" spans="1:8" x14ac:dyDescent="0.25">
      <c r="A55" t="s">
        <v>15</v>
      </c>
      <c r="B55">
        <v>6876700</v>
      </c>
      <c r="C55" t="s">
        <v>73</v>
      </c>
      <c r="D55">
        <v>39.139168759999997</v>
      </c>
      <c r="E55">
        <v>-97.836984900000004</v>
      </c>
      <c r="F55" t="s">
        <v>17</v>
      </c>
      <c r="G55" t="s">
        <v>18</v>
      </c>
      <c r="H55">
        <v>406</v>
      </c>
    </row>
    <row r="56" spans="1:8" x14ac:dyDescent="0.25">
      <c r="A56" t="s">
        <v>15</v>
      </c>
      <c r="B56">
        <v>6876900</v>
      </c>
      <c r="C56" t="s">
        <v>74</v>
      </c>
      <c r="D56">
        <v>38.969166299999998</v>
      </c>
      <c r="E56">
        <v>-97.477251300000006</v>
      </c>
      <c r="F56" t="s">
        <v>17</v>
      </c>
      <c r="G56" t="s">
        <v>18</v>
      </c>
      <c r="H56">
        <v>6770</v>
      </c>
    </row>
    <row r="57" spans="1:8" x14ac:dyDescent="0.25">
      <c r="A57" t="s">
        <v>15</v>
      </c>
      <c r="B57">
        <v>6877600</v>
      </c>
      <c r="C57" t="s">
        <v>75</v>
      </c>
      <c r="D57">
        <v>38.906389060000002</v>
      </c>
      <c r="E57">
        <v>-97.117795200000003</v>
      </c>
      <c r="F57" t="s">
        <v>17</v>
      </c>
      <c r="G57" t="s">
        <v>18</v>
      </c>
      <c r="H57">
        <v>19260</v>
      </c>
    </row>
    <row r="58" spans="1:8" x14ac:dyDescent="0.25">
      <c r="A58" t="s">
        <v>15</v>
      </c>
      <c r="B58">
        <v>6878000</v>
      </c>
      <c r="C58" t="s">
        <v>76</v>
      </c>
      <c r="D58">
        <v>39.031109000000001</v>
      </c>
      <c r="E58">
        <v>-97.040292199999996</v>
      </c>
      <c r="F58" t="s">
        <v>17</v>
      </c>
      <c r="G58" t="s">
        <v>18</v>
      </c>
      <c r="H58">
        <v>300</v>
      </c>
    </row>
    <row r="59" spans="1:8" x14ac:dyDescent="0.25">
      <c r="A59" t="s">
        <v>15</v>
      </c>
      <c r="B59">
        <v>6878600</v>
      </c>
      <c r="C59" t="s">
        <v>77</v>
      </c>
      <c r="D59">
        <v>38.949166669999997</v>
      </c>
      <c r="E59">
        <v>-96.8580556</v>
      </c>
      <c r="F59" t="s">
        <v>39</v>
      </c>
      <c r="G59" t="s">
        <v>18</v>
      </c>
      <c r="H59">
        <v>258</v>
      </c>
    </row>
    <row r="60" spans="1:8" x14ac:dyDescent="0.25">
      <c r="A60" t="s">
        <v>15</v>
      </c>
      <c r="B60">
        <v>6879100</v>
      </c>
      <c r="C60" t="s">
        <v>78</v>
      </c>
      <c r="D60">
        <v>39.061664569999998</v>
      </c>
      <c r="E60">
        <v>-96.766396299999997</v>
      </c>
      <c r="F60" t="s">
        <v>17</v>
      </c>
      <c r="G60" t="s">
        <v>18</v>
      </c>
      <c r="H60">
        <v>44870</v>
      </c>
    </row>
    <row r="61" spans="1:8" x14ac:dyDescent="0.25">
      <c r="A61" t="s">
        <v>15</v>
      </c>
      <c r="B61">
        <v>6879650</v>
      </c>
      <c r="C61" t="s">
        <v>79</v>
      </c>
      <c r="D61">
        <v>39.102074999999999</v>
      </c>
      <c r="E61">
        <v>-96.594688899999994</v>
      </c>
      <c r="F61" t="s">
        <v>80</v>
      </c>
      <c r="G61" t="s">
        <v>18</v>
      </c>
      <c r="H61">
        <v>4.4400000000000004</v>
      </c>
    </row>
    <row r="62" spans="1:8" x14ac:dyDescent="0.25">
      <c r="A62" t="s">
        <v>15</v>
      </c>
      <c r="B62">
        <v>6879810</v>
      </c>
      <c r="C62" t="s">
        <v>81</v>
      </c>
      <c r="D62">
        <v>39.188388889999999</v>
      </c>
      <c r="E62">
        <v>-96.642555599999994</v>
      </c>
      <c r="F62">
        <v>5</v>
      </c>
      <c r="G62" t="s">
        <v>18</v>
      </c>
      <c r="H62">
        <v>86</v>
      </c>
    </row>
    <row r="63" spans="1:8" x14ac:dyDescent="0.25">
      <c r="A63" t="s">
        <v>15</v>
      </c>
      <c r="B63">
        <v>6882510</v>
      </c>
      <c r="C63" t="s">
        <v>82</v>
      </c>
      <c r="D63">
        <v>39.841946299999996</v>
      </c>
      <c r="E63">
        <v>-96.662242500000005</v>
      </c>
      <c r="F63" t="s">
        <v>17</v>
      </c>
      <c r="G63" t="s">
        <v>18</v>
      </c>
      <c r="H63">
        <v>4777</v>
      </c>
    </row>
    <row r="64" spans="1:8" x14ac:dyDescent="0.25">
      <c r="A64" t="s">
        <v>15</v>
      </c>
      <c r="B64">
        <v>6884025</v>
      </c>
      <c r="C64" t="s">
        <v>83</v>
      </c>
      <c r="D64">
        <v>39.980277780000002</v>
      </c>
      <c r="E64">
        <v>-97.004722200000003</v>
      </c>
      <c r="F64" t="s">
        <v>33</v>
      </c>
      <c r="G64" t="s">
        <v>18</v>
      </c>
      <c r="H64">
        <v>2752</v>
      </c>
    </row>
    <row r="65" spans="1:8" x14ac:dyDescent="0.25">
      <c r="A65" t="s">
        <v>15</v>
      </c>
      <c r="B65">
        <v>6884200</v>
      </c>
      <c r="C65" t="s">
        <v>84</v>
      </c>
      <c r="D65">
        <v>39.81361476</v>
      </c>
      <c r="E65">
        <v>-97.037526700000001</v>
      </c>
      <c r="F65" t="s">
        <v>17</v>
      </c>
      <c r="G65" t="s">
        <v>18</v>
      </c>
      <c r="H65">
        <v>344</v>
      </c>
    </row>
    <row r="66" spans="1:8" x14ac:dyDescent="0.25">
      <c r="A66" t="s">
        <v>15</v>
      </c>
      <c r="B66">
        <v>6884400</v>
      </c>
      <c r="C66" t="s">
        <v>85</v>
      </c>
      <c r="D66">
        <v>39.725835179999997</v>
      </c>
      <c r="E66">
        <v>-96.804743200000004</v>
      </c>
      <c r="F66" t="s">
        <v>17</v>
      </c>
      <c r="G66" t="s">
        <v>18</v>
      </c>
      <c r="H66">
        <v>3351</v>
      </c>
    </row>
    <row r="67" spans="1:8" x14ac:dyDescent="0.25">
      <c r="A67" t="s">
        <v>15</v>
      </c>
      <c r="B67">
        <v>6885500</v>
      </c>
      <c r="C67" t="s">
        <v>86</v>
      </c>
      <c r="D67">
        <v>39.681943490000002</v>
      </c>
      <c r="E67">
        <v>-96.442788800000002</v>
      </c>
      <c r="F67" t="s">
        <v>17</v>
      </c>
      <c r="G67" t="s">
        <v>18</v>
      </c>
      <c r="H67">
        <v>410</v>
      </c>
    </row>
    <row r="68" spans="1:8" x14ac:dyDescent="0.25">
      <c r="A68" t="s">
        <v>15</v>
      </c>
      <c r="B68">
        <v>6886500</v>
      </c>
      <c r="C68" t="s">
        <v>87</v>
      </c>
      <c r="D68">
        <v>39.472220640000003</v>
      </c>
      <c r="E68">
        <v>-96.832235699999998</v>
      </c>
      <c r="F68" t="s">
        <v>17</v>
      </c>
      <c r="G68" t="s">
        <v>18</v>
      </c>
      <c r="H68">
        <v>174</v>
      </c>
    </row>
    <row r="69" spans="1:8" x14ac:dyDescent="0.25">
      <c r="A69" t="s">
        <v>15</v>
      </c>
      <c r="B69">
        <v>6886850</v>
      </c>
      <c r="C69" t="s">
        <v>88</v>
      </c>
      <c r="D69">
        <v>39.309611099999998</v>
      </c>
      <c r="E69">
        <v>-96.741555599999998</v>
      </c>
      <c r="F69" t="s">
        <v>55</v>
      </c>
      <c r="G69" t="s">
        <v>18</v>
      </c>
    </row>
    <row r="70" spans="1:8" x14ac:dyDescent="0.25">
      <c r="A70" t="s">
        <v>15</v>
      </c>
      <c r="B70">
        <v>6887000</v>
      </c>
      <c r="C70" t="s">
        <v>89</v>
      </c>
      <c r="D70">
        <v>39.237218599999999</v>
      </c>
      <c r="E70">
        <v>-96.571391800000001</v>
      </c>
      <c r="F70" t="s">
        <v>17</v>
      </c>
      <c r="G70" t="s">
        <v>18</v>
      </c>
      <c r="H70">
        <v>9640</v>
      </c>
    </row>
    <row r="71" spans="1:8" x14ac:dyDescent="0.25">
      <c r="A71" t="s">
        <v>15</v>
      </c>
      <c r="B71">
        <v>6887500</v>
      </c>
      <c r="C71" t="s">
        <v>90</v>
      </c>
      <c r="D71">
        <v>39.198330140000003</v>
      </c>
      <c r="E71">
        <v>-96.305553200000006</v>
      </c>
      <c r="F71" t="s">
        <v>17</v>
      </c>
      <c r="G71" t="s">
        <v>18</v>
      </c>
      <c r="H71">
        <v>55280</v>
      </c>
    </row>
    <row r="72" spans="1:8" x14ac:dyDescent="0.25">
      <c r="A72" t="s">
        <v>15</v>
      </c>
      <c r="B72">
        <v>6888000</v>
      </c>
      <c r="C72" t="s">
        <v>91</v>
      </c>
      <c r="D72">
        <v>39.347773859999997</v>
      </c>
      <c r="E72">
        <v>-96.217497899999998</v>
      </c>
      <c r="F72" t="s">
        <v>17</v>
      </c>
      <c r="G72" t="s">
        <v>18</v>
      </c>
      <c r="H72">
        <v>243</v>
      </c>
    </row>
    <row r="73" spans="1:8" x14ac:dyDescent="0.25">
      <c r="A73" t="s">
        <v>15</v>
      </c>
      <c r="B73">
        <v>6888300</v>
      </c>
      <c r="C73" t="s">
        <v>92</v>
      </c>
      <c r="D73">
        <v>39.249162859999998</v>
      </c>
      <c r="E73">
        <v>-96.314998200000005</v>
      </c>
      <c r="F73" t="s">
        <v>17</v>
      </c>
      <c r="G73" t="s">
        <v>18</v>
      </c>
      <c r="H73">
        <v>128</v>
      </c>
    </row>
    <row r="74" spans="1:8" x14ac:dyDescent="0.25">
      <c r="A74" t="s">
        <v>15</v>
      </c>
      <c r="B74">
        <v>6888350</v>
      </c>
      <c r="C74" t="s">
        <v>93</v>
      </c>
      <c r="D74">
        <v>39.193052649999998</v>
      </c>
      <c r="E74">
        <v>-96.147494499999993</v>
      </c>
      <c r="F74" t="s">
        <v>17</v>
      </c>
      <c r="G74" t="s">
        <v>18</v>
      </c>
      <c r="H74">
        <v>55870</v>
      </c>
    </row>
    <row r="75" spans="1:8" x14ac:dyDescent="0.25">
      <c r="A75" t="s">
        <v>15</v>
      </c>
      <c r="B75">
        <v>6888500</v>
      </c>
      <c r="C75" t="s">
        <v>94</v>
      </c>
      <c r="D75">
        <v>39.064721059999997</v>
      </c>
      <c r="E75">
        <v>-96.169160500000004</v>
      </c>
      <c r="F75" t="s">
        <v>17</v>
      </c>
      <c r="G75" t="s">
        <v>18</v>
      </c>
      <c r="H75">
        <v>318</v>
      </c>
    </row>
    <row r="76" spans="1:8" x14ac:dyDescent="0.25">
      <c r="A76" t="s">
        <v>15</v>
      </c>
      <c r="B76">
        <v>6888925</v>
      </c>
      <c r="C76" t="s">
        <v>95</v>
      </c>
      <c r="D76">
        <v>39.056666800000002</v>
      </c>
      <c r="E76">
        <v>-95.772206400000002</v>
      </c>
      <c r="F76" t="s">
        <v>17</v>
      </c>
      <c r="G76" t="s">
        <v>18</v>
      </c>
      <c r="H76">
        <v>3.56</v>
      </c>
    </row>
    <row r="77" spans="1:8" x14ac:dyDescent="0.25">
      <c r="A77" t="s">
        <v>15</v>
      </c>
      <c r="B77">
        <v>6888990</v>
      </c>
      <c r="C77" t="s">
        <v>96</v>
      </c>
      <c r="D77">
        <v>39.071944350000003</v>
      </c>
      <c r="E77">
        <v>-95.716371499999994</v>
      </c>
      <c r="F77" t="s">
        <v>17</v>
      </c>
      <c r="G77" t="s">
        <v>18</v>
      </c>
      <c r="H77">
        <v>56686</v>
      </c>
    </row>
    <row r="78" spans="1:8" x14ac:dyDescent="0.25">
      <c r="A78" t="s">
        <v>15</v>
      </c>
      <c r="B78">
        <v>6889000</v>
      </c>
      <c r="C78" t="s">
        <v>97</v>
      </c>
      <c r="D78">
        <v>39.066666599999998</v>
      </c>
      <c r="E78">
        <v>-95.6497028</v>
      </c>
      <c r="F78" t="s">
        <v>17</v>
      </c>
      <c r="G78" t="s">
        <v>18</v>
      </c>
      <c r="H78">
        <v>56720</v>
      </c>
    </row>
    <row r="79" spans="1:8" x14ac:dyDescent="0.25">
      <c r="A79" t="s">
        <v>15</v>
      </c>
      <c r="B79">
        <v>6889140</v>
      </c>
      <c r="C79" t="s">
        <v>98</v>
      </c>
      <c r="D79">
        <v>39.565828699999997</v>
      </c>
      <c r="E79">
        <v>-95.962771000000004</v>
      </c>
      <c r="F79" t="s">
        <v>17</v>
      </c>
      <c r="G79" t="s">
        <v>18</v>
      </c>
      <c r="H79">
        <v>16.899999999999999</v>
      </c>
    </row>
    <row r="80" spans="1:8" x14ac:dyDescent="0.25">
      <c r="A80" t="s">
        <v>15</v>
      </c>
      <c r="B80">
        <v>6889160</v>
      </c>
      <c r="C80" t="s">
        <v>99</v>
      </c>
      <c r="D80">
        <v>39.463144900000003</v>
      </c>
      <c r="E80">
        <v>-95.9505944</v>
      </c>
      <c r="F80" t="s">
        <v>17</v>
      </c>
      <c r="G80" t="s">
        <v>18</v>
      </c>
      <c r="H80">
        <v>49.3</v>
      </c>
    </row>
    <row r="81" spans="1:8" x14ac:dyDescent="0.25">
      <c r="A81" t="s">
        <v>15</v>
      </c>
      <c r="B81">
        <v>6889170</v>
      </c>
      <c r="C81" t="s">
        <v>100</v>
      </c>
      <c r="D81">
        <v>39.434166670000003</v>
      </c>
      <c r="E81">
        <v>-95.942222200000003</v>
      </c>
      <c r="F81" t="s">
        <v>39</v>
      </c>
      <c r="G81" t="s">
        <v>18</v>
      </c>
      <c r="H81">
        <v>60.8</v>
      </c>
    </row>
    <row r="82" spans="1:8" x14ac:dyDescent="0.25">
      <c r="A82" t="s">
        <v>15</v>
      </c>
      <c r="B82">
        <v>6889200</v>
      </c>
      <c r="C82" t="s">
        <v>101</v>
      </c>
      <c r="D82">
        <v>39.238330240000003</v>
      </c>
      <c r="E82">
        <v>-95.888599200000002</v>
      </c>
      <c r="F82" t="s">
        <v>17</v>
      </c>
      <c r="G82" t="s">
        <v>18</v>
      </c>
      <c r="H82">
        <v>149</v>
      </c>
    </row>
    <row r="83" spans="1:8" x14ac:dyDescent="0.25">
      <c r="A83" t="s">
        <v>15</v>
      </c>
      <c r="B83">
        <v>6889500</v>
      </c>
      <c r="C83" t="s">
        <v>102</v>
      </c>
      <c r="D83">
        <v>39.099443899999997</v>
      </c>
      <c r="E83">
        <v>-95.724982800000006</v>
      </c>
      <c r="F83" t="s">
        <v>17</v>
      </c>
      <c r="G83" t="s">
        <v>18</v>
      </c>
      <c r="H83">
        <v>290</v>
      </c>
    </row>
    <row r="84" spans="1:8" x14ac:dyDescent="0.25">
      <c r="A84" t="s">
        <v>15</v>
      </c>
      <c r="B84">
        <v>6889580</v>
      </c>
      <c r="C84" t="s">
        <v>103</v>
      </c>
      <c r="D84">
        <v>39.014167540000003</v>
      </c>
      <c r="E84">
        <v>-95.748872500000004</v>
      </c>
      <c r="F84" t="s">
        <v>17</v>
      </c>
      <c r="G84" t="s">
        <v>18</v>
      </c>
      <c r="H84">
        <v>14.1</v>
      </c>
    </row>
    <row r="85" spans="1:8" x14ac:dyDescent="0.25">
      <c r="A85" t="s">
        <v>15</v>
      </c>
      <c r="B85">
        <v>6889610</v>
      </c>
      <c r="C85" t="s">
        <v>104</v>
      </c>
      <c r="D85">
        <v>39.000278799999997</v>
      </c>
      <c r="E85">
        <v>-95.711927000000003</v>
      </c>
      <c r="F85" t="s">
        <v>17</v>
      </c>
      <c r="G85" t="s">
        <v>18</v>
      </c>
      <c r="H85">
        <v>11.6</v>
      </c>
    </row>
    <row r="86" spans="1:8" x14ac:dyDescent="0.25">
      <c r="A86" t="s">
        <v>15</v>
      </c>
      <c r="B86">
        <v>6889630</v>
      </c>
      <c r="C86" t="s">
        <v>105</v>
      </c>
      <c r="D86">
        <v>39.029722759999999</v>
      </c>
      <c r="E86">
        <v>-95.685815000000005</v>
      </c>
      <c r="F86" t="s">
        <v>17</v>
      </c>
      <c r="G86" t="s">
        <v>18</v>
      </c>
      <c r="H86">
        <v>33.5</v>
      </c>
    </row>
    <row r="87" spans="1:8" x14ac:dyDescent="0.25">
      <c r="A87" t="s">
        <v>15</v>
      </c>
      <c r="B87">
        <v>6889700</v>
      </c>
      <c r="C87" t="s">
        <v>106</v>
      </c>
      <c r="D87">
        <v>39.053333469999998</v>
      </c>
      <c r="E87">
        <v>-95.624702099999993</v>
      </c>
      <c r="F87" t="s">
        <v>17</v>
      </c>
      <c r="G87" t="s">
        <v>18</v>
      </c>
      <c r="H87">
        <v>60.3</v>
      </c>
    </row>
    <row r="88" spans="1:8" x14ac:dyDescent="0.25">
      <c r="A88" t="s">
        <v>15</v>
      </c>
      <c r="B88">
        <v>6889990</v>
      </c>
      <c r="C88" t="s">
        <v>107</v>
      </c>
      <c r="D88">
        <v>39.667340750000001</v>
      </c>
      <c r="E88">
        <v>-95.659683099999995</v>
      </c>
      <c r="F88" t="s">
        <v>17</v>
      </c>
      <c r="G88" t="s">
        <v>18</v>
      </c>
      <c r="H88">
        <v>79</v>
      </c>
    </row>
    <row r="89" spans="1:8" x14ac:dyDescent="0.25">
      <c r="A89" t="s">
        <v>15</v>
      </c>
      <c r="B89">
        <v>6890100</v>
      </c>
      <c r="C89" t="s">
        <v>108</v>
      </c>
      <c r="D89">
        <v>39.521387300000001</v>
      </c>
      <c r="E89">
        <v>-95.532756000000006</v>
      </c>
      <c r="F89" t="s">
        <v>17</v>
      </c>
      <c r="G89" t="s">
        <v>18</v>
      </c>
      <c r="H89">
        <v>431</v>
      </c>
    </row>
    <row r="90" spans="1:8" x14ac:dyDescent="0.25">
      <c r="A90" t="s">
        <v>15</v>
      </c>
      <c r="B90">
        <v>6890900</v>
      </c>
      <c r="C90" t="s">
        <v>109</v>
      </c>
      <c r="D90">
        <v>39.075000170000003</v>
      </c>
      <c r="E90">
        <v>-95.403863400000006</v>
      </c>
      <c r="F90" t="s">
        <v>17</v>
      </c>
      <c r="G90" t="s">
        <v>18</v>
      </c>
      <c r="H90">
        <v>1141</v>
      </c>
    </row>
    <row r="91" spans="1:8" x14ac:dyDescent="0.25">
      <c r="A91" t="s">
        <v>15</v>
      </c>
      <c r="B91">
        <v>6891000</v>
      </c>
      <c r="C91" t="s">
        <v>110</v>
      </c>
      <c r="D91">
        <v>39.051111570000003</v>
      </c>
      <c r="E91">
        <v>-95.386363299999999</v>
      </c>
      <c r="F91" t="s">
        <v>17</v>
      </c>
      <c r="G91" t="s">
        <v>18</v>
      </c>
      <c r="H91">
        <v>58460</v>
      </c>
    </row>
    <row r="92" spans="1:8" x14ac:dyDescent="0.25">
      <c r="A92" t="s">
        <v>15</v>
      </c>
      <c r="B92">
        <v>6891080</v>
      </c>
      <c r="C92" t="s">
        <v>111</v>
      </c>
      <c r="D92">
        <v>38.973277779999997</v>
      </c>
      <c r="E92">
        <v>-95.232111099999997</v>
      </c>
      <c r="F92">
        <v>1</v>
      </c>
      <c r="G92" t="s">
        <v>18</v>
      </c>
      <c r="H92">
        <v>58500</v>
      </c>
    </row>
    <row r="93" spans="1:8" x14ac:dyDescent="0.25">
      <c r="A93" t="s">
        <v>15</v>
      </c>
      <c r="B93">
        <v>6891260</v>
      </c>
      <c r="C93" t="s">
        <v>112</v>
      </c>
      <c r="D93">
        <v>38.891944440000003</v>
      </c>
      <c r="E93">
        <v>-95.5944444</v>
      </c>
      <c r="F93">
        <v>5</v>
      </c>
      <c r="G93" t="s">
        <v>18</v>
      </c>
      <c r="H93">
        <v>164</v>
      </c>
    </row>
    <row r="94" spans="1:8" x14ac:dyDescent="0.25">
      <c r="A94" t="s">
        <v>15</v>
      </c>
      <c r="B94">
        <v>6891500</v>
      </c>
      <c r="C94" t="s">
        <v>113</v>
      </c>
      <c r="D94">
        <v>38.911392300000003</v>
      </c>
      <c r="E94">
        <v>-95.261083999999997</v>
      </c>
      <c r="F94" t="s">
        <v>17</v>
      </c>
      <c r="G94" t="s">
        <v>18</v>
      </c>
      <c r="H94">
        <v>425</v>
      </c>
    </row>
    <row r="95" spans="1:8" x14ac:dyDescent="0.25">
      <c r="A95" t="s">
        <v>15</v>
      </c>
      <c r="B95">
        <v>6891810</v>
      </c>
      <c r="C95" t="s">
        <v>114</v>
      </c>
      <c r="D95">
        <v>39.447775300000004</v>
      </c>
      <c r="E95">
        <v>-95.162191000000007</v>
      </c>
      <c r="F95" t="s">
        <v>33</v>
      </c>
      <c r="G95" t="s">
        <v>18</v>
      </c>
      <c r="H95">
        <v>184</v>
      </c>
    </row>
    <row r="96" spans="1:8" x14ac:dyDescent="0.25">
      <c r="A96" t="s">
        <v>15</v>
      </c>
      <c r="B96">
        <v>6891850</v>
      </c>
      <c r="C96" t="s">
        <v>115</v>
      </c>
      <c r="D96">
        <v>39.346387700000001</v>
      </c>
      <c r="E96">
        <v>-95.108856500000002</v>
      </c>
      <c r="F96" t="s">
        <v>17</v>
      </c>
      <c r="G96" t="s">
        <v>18</v>
      </c>
      <c r="H96">
        <v>216</v>
      </c>
    </row>
    <row r="97" spans="1:8" x14ac:dyDescent="0.25">
      <c r="A97" t="s">
        <v>15</v>
      </c>
      <c r="B97">
        <v>6892000</v>
      </c>
      <c r="C97" t="s">
        <v>116</v>
      </c>
      <c r="D97">
        <v>39.116391200000002</v>
      </c>
      <c r="E97">
        <v>-95.010800599999996</v>
      </c>
      <c r="F97" t="s">
        <v>17</v>
      </c>
      <c r="G97" t="s">
        <v>18</v>
      </c>
      <c r="H97">
        <v>406</v>
      </c>
    </row>
    <row r="98" spans="1:8" x14ac:dyDescent="0.25">
      <c r="A98" t="s">
        <v>15</v>
      </c>
      <c r="B98">
        <v>6892350</v>
      </c>
      <c r="C98" t="s">
        <v>117</v>
      </c>
      <c r="D98">
        <v>38.983337499999998</v>
      </c>
      <c r="E98">
        <v>-94.964689300000003</v>
      </c>
      <c r="F98" t="s">
        <v>17</v>
      </c>
      <c r="G98" t="s">
        <v>18</v>
      </c>
      <c r="H98">
        <v>59756</v>
      </c>
    </row>
    <row r="99" spans="1:8" x14ac:dyDescent="0.25">
      <c r="A99" t="s">
        <v>15</v>
      </c>
      <c r="B99">
        <v>6892360</v>
      </c>
      <c r="C99" t="s">
        <v>118</v>
      </c>
      <c r="D99">
        <v>38.956666669999997</v>
      </c>
      <c r="E99">
        <v>-94.973611099999999</v>
      </c>
      <c r="F99" t="s">
        <v>33</v>
      </c>
      <c r="G99" t="s">
        <v>18</v>
      </c>
      <c r="H99">
        <v>53.4</v>
      </c>
    </row>
    <row r="100" spans="1:8" x14ac:dyDescent="0.25">
      <c r="A100" t="s">
        <v>15</v>
      </c>
      <c r="B100">
        <v>6892440</v>
      </c>
      <c r="C100" t="s">
        <v>119</v>
      </c>
      <c r="D100">
        <v>38.85916667</v>
      </c>
      <c r="E100">
        <v>-94.853888900000001</v>
      </c>
      <c r="F100" t="s">
        <v>33</v>
      </c>
      <c r="G100" t="s">
        <v>18</v>
      </c>
      <c r="H100">
        <v>13.3</v>
      </c>
    </row>
    <row r="101" spans="1:8" x14ac:dyDescent="0.25">
      <c r="A101" t="s">
        <v>15</v>
      </c>
      <c r="B101">
        <v>6892460</v>
      </c>
      <c r="C101" t="s">
        <v>120</v>
      </c>
      <c r="D101">
        <v>38.883498170000003</v>
      </c>
      <c r="E101">
        <v>-94.880086000000006</v>
      </c>
      <c r="F101" t="s">
        <v>39</v>
      </c>
      <c r="G101" t="s">
        <v>18</v>
      </c>
      <c r="H101">
        <v>17.3</v>
      </c>
    </row>
    <row r="102" spans="1:8" x14ac:dyDescent="0.25">
      <c r="A102" t="s">
        <v>15</v>
      </c>
      <c r="B102">
        <v>6892495</v>
      </c>
      <c r="C102" t="s">
        <v>121</v>
      </c>
      <c r="D102">
        <v>38.978055560000001</v>
      </c>
      <c r="E102">
        <v>-94.922777800000006</v>
      </c>
      <c r="F102" t="s">
        <v>33</v>
      </c>
      <c r="G102" t="s">
        <v>18</v>
      </c>
      <c r="H102">
        <v>58.4</v>
      </c>
    </row>
    <row r="103" spans="1:8" x14ac:dyDescent="0.25">
      <c r="A103" t="s">
        <v>15</v>
      </c>
      <c r="B103">
        <v>6892513</v>
      </c>
      <c r="C103" t="s">
        <v>122</v>
      </c>
      <c r="D103">
        <v>39.029166670000002</v>
      </c>
      <c r="E103">
        <v>-94.817222200000003</v>
      </c>
      <c r="F103" t="s">
        <v>39</v>
      </c>
      <c r="G103" t="s">
        <v>18</v>
      </c>
      <c r="H103">
        <v>58.1</v>
      </c>
    </row>
    <row r="104" spans="1:8" x14ac:dyDescent="0.25">
      <c r="A104" t="s">
        <v>15</v>
      </c>
      <c r="B104">
        <v>6892518</v>
      </c>
      <c r="C104" t="s">
        <v>123</v>
      </c>
      <c r="D104">
        <v>39.046111099999997</v>
      </c>
      <c r="E104">
        <v>-94.789444399999994</v>
      </c>
      <c r="F104" t="s">
        <v>124</v>
      </c>
      <c r="G104" t="s">
        <v>18</v>
      </c>
      <c r="H104">
        <v>59985</v>
      </c>
    </row>
    <row r="105" spans="1:8" x14ac:dyDescent="0.25">
      <c r="A105" t="s">
        <v>15</v>
      </c>
      <c r="B105">
        <v>6893080</v>
      </c>
      <c r="C105" t="s">
        <v>125</v>
      </c>
      <c r="D105">
        <v>38.812508200000003</v>
      </c>
      <c r="E105">
        <v>-94.675790599999999</v>
      </c>
      <c r="F105" t="s">
        <v>17</v>
      </c>
      <c r="G105" t="s">
        <v>18</v>
      </c>
      <c r="H105">
        <v>46</v>
      </c>
    </row>
    <row r="106" spans="1:8" x14ac:dyDescent="0.25">
      <c r="A106" t="s">
        <v>15</v>
      </c>
      <c r="B106">
        <v>6893100</v>
      </c>
      <c r="C106" t="s">
        <v>126</v>
      </c>
      <c r="D106">
        <v>38.842222200000002</v>
      </c>
      <c r="E106">
        <v>-94.612222200000005</v>
      </c>
      <c r="F106">
        <v>1</v>
      </c>
      <c r="G106" t="s">
        <v>18</v>
      </c>
      <c r="H106">
        <v>65.8</v>
      </c>
    </row>
    <row r="107" spans="1:8" x14ac:dyDescent="0.25">
      <c r="A107" t="s">
        <v>15</v>
      </c>
      <c r="B107">
        <v>6893150</v>
      </c>
      <c r="C107" t="s">
        <v>127</v>
      </c>
      <c r="D107">
        <v>38.889416670000003</v>
      </c>
      <c r="E107">
        <v>-94.580666699999995</v>
      </c>
      <c r="F107">
        <v>5</v>
      </c>
      <c r="G107" t="s">
        <v>18</v>
      </c>
      <c r="H107">
        <v>93.1</v>
      </c>
    </row>
    <row r="108" spans="1:8" x14ac:dyDescent="0.25">
      <c r="A108" t="s">
        <v>15</v>
      </c>
      <c r="B108">
        <v>6893300</v>
      </c>
      <c r="C108" t="s">
        <v>128</v>
      </c>
      <c r="D108">
        <v>38.940562100000001</v>
      </c>
      <c r="E108">
        <v>-94.671346900000003</v>
      </c>
      <c r="F108" t="s">
        <v>17</v>
      </c>
      <c r="G108" t="s">
        <v>18</v>
      </c>
      <c r="H108">
        <v>26.6</v>
      </c>
    </row>
    <row r="109" spans="1:8" x14ac:dyDescent="0.25">
      <c r="A109" t="s">
        <v>15</v>
      </c>
      <c r="B109">
        <v>6893350</v>
      </c>
      <c r="C109" t="s">
        <v>129</v>
      </c>
      <c r="D109">
        <v>38.906111099999997</v>
      </c>
      <c r="E109">
        <v>-94.64</v>
      </c>
      <c r="F109" t="s">
        <v>17</v>
      </c>
      <c r="G109" t="s">
        <v>18</v>
      </c>
      <c r="H109">
        <v>20.5</v>
      </c>
    </row>
    <row r="110" spans="1:8" x14ac:dyDescent="0.25">
      <c r="A110" t="s">
        <v>15</v>
      </c>
      <c r="B110">
        <v>6893390</v>
      </c>
      <c r="C110" t="s">
        <v>130</v>
      </c>
      <c r="D110">
        <v>38.938333299999996</v>
      </c>
      <c r="E110">
        <v>-94.607777799999994</v>
      </c>
      <c r="F110" t="s">
        <v>33</v>
      </c>
      <c r="G110" t="s">
        <v>18</v>
      </c>
      <c r="H110">
        <v>64.17</v>
      </c>
    </row>
    <row r="111" spans="1:8" x14ac:dyDescent="0.25">
      <c r="A111" t="s">
        <v>15</v>
      </c>
      <c r="B111">
        <v>6910800</v>
      </c>
      <c r="C111" t="s">
        <v>131</v>
      </c>
      <c r="D111">
        <v>38.566955239999999</v>
      </c>
      <c r="E111">
        <v>-95.961657000000002</v>
      </c>
      <c r="F111" t="s">
        <v>17</v>
      </c>
      <c r="G111" t="s">
        <v>18</v>
      </c>
      <c r="H111">
        <v>177</v>
      </c>
    </row>
    <row r="112" spans="1:8" x14ac:dyDescent="0.25">
      <c r="A112" t="s">
        <v>15</v>
      </c>
      <c r="B112">
        <v>6911000</v>
      </c>
      <c r="C112" t="s">
        <v>132</v>
      </c>
      <c r="D112">
        <v>38.516111100000003</v>
      </c>
      <c r="E112">
        <v>-95.696111099999996</v>
      </c>
      <c r="F112" t="s">
        <v>33</v>
      </c>
      <c r="G112" t="s">
        <v>18</v>
      </c>
      <c r="H112">
        <v>351</v>
      </c>
    </row>
    <row r="113" spans="1:8" x14ac:dyDescent="0.25">
      <c r="A113" t="s">
        <v>15</v>
      </c>
      <c r="B113">
        <v>6911490</v>
      </c>
      <c r="C113" t="s">
        <v>133</v>
      </c>
      <c r="D113">
        <v>38.601399069999999</v>
      </c>
      <c r="E113">
        <v>-95.684706800000001</v>
      </c>
      <c r="F113" t="s">
        <v>17</v>
      </c>
      <c r="G113" t="s">
        <v>18</v>
      </c>
      <c r="H113">
        <v>97.8</v>
      </c>
    </row>
    <row r="114" spans="1:8" x14ac:dyDescent="0.25">
      <c r="A114" t="s">
        <v>15</v>
      </c>
      <c r="B114">
        <v>6911500</v>
      </c>
      <c r="C114" t="s">
        <v>134</v>
      </c>
      <c r="D114">
        <v>38.608898859999996</v>
      </c>
      <c r="E114">
        <v>-95.638316799999998</v>
      </c>
      <c r="F114" t="s">
        <v>17</v>
      </c>
      <c r="G114" t="s">
        <v>18</v>
      </c>
      <c r="H114">
        <v>111</v>
      </c>
    </row>
    <row r="115" spans="1:8" x14ac:dyDescent="0.25">
      <c r="A115" t="s">
        <v>15</v>
      </c>
      <c r="B115">
        <v>6911900</v>
      </c>
      <c r="C115" t="s">
        <v>135</v>
      </c>
      <c r="D115">
        <v>38.709173700000001</v>
      </c>
      <c r="E115">
        <v>-95.838320499999995</v>
      </c>
      <c r="F115" t="s">
        <v>17</v>
      </c>
      <c r="G115" t="s">
        <v>18</v>
      </c>
      <c r="H115">
        <v>114</v>
      </c>
    </row>
    <row r="116" spans="1:8" x14ac:dyDescent="0.25">
      <c r="A116" t="s">
        <v>15</v>
      </c>
      <c r="B116">
        <v>6912500</v>
      </c>
      <c r="C116" t="s">
        <v>136</v>
      </c>
      <c r="D116">
        <v>38.645008900000001</v>
      </c>
      <c r="E116">
        <v>-95.5597037</v>
      </c>
      <c r="F116" t="s">
        <v>17</v>
      </c>
      <c r="G116" t="s">
        <v>18</v>
      </c>
      <c r="H116">
        <v>322</v>
      </c>
    </row>
    <row r="117" spans="1:8" x14ac:dyDescent="0.25">
      <c r="A117" t="s">
        <v>15</v>
      </c>
      <c r="B117">
        <v>6913000</v>
      </c>
      <c r="C117" t="s">
        <v>137</v>
      </c>
      <c r="D117">
        <v>38.584177699999998</v>
      </c>
      <c r="E117">
        <v>-95.453590199999994</v>
      </c>
      <c r="F117" t="s">
        <v>17</v>
      </c>
      <c r="G117" t="s">
        <v>18</v>
      </c>
      <c r="H117">
        <v>1040</v>
      </c>
    </row>
    <row r="118" spans="1:8" x14ac:dyDescent="0.25">
      <c r="A118" t="s">
        <v>15</v>
      </c>
      <c r="B118">
        <v>6913500</v>
      </c>
      <c r="C118" t="s">
        <v>138</v>
      </c>
      <c r="D118">
        <v>38.618066689999999</v>
      </c>
      <c r="E118">
        <v>-95.268307100000001</v>
      </c>
      <c r="F118" t="s">
        <v>17</v>
      </c>
      <c r="G118" t="s">
        <v>18</v>
      </c>
      <c r="H118">
        <v>1250</v>
      </c>
    </row>
    <row r="119" spans="1:8" x14ac:dyDescent="0.25">
      <c r="A119" t="s">
        <v>15</v>
      </c>
      <c r="B119">
        <v>6914000</v>
      </c>
      <c r="C119" t="s">
        <v>139</v>
      </c>
      <c r="D119">
        <v>38.333630999999997</v>
      </c>
      <c r="E119">
        <v>-95.248863400000005</v>
      </c>
      <c r="F119" t="s">
        <v>17</v>
      </c>
      <c r="G119" t="s">
        <v>18</v>
      </c>
      <c r="H119">
        <v>334</v>
      </c>
    </row>
    <row r="120" spans="1:8" x14ac:dyDescent="0.25">
      <c r="A120" t="s">
        <v>15</v>
      </c>
      <c r="B120">
        <v>6914100</v>
      </c>
      <c r="C120" t="s">
        <v>140</v>
      </c>
      <c r="D120">
        <v>38.348888889999998</v>
      </c>
      <c r="E120">
        <v>-95.203333299999997</v>
      </c>
      <c r="F120" t="s">
        <v>39</v>
      </c>
      <c r="G120" t="s">
        <v>18</v>
      </c>
      <c r="H120">
        <v>343</v>
      </c>
    </row>
    <row r="121" spans="1:8" x14ac:dyDescent="0.25">
      <c r="A121" t="s">
        <v>15</v>
      </c>
      <c r="B121">
        <v>6914500</v>
      </c>
      <c r="C121" t="s">
        <v>141</v>
      </c>
      <c r="D121">
        <v>38.443905700000002</v>
      </c>
      <c r="E121">
        <v>-95.084136000000001</v>
      </c>
      <c r="F121" t="s">
        <v>17</v>
      </c>
      <c r="G121" t="s">
        <v>18</v>
      </c>
      <c r="H121">
        <v>513</v>
      </c>
    </row>
    <row r="122" spans="1:8" x14ac:dyDescent="0.25">
      <c r="A122" t="s">
        <v>15</v>
      </c>
      <c r="B122">
        <v>6914950</v>
      </c>
      <c r="C122" t="s">
        <v>142</v>
      </c>
      <c r="D122">
        <v>38.753341679999998</v>
      </c>
      <c r="E122">
        <v>-94.977187999999998</v>
      </c>
      <c r="F122" t="s">
        <v>17</v>
      </c>
      <c r="G122" t="s">
        <v>18</v>
      </c>
      <c r="H122">
        <v>28.7</v>
      </c>
    </row>
    <row r="123" spans="1:8" x14ac:dyDescent="0.25">
      <c r="A123" t="s">
        <v>15</v>
      </c>
      <c r="B123">
        <v>6914960</v>
      </c>
      <c r="C123" t="s">
        <v>143</v>
      </c>
      <c r="D123">
        <v>38.69834299</v>
      </c>
      <c r="E123">
        <v>-95.008855699999998</v>
      </c>
      <c r="F123" t="s">
        <v>17</v>
      </c>
      <c r="G123" t="s">
        <v>18</v>
      </c>
      <c r="H123">
        <v>15.9</v>
      </c>
    </row>
    <row r="124" spans="1:8" x14ac:dyDescent="0.25">
      <c r="A124" t="s">
        <v>15</v>
      </c>
      <c r="B124">
        <v>6914990</v>
      </c>
      <c r="C124" t="s">
        <v>144</v>
      </c>
      <c r="D124">
        <v>38.767508399999997</v>
      </c>
      <c r="E124">
        <v>-94.879407299999997</v>
      </c>
      <c r="F124" t="s">
        <v>17</v>
      </c>
      <c r="G124" t="s">
        <v>18</v>
      </c>
      <c r="H124">
        <v>7.86</v>
      </c>
    </row>
    <row r="125" spans="1:8" x14ac:dyDescent="0.25">
      <c r="A125" t="s">
        <v>15</v>
      </c>
      <c r="B125">
        <v>6915000</v>
      </c>
      <c r="C125" t="s">
        <v>145</v>
      </c>
      <c r="D125">
        <v>38.656399899999997</v>
      </c>
      <c r="E125">
        <v>-94.896352100000001</v>
      </c>
      <c r="F125" t="s">
        <v>17</v>
      </c>
      <c r="G125" t="s">
        <v>18</v>
      </c>
      <c r="H125">
        <v>143</v>
      </c>
    </row>
    <row r="126" spans="1:8" x14ac:dyDescent="0.25">
      <c r="A126" t="s">
        <v>15</v>
      </c>
      <c r="B126">
        <v>6915800</v>
      </c>
      <c r="C126" t="s">
        <v>146</v>
      </c>
      <c r="D126">
        <v>38.345298579999998</v>
      </c>
      <c r="E126">
        <v>-94.772459100000006</v>
      </c>
      <c r="F126" t="s">
        <v>17</v>
      </c>
      <c r="G126" t="s">
        <v>18</v>
      </c>
      <c r="H126">
        <v>2669</v>
      </c>
    </row>
    <row r="127" spans="1:8" x14ac:dyDescent="0.25">
      <c r="A127" t="s">
        <v>15</v>
      </c>
      <c r="B127">
        <v>6916600</v>
      </c>
      <c r="C127" t="s">
        <v>147</v>
      </c>
      <c r="D127">
        <v>38.218636699999998</v>
      </c>
      <c r="E127">
        <v>-94.613011299999997</v>
      </c>
      <c r="F127" t="s">
        <v>17</v>
      </c>
      <c r="G127" t="s">
        <v>18</v>
      </c>
      <c r="H127">
        <v>3250</v>
      </c>
    </row>
    <row r="128" spans="1:8" x14ac:dyDescent="0.25">
      <c r="A128" t="s">
        <v>15</v>
      </c>
      <c r="B128">
        <v>6917000</v>
      </c>
      <c r="C128" t="s">
        <v>148</v>
      </c>
      <c r="D128">
        <v>38.008924280000002</v>
      </c>
      <c r="E128">
        <v>-94.704126400000007</v>
      </c>
      <c r="F128" t="s">
        <v>17</v>
      </c>
      <c r="G128" t="s">
        <v>18</v>
      </c>
      <c r="H128">
        <v>314</v>
      </c>
    </row>
    <row r="129" spans="1:8" x14ac:dyDescent="0.25">
      <c r="A129" t="s">
        <v>15</v>
      </c>
      <c r="B129">
        <v>6917240</v>
      </c>
      <c r="C129" t="s">
        <v>149</v>
      </c>
      <c r="D129">
        <v>37.835595650000002</v>
      </c>
      <c r="E129">
        <v>-94.981361000000007</v>
      </c>
      <c r="F129" t="s">
        <v>39</v>
      </c>
      <c r="G129" t="s">
        <v>18</v>
      </c>
      <c r="H129">
        <v>84</v>
      </c>
    </row>
    <row r="130" spans="1:8" x14ac:dyDescent="0.25">
      <c r="A130" t="s">
        <v>15</v>
      </c>
      <c r="B130">
        <v>6917380</v>
      </c>
      <c r="C130" t="s">
        <v>150</v>
      </c>
      <c r="D130">
        <v>37.817541159999998</v>
      </c>
      <c r="E130">
        <v>-94.791909500000003</v>
      </c>
      <c r="F130" t="s">
        <v>17</v>
      </c>
      <c r="G130" t="s">
        <v>18</v>
      </c>
      <c r="H130">
        <v>292</v>
      </c>
    </row>
    <row r="131" spans="1:8" x14ac:dyDescent="0.25">
      <c r="A131" t="s">
        <v>15</v>
      </c>
      <c r="B131">
        <v>6917500</v>
      </c>
      <c r="C131" t="s">
        <v>151</v>
      </c>
      <c r="D131">
        <v>37.848928999999998</v>
      </c>
      <c r="E131">
        <v>-94.702739199999996</v>
      </c>
      <c r="F131" t="s">
        <v>17</v>
      </c>
      <c r="G131" t="s">
        <v>18</v>
      </c>
      <c r="H131">
        <v>388</v>
      </c>
    </row>
    <row r="132" spans="1:8" x14ac:dyDescent="0.25">
      <c r="A132" t="s">
        <v>15</v>
      </c>
      <c r="B132">
        <v>7137000</v>
      </c>
      <c r="C132" t="s">
        <v>152</v>
      </c>
      <c r="D132">
        <v>38.038345990000003</v>
      </c>
      <c r="E132">
        <v>-102.0390714</v>
      </c>
      <c r="F132" t="s">
        <v>17</v>
      </c>
      <c r="G132" t="s">
        <v>18</v>
      </c>
    </row>
    <row r="133" spans="1:8" x14ac:dyDescent="0.25">
      <c r="A133" t="s">
        <v>15</v>
      </c>
      <c r="B133">
        <v>7137010</v>
      </c>
      <c r="C133" t="s">
        <v>153</v>
      </c>
      <c r="D133">
        <v>38.031391669999998</v>
      </c>
      <c r="E133">
        <v>-101.93492500000001</v>
      </c>
      <c r="F133" t="s">
        <v>33</v>
      </c>
      <c r="G133" t="s">
        <v>18</v>
      </c>
    </row>
    <row r="134" spans="1:8" x14ac:dyDescent="0.25">
      <c r="A134" t="s">
        <v>15</v>
      </c>
      <c r="B134">
        <v>7137500</v>
      </c>
      <c r="C134" t="s">
        <v>154</v>
      </c>
      <c r="D134">
        <v>38.027512899999998</v>
      </c>
      <c r="E134">
        <v>-102.0115706</v>
      </c>
      <c r="F134" t="s">
        <v>17</v>
      </c>
      <c r="G134" t="s">
        <v>18</v>
      </c>
      <c r="H134">
        <v>25410</v>
      </c>
    </row>
    <row r="135" spans="1:8" x14ac:dyDescent="0.25">
      <c r="A135" t="s">
        <v>15</v>
      </c>
      <c r="B135">
        <v>7138000</v>
      </c>
      <c r="C135" t="s">
        <v>155</v>
      </c>
      <c r="D135">
        <v>37.966124100000002</v>
      </c>
      <c r="E135">
        <v>-101.7568387</v>
      </c>
      <c r="F135" t="s">
        <v>17</v>
      </c>
      <c r="G135" t="s">
        <v>18</v>
      </c>
      <c r="H135">
        <v>25763</v>
      </c>
    </row>
    <row r="136" spans="1:8" x14ac:dyDescent="0.25">
      <c r="A136" t="s">
        <v>15</v>
      </c>
      <c r="B136">
        <v>7138020</v>
      </c>
      <c r="C136" t="s">
        <v>156</v>
      </c>
      <c r="D136">
        <v>37.930014999999997</v>
      </c>
      <c r="E136">
        <v>-101.5493371</v>
      </c>
      <c r="F136" t="s">
        <v>17</v>
      </c>
      <c r="G136" t="s">
        <v>18</v>
      </c>
      <c r="H136">
        <v>26028</v>
      </c>
    </row>
    <row r="137" spans="1:8" x14ac:dyDescent="0.25">
      <c r="A137" t="s">
        <v>15</v>
      </c>
      <c r="B137">
        <v>7138050</v>
      </c>
      <c r="C137" t="s">
        <v>157</v>
      </c>
      <c r="D137">
        <v>37.89723858</v>
      </c>
      <c r="E137">
        <v>-101.4412815</v>
      </c>
      <c r="F137" t="s">
        <v>17</v>
      </c>
      <c r="G137" t="s">
        <v>18</v>
      </c>
    </row>
    <row r="138" spans="1:8" x14ac:dyDescent="0.25">
      <c r="A138" t="s">
        <v>15</v>
      </c>
      <c r="B138">
        <v>7138063</v>
      </c>
      <c r="C138" t="s">
        <v>158</v>
      </c>
      <c r="D138">
        <v>37.872239700000002</v>
      </c>
      <c r="E138">
        <v>-101.3587818</v>
      </c>
      <c r="F138" t="s">
        <v>17</v>
      </c>
      <c r="G138" t="s">
        <v>18</v>
      </c>
    </row>
    <row r="139" spans="1:8" x14ac:dyDescent="0.25">
      <c r="A139" t="s">
        <v>15</v>
      </c>
      <c r="B139">
        <v>7138064</v>
      </c>
      <c r="C139" t="s">
        <v>159</v>
      </c>
      <c r="D139">
        <v>37.959861099999998</v>
      </c>
      <c r="E139">
        <v>-101.1207222</v>
      </c>
      <c r="F139">
        <v>1</v>
      </c>
      <c r="G139" t="s">
        <v>18</v>
      </c>
    </row>
    <row r="140" spans="1:8" x14ac:dyDescent="0.25">
      <c r="A140" t="s">
        <v>15</v>
      </c>
      <c r="B140">
        <v>7138070</v>
      </c>
      <c r="C140" t="s">
        <v>160</v>
      </c>
      <c r="D140">
        <v>37.969744200000001</v>
      </c>
      <c r="E140">
        <v>-101.1287794</v>
      </c>
      <c r="F140" t="s">
        <v>17</v>
      </c>
      <c r="G140" t="s">
        <v>18</v>
      </c>
      <c r="H140">
        <v>26964</v>
      </c>
    </row>
    <row r="141" spans="1:8" x14ac:dyDescent="0.25">
      <c r="A141" t="s">
        <v>15</v>
      </c>
      <c r="B141">
        <v>7138075</v>
      </c>
      <c r="C141" t="s">
        <v>161</v>
      </c>
      <c r="D141">
        <v>37.998078880000001</v>
      </c>
      <c r="E141">
        <v>-101.06072279999999</v>
      </c>
      <c r="F141" t="s">
        <v>17</v>
      </c>
      <c r="G141" t="s">
        <v>18</v>
      </c>
    </row>
    <row r="142" spans="1:8" x14ac:dyDescent="0.25">
      <c r="A142" t="s">
        <v>15</v>
      </c>
      <c r="B142">
        <v>7139000</v>
      </c>
      <c r="C142" t="s">
        <v>162</v>
      </c>
      <c r="D142">
        <v>37.955856500000003</v>
      </c>
      <c r="E142">
        <v>-100.8773844</v>
      </c>
      <c r="F142" t="s">
        <v>17</v>
      </c>
      <c r="G142" t="s">
        <v>18</v>
      </c>
      <c r="H142">
        <v>27071</v>
      </c>
    </row>
    <row r="143" spans="1:8" x14ac:dyDescent="0.25">
      <c r="A143" t="s">
        <v>15</v>
      </c>
      <c r="B143">
        <v>7140000</v>
      </c>
      <c r="C143" t="s">
        <v>163</v>
      </c>
      <c r="D143">
        <v>37.927794339999998</v>
      </c>
      <c r="E143">
        <v>-99.374281699999997</v>
      </c>
      <c r="F143" t="s">
        <v>17</v>
      </c>
      <c r="G143" t="s">
        <v>18</v>
      </c>
      <c r="H143">
        <v>33066</v>
      </c>
    </row>
    <row r="144" spans="1:8" x14ac:dyDescent="0.25">
      <c r="A144" t="s">
        <v>15</v>
      </c>
      <c r="B144">
        <v>7140850</v>
      </c>
      <c r="C144" t="s">
        <v>164</v>
      </c>
      <c r="D144">
        <v>38.206682899999997</v>
      </c>
      <c r="E144">
        <v>-99.643453899999997</v>
      </c>
      <c r="F144" t="s">
        <v>17</v>
      </c>
      <c r="G144" t="s">
        <v>18</v>
      </c>
      <c r="H144">
        <v>1091</v>
      </c>
    </row>
    <row r="145" spans="1:8" x14ac:dyDescent="0.25">
      <c r="A145" t="s">
        <v>15</v>
      </c>
      <c r="B145">
        <v>7140880</v>
      </c>
      <c r="C145" t="s">
        <v>165</v>
      </c>
      <c r="D145">
        <v>38.049166669999998</v>
      </c>
      <c r="E145">
        <v>-100.0822222</v>
      </c>
      <c r="F145">
        <v>5</v>
      </c>
      <c r="G145" t="s">
        <v>18</v>
      </c>
      <c r="H145">
        <v>221</v>
      </c>
    </row>
    <row r="146" spans="1:8" x14ac:dyDescent="0.25">
      <c r="A146" t="s">
        <v>15</v>
      </c>
      <c r="B146">
        <v>7140890</v>
      </c>
      <c r="C146" t="s">
        <v>166</v>
      </c>
      <c r="D146">
        <v>38.06027778</v>
      </c>
      <c r="E146">
        <v>-100.04527779999999</v>
      </c>
      <c r="F146">
        <v>5</v>
      </c>
      <c r="G146" t="s">
        <v>18</v>
      </c>
      <c r="H146">
        <v>238</v>
      </c>
    </row>
    <row r="147" spans="1:8" x14ac:dyDescent="0.25">
      <c r="A147" t="s">
        <v>15</v>
      </c>
      <c r="B147">
        <v>7140900</v>
      </c>
      <c r="C147" t="s">
        <v>167</v>
      </c>
      <c r="D147">
        <v>38.07527778</v>
      </c>
      <c r="E147">
        <v>-99.916944400000006</v>
      </c>
      <c r="F147">
        <v>5</v>
      </c>
      <c r="G147" t="s">
        <v>18</v>
      </c>
      <c r="H147">
        <v>311</v>
      </c>
    </row>
    <row r="148" spans="1:8" x14ac:dyDescent="0.25">
      <c r="A148" t="s">
        <v>15</v>
      </c>
      <c r="B148">
        <v>7141000</v>
      </c>
      <c r="C148" t="s">
        <v>168</v>
      </c>
      <c r="D148">
        <v>38.11835078</v>
      </c>
      <c r="E148">
        <v>-99.716512399999999</v>
      </c>
      <c r="F148">
        <v>5</v>
      </c>
      <c r="G148" t="s">
        <v>18</v>
      </c>
      <c r="H148">
        <v>405</v>
      </c>
    </row>
    <row r="149" spans="1:8" x14ac:dyDescent="0.25">
      <c r="A149" t="s">
        <v>15</v>
      </c>
      <c r="B149">
        <v>7141175</v>
      </c>
      <c r="C149" t="s">
        <v>169</v>
      </c>
      <c r="D149">
        <v>38.162516599999996</v>
      </c>
      <c r="E149">
        <v>-99.642898799999998</v>
      </c>
      <c r="F149" t="s">
        <v>17</v>
      </c>
      <c r="G149" t="s">
        <v>18</v>
      </c>
      <c r="H149">
        <v>735</v>
      </c>
    </row>
    <row r="150" spans="1:8" x14ac:dyDescent="0.25">
      <c r="A150" t="s">
        <v>15</v>
      </c>
      <c r="B150">
        <v>7141200</v>
      </c>
      <c r="C150" t="s">
        <v>170</v>
      </c>
      <c r="D150">
        <v>38.207514500000002</v>
      </c>
      <c r="E150">
        <v>-99.406224699999996</v>
      </c>
      <c r="F150" t="s">
        <v>17</v>
      </c>
      <c r="G150" t="s">
        <v>18</v>
      </c>
      <c r="H150">
        <v>2148</v>
      </c>
    </row>
    <row r="151" spans="1:8" x14ac:dyDescent="0.25">
      <c r="A151" t="s">
        <v>15</v>
      </c>
      <c r="B151">
        <v>7141220</v>
      </c>
      <c r="C151" t="s">
        <v>171</v>
      </c>
      <c r="D151">
        <v>38.203624840000003</v>
      </c>
      <c r="E151">
        <v>-99.002319799999995</v>
      </c>
      <c r="F151" t="s">
        <v>17</v>
      </c>
      <c r="G151" t="s">
        <v>18</v>
      </c>
      <c r="H151">
        <v>34002</v>
      </c>
    </row>
    <row r="152" spans="1:8" x14ac:dyDescent="0.25">
      <c r="A152" t="s">
        <v>15</v>
      </c>
      <c r="B152">
        <v>7141300</v>
      </c>
      <c r="C152" t="s">
        <v>172</v>
      </c>
      <c r="D152">
        <v>38.353067869999997</v>
      </c>
      <c r="E152">
        <v>-98.764251900000005</v>
      </c>
      <c r="F152" t="s">
        <v>17</v>
      </c>
      <c r="G152" t="s">
        <v>18</v>
      </c>
      <c r="H152">
        <v>34356</v>
      </c>
    </row>
    <row r="153" spans="1:8" x14ac:dyDescent="0.25">
      <c r="A153" t="s">
        <v>15</v>
      </c>
      <c r="B153">
        <v>7141770</v>
      </c>
      <c r="C153" t="s">
        <v>173</v>
      </c>
      <c r="D153">
        <v>38.464736870000003</v>
      </c>
      <c r="E153">
        <v>-99.622616199999996</v>
      </c>
      <c r="F153" t="s">
        <v>17</v>
      </c>
      <c r="G153" t="s">
        <v>18</v>
      </c>
      <c r="H153">
        <v>1025</v>
      </c>
    </row>
    <row r="154" spans="1:8" x14ac:dyDescent="0.25">
      <c r="A154" t="s">
        <v>15</v>
      </c>
      <c r="B154">
        <v>7141780</v>
      </c>
      <c r="C154" t="s">
        <v>174</v>
      </c>
      <c r="D154">
        <v>38.477236140000002</v>
      </c>
      <c r="E154">
        <v>-99.438165600000005</v>
      </c>
      <c r="F154" t="s">
        <v>17</v>
      </c>
      <c r="G154" t="s">
        <v>18</v>
      </c>
      <c r="H154">
        <v>1256</v>
      </c>
    </row>
    <row r="155" spans="1:8" x14ac:dyDescent="0.25">
      <c r="A155" t="s">
        <v>15</v>
      </c>
      <c r="B155">
        <v>7141900</v>
      </c>
      <c r="C155" t="s">
        <v>175</v>
      </c>
      <c r="D155">
        <v>38.461679480000001</v>
      </c>
      <c r="E155">
        <v>-99.014816999999994</v>
      </c>
      <c r="F155" t="s">
        <v>17</v>
      </c>
      <c r="G155" t="s">
        <v>18</v>
      </c>
      <c r="H155">
        <v>1618</v>
      </c>
    </row>
    <row r="156" spans="1:8" x14ac:dyDescent="0.25">
      <c r="A156" t="s">
        <v>15</v>
      </c>
      <c r="B156">
        <v>7142019</v>
      </c>
      <c r="C156" t="s">
        <v>176</v>
      </c>
      <c r="D156">
        <v>38.447789569999998</v>
      </c>
      <c r="E156">
        <v>-98.757028199999993</v>
      </c>
      <c r="F156" t="s">
        <v>39</v>
      </c>
      <c r="G156" t="s">
        <v>18</v>
      </c>
      <c r="H156">
        <v>1500</v>
      </c>
    </row>
    <row r="157" spans="1:8" x14ac:dyDescent="0.25">
      <c r="A157" t="s">
        <v>15</v>
      </c>
      <c r="B157">
        <v>7142020</v>
      </c>
      <c r="C157" t="s">
        <v>177</v>
      </c>
      <c r="D157">
        <v>38.418900870000002</v>
      </c>
      <c r="E157">
        <v>-98.7650845</v>
      </c>
      <c r="F157" t="s">
        <v>17</v>
      </c>
      <c r="G157" t="s">
        <v>18</v>
      </c>
      <c r="H157">
        <v>1500</v>
      </c>
    </row>
    <row r="158" spans="1:8" x14ac:dyDescent="0.25">
      <c r="A158" t="s">
        <v>15</v>
      </c>
      <c r="B158">
        <v>7142300</v>
      </c>
      <c r="C158" t="s">
        <v>178</v>
      </c>
      <c r="D158">
        <v>37.8716826</v>
      </c>
      <c r="E158">
        <v>-98.876206699999997</v>
      </c>
      <c r="F158" t="s">
        <v>17</v>
      </c>
      <c r="G158" t="s">
        <v>18</v>
      </c>
      <c r="H158">
        <v>697</v>
      </c>
    </row>
    <row r="159" spans="1:8" x14ac:dyDescent="0.25">
      <c r="A159" t="s">
        <v>15</v>
      </c>
      <c r="B159">
        <v>7142575</v>
      </c>
      <c r="C159" t="s">
        <v>179</v>
      </c>
      <c r="D159">
        <v>38.093624800000001</v>
      </c>
      <c r="E159">
        <v>-98.546189400000003</v>
      </c>
      <c r="F159" t="s">
        <v>17</v>
      </c>
      <c r="G159" t="s">
        <v>18</v>
      </c>
      <c r="H159">
        <v>1047</v>
      </c>
    </row>
    <row r="160" spans="1:8" x14ac:dyDescent="0.25">
      <c r="A160" t="s">
        <v>15</v>
      </c>
      <c r="B160">
        <v>7142620</v>
      </c>
      <c r="C160" t="s">
        <v>180</v>
      </c>
      <c r="D160">
        <v>38.229328700000003</v>
      </c>
      <c r="E160">
        <v>-98.4179046</v>
      </c>
      <c r="F160" t="s">
        <v>17</v>
      </c>
      <c r="G160" t="s">
        <v>18</v>
      </c>
      <c r="H160">
        <v>1167</v>
      </c>
    </row>
    <row r="161" spans="1:8" x14ac:dyDescent="0.25">
      <c r="A161" t="s">
        <v>15</v>
      </c>
      <c r="B161">
        <v>7142680</v>
      </c>
      <c r="C161" t="s">
        <v>181</v>
      </c>
      <c r="D161">
        <v>38.1450113</v>
      </c>
      <c r="E161">
        <v>-98.111169000000004</v>
      </c>
      <c r="F161" t="s">
        <v>17</v>
      </c>
      <c r="G161" t="s">
        <v>18</v>
      </c>
      <c r="H161">
        <v>36015</v>
      </c>
    </row>
    <row r="162" spans="1:8" x14ac:dyDescent="0.25">
      <c r="A162" t="s">
        <v>15</v>
      </c>
      <c r="B162">
        <v>7143300</v>
      </c>
      <c r="C162" t="s">
        <v>182</v>
      </c>
      <c r="D162">
        <v>38.308343800000003</v>
      </c>
      <c r="E162">
        <v>-98.192004499999996</v>
      </c>
      <c r="F162" t="s">
        <v>39</v>
      </c>
      <c r="G162" t="s">
        <v>18</v>
      </c>
      <c r="H162">
        <v>728</v>
      </c>
    </row>
    <row r="163" spans="1:8" x14ac:dyDescent="0.25">
      <c r="A163" t="s">
        <v>15</v>
      </c>
      <c r="B163">
        <v>7143330</v>
      </c>
      <c r="C163" t="s">
        <v>183</v>
      </c>
      <c r="D163">
        <v>37.946400279999999</v>
      </c>
      <c r="E163">
        <v>-97.775048799999993</v>
      </c>
      <c r="F163" t="s">
        <v>17</v>
      </c>
      <c r="G163" t="s">
        <v>18</v>
      </c>
      <c r="H163">
        <v>38910</v>
      </c>
    </row>
    <row r="164" spans="1:8" x14ac:dyDescent="0.25">
      <c r="A164" t="s">
        <v>15</v>
      </c>
      <c r="B164">
        <v>7143350</v>
      </c>
      <c r="C164" t="s">
        <v>184</v>
      </c>
      <c r="D164">
        <v>37.842511790000003</v>
      </c>
      <c r="E164">
        <v>-97.519211200000001</v>
      </c>
      <c r="F164" t="s">
        <v>33</v>
      </c>
      <c r="G164" t="s">
        <v>18</v>
      </c>
      <c r="H164">
        <v>39050</v>
      </c>
    </row>
    <row r="165" spans="1:8" x14ac:dyDescent="0.25">
      <c r="A165" t="s">
        <v>15</v>
      </c>
      <c r="B165">
        <v>7143375</v>
      </c>
      <c r="C165" t="s">
        <v>185</v>
      </c>
      <c r="D165">
        <v>37.781401090000003</v>
      </c>
      <c r="E165">
        <v>-97.389766499999993</v>
      </c>
      <c r="F165" t="s">
        <v>17</v>
      </c>
      <c r="G165" t="s">
        <v>18</v>
      </c>
      <c r="H165">
        <v>39110</v>
      </c>
    </row>
    <row r="166" spans="1:8" x14ac:dyDescent="0.25">
      <c r="A166" t="s">
        <v>15</v>
      </c>
      <c r="B166">
        <v>7143665</v>
      </c>
      <c r="C166" t="s">
        <v>186</v>
      </c>
      <c r="D166">
        <v>38.112232599999999</v>
      </c>
      <c r="E166">
        <v>-97.591987000000003</v>
      </c>
      <c r="F166" t="s">
        <v>17</v>
      </c>
      <c r="G166" t="s">
        <v>18</v>
      </c>
      <c r="H166">
        <v>736</v>
      </c>
    </row>
    <row r="167" spans="1:8" x14ac:dyDescent="0.25">
      <c r="A167" t="s">
        <v>15</v>
      </c>
      <c r="B167">
        <v>7143672</v>
      </c>
      <c r="C167" t="s">
        <v>187</v>
      </c>
      <c r="D167">
        <v>38.028622300000002</v>
      </c>
      <c r="E167">
        <v>-97.540597000000005</v>
      </c>
      <c r="F167" t="s">
        <v>33</v>
      </c>
      <c r="G167" t="s">
        <v>18</v>
      </c>
      <c r="H167">
        <v>759</v>
      </c>
    </row>
    <row r="168" spans="1:8" x14ac:dyDescent="0.25">
      <c r="A168" t="s">
        <v>15</v>
      </c>
      <c r="B168">
        <v>7144050</v>
      </c>
      <c r="C168" t="s">
        <v>188</v>
      </c>
      <c r="D168">
        <v>37.985127779999999</v>
      </c>
      <c r="E168">
        <v>-97.445455600000003</v>
      </c>
      <c r="F168" t="s">
        <v>55</v>
      </c>
      <c r="G168" t="s">
        <v>18</v>
      </c>
      <c r="H168">
        <v>173.6</v>
      </c>
    </row>
    <row r="169" spans="1:8" x14ac:dyDescent="0.25">
      <c r="A169" t="s">
        <v>15</v>
      </c>
      <c r="B169">
        <v>7144100</v>
      </c>
      <c r="C169" t="s">
        <v>189</v>
      </c>
      <c r="D169">
        <v>37.883067390000001</v>
      </c>
      <c r="E169">
        <v>-97.424486400000006</v>
      </c>
      <c r="F169" t="s">
        <v>17</v>
      </c>
      <c r="G169" t="s">
        <v>18</v>
      </c>
      <c r="H169">
        <v>1239</v>
      </c>
    </row>
    <row r="170" spans="1:8" x14ac:dyDescent="0.25">
      <c r="A170" t="s">
        <v>15</v>
      </c>
      <c r="B170">
        <v>7144200</v>
      </c>
      <c r="C170" t="s">
        <v>190</v>
      </c>
      <c r="D170">
        <v>37.832234249999999</v>
      </c>
      <c r="E170">
        <v>-97.388931700000001</v>
      </c>
      <c r="F170" t="s">
        <v>17</v>
      </c>
      <c r="G170" t="s">
        <v>18</v>
      </c>
      <c r="H170">
        <v>1327</v>
      </c>
    </row>
    <row r="171" spans="1:8" x14ac:dyDescent="0.25">
      <c r="A171" t="s">
        <v>15</v>
      </c>
      <c r="B171">
        <v>7144201</v>
      </c>
      <c r="C171" t="s">
        <v>191</v>
      </c>
      <c r="D171">
        <v>37.839064759999999</v>
      </c>
      <c r="E171">
        <v>-97.409717900000004</v>
      </c>
      <c r="F171" t="s">
        <v>17</v>
      </c>
      <c r="G171" t="s">
        <v>18</v>
      </c>
      <c r="H171">
        <v>1327</v>
      </c>
    </row>
    <row r="172" spans="1:8" x14ac:dyDescent="0.25">
      <c r="A172" t="s">
        <v>15</v>
      </c>
      <c r="B172">
        <v>7144300</v>
      </c>
      <c r="C172" t="s">
        <v>192</v>
      </c>
      <c r="D172">
        <v>37.643348490000001</v>
      </c>
      <c r="E172">
        <v>-97.335322700000006</v>
      </c>
      <c r="F172" t="s">
        <v>17</v>
      </c>
      <c r="G172" t="s">
        <v>18</v>
      </c>
      <c r="H172">
        <v>40490</v>
      </c>
    </row>
    <row r="173" spans="1:8" x14ac:dyDescent="0.25">
      <c r="A173" t="s">
        <v>15</v>
      </c>
      <c r="B173">
        <v>7144301</v>
      </c>
      <c r="C173" t="s">
        <v>193</v>
      </c>
      <c r="D173">
        <v>37.716124200000003</v>
      </c>
      <c r="E173">
        <v>-97.402267699999996</v>
      </c>
      <c r="F173" t="s">
        <v>17</v>
      </c>
      <c r="G173" t="s">
        <v>18</v>
      </c>
      <c r="H173">
        <v>40490</v>
      </c>
    </row>
    <row r="174" spans="1:8" x14ac:dyDescent="0.25">
      <c r="A174" t="s">
        <v>15</v>
      </c>
      <c r="B174">
        <v>7144480</v>
      </c>
      <c r="C174" t="s">
        <v>194</v>
      </c>
      <c r="D174">
        <v>37.701679939999998</v>
      </c>
      <c r="E174">
        <v>-97.480879700000003</v>
      </c>
      <c r="F174" t="s">
        <v>39</v>
      </c>
      <c r="G174" t="s">
        <v>18</v>
      </c>
      <c r="H174">
        <v>86</v>
      </c>
    </row>
    <row r="175" spans="1:8" x14ac:dyDescent="0.25">
      <c r="A175" t="s">
        <v>15</v>
      </c>
      <c r="B175">
        <v>7144485</v>
      </c>
      <c r="C175" t="s">
        <v>195</v>
      </c>
      <c r="D175">
        <v>37.679166670000001</v>
      </c>
      <c r="E175">
        <v>-97.457499999999996</v>
      </c>
      <c r="F175">
        <v>1</v>
      </c>
      <c r="G175" t="s">
        <v>18</v>
      </c>
      <c r="H175">
        <v>97.7</v>
      </c>
    </row>
    <row r="176" spans="1:8" x14ac:dyDescent="0.25">
      <c r="A176" t="s">
        <v>15</v>
      </c>
      <c r="B176">
        <v>7144486</v>
      </c>
      <c r="C176" t="s">
        <v>196</v>
      </c>
      <c r="D176">
        <v>37.674166669999998</v>
      </c>
      <c r="E176">
        <v>-97.480277799999996</v>
      </c>
      <c r="F176" t="s">
        <v>33</v>
      </c>
      <c r="G176" t="s">
        <v>18</v>
      </c>
      <c r="H176">
        <v>16.100000000000001</v>
      </c>
    </row>
    <row r="177" spans="1:8" x14ac:dyDescent="0.25">
      <c r="A177" t="s">
        <v>15</v>
      </c>
      <c r="B177">
        <v>7144490</v>
      </c>
      <c r="C177" t="s">
        <v>197</v>
      </c>
      <c r="D177">
        <v>37.665683299999998</v>
      </c>
      <c r="E177">
        <v>-97.457702800000007</v>
      </c>
      <c r="F177" t="s">
        <v>33</v>
      </c>
      <c r="G177" t="s">
        <v>18</v>
      </c>
      <c r="H177">
        <v>115</v>
      </c>
    </row>
    <row r="178" spans="1:8" x14ac:dyDescent="0.25">
      <c r="A178" t="s">
        <v>15</v>
      </c>
      <c r="B178">
        <v>7144550</v>
      </c>
      <c r="C178" t="s">
        <v>198</v>
      </c>
      <c r="D178">
        <v>37.544184569999999</v>
      </c>
      <c r="E178">
        <v>-97.275599900000003</v>
      </c>
      <c r="F178" t="s">
        <v>17</v>
      </c>
      <c r="G178" t="s">
        <v>18</v>
      </c>
      <c r="H178">
        <v>40830</v>
      </c>
    </row>
    <row r="179" spans="1:8" x14ac:dyDescent="0.25">
      <c r="A179" t="s">
        <v>15</v>
      </c>
      <c r="B179">
        <v>7144570</v>
      </c>
      <c r="C179" t="s">
        <v>199</v>
      </c>
      <c r="D179">
        <v>37.475502779999999</v>
      </c>
      <c r="E179">
        <v>-97.261272199999993</v>
      </c>
      <c r="F179">
        <v>5</v>
      </c>
      <c r="G179" t="s">
        <v>18</v>
      </c>
      <c r="H179">
        <v>40870</v>
      </c>
    </row>
    <row r="180" spans="1:8" x14ac:dyDescent="0.25">
      <c r="A180" t="s">
        <v>15</v>
      </c>
      <c r="B180">
        <v>7144601</v>
      </c>
      <c r="C180" t="s">
        <v>200</v>
      </c>
      <c r="D180">
        <v>37.89626956</v>
      </c>
      <c r="E180">
        <v>-98.171107000000006</v>
      </c>
      <c r="F180" t="s">
        <v>17</v>
      </c>
      <c r="G180" t="s">
        <v>18</v>
      </c>
      <c r="H180">
        <v>322.06</v>
      </c>
    </row>
    <row r="181" spans="1:8" x14ac:dyDescent="0.25">
      <c r="A181" t="s">
        <v>15</v>
      </c>
      <c r="B181">
        <v>7144660</v>
      </c>
      <c r="C181" t="s">
        <v>201</v>
      </c>
      <c r="D181">
        <v>37.842792549999999</v>
      </c>
      <c r="E181">
        <v>-98.196453000000005</v>
      </c>
      <c r="F181" t="s">
        <v>17</v>
      </c>
      <c r="G181" t="s">
        <v>18</v>
      </c>
      <c r="H181">
        <v>194</v>
      </c>
    </row>
    <row r="182" spans="1:8" x14ac:dyDescent="0.25">
      <c r="A182" t="s">
        <v>15</v>
      </c>
      <c r="B182">
        <v>7144680</v>
      </c>
      <c r="C182" t="s">
        <v>202</v>
      </c>
      <c r="D182">
        <v>37.823837179999998</v>
      </c>
      <c r="E182">
        <v>-98.194703200000006</v>
      </c>
      <c r="F182" t="s">
        <v>17</v>
      </c>
      <c r="G182" t="s">
        <v>18</v>
      </c>
      <c r="H182">
        <v>46.6</v>
      </c>
    </row>
    <row r="183" spans="1:8" x14ac:dyDescent="0.25">
      <c r="A183" t="s">
        <v>15</v>
      </c>
      <c r="B183">
        <v>7144730</v>
      </c>
      <c r="C183" t="s">
        <v>203</v>
      </c>
      <c r="D183">
        <v>37.901393200000001</v>
      </c>
      <c r="E183">
        <v>-98.013969599999996</v>
      </c>
      <c r="F183" t="s">
        <v>17</v>
      </c>
      <c r="G183" t="s">
        <v>18</v>
      </c>
      <c r="H183">
        <v>53.19</v>
      </c>
    </row>
    <row r="184" spans="1:8" x14ac:dyDescent="0.25">
      <c r="A184" t="s">
        <v>15</v>
      </c>
      <c r="B184">
        <v>7144780</v>
      </c>
      <c r="C184" t="s">
        <v>204</v>
      </c>
      <c r="D184">
        <v>37.862512899999999</v>
      </c>
      <c r="E184">
        <v>-98.013944899999998</v>
      </c>
      <c r="F184" t="s">
        <v>17</v>
      </c>
      <c r="G184" t="s">
        <v>18</v>
      </c>
      <c r="H184">
        <v>713</v>
      </c>
    </row>
    <row r="185" spans="1:8" x14ac:dyDescent="0.25">
      <c r="A185" t="s">
        <v>15</v>
      </c>
      <c r="B185">
        <v>7144795</v>
      </c>
      <c r="C185" t="s">
        <v>205</v>
      </c>
      <c r="D185">
        <v>37.721400969999998</v>
      </c>
      <c r="E185">
        <v>-97.794495600000005</v>
      </c>
      <c r="F185" t="s">
        <v>17</v>
      </c>
      <c r="G185" t="s">
        <v>18</v>
      </c>
      <c r="H185">
        <v>901</v>
      </c>
    </row>
    <row r="186" spans="1:8" x14ac:dyDescent="0.25">
      <c r="A186" t="s">
        <v>15</v>
      </c>
      <c r="B186">
        <v>7144910</v>
      </c>
      <c r="C186" t="s">
        <v>206</v>
      </c>
      <c r="D186">
        <v>37.637796000000002</v>
      </c>
      <c r="E186">
        <v>-98.7209237</v>
      </c>
      <c r="F186" t="s">
        <v>17</v>
      </c>
      <c r="G186" t="s">
        <v>18</v>
      </c>
      <c r="H186">
        <v>117</v>
      </c>
    </row>
    <row r="187" spans="1:8" x14ac:dyDescent="0.25">
      <c r="A187" t="s">
        <v>15</v>
      </c>
      <c r="B187">
        <v>7145200</v>
      </c>
      <c r="C187" t="s">
        <v>207</v>
      </c>
      <c r="D187">
        <v>37.561683000000002</v>
      </c>
      <c r="E187">
        <v>-97.853109399999994</v>
      </c>
      <c r="F187" t="s">
        <v>17</v>
      </c>
      <c r="G187" t="s">
        <v>18</v>
      </c>
      <c r="H187">
        <v>597</v>
      </c>
    </row>
    <row r="188" spans="1:8" x14ac:dyDescent="0.25">
      <c r="A188" t="s">
        <v>15</v>
      </c>
      <c r="B188">
        <v>7145500</v>
      </c>
      <c r="C188" t="s">
        <v>208</v>
      </c>
      <c r="D188">
        <v>37.456963600000002</v>
      </c>
      <c r="E188">
        <v>-97.423935299999997</v>
      </c>
      <c r="F188" t="s">
        <v>17</v>
      </c>
      <c r="G188" t="s">
        <v>18</v>
      </c>
      <c r="H188">
        <v>2129</v>
      </c>
    </row>
    <row r="189" spans="1:8" x14ac:dyDescent="0.25">
      <c r="A189" t="s">
        <v>15</v>
      </c>
      <c r="B189">
        <v>7145600</v>
      </c>
      <c r="C189" t="s">
        <v>209</v>
      </c>
      <c r="D189">
        <v>37.274405559999998</v>
      </c>
      <c r="E189">
        <v>-97.162263899999999</v>
      </c>
      <c r="F189">
        <v>1</v>
      </c>
      <c r="G189" t="s">
        <v>18</v>
      </c>
      <c r="H189">
        <v>43801</v>
      </c>
    </row>
    <row r="190" spans="1:8" x14ac:dyDescent="0.25">
      <c r="A190" t="s">
        <v>15</v>
      </c>
      <c r="B190">
        <v>7145700</v>
      </c>
      <c r="C190" t="s">
        <v>210</v>
      </c>
      <c r="D190">
        <v>37.249467070000001</v>
      </c>
      <c r="E190">
        <v>-97.403656900000001</v>
      </c>
      <c r="F190" t="s">
        <v>17</v>
      </c>
      <c r="G190" t="s">
        <v>18</v>
      </c>
      <c r="H190">
        <v>154</v>
      </c>
    </row>
    <row r="191" spans="1:8" x14ac:dyDescent="0.25">
      <c r="A191" t="s">
        <v>15</v>
      </c>
      <c r="B191">
        <v>7146500</v>
      </c>
      <c r="C191" t="s">
        <v>211</v>
      </c>
      <c r="D191">
        <v>37.037508299999999</v>
      </c>
      <c r="E191">
        <v>-97.039219399999993</v>
      </c>
      <c r="F191" t="s">
        <v>33</v>
      </c>
      <c r="G191" t="s">
        <v>18</v>
      </c>
      <c r="H191">
        <v>43713</v>
      </c>
    </row>
    <row r="192" spans="1:8" x14ac:dyDescent="0.25">
      <c r="A192" t="s">
        <v>15</v>
      </c>
      <c r="B192">
        <v>7146800</v>
      </c>
      <c r="C192" t="s">
        <v>212</v>
      </c>
      <c r="D192">
        <v>37.826666670000002</v>
      </c>
      <c r="E192">
        <v>-96.849166699999998</v>
      </c>
      <c r="F192" t="s">
        <v>17</v>
      </c>
      <c r="G192" t="s">
        <v>18</v>
      </c>
      <c r="H192">
        <v>62</v>
      </c>
    </row>
    <row r="193" spans="1:8" x14ac:dyDescent="0.25">
      <c r="A193" t="s">
        <v>15</v>
      </c>
      <c r="B193">
        <v>7146830</v>
      </c>
      <c r="C193" t="s">
        <v>213</v>
      </c>
      <c r="D193">
        <v>37.8169623</v>
      </c>
      <c r="E193">
        <v>-96.839473799999993</v>
      </c>
      <c r="F193" t="s">
        <v>17</v>
      </c>
      <c r="G193" t="s">
        <v>18</v>
      </c>
      <c r="H193">
        <v>350</v>
      </c>
    </row>
    <row r="194" spans="1:8" x14ac:dyDescent="0.25">
      <c r="A194" t="s">
        <v>15</v>
      </c>
      <c r="B194">
        <v>7146995</v>
      </c>
      <c r="C194" t="s">
        <v>214</v>
      </c>
      <c r="D194">
        <v>37.863436370000002</v>
      </c>
      <c r="E194">
        <v>-97.023946199999997</v>
      </c>
      <c r="F194" t="s">
        <v>39</v>
      </c>
      <c r="G194" t="s">
        <v>18</v>
      </c>
      <c r="H194">
        <v>12.5</v>
      </c>
    </row>
    <row r="195" spans="1:8" x14ac:dyDescent="0.25">
      <c r="A195" t="s">
        <v>15</v>
      </c>
      <c r="B195">
        <v>7147070</v>
      </c>
      <c r="C195" t="s">
        <v>215</v>
      </c>
      <c r="D195">
        <v>37.796127849999998</v>
      </c>
      <c r="E195">
        <v>-97.014480599999999</v>
      </c>
      <c r="F195" t="s">
        <v>17</v>
      </c>
      <c r="G195" t="s">
        <v>18</v>
      </c>
      <c r="H195">
        <v>426</v>
      </c>
    </row>
    <row r="196" spans="1:8" x14ac:dyDescent="0.25">
      <c r="A196" t="s">
        <v>15</v>
      </c>
      <c r="B196">
        <v>7147800</v>
      </c>
      <c r="C196" t="s">
        <v>216</v>
      </c>
      <c r="D196">
        <v>37.223915570000003</v>
      </c>
      <c r="E196">
        <v>-96.996147500000006</v>
      </c>
      <c r="F196" t="s">
        <v>17</v>
      </c>
      <c r="G196" t="s">
        <v>18</v>
      </c>
      <c r="H196">
        <v>1880</v>
      </c>
    </row>
    <row r="197" spans="1:8" x14ac:dyDescent="0.25">
      <c r="A197" t="s">
        <v>15</v>
      </c>
      <c r="B197">
        <v>7148111</v>
      </c>
      <c r="C197" t="s">
        <v>217</v>
      </c>
      <c r="D197">
        <v>37.048444439999997</v>
      </c>
      <c r="E197">
        <v>-96.891305599999995</v>
      </c>
      <c r="F197">
        <v>1</v>
      </c>
      <c r="G197" t="s">
        <v>18</v>
      </c>
      <c r="H197">
        <v>388</v>
      </c>
    </row>
    <row r="198" spans="1:8" x14ac:dyDescent="0.25">
      <c r="A198" t="s">
        <v>15</v>
      </c>
      <c r="B198">
        <v>7149000</v>
      </c>
      <c r="C198" t="s">
        <v>218</v>
      </c>
      <c r="D198">
        <v>37.038915469999999</v>
      </c>
      <c r="E198">
        <v>-98.470909199999994</v>
      </c>
      <c r="F198" t="s">
        <v>17</v>
      </c>
      <c r="G198" t="s">
        <v>18</v>
      </c>
      <c r="H198">
        <v>903</v>
      </c>
    </row>
    <row r="199" spans="1:8" x14ac:dyDescent="0.25">
      <c r="A199" t="s">
        <v>15</v>
      </c>
      <c r="B199">
        <v>7151500</v>
      </c>
      <c r="C199" t="s">
        <v>219</v>
      </c>
      <c r="D199">
        <v>37.128912249999999</v>
      </c>
      <c r="E199">
        <v>-97.601994500000004</v>
      </c>
      <c r="F199" t="s">
        <v>17</v>
      </c>
      <c r="G199" t="s">
        <v>18</v>
      </c>
      <c r="H199">
        <v>794</v>
      </c>
    </row>
    <row r="200" spans="1:8" x14ac:dyDescent="0.25">
      <c r="A200" t="s">
        <v>15</v>
      </c>
      <c r="B200">
        <v>7155590</v>
      </c>
      <c r="C200" t="s">
        <v>220</v>
      </c>
      <c r="D200">
        <v>37.12196746</v>
      </c>
      <c r="E200">
        <v>-101.8979456</v>
      </c>
      <c r="F200" t="s">
        <v>17</v>
      </c>
      <c r="G200" t="s">
        <v>18</v>
      </c>
      <c r="H200">
        <v>2899</v>
      </c>
    </row>
    <row r="201" spans="1:8" x14ac:dyDescent="0.25">
      <c r="A201" t="s">
        <v>15</v>
      </c>
      <c r="B201">
        <v>7156220</v>
      </c>
      <c r="C201" t="s">
        <v>221</v>
      </c>
      <c r="D201">
        <v>37.626404450000003</v>
      </c>
      <c r="E201">
        <v>-101.76156090000001</v>
      </c>
      <c r="F201" t="s">
        <v>17</v>
      </c>
      <c r="G201" t="s">
        <v>18</v>
      </c>
      <c r="H201">
        <v>835</v>
      </c>
    </row>
    <row r="202" spans="1:8" x14ac:dyDescent="0.25">
      <c r="A202" t="s">
        <v>15</v>
      </c>
      <c r="B202">
        <v>7156900</v>
      </c>
      <c r="C202" t="s">
        <v>222</v>
      </c>
      <c r="D202">
        <v>37.0111372</v>
      </c>
      <c r="E202">
        <v>-100.49181710000001</v>
      </c>
      <c r="F202" t="s">
        <v>124</v>
      </c>
      <c r="G202" t="s">
        <v>18</v>
      </c>
      <c r="H202">
        <v>8486</v>
      </c>
    </row>
    <row r="203" spans="1:8" x14ac:dyDescent="0.25">
      <c r="A203" t="s">
        <v>15</v>
      </c>
      <c r="B203">
        <v>7157500</v>
      </c>
      <c r="C203" t="s">
        <v>223</v>
      </c>
      <c r="D203">
        <v>37.032527999999999</v>
      </c>
      <c r="E203">
        <v>-100.21125309999999</v>
      </c>
      <c r="F203" t="s">
        <v>17</v>
      </c>
      <c r="G203" t="s">
        <v>18</v>
      </c>
      <c r="H203">
        <v>1157</v>
      </c>
    </row>
    <row r="204" spans="1:8" x14ac:dyDescent="0.25">
      <c r="A204" t="s">
        <v>15</v>
      </c>
      <c r="B204">
        <v>7157740</v>
      </c>
      <c r="C204" t="s">
        <v>224</v>
      </c>
      <c r="D204">
        <v>37.026694990000003</v>
      </c>
      <c r="E204">
        <v>-99.479561500000003</v>
      </c>
      <c r="F204" t="s">
        <v>17</v>
      </c>
      <c r="G204" t="s">
        <v>18</v>
      </c>
      <c r="H204">
        <v>11120</v>
      </c>
    </row>
    <row r="205" spans="1:8" x14ac:dyDescent="0.25">
      <c r="A205" t="s">
        <v>15</v>
      </c>
      <c r="B205">
        <v>7157940</v>
      </c>
      <c r="C205" t="s">
        <v>225</v>
      </c>
      <c r="D205">
        <v>37.031972690000003</v>
      </c>
      <c r="E205">
        <v>-99.479561500000003</v>
      </c>
      <c r="F205" t="s">
        <v>17</v>
      </c>
      <c r="G205" t="s">
        <v>18</v>
      </c>
      <c r="H205">
        <v>657</v>
      </c>
    </row>
    <row r="206" spans="1:8" x14ac:dyDescent="0.25">
      <c r="A206" t="s">
        <v>15</v>
      </c>
      <c r="B206">
        <v>7165750</v>
      </c>
      <c r="C206" t="s">
        <v>226</v>
      </c>
      <c r="D206">
        <v>37.982528139999999</v>
      </c>
      <c r="E206">
        <v>-96.023881700000004</v>
      </c>
      <c r="F206" t="s">
        <v>17</v>
      </c>
      <c r="G206" t="s">
        <v>18</v>
      </c>
      <c r="H206">
        <v>292</v>
      </c>
    </row>
    <row r="207" spans="1:8" x14ac:dyDescent="0.25">
      <c r="A207" t="s">
        <v>15</v>
      </c>
      <c r="B207">
        <v>7166500</v>
      </c>
      <c r="C207" t="s">
        <v>227</v>
      </c>
      <c r="D207">
        <v>37.529776400000003</v>
      </c>
      <c r="E207">
        <v>-95.674702999999994</v>
      </c>
      <c r="F207" t="s">
        <v>17</v>
      </c>
      <c r="G207" t="s">
        <v>18</v>
      </c>
      <c r="H207">
        <v>1094</v>
      </c>
    </row>
    <row r="208" spans="1:8" x14ac:dyDescent="0.25">
      <c r="A208" t="s">
        <v>15</v>
      </c>
      <c r="B208">
        <v>7167500</v>
      </c>
      <c r="C208" t="s">
        <v>228</v>
      </c>
      <c r="D208">
        <v>37.70808736</v>
      </c>
      <c r="E208">
        <v>-96.223610699999995</v>
      </c>
      <c r="F208" t="s">
        <v>17</v>
      </c>
      <c r="G208" t="s">
        <v>18</v>
      </c>
      <c r="H208">
        <v>129</v>
      </c>
    </row>
    <row r="209" spans="1:8" x14ac:dyDescent="0.25">
      <c r="A209" t="s">
        <v>15</v>
      </c>
      <c r="B209">
        <v>7169500</v>
      </c>
      <c r="C209" t="s">
        <v>229</v>
      </c>
      <c r="D209">
        <v>37.508383739999999</v>
      </c>
      <c r="E209">
        <v>-95.833592400000001</v>
      </c>
      <c r="F209" t="s">
        <v>17</v>
      </c>
      <c r="G209" t="s">
        <v>18</v>
      </c>
      <c r="H209">
        <v>827</v>
      </c>
    </row>
    <row r="210" spans="1:8" x14ac:dyDescent="0.25">
      <c r="A210" t="s">
        <v>15</v>
      </c>
      <c r="B210">
        <v>7169800</v>
      </c>
      <c r="C210" t="s">
        <v>230</v>
      </c>
      <c r="D210">
        <v>37.375597290000002</v>
      </c>
      <c r="E210">
        <v>-96.185547999999997</v>
      </c>
      <c r="F210" t="s">
        <v>17</v>
      </c>
      <c r="G210" t="s">
        <v>18</v>
      </c>
      <c r="H210">
        <v>220</v>
      </c>
    </row>
    <row r="211" spans="1:8" x14ac:dyDescent="0.25">
      <c r="A211" t="s">
        <v>15</v>
      </c>
      <c r="B211">
        <v>7170060</v>
      </c>
      <c r="C211" t="s">
        <v>231</v>
      </c>
      <c r="D211">
        <v>37.279509900000001</v>
      </c>
      <c r="E211">
        <v>-95.781647899999996</v>
      </c>
      <c r="F211" t="s">
        <v>17</v>
      </c>
      <c r="G211" t="s">
        <v>18</v>
      </c>
      <c r="H211">
        <v>634</v>
      </c>
    </row>
    <row r="212" spans="1:8" x14ac:dyDescent="0.25">
      <c r="A212" t="s">
        <v>15</v>
      </c>
      <c r="B212">
        <v>7170500</v>
      </c>
      <c r="C212" t="s">
        <v>232</v>
      </c>
      <c r="D212">
        <v>37.223680139999999</v>
      </c>
      <c r="E212">
        <v>-95.677757299999996</v>
      </c>
      <c r="F212" t="s">
        <v>17</v>
      </c>
      <c r="G212" t="s">
        <v>18</v>
      </c>
      <c r="H212">
        <v>2892</v>
      </c>
    </row>
    <row r="213" spans="1:8" x14ac:dyDescent="0.25">
      <c r="A213" t="s">
        <v>15</v>
      </c>
      <c r="B213">
        <v>7170700</v>
      </c>
      <c r="C213" t="s">
        <v>233</v>
      </c>
      <c r="D213">
        <v>37.266732500000003</v>
      </c>
      <c r="E213">
        <v>-95.469144</v>
      </c>
      <c r="F213" t="s">
        <v>17</v>
      </c>
      <c r="G213" t="s">
        <v>18</v>
      </c>
      <c r="H213">
        <v>37</v>
      </c>
    </row>
    <row r="214" spans="1:8" x14ac:dyDescent="0.25">
      <c r="A214" t="s">
        <v>15</v>
      </c>
      <c r="B214">
        <v>7170990</v>
      </c>
      <c r="C214" t="s">
        <v>234</v>
      </c>
      <c r="D214">
        <v>37.005357799999999</v>
      </c>
      <c r="E214">
        <v>-95.592754900000003</v>
      </c>
      <c r="F214" t="s">
        <v>17</v>
      </c>
      <c r="G214" t="s">
        <v>18</v>
      </c>
      <c r="H214">
        <v>3342</v>
      </c>
    </row>
    <row r="215" spans="1:8" x14ac:dyDescent="0.25">
      <c r="A215" t="s">
        <v>15</v>
      </c>
      <c r="B215">
        <v>7171600</v>
      </c>
      <c r="C215" t="s">
        <v>235</v>
      </c>
      <c r="D215">
        <v>37.11031534</v>
      </c>
      <c r="E215">
        <v>-96.489455000000007</v>
      </c>
      <c r="F215" t="s">
        <v>17</v>
      </c>
      <c r="G215" t="s">
        <v>18</v>
      </c>
      <c r="H215">
        <v>208.3</v>
      </c>
    </row>
    <row r="216" spans="1:8" x14ac:dyDescent="0.25">
      <c r="A216" t="s">
        <v>15</v>
      </c>
      <c r="B216">
        <v>7172000</v>
      </c>
      <c r="C216" t="s">
        <v>236</v>
      </c>
      <c r="D216">
        <v>37.003938859999998</v>
      </c>
      <c r="E216">
        <v>-96.316663800000001</v>
      </c>
      <c r="F216" t="s">
        <v>17</v>
      </c>
      <c r="G216" t="s">
        <v>18</v>
      </c>
      <c r="H216">
        <v>445</v>
      </c>
    </row>
    <row r="217" spans="1:8" x14ac:dyDescent="0.25">
      <c r="A217" t="s">
        <v>15</v>
      </c>
      <c r="B217">
        <v>7173300</v>
      </c>
      <c r="C217" t="s">
        <v>237</v>
      </c>
      <c r="D217">
        <v>37.117831299999999</v>
      </c>
      <c r="E217">
        <v>-96.181657999999999</v>
      </c>
      <c r="F217" t="s">
        <v>17</v>
      </c>
      <c r="G217" t="s">
        <v>18</v>
      </c>
      <c r="H217">
        <v>119.4</v>
      </c>
    </row>
    <row r="218" spans="1:8" x14ac:dyDescent="0.25">
      <c r="A218" t="s">
        <v>15</v>
      </c>
      <c r="B218">
        <v>7179300</v>
      </c>
      <c r="C218" t="s">
        <v>238</v>
      </c>
      <c r="D218">
        <v>38.751291670000001</v>
      </c>
      <c r="E218">
        <v>-96.649661100000003</v>
      </c>
      <c r="F218">
        <v>5</v>
      </c>
      <c r="G218" t="s">
        <v>18</v>
      </c>
      <c r="H218">
        <v>74.599999999999994</v>
      </c>
    </row>
    <row r="219" spans="1:8" x14ac:dyDescent="0.25">
      <c r="A219" t="s">
        <v>15</v>
      </c>
      <c r="B219">
        <v>7179500</v>
      </c>
      <c r="C219" t="s">
        <v>239</v>
      </c>
      <c r="D219">
        <v>38.665840850000002</v>
      </c>
      <c r="E219">
        <v>-96.493613999999994</v>
      </c>
      <c r="F219" t="s">
        <v>17</v>
      </c>
      <c r="G219" t="s">
        <v>18</v>
      </c>
      <c r="H219">
        <v>265</v>
      </c>
    </row>
    <row r="220" spans="1:8" x14ac:dyDescent="0.25">
      <c r="A220" t="s">
        <v>15</v>
      </c>
      <c r="B220">
        <v>7179700</v>
      </c>
      <c r="C220" t="s">
        <v>240</v>
      </c>
      <c r="D220">
        <v>38.610555560000002</v>
      </c>
      <c r="E220">
        <v>-96.370277799999997</v>
      </c>
      <c r="F220">
        <v>1</v>
      </c>
      <c r="G220" t="s">
        <v>18</v>
      </c>
      <c r="H220">
        <v>120</v>
      </c>
    </row>
    <row r="221" spans="1:8" x14ac:dyDescent="0.25">
      <c r="A221" t="s">
        <v>15</v>
      </c>
      <c r="B221">
        <v>7179730</v>
      </c>
      <c r="C221" t="s">
        <v>241</v>
      </c>
      <c r="D221">
        <v>38.46695699</v>
      </c>
      <c r="E221">
        <v>-96.250553300000007</v>
      </c>
      <c r="F221" t="s">
        <v>17</v>
      </c>
      <c r="G221" t="s">
        <v>18</v>
      </c>
      <c r="H221">
        <v>622</v>
      </c>
    </row>
    <row r="222" spans="1:8" x14ac:dyDescent="0.25">
      <c r="A222" t="s">
        <v>15</v>
      </c>
      <c r="B222">
        <v>7179750</v>
      </c>
      <c r="C222" t="s">
        <v>242</v>
      </c>
      <c r="D222">
        <v>38.428624749999997</v>
      </c>
      <c r="E222">
        <v>-96.158328699999998</v>
      </c>
      <c r="F222" t="s">
        <v>33</v>
      </c>
      <c r="G222" t="s">
        <v>18</v>
      </c>
      <c r="H222">
        <v>757</v>
      </c>
    </row>
    <row r="223" spans="1:8" x14ac:dyDescent="0.25">
      <c r="A223" t="s">
        <v>15</v>
      </c>
      <c r="B223">
        <v>7179785</v>
      </c>
      <c r="C223" t="s">
        <v>243</v>
      </c>
      <c r="D223">
        <v>38.496827779999997</v>
      </c>
      <c r="E223">
        <v>-97.261166700000004</v>
      </c>
      <c r="F223" t="s">
        <v>55</v>
      </c>
      <c r="G223" t="s">
        <v>18</v>
      </c>
      <c r="H223">
        <v>103</v>
      </c>
    </row>
    <row r="224" spans="1:8" x14ac:dyDescent="0.25">
      <c r="A224" t="s">
        <v>15</v>
      </c>
      <c r="B224">
        <v>7179795</v>
      </c>
      <c r="C224" t="s">
        <v>244</v>
      </c>
      <c r="D224">
        <v>38.365847389999999</v>
      </c>
      <c r="E224">
        <v>-97.082801799999999</v>
      </c>
      <c r="F224" t="s">
        <v>17</v>
      </c>
      <c r="G224" t="s">
        <v>18</v>
      </c>
      <c r="H224">
        <v>200</v>
      </c>
    </row>
    <row r="225" spans="1:8" x14ac:dyDescent="0.25">
      <c r="A225" t="s">
        <v>15</v>
      </c>
      <c r="B225">
        <v>7180400</v>
      </c>
      <c r="C225" t="s">
        <v>245</v>
      </c>
      <c r="D225">
        <v>38.2361285</v>
      </c>
      <c r="E225">
        <v>-96.8772436</v>
      </c>
      <c r="F225" t="s">
        <v>17</v>
      </c>
      <c r="G225" t="s">
        <v>18</v>
      </c>
      <c r="H225">
        <v>754</v>
      </c>
    </row>
    <row r="226" spans="1:8" x14ac:dyDescent="0.25">
      <c r="A226" t="s">
        <v>15</v>
      </c>
      <c r="B226">
        <v>7180500</v>
      </c>
      <c r="C226" t="s">
        <v>246</v>
      </c>
      <c r="D226">
        <v>38.196406179999997</v>
      </c>
      <c r="E226">
        <v>-96.824464800000001</v>
      </c>
      <c r="F226" t="s">
        <v>17</v>
      </c>
      <c r="G226" t="s">
        <v>18</v>
      </c>
      <c r="H226">
        <v>110</v>
      </c>
    </row>
    <row r="227" spans="1:8" x14ac:dyDescent="0.25">
      <c r="A227" t="s">
        <v>15</v>
      </c>
      <c r="B227">
        <v>7182000</v>
      </c>
      <c r="C227" t="s">
        <v>247</v>
      </c>
      <c r="D227">
        <v>38.387408540000003</v>
      </c>
      <c r="E227">
        <v>-96.597266599999998</v>
      </c>
      <c r="F227" t="s">
        <v>17</v>
      </c>
      <c r="G227" t="s">
        <v>18</v>
      </c>
      <c r="H227">
        <v>1327</v>
      </c>
    </row>
    <row r="228" spans="1:8" x14ac:dyDescent="0.25">
      <c r="A228" t="s">
        <v>15</v>
      </c>
      <c r="B228">
        <v>7182200</v>
      </c>
      <c r="C228" t="s">
        <v>248</v>
      </c>
      <c r="D228">
        <v>38.285571249999997</v>
      </c>
      <c r="E228">
        <v>-96.512784400000001</v>
      </c>
      <c r="F228" t="s">
        <v>17</v>
      </c>
      <c r="G228" t="s">
        <v>18</v>
      </c>
      <c r="H228">
        <v>190</v>
      </c>
    </row>
    <row r="229" spans="1:8" x14ac:dyDescent="0.25">
      <c r="A229" t="s">
        <v>15</v>
      </c>
      <c r="B229">
        <v>7182250</v>
      </c>
      <c r="C229" t="s">
        <v>249</v>
      </c>
      <c r="D229">
        <v>38.3975139</v>
      </c>
      <c r="E229">
        <v>-96.356111999999996</v>
      </c>
      <c r="F229" t="s">
        <v>17</v>
      </c>
      <c r="G229" t="s">
        <v>18</v>
      </c>
      <c r="H229">
        <v>1740</v>
      </c>
    </row>
    <row r="230" spans="1:8" x14ac:dyDescent="0.25">
      <c r="A230" t="s">
        <v>15</v>
      </c>
      <c r="B230">
        <v>7182260</v>
      </c>
      <c r="C230" t="s">
        <v>250</v>
      </c>
      <c r="D230">
        <v>38.385111100000003</v>
      </c>
      <c r="E230">
        <v>-96.1814167</v>
      </c>
      <c r="F230">
        <v>5</v>
      </c>
      <c r="G230" t="s">
        <v>18</v>
      </c>
      <c r="H230">
        <v>1833</v>
      </c>
    </row>
    <row r="231" spans="1:8" x14ac:dyDescent="0.25">
      <c r="A231" t="s">
        <v>15</v>
      </c>
      <c r="B231">
        <v>7182280</v>
      </c>
      <c r="C231" t="s">
        <v>251</v>
      </c>
      <c r="D231">
        <v>38.376126300000003</v>
      </c>
      <c r="E231">
        <v>-96.067770600000003</v>
      </c>
      <c r="F231" t="s">
        <v>33</v>
      </c>
      <c r="G231" t="s">
        <v>18</v>
      </c>
      <c r="H231">
        <v>1912</v>
      </c>
    </row>
    <row r="232" spans="1:8" x14ac:dyDescent="0.25">
      <c r="A232" t="s">
        <v>15</v>
      </c>
      <c r="B232">
        <v>7182390</v>
      </c>
      <c r="C232" t="s">
        <v>252</v>
      </c>
      <c r="D232">
        <v>38.368071200000003</v>
      </c>
      <c r="E232">
        <v>-96.000268700000007</v>
      </c>
      <c r="F232" t="s">
        <v>17</v>
      </c>
      <c r="G232" t="s">
        <v>18</v>
      </c>
      <c r="H232">
        <v>2753</v>
      </c>
    </row>
    <row r="233" spans="1:8" x14ac:dyDescent="0.25">
      <c r="A233" t="s">
        <v>15</v>
      </c>
      <c r="B233">
        <v>7182510</v>
      </c>
      <c r="C233" t="s">
        <v>253</v>
      </c>
      <c r="D233">
        <v>38.194466779999999</v>
      </c>
      <c r="E233">
        <v>-95.735264000000001</v>
      </c>
      <c r="F233" t="s">
        <v>17</v>
      </c>
      <c r="G233" t="s">
        <v>18</v>
      </c>
      <c r="H233">
        <v>3042</v>
      </c>
    </row>
    <row r="234" spans="1:8" x14ac:dyDescent="0.25">
      <c r="A234" t="s">
        <v>15</v>
      </c>
      <c r="B234">
        <v>7183000</v>
      </c>
      <c r="C234" t="s">
        <v>254</v>
      </c>
      <c r="D234">
        <v>37.922257780000002</v>
      </c>
      <c r="E234">
        <v>-95.427759600000002</v>
      </c>
      <c r="F234" t="s">
        <v>17</v>
      </c>
      <c r="G234" t="s">
        <v>18</v>
      </c>
      <c r="H234">
        <v>3723</v>
      </c>
    </row>
    <row r="235" spans="1:8" x14ac:dyDescent="0.25">
      <c r="A235" t="s">
        <v>15</v>
      </c>
      <c r="B235">
        <v>7183500</v>
      </c>
      <c r="C235" t="s">
        <v>255</v>
      </c>
      <c r="D235">
        <v>37.340058659999997</v>
      </c>
      <c r="E235">
        <v>-95.109968699999996</v>
      </c>
      <c r="F235" t="s">
        <v>17</v>
      </c>
      <c r="G235" t="s">
        <v>18</v>
      </c>
      <c r="H235">
        <v>4905</v>
      </c>
    </row>
    <row r="236" spans="1:8" x14ac:dyDescent="0.25">
      <c r="A236" t="s">
        <v>15</v>
      </c>
      <c r="B236">
        <v>7184000</v>
      </c>
      <c r="C236" t="s">
        <v>256</v>
      </c>
      <c r="D236">
        <v>37.281171100000002</v>
      </c>
      <c r="E236">
        <v>-95.032742799999994</v>
      </c>
      <c r="F236" t="s">
        <v>17</v>
      </c>
      <c r="G236" t="s">
        <v>18</v>
      </c>
      <c r="H236">
        <v>197</v>
      </c>
    </row>
    <row r="237" spans="1:8" x14ac:dyDescent="0.25">
      <c r="A237" t="s">
        <v>15</v>
      </c>
      <c r="B237">
        <v>7184500</v>
      </c>
      <c r="C237" t="s">
        <v>257</v>
      </c>
      <c r="D237">
        <v>37.193795889999997</v>
      </c>
      <c r="E237">
        <v>-95.192497900000006</v>
      </c>
      <c r="F237" t="s">
        <v>17</v>
      </c>
      <c r="G237" t="s">
        <v>18</v>
      </c>
      <c r="H237">
        <v>211</v>
      </c>
    </row>
    <row r="238" spans="1:8" x14ac:dyDescent="0.25">
      <c r="A238" t="s">
        <v>15</v>
      </c>
      <c r="B238">
        <v>7186055</v>
      </c>
      <c r="C238" t="s">
        <v>258</v>
      </c>
      <c r="D238">
        <v>37.280555560000003</v>
      </c>
      <c r="E238">
        <v>-94.674999999999997</v>
      </c>
      <c r="F238" t="s">
        <v>33</v>
      </c>
      <c r="G238" t="s">
        <v>18</v>
      </c>
      <c r="H238">
        <v>222</v>
      </c>
    </row>
    <row r="239" spans="1:8" x14ac:dyDescent="0.25">
      <c r="A239" t="s">
        <v>15</v>
      </c>
      <c r="B239">
        <v>7187600</v>
      </c>
      <c r="C239" t="s">
        <v>259</v>
      </c>
      <c r="D239">
        <v>37.023675699999998</v>
      </c>
      <c r="E239">
        <v>-94.721059499999996</v>
      </c>
      <c r="F239" t="s">
        <v>17</v>
      </c>
      <c r="G239" t="s">
        <v>18</v>
      </c>
      <c r="H239">
        <v>2448</v>
      </c>
    </row>
    <row r="240" spans="1:8" x14ac:dyDescent="0.25">
      <c r="A240" t="s">
        <v>15</v>
      </c>
      <c r="B240">
        <v>385446094430700</v>
      </c>
      <c r="C240" t="s">
        <v>260</v>
      </c>
      <c r="D240">
        <v>38.912777779999999</v>
      </c>
      <c r="E240">
        <v>-94.718611100000004</v>
      </c>
      <c r="F240" t="s">
        <v>33</v>
      </c>
      <c r="G240" t="s">
        <v>18</v>
      </c>
      <c r="H240">
        <v>14.2</v>
      </c>
    </row>
    <row r="241" spans="1:8" x14ac:dyDescent="0.25">
      <c r="A241" t="s">
        <v>15</v>
      </c>
      <c r="B241">
        <v>385520094420000</v>
      </c>
      <c r="C241" t="s">
        <v>261</v>
      </c>
      <c r="D241">
        <v>38.927222200000003</v>
      </c>
      <c r="E241">
        <v>-94.696944400000007</v>
      </c>
      <c r="F241" t="s">
        <v>55</v>
      </c>
      <c r="G241" t="s">
        <v>18</v>
      </c>
      <c r="H241">
        <v>15.8</v>
      </c>
    </row>
    <row r="242" spans="1:8" x14ac:dyDescent="0.25">
      <c r="A242" t="s">
        <v>15</v>
      </c>
      <c r="B242">
        <v>385608094380300</v>
      </c>
      <c r="C242" t="s">
        <v>262</v>
      </c>
      <c r="D242">
        <v>38.935555559999997</v>
      </c>
      <c r="E242">
        <v>-94.634166699999994</v>
      </c>
      <c r="F242" t="s">
        <v>33</v>
      </c>
      <c r="G242" t="s">
        <v>18</v>
      </c>
      <c r="H242">
        <v>36.6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3"/>
  <sheetViews>
    <sheetView workbookViewId="0">
      <selection activeCell="C5" sqref="C5"/>
    </sheetView>
  </sheetViews>
  <sheetFormatPr defaultRowHeight="15" x14ac:dyDescent="0.25"/>
  <cols>
    <col min="2" max="2" width="13.85546875" bestFit="1" customWidth="1"/>
    <col min="3" max="3" width="13.42578125" bestFit="1" customWidth="1"/>
    <col min="7" max="7" width="68.85546875" bestFit="1" customWidth="1"/>
  </cols>
  <sheetData>
    <row r="1" spans="2:7" x14ac:dyDescent="0.25">
      <c r="G1" t="s">
        <v>264</v>
      </c>
    </row>
    <row r="2" spans="2:7" x14ac:dyDescent="0.25">
      <c r="G2" t="s">
        <v>265</v>
      </c>
    </row>
    <row r="3" spans="2:7" x14ac:dyDescent="0.25">
      <c r="G3" t="s">
        <v>266</v>
      </c>
    </row>
    <row r="4" spans="2:7" x14ac:dyDescent="0.25">
      <c r="B4" t="s">
        <v>263</v>
      </c>
      <c r="C4" s="1" t="s">
        <v>277</v>
      </c>
      <c r="G4" t="s">
        <v>265</v>
      </c>
    </row>
    <row r="5" spans="2:7" x14ac:dyDescent="0.25">
      <c r="B5" s="1" t="s">
        <v>55</v>
      </c>
      <c r="C5">
        <v>1</v>
      </c>
      <c r="G5" t="s">
        <v>267</v>
      </c>
    </row>
    <row r="6" spans="2:7" x14ac:dyDescent="0.25">
      <c r="B6" s="1">
        <v>1</v>
      </c>
      <c r="C6">
        <v>2</v>
      </c>
      <c r="G6" t="s">
        <v>268</v>
      </c>
    </row>
    <row r="7" spans="2:7" x14ac:dyDescent="0.25">
      <c r="B7" s="1">
        <v>5</v>
      </c>
      <c r="C7">
        <v>3</v>
      </c>
      <c r="G7" t="s">
        <v>269</v>
      </c>
    </row>
    <row r="8" spans="2:7" x14ac:dyDescent="0.25">
      <c r="B8" s="1" t="s">
        <v>33</v>
      </c>
      <c r="C8">
        <v>4</v>
      </c>
      <c r="G8" t="s">
        <v>270</v>
      </c>
    </row>
    <row r="9" spans="2:7" x14ac:dyDescent="0.25">
      <c r="B9" s="1" t="s">
        <v>39</v>
      </c>
      <c r="C9">
        <v>5</v>
      </c>
      <c r="G9" t="s">
        <v>271</v>
      </c>
    </row>
    <row r="10" spans="2:7" x14ac:dyDescent="0.25">
      <c r="B10" s="1" t="s">
        <v>124</v>
      </c>
      <c r="C10">
        <v>6</v>
      </c>
      <c r="G10" t="s">
        <v>272</v>
      </c>
    </row>
    <row r="11" spans="2:7" x14ac:dyDescent="0.25">
      <c r="B11" s="1" t="s">
        <v>276</v>
      </c>
      <c r="C11">
        <v>7</v>
      </c>
      <c r="G11" t="s">
        <v>273</v>
      </c>
    </row>
    <row r="12" spans="2:7" x14ac:dyDescent="0.25">
      <c r="B12" s="1" t="s">
        <v>17</v>
      </c>
      <c r="C12">
        <v>8</v>
      </c>
      <c r="G12" t="s">
        <v>274</v>
      </c>
    </row>
    <row r="13" spans="2:7" x14ac:dyDescent="0.25">
      <c r="B13" s="1" t="s">
        <v>80</v>
      </c>
      <c r="C13">
        <v>9</v>
      </c>
      <c r="G13" t="s">
        <v>275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213"/>
  <sheetViews>
    <sheetView topLeftCell="A56" workbookViewId="0">
      <selection activeCell="E207" sqref="E207"/>
    </sheetView>
  </sheetViews>
  <sheetFormatPr defaultRowHeight="15" x14ac:dyDescent="0.25"/>
  <cols>
    <col min="4" max="4" width="14.140625" customWidth="1"/>
    <col min="5" max="5" width="28.85546875" customWidth="1"/>
  </cols>
  <sheetData>
    <row r="1" spans="2:5" x14ac:dyDescent="0.25">
      <c r="D1" t="s">
        <v>278</v>
      </c>
      <c r="E1" t="s">
        <v>279</v>
      </c>
    </row>
    <row r="2" spans="2:5" x14ac:dyDescent="0.25">
      <c r="B2">
        <v>-94.791700000000006</v>
      </c>
      <c r="C2">
        <v>39.041699999999999</v>
      </c>
      <c r="D2">
        <v>1</v>
      </c>
      <c r="E2">
        <v>154841</v>
      </c>
    </row>
    <row r="3" spans="2:5" x14ac:dyDescent="0.25">
      <c r="B3">
        <v>-94.958299999999994</v>
      </c>
      <c r="C3">
        <v>38.958300000000001</v>
      </c>
      <c r="D3">
        <v>2</v>
      </c>
      <c r="E3">
        <v>154307</v>
      </c>
    </row>
    <row r="4" spans="2:5" x14ac:dyDescent="0.25">
      <c r="B4">
        <v>-95.208299999999994</v>
      </c>
      <c r="C4">
        <v>38.958300000000001</v>
      </c>
      <c r="D4">
        <v>3</v>
      </c>
      <c r="E4">
        <v>153040</v>
      </c>
    </row>
    <row r="5" spans="2:5" x14ac:dyDescent="0.25">
      <c r="B5">
        <v>-95.375</v>
      </c>
      <c r="C5">
        <v>39.041699999999999</v>
      </c>
      <c r="D5">
        <v>4</v>
      </c>
      <c r="E5">
        <v>152706</v>
      </c>
    </row>
    <row r="6" spans="2:5" x14ac:dyDescent="0.25">
      <c r="B6">
        <v>-95.625</v>
      </c>
      <c r="C6">
        <v>39.041699999999999</v>
      </c>
      <c r="D6">
        <v>5</v>
      </c>
      <c r="E6">
        <v>148255</v>
      </c>
    </row>
    <row r="7" spans="2:5" x14ac:dyDescent="0.25">
      <c r="B7">
        <v>-95.708299999999994</v>
      </c>
      <c r="C7">
        <v>39.041699999999999</v>
      </c>
      <c r="D7">
        <v>6</v>
      </c>
      <c r="E7">
        <v>148121</v>
      </c>
    </row>
    <row r="8" spans="2:5" x14ac:dyDescent="0.25">
      <c r="B8">
        <v>-96.125</v>
      </c>
      <c r="C8">
        <v>39.208300000000001</v>
      </c>
      <c r="D8">
        <v>7</v>
      </c>
      <c r="E8">
        <v>145657</v>
      </c>
    </row>
    <row r="9" spans="2:5" x14ac:dyDescent="0.25">
      <c r="B9">
        <v>-96.291700000000006</v>
      </c>
      <c r="C9">
        <v>39.208300000000001</v>
      </c>
      <c r="D9">
        <v>8</v>
      </c>
      <c r="E9">
        <v>144524</v>
      </c>
    </row>
    <row r="10" spans="2:5" x14ac:dyDescent="0.25">
      <c r="B10">
        <v>-96.791700000000006</v>
      </c>
      <c r="C10">
        <v>39.041699999999999</v>
      </c>
      <c r="D10">
        <v>9</v>
      </c>
      <c r="E10">
        <v>118809</v>
      </c>
    </row>
    <row r="11" spans="2:5" x14ac:dyDescent="0.25">
      <c r="B11">
        <v>-97.125</v>
      </c>
      <c r="C11">
        <v>37.291699999999999</v>
      </c>
      <c r="D11">
        <v>10</v>
      </c>
      <c r="E11">
        <v>120187</v>
      </c>
    </row>
    <row r="12" spans="2:5" x14ac:dyDescent="0.25">
      <c r="B12">
        <v>-97.041700000000006</v>
      </c>
      <c r="C12">
        <v>37.041699999999999</v>
      </c>
      <c r="D12">
        <v>11</v>
      </c>
      <c r="E12">
        <v>120872</v>
      </c>
    </row>
    <row r="13" spans="2:5" x14ac:dyDescent="0.25">
      <c r="B13">
        <v>-97.291700000000006</v>
      </c>
      <c r="C13">
        <v>37.458300000000001</v>
      </c>
      <c r="D13">
        <v>12</v>
      </c>
      <c r="E13">
        <v>5106.3999999999996</v>
      </c>
    </row>
    <row r="14" spans="2:5" x14ac:dyDescent="0.25">
      <c r="B14">
        <v>-97.291700000000006</v>
      </c>
      <c r="C14">
        <v>37.541699999999999</v>
      </c>
      <c r="D14">
        <v>13</v>
      </c>
      <c r="E14">
        <v>110324</v>
      </c>
    </row>
    <row r="15" spans="2:5" x14ac:dyDescent="0.25">
      <c r="B15">
        <v>-97.375</v>
      </c>
      <c r="C15">
        <v>37.625</v>
      </c>
      <c r="D15">
        <v>14</v>
      </c>
      <c r="E15">
        <v>204.107</v>
      </c>
    </row>
    <row r="16" spans="2:5" x14ac:dyDescent="0.25">
      <c r="B16">
        <v>-97.375</v>
      </c>
      <c r="C16">
        <v>37.708300000000001</v>
      </c>
      <c r="D16">
        <v>15</v>
      </c>
      <c r="E16">
        <v>109712</v>
      </c>
    </row>
    <row r="17" spans="2:5" x14ac:dyDescent="0.25">
      <c r="B17">
        <v>-97.375</v>
      </c>
      <c r="C17">
        <v>37.791699999999999</v>
      </c>
      <c r="D17">
        <v>16</v>
      </c>
      <c r="E17">
        <v>474.31299999999999</v>
      </c>
    </row>
    <row r="18" spans="2:5" x14ac:dyDescent="0.25">
      <c r="B18">
        <v>-97.541700000000006</v>
      </c>
      <c r="C18">
        <v>37.875</v>
      </c>
      <c r="D18">
        <v>17</v>
      </c>
      <c r="E18">
        <v>108695</v>
      </c>
    </row>
    <row r="19" spans="2:5" x14ac:dyDescent="0.25">
      <c r="B19">
        <v>-97.791700000000006</v>
      </c>
      <c r="C19">
        <v>37.958300000000001</v>
      </c>
      <c r="D19">
        <v>18</v>
      </c>
      <c r="E19">
        <v>106398</v>
      </c>
    </row>
    <row r="20" spans="2:5" x14ac:dyDescent="0.25">
      <c r="B20">
        <v>-98.125</v>
      </c>
      <c r="C20">
        <v>38.125</v>
      </c>
      <c r="D20">
        <v>19</v>
      </c>
      <c r="E20">
        <v>103762</v>
      </c>
    </row>
    <row r="21" spans="2:5" x14ac:dyDescent="0.25">
      <c r="B21">
        <v>-98.791700000000006</v>
      </c>
      <c r="C21">
        <v>38.375</v>
      </c>
      <c r="D21">
        <v>20</v>
      </c>
      <c r="E21">
        <v>96596.5</v>
      </c>
    </row>
    <row r="22" spans="2:5" x14ac:dyDescent="0.25">
      <c r="B22">
        <v>-99.041700000000006</v>
      </c>
      <c r="C22">
        <v>38.208300000000001</v>
      </c>
      <c r="D22">
        <v>21</v>
      </c>
      <c r="E22">
        <v>92896.7</v>
      </c>
    </row>
    <row r="23" spans="2:5" x14ac:dyDescent="0.25">
      <c r="B23">
        <v>-99.375</v>
      </c>
      <c r="C23">
        <v>37.958300000000001</v>
      </c>
      <c r="D23">
        <v>22</v>
      </c>
      <c r="E23">
        <v>203.036</v>
      </c>
    </row>
    <row r="24" spans="2:5" x14ac:dyDescent="0.25">
      <c r="B24">
        <v>-100.875</v>
      </c>
      <c r="C24">
        <v>37.958300000000001</v>
      </c>
      <c r="D24">
        <v>23</v>
      </c>
      <c r="E24">
        <v>77132.800000000003</v>
      </c>
    </row>
    <row r="25" spans="2:5" x14ac:dyDescent="0.25">
      <c r="B25">
        <v>-101.125</v>
      </c>
      <c r="C25">
        <v>37.958300000000001</v>
      </c>
      <c r="D25">
        <v>24</v>
      </c>
      <c r="E25">
        <v>76118.2</v>
      </c>
    </row>
    <row r="26" spans="2:5" x14ac:dyDescent="0.25">
      <c r="B26">
        <v>-101.542</v>
      </c>
      <c r="C26">
        <v>37.958300000000001</v>
      </c>
      <c r="D26">
        <v>25</v>
      </c>
      <c r="E26">
        <v>67682.399999999994</v>
      </c>
    </row>
    <row r="27" spans="2:5" x14ac:dyDescent="0.25">
      <c r="B27">
        <v>-101.792</v>
      </c>
      <c r="C27">
        <v>37.958300000000001</v>
      </c>
      <c r="D27">
        <v>26</v>
      </c>
      <c r="E27">
        <v>67141</v>
      </c>
    </row>
    <row r="28" spans="2:5" x14ac:dyDescent="0.25">
      <c r="B28">
        <v>-102.042</v>
      </c>
      <c r="C28">
        <v>38.041699999999999</v>
      </c>
      <c r="D28">
        <v>27</v>
      </c>
      <c r="E28">
        <v>66329</v>
      </c>
    </row>
    <row r="29" spans="2:5" x14ac:dyDescent="0.25">
      <c r="B29">
        <v>-97.125</v>
      </c>
      <c r="C29">
        <v>39.375</v>
      </c>
      <c r="D29">
        <v>29</v>
      </c>
      <c r="E29">
        <v>63319.8</v>
      </c>
    </row>
    <row r="30" spans="2:5" x14ac:dyDescent="0.25">
      <c r="B30">
        <v>-97.791700000000006</v>
      </c>
      <c r="C30">
        <v>39.791699999999999</v>
      </c>
      <c r="D30">
        <v>30</v>
      </c>
      <c r="E30">
        <v>59878.5</v>
      </c>
    </row>
    <row r="31" spans="2:5" x14ac:dyDescent="0.25">
      <c r="B31">
        <v>-97.625</v>
      </c>
      <c r="C31">
        <v>39.625</v>
      </c>
      <c r="D31">
        <v>31</v>
      </c>
      <c r="E31">
        <v>60870.1</v>
      </c>
    </row>
    <row r="32" spans="2:5" x14ac:dyDescent="0.25">
      <c r="B32">
        <v>-97.958299999999994</v>
      </c>
      <c r="C32">
        <v>39.958300000000001</v>
      </c>
      <c r="D32">
        <v>32</v>
      </c>
      <c r="E32">
        <v>59022</v>
      </c>
    </row>
    <row r="33" spans="2:5" x14ac:dyDescent="0.25">
      <c r="B33">
        <v>-97.125</v>
      </c>
      <c r="C33">
        <v>38.875</v>
      </c>
      <c r="D33">
        <v>33</v>
      </c>
      <c r="E33">
        <v>51954.5</v>
      </c>
    </row>
    <row r="34" spans="2:5" x14ac:dyDescent="0.25">
      <c r="B34">
        <v>-97.458299999999994</v>
      </c>
      <c r="C34">
        <v>38.875</v>
      </c>
      <c r="D34">
        <v>34</v>
      </c>
      <c r="E34">
        <v>50283</v>
      </c>
    </row>
    <row r="35" spans="2:5" x14ac:dyDescent="0.25">
      <c r="B35">
        <v>-99.458299999999994</v>
      </c>
      <c r="C35">
        <v>37.041699999999999</v>
      </c>
      <c r="D35">
        <v>35</v>
      </c>
      <c r="E35">
        <v>22860.400000000001</v>
      </c>
    </row>
    <row r="36" spans="2:5" x14ac:dyDescent="0.25">
      <c r="B36">
        <v>-96.541700000000006</v>
      </c>
      <c r="C36">
        <v>39.208300000000001</v>
      </c>
      <c r="D36">
        <v>36</v>
      </c>
      <c r="E36">
        <v>23254.9</v>
      </c>
    </row>
    <row r="37" spans="2:5" x14ac:dyDescent="0.25">
      <c r="B37">
        <v>-100.458</v>
      </c>
      <c r="C37">
        <v>37.041699999999999</v>
      </c>
      <c r="D37">
        <v>37</v>
      </c>
      <c r="E37">
        <v>15138.3</v>
      </c>
    </row>
    <row r="38" spans="2:5" x14ac:dyDescent="0.25">
      <c r="B38">
        <v>-97.541700000000006</v>
      </c>
      <c r="C38">
        <v>38.708300000000001</v>
      </c>
      <c r="D38">
        <v>38</v>
      </c>
      <c r="E38">
        <v>24966.6</v>
      </c>
    </row>
    <row r="39" spans="2:5" x14ac:dyDescent="0.25">
      <c r="B39">
        <v>-97.625</v>
      </c>
      <c r="C39">
        <v>38.541699999999999</v>
      </c>
      <c r="D39">
        <v>39</v>
      </c>
      <c r="E39">
        <v>201.64500000000001</v>
      </c>
    </row>
    <row r="40" spans="2:5" x14ac:dyDescent="0.25">
      <c r="B40">
        <v>-97.958299999999994</v>
      </c>
      <c r="C40">
        <v>38.625</v>
      </c>
      <c r="D40">
        <v>40</v>
      </c>
      <c r="E40">
        <v>23086.7</v>
      </c>
    </row>
    <row r="41" spans="2:5" x14ac:dyDescent="0.25">
      <c r="B41">
        <v>-98.208299999999994</v>
      </c>
      <c r="C41">
        <v>38.708300000000001</v>
      </c>
      <c r="D41">
        <v>41</v>
      </c>
      <c r="E41">
        <v>22349.3</v>
      </c>
    </row>
    <row r="42" spans="2:5" x14ac:dyDescent="0.25">
      <c r="B42">
        <v>-98.791700000000006</v>
      </c>
      <c r="C42">
        <v>38.791699999999999</v>
      </c>
      <c r="D42">
        <v>42</v>
      </c>
      <c r="E42">
        <v>20876</v>
      </c>
    </row>
    <row r="43" spans="2:5" x14ac:dyDescent="0.25">
      <c r="B43">
        <v>-98.875</v>
      </c>
      <c r="C43">
        <v>38.791699999999999</v>
      </c>
      <c r="D43">
        <v>43</v>
      </c>
      <c r="E43">
        <v>20675.2</v>
      </c>
    </row>
    <row r="44" spans="2:5" x14ac:dyDescent="0.25">
      <c r="B44">
        <v>-97.458299999999994</v>
      </c>
      <c r="C44">
        <v>38.958300000000001</v>
      </c>
      <c r="D44">
        <v>44</v>
      </c>
      <c r="E44">
        <v>333.38900000000001</v>
      </c>
    </row>
    <row r="45" spans="2:5" x14ac:dyDescent="0.25">
      <c r="B45">
        <v>-97.708299999999994</v>
      </c>
      <c r="C45">
        <v>39.125</v>
      </c>
      <c r="D45">
        <v>45</v>
      </c>
      <c r="E45">
        <v>23311.599999999999</v>
      </c>
    </row>
    <row r="46" spans="2:5" x14ac:dyDescent="0.25">
      <c r="B46">
        <v>-99.125</v>
      </c>
      <c r="C46">
        <v>38.708300000000001</v>
      </c>
      <c r="D46">
        <v>46</v>
      </c>
      <c r="E46">
        <v>19871.599999999999</v>
      </c>
    </row>
    <row r="47" spans="2:5" x14ac:dyDescent="0.25">
      <c r="B47">
        <v>-99.291700000000006</v>
      </c>
      <c r="C47">
        <v>38.708300000000001</v>
      </c>
      <c r="D47">
        <v>47</v>
      </c>
      <c r="E47">
        <v>19269</v>
      </c>
    </row>
    <row r="48" spans="2:5" x14ac:dyDescent="0.25">
      <c r="B48">
        <v>-99.375</v>
      </c>
      <c r="C48">
        <v>38.708300000000001</v>
      </c>
      <c r="D48">
        <v>48</v>
      </c>
      <c r="E48">
        <v>19068</v>
      </c>
    </row>
    <row r="49" spans="2:5" x14ac:dyDescent="0.25">
      <c r="B49">
        <v>-98.125</v>
      </c>
      <c r="C49">
        <v>39.458300000000001</v>
      </c>
      <c r="D49">
        <v>49</v>
      </c>
      <c r="E49">
        <v>11059.9</v>
      </c>
    </row>
    <row r="50" spans="2:5" x14ac:dyDescent="0.25">
      <c r="B50">
        <v>-98.291700000000006</v>
      </c>
      <c r="C50">
        <v>39.458300000000001</v>
      </c>
      <c r="D50">
        <v>50</v>
      </c>
      <c r="E50">
        <v>10728.5</v>
      </c>
    </row>
    <row r="51" spans="2:5" x14ac:dyDescent="0.25">
      <c r="B51">
        <v>-100.042</v>
      </c>
      <c r="C51">
        <v>38.791699999999999</v>
      </c>
      <c r="D51">
        <v>51</v>
      </c>
      <c r="E51">
        <v>17193.400000000001</v>
      </c>
    </row>
    <row r="52" spans="2:5" x14ac:dyDescent="0.25">
      <c r="B52">
        <v>-95.125</v>
      </c>
      <c r="C52">
        <v>37.375</v>
      </c>
      <c r="D52">
        <v>52</v>
      </c>
      <c r="E52">
        <v>14504.9</v>
      </c>
    </row>
    <row r="53" spans="2:5" x14ac:dyDescent="0.25">
      <c r="B53">
        <v>-96.625</v>
      </c>
      <c r="C53">
        <v>39.875</v>
      </c>
      <c r="D53">
        <v>53</v>
      </c>
      <c r="E53">
        <v>10558.9</v>
      </c>
    </row>
    <row r="54" spans="2:5" x14ac:dyDescent="0.25">
      <c r="B54">
        <v>-95.458299999999994</v>
      </c>
      <c r="C54">
        <v>37.958300000000001</v>
      </c>
      <c r="D54">
        <v>54</v>
      </c>
      <c r="E54">
        <v>1082.27</v>
      </c>
    </row>
    <row r="55" spans="2:5" x14ac:dyDescent="0.25">
      <c r="B55">
        <v>-100.875</v>
      </c>
      <c r="C55">
        <v>38.791699999999999</v>
      </c>
      <c r="D55">
        <v>55</v>
      </c>
      <c r="E55">
        <v>13580.9</v>
      </c>
    </row>
    <row r="56" spans="2:5" x14ac:dyDescent="0.25">
      <c r="B56">
        <v>-96.791700000000006</v>
      </c>
      <c r="C56">
        <v>39.708300000000001</v>
      </c>
      <c r="D56">
        <v>56</v>
      </c>
      <c r="E56">
        <v>8923.59</v>
      </c>
    </row>
    <row r="57" spans="2:5" x14ac:dyDescent="0.25">
      <c r="B57">
        <v>-95.625</v>
      </c>
      <c r="C57">
        <v>37.041699999999999</v>
      </c>
      <c r="D57">
        <v>57</v>
      </c>
      <c r="E57">
        <v>9047.39</v>
      </c>
    </row>
    <row r="58" spans="2:5" x14ac:dyDescent="0.25">
      <c r="B58">
        <v>-94.625</v>
      </c>
      <c r="C58">
        <v>38.208300000000001</v>
      </c>
      <c r="D58">
        <v>58</v>
      </c>
      <c r="E58">
        <v>6923.74</v>
      </c>
    </row>
    <row r="59" spans="2:5" x14ac:dyDescent="0.25">
      <c r="B59">
        <v>-95.708299999999994</v>
      </c>
      <c r="C59">
        <v>38.208300000000001</v>
      </c>
      <c r="D59">
        <v>59</v>
      </c>
      <c r="E59">
        <v>202.26499999999999</v>
      </c>
    </row>
    <row r="60" spans="2:5" x14ac:dyDescent="0.25">
      <c r="B60">
        <v>-101.875</v>
      </c>
      <c r="C60">
        <v>37.125</v>
      </c>
      <c r="D60">
        <v>60</v>
      </c>
      <c r="E60">
        <v>8714.1</v>
      </c>
    </row>
    <row r="61" spans="2:5" x14ac:dyDescent="0.25">
      <c r="B61">
        <v>-95.708299999999994</v>
      </c>
      <c r="C61">
        <v>37.208300000000001</v>
      </c>
      <c r="D61">
        <v>61</v>
      </c>
      <c r="E61">
        <v>7612.65</v>
      </c>
    </row>
    <row r="62" spans="2:5" x14ac:dyDescent="0.25">
      <c r="B62">
        <v>-97.875</v>
      </c>
      <c r="C62">
        <v>39.041699999999999</v>
      </c>
      <c r="D62">
        <v>62</v>
      </c>
      <c r="E62">
        <v>10125.700000000001</v>
      </c>
    </row>
    <row r="63" spans="2:5" x14ac:dyDescent="0.25">
      <c r="B63">
        <v>-96.041700000000006</v>
      </c>
      <c r="C63">
        <v>38.375</v>
      </c>
      <c r="D63">
        <v>63</v>
      </c>
      <c r="E63">
        <v>7401.1</v>
      </c>
    </row>
    <row r="64" spans="2:5" x14ac:dyDescent="0.25">
      <c r="B64">
        <v>-97.041700000000006</v>
      </c>
      <c r="C64">
        <v>39.958300000000001</v>
      </c>
      <c r="D64">
        <v>64</v>
      </c>
      <c r="E64">
        <v>593.09900000000005</v>
      </c>
    </row>
    <row r="65" spans="2:5" x14ac:dyDescent="0.25">
      <c r="B65">
        <v>-94.791700000000006</v>
      </c>
      <c r="C65">
        <v>38.375</v>
      </c>
      <c r="D65">
        <v>65</v>
      </c>
      <c r="E65">
        <v>5574.74</v>
      </c>
    </row>
    <row r="66" spans="2:5" x14ac:dyDescent="0.25">
      <c r="B66">
        <v>-98.125</v>
      </c>
      <c r="C66">
        <v>39.041699999999999</v>
      </c>
      <c r="D66">
        <v>66</v>
      </c>
      <c r="E66">
        <v>9592.83</v>
      </c>
    </row>
    <row r="67" spans="2:5" x14ac:dyDescent="0.25">
      <c r="B67">
        <v>-94.708299999999994</v>
      </c>
      <c r="C67">
        <v>37.041699999999999</v>
      </c>
      <c r="D67">
        <v>67</v>
      </c>
      <c r="E67">
        <v>7321.05</v>
      </c>
    </row>
    <row r="68" spans="2:5" x14ac:dyDescent="0.25">
      <c r="B68">
        <v>-98.708299999999994</v>
      </c>
      <c r="C68">
        <v>39.541699999999999</v>
      </c>
      <c r="D68">
        <v>68</v>
      </c>
      <c r="E68">
        <v>8343.64</v>
      </c>
    </row>
    <row r="69" spans="2:5" x14ac:dyDescent="0.25">
      <c r="B69">
        <v>-99.375</v>
      </c>
      <c r="C69">
        <v>38.208300000000001</v>
      </c>
      <c r="D69">
        <v>69</v>
      </c>
      <c r="E69">
        <v>7216.03</v>
      </c>
    </row>
    <row r="70" spans="2:5" x14ac:dyDescent="0.25">
      <c r="B70">
        <v>-97.458299999999994</v>
      </c>
      <c r="C70">
        <v>37.458300000000001</v>
      </c>
      <c r="D70">
        <v>70</v>
      </c>
      <c r="E70">
        <v>4696.97</v>
      </c>
    </row>
    <row r="71" spans="2:5" x14ac:dyDescent="0.25">
      <c r="B71">
        <v>-98.708299999999994</v>
      </c>
      <c r="C71">
        <v>39.458300000000001</v>
      </c>
      <c r="D71">
        <v>71</v>
      </c>
      <c r="E71">
        <v>66.298500000000004</v>
      </c>
    </row>
    <row r="72" spans="2:5" x14ac:dyDescent="0.25">
      <c r="B72">
        <v>-98.458299999999994</v>
      </c>
      <c r="C72">
        <v>38.958300000000001</v>
      </c>
      <c r="D72">
        <v>72</v>
      </c>
      <c r="E72">
        <v>8260.14</v>
      </c>
    </row>
    <row r="73" spans="2:5" x14ac:dyDescent="0.25">
      <c r="B73">
        <v>-96.958299999999994</v>
      </c>
      <c r="C73">
        <v>37.208300000000001</v>
      </c>
      <c r="D73">
        <v>74</v>
      </c>
      <c r="E73">
        <v>273.25700000000001</v>
      </c>
    </row>
    <row r="74" spans="2:5" x14ac:dyDescent="0.25">
      <c r="B74">
        <v>-102.042</v>
      </c>
      <c r="C74">
        <v>39.708300000000001</v>
      </c>
      <c r="D74">
        <v>75</v>
      </c>
      <c r="E74">
        <v>264.07900000000001</v>
      </c>
    </row>
    <row r="75" spans="2:5" x14ac:dyDescent="0.25">
      <c r="B75">
        <v>-96.208299999999994</v>
      </c>
      <c r="C75">
        <v>38.375</v>
      </c>
      <c r="D75">
        <v>76</v>
      </c>
      <c r="E75">
        <v>6930.26</v>
      </c>
    </row>
    <row r="76" spans="2:5" x14ac:dyDescent="0.25">
      <c r="B76">
        <v>-96.375</v>
      </c>
      <c r="C76">
        <v>38.375</v>
      </c>
      <c r="D76">
        <v>77</v>
      </c>
      <c r="E76">
        <v>4917.5600000000004</v>
      </c>
    </row>
    <row r="77" spans="2:5" x14ac:dyDescent="0.25">
      <c r="B77">
        <v>-100.542</v>
      </c>
      <c r="C77">
        <v>39.958300000000001</v>
      </c>
      <c r="D77">
        <v>78</v>
      </c>
      <c r="E77">
        <v>594.21699999999998</v>
      </c>
    </row>
    <row r="78" spans="2:5" x14ac:dyDescent="0.25">
      <c r="B78">
        <v>-99.041700000000006</v>
      </c>
      <c r="C78">
        <v>38.458300000000001</v>
      </c>
      <c r="D78">
        <v>79</v>
      </c>
      <c r="E78">
        <v>2150.9299999999998</v>
      </c>
    </row>
    <row r="79" spans="2:5" x14ac:dyDescent="0.25">
      <c r="B79">
        <v>-98.875</v>
      </c>
      <c r="C79">
        <v>38.958300000000001</v>
      </c>
      <c r="D79">
        <v>80</v>
      </c>
      <c r="E79">
        <v>6993.44</v>
      </c>
    </row>
    <row r="80" spans="2:5" x14ac:dyDescent="0.25">
      <c r="B80">
        <v>-99.125</v>
      </c>
      <c r="C80">
        <v>39.458300000000001</v>
      </c>
      <c r="D80">
        <v>81</v>
      </c>
      <c r="E80">
        <v>3384.55</v>
      </c>
    </row>
    <row r="81" spans="2:5" x14ac:dyDescent="0.25">
      <c r="B81">
        <v>-98.791700000000006</v>
      </c>
      <c r="C81">
        <v>38.458300000000001</v>
      </c>
      <c r="D81">
        <v>82</v>
      </c>
      <c r="E81">
        <v>335.73700000000002</v>
      </c>
    </row>
    <row r="82" spans="2:5" x14ac:dyDescent="0.25">
      <c r="B82">
        <v>-99.958299999999994</v>
      </c>
      <c r="C82">
        <v>40.041699999999999</v>
      </c>
      <c r="D82">
        <v>84</v>
      </c>
      <c r="E82">
        <v>197.459</v>
      </c>
    </row>
    <row r="83" spans="2:5" x14ac:dyDescent="0.25">
      <c r="B83">
        <v>-100.958</v>
      </c>
      <c r="C83">
        <v>39.875</v>
      </c>
      <c r="D83">
        <v>85</v>
      </c>
      <c r="E83">
        <v>3967.39</v>
      </c>
    </row>
    <row r="84" spans="2:5" x14ac:dyDescent="0.25">
      <c r="B84">
        <v>-99.125</v>
      </c>
      <c r="C84">
        <v>39.625</v>
      </c>
      <c r="D84">
        <v>86</v>
      </c>
      <c r="E84">
        <v>2776.02</v>
      </c>
    </row>
    <row r="85" spans="2:5" x14ac:dyDescent="0.25">
      <c r="B85">
        <v>-97.375</v>
      </c>
      <c r="C85">
        <v>37.875</v>
      </c>
      <c r="D85">
        <v>88</v>
      </c>
      <c r="E85">
        <v>270.81700000000001</v>
      </c>
    </row>
    <row r="86" spans="2:5" x14ac:dyDescent="0.25">
      <c r="B86">
        <v>-96.625</v>
      </c>
      <c r="C86">
        <v>38.375</v>
      </c>
      <c r="D86">
        <v>89</v>
      </c>
      <c r="E86">
        <v>3703.74</v>
      </c>
    </row>
    <row r="87" spans="2:5" x14ac:dyDescent="0.25">
      <c r="B87">
        <v>-99.458299999999994</v>
      </c>
      <c r="C87">
        <v>38.458300000000001</v>
      </c>
      <c r="D87">
        <v>90</v>
      </c>
      <c r="E87">
        <v>1209.6300000000001</v>
      </c>
    </row>
    <row r="88" spans="2:5" x14ac:dyDescent="0.25">
      <c r="B88">
        <v>-95.291700000000006</v>
      </c>
      <c r="C88">
        <v>38.625</v>
      </c>
      <c r="D88">
        <v>91</v>
      </c>
      <c r="E88">
        <v>2079.17</v>
      </c>
    </row>
    <row r="89" spans="2:5" x14ac:dyDescent="0.25">
      <c r="B89">
        <v>-97.458299999999994</v>
      </c>
      <c r="C89">
        <v>37.875</v>
      </c>
      <c r="D89">
        <v>92</v>
      </c>
      <c r="E89">
        <v>67.781000000000006</v>
      </c>
    </row>
    <row r="90" spans="2:5" x14ac:dyDescent="0.25">
      <c r="B90">
        <v>-98.458299999999994</v>
      </c>
      <c r="C90">
        <v>38.208300000000001</v>
      </c>
      <c r="D90">
        <v>93</v>
      </c>
      <c r="E90">
        <v>67.473200000000006</v>
      </c>
    </row>
    <row r="91" spans="2:5" x14ac:dyDescent="0.25">
      <c r="B91">
        <v>-100.208</v>
      </c>
      <c r="C91">
        <v>37.041699999999999</v>
      </c>
      <c r="D91">
        <v>94</v>
      </c>
      <c r="E91">
        <v>137.006</v>
      </c>
    </row>
    <row r="92" spans="2:5" x14ac:dyDescent="0.25">
      <c r="B92">
        <v>-99.375</v>
      </c>
      <c r="C92">
        <v>39.375</v>
      </c>
      <c r="D92">
        <v>95</v>
      </c>
      <c r="E92">
        <v>2522.4299999999998</v>
      </c>
    </row>
    <row r="93" spans="2:5" x14ac:dyDescent="0.25">
      <c r="B93">
        <v>-95.708299999999994</v>
      </c>
      <c r="C93">
        <v>37.541699999999999</v>
      </c>
      <c r="D93">
        <v>97</v>
      </c>
      <c r="E93">
        <v>5155.16</v>
      </c>
    </row>
    <row r="94" spans="2:5" x14ac:dyDescent="0.25">
      <c r="B94">
        <v>-99.625</v>
      </c>
      <c r="C94">
        <v>38.208300000000001</v>
      </c>
      <c r="D94">
        <v>98</v>
      </c>
      <c r="E94">
        <v>6406.12</v>
      </c>
    </row>
    <row r="95" spans="2:5" x14ac:dyDescent="0.25">
      <c r="B95">
        <v>-100.542</v>
      </c>
      <c r="C95">
        <v>39.791699999999999</v>
      </c>
      <c r="D95">
        <v>99</v>
      </c>
      <c r="E95">
        <v>396.59699999999998</v>
      </c>
    </row>
    <row r="96" spans="2:5" x14ac:dyDescent="0.25">
      <c r="B96">
        <v>-98.541700000000006</v>
      </c>
      <c r="C96">
        <v>38.125</v>
      </c>
      <c r="D96">
        <v>100</v>
      </c>
      <c r="E96">
        <v>67.550299999999993</v>
      </c>
    </row>
    <row r="97" spans="2:5" x14ac:dyDescent="0.25">
      <c r="B97">
        <v>-99.541700000000006</v>
      </c>
      <c r="C97">
        <v>39.375</v>
      </c>
      <c r="D97">
        <v>101</v>
      </c>
      <c r="E97">
        <v>2190.46</v>
      </c>
    </row>
    <row r="98" spans="2:5" x14ac:dyDescent="0.25">
      <c r="B98">
        <v>-95.458299999999994</v>
      </c>
      <c r="C98">
        <v>38.625</v>
      </c>
      <c r="D98">
        <v>102</v>
      </c>
      <c r="E98">
        <v>1206.05</v>
      </c>
    </row>
    <row r="99" spans="2:5" x14ac:dyDescent="0.25">
      <c r="B99">
        <v>-99.625</v>
      </c>
      <c r="C99">
        <v>38.458300000000001</v>
      </c>
      <c r="D99">
        <v>103</v>
      </c>
      <c r="E99">
        <v>806.18899999999996</v>
      </c>
    </row>
    <row r="100" spans="2:5" x14ac:dyDescent="0.25">
      <c r="B100">
        <v>-99.458299999999994</v>
      </c>
      <c r="C100">
        <v>39.958300000000001</v>
      </c>
      <c r="D100">
        <v>104</v>
      </c>
      <c r="E100">
        <v>197.619</v>
      </c>
    </row>
    <row r="101" spans="2:5" x14ac:dyDescent="0.25">
      <c r="B101">
        <v>-98.458299999999994</v>
      </c>
      <c r="C101">
        <v>37.041699999999999</v>
      </c>
      <c r="D101">
        <v>105</v>
      </c>
      <c r="E101">
        <v>3482.27</v>
      </c>
    </row>
    <row r="102" spans="2:5" x14ac:dyDescent="0.25">
      <c r="B102">
        <v>-97.791700000000006</v>
      </c>
      <c r="C102">
        <v>37.708300000000001</v>
      </c>
      <c r="D102">
        <v>106</v>
      </c>
      <c r="E102">
        <v>407.375</v>
      </c>
    </row>
    <row r="103" spans="2:5" x14ac:dyDescent="0.25">
      <c r="B103">
        <v>-99.291700000000006</v>
      </c>
      <c r="C103">
        <v>39.708300000000001</v>
      </c>
      <c r="D103">
        <v>107</v>
      </c>
      <c r="E103">
        <v>594.05799999999999</v>
      </c>
    </row>
    <row r="104" spans="2:5" x14ac:dyDescent="0.25">
      <c r="B104">
        <v>-101.792</v>
      </c>
      <c r="C104">
        <v>37.625</v>
      </c>
      <c r="D104">
        <v>108</v>
      </c>
      <c r="E104">
        <v>4776.45</v>
      </c>
    </row>
    <row r="105" spans="2:5" x14ac:dyDescent="0.25">
      <c r="B105">
        <v>-95.875</v>
      </c>
      <c r="C105">
        <v>37.541699999999999</v>
      </c>
      <c r="D105">
        <v>109</v>
      </c>
      <c r="E105">
        <v>2512.56</v>
      </c>
    </row>
    <row r="106" spans="2:5" x14ac:dyDescent="0.25">
      <c r="B106">
        <v>-97.625</v>
      </c>
      <c r="C106">
        <v>37.125</v>
      </c>
      <c r="D106">
        <v>110</v>
      </c>
      <c r="E106">
        <v>2394.2399999999998</v>
      </c>
    </row>
    <row r="107" spans="2:5" x14ac:dyDescent="0.25">
      <c r="B107">
        <v>-97.541700000000006</v>
      </c>
      <c r="C107">
        <v>38.041699999999999</v>
      </c>
      <c r="D107">
        <v>111</v>
      </c>
      <c r="E107">
        <v>1213.9000000000001</v>
      </c>
    </row>
    <row r="108" spans="2:5" x14ac:dyDescent="0.25">
      <c r="B108">
        <v>-96.125</v>
      </c>
      <c r="C108">
        <v>38.458300000000001</v>
      </c>
      <c r="D108">
        <v>112</v>
      </c>
      <c r="E108">
        <v>201.56700000000001</v>
      </c>
    </row>
    <row r="109" spans="2:5" x14ac:dyDescent="0.25">
      <c r="B109">
        <v>-96.875</v>
      </c>
      <c r="C109">
        <v>38.208300000000001</v>
      </c>
      <c r="D109">
        <v>113</v>
      </c>
      <c r="E109">
        <v>202.57400000000001</v>
      </c>
    </row>
    <row r="110" spans="2:5" x14ac:dyDescent="0.25">
      <c r="B110">
        <v>-97.625</v>
      </c>
      <c r="C110">
        <v>38.125</v>
      </c>
      <c r="D110">
        <v>114</v>
      </c>
      <c r="E110">
        <v>674.19</v>
      </c>
    </row>
    <row r="111" spans="2:5" x14ac:dyDescent="0.25">
      <c r="B111">
        <v>-99.625</v>
      </c>
      <c r="C111">
        <v>38.125</v>
      </c>
      <c r="D111">
        <v>115</v>
      </c>
      <c r="E111">
        <v>202.80500000000001</v>
      </c>
    </row>
    <row r="112" spans="2:5" x14ac:dyDescent="0.25">
      <c r="B112">
        <v>-98.208299999999994</v>
      </c>
      <c r="C112">
        <v>38.291699999999999</v>
      </c>
      <c r="D112">
        <v>116</v>
      </c>
      <c r="E112">
        <v>134.714</v>
      </c>
    </row>
    <row r="113" spans="2:5" x14ac:dyDescent="0.25">
      <c r="B113">
        <v>-98.041700000000006</v>
      </c>
      <c r="C113">
        <v>37.875</v>
      </c>
      <c r="D113">
        <v>117</v>
      </c>
      <c r="E113">
        <v>677.96299999999997</v>
      </c>
    </row>
    <row r="114" spans="2:5" x14ac:dyDescent="0.25">
      <c r="B114">
        <v>-98.875</v>
      </c>
      <c r="C114">
        <v>37.875</v>
      </c>
      <c r="D114">
        <v>118</v>
      </c>
      <c r="E114">
        <v>1629.73</v>
      </c>
    </row>
    <row r="115" spans="2:5" x14ac:dyDescent="0.25">
      <c r="B115">
        <v>-99.875</v>
      </c>
      <c r="C115">
        <v>39.125</v>
      </c>
      <c r="D115">
        <v>119</v>
      </c>
      <c r="E115">
        <v>3860.74</v>
      </c>
    </row>
    <row r="116" spans="2:5" x14ac:dyDescent="0.25">
      <c r="B116">
        <v>-99.958299999999994</v>
      </c>
      <c r="C116">
        <v>39.791699999999999</v>
      </c>
      <c r="D116">
        <v>120</v>
      </c>
      <c r="E116">
        <v>1123.8900000000001</v>
      </c>
    </row>
    <row r="117" spans="2:5" x14ac:dyDescent="0.25">
      <c r="B117">
        <v>-95.791700000000006</v>
      </c>
      <c r="C117">
        <v>37.291699999999999</v>
      </c>
      <c r="D117">
        <v>122</v>
      </c>
      <c r="E117">
        <v>1843.19</v>
      </c>
    </row>
    <row r="118" spans="2:5" x14ac:dyDescent="0.25">
      <c r="B118">
        <v>-96.291700000000006</v>
      </c>
      <c r="C118">
        <v>38.458300000000001</v>
      </c>
      <c r="D118">
        <v>123</v>
      </c>
      <c r="E118">
        <v>67.240799999999993</v>
      </c>
    </row>
    <row r="119" spans="2:5" x14ac:dyDescent="0.25">
      <c r="B119">
        <v>-100.042</v>
      </c>
      <c r="C119">
        <v>38.875</v>
      </c>
      <c r="D119">
        <v>124</v>
      </c>
      <c r="E119">
        <v>200.39500000000001</v>
      </c>
    </row>
    <row r="120" spans="2:5" x14ac:dyDescent="0.25">
      <c r="B120">
        <v>-97.875</v>
      </c>
      <c r="C120">
        <v>37.541699999999999</v>
      </c>
      <c r="D120">
        <v>125</v>
      </c>
      <c r="E120">
        <v>3063.74</v>
      </c>
    </row>
    <row r="121" spans="2:5" x14ac:dyDescent="0.25">
      <c r="B121">
        <v>-100.125</v>
      </c>
      <c r="C121">
        <v>39.791699999999999</v>
      </c>
      <c r="D121">
        <v>126</v>
      </c>
      <c r="E121">
        <v>727.61199999999997</v>
      </c>
    </row>
    <row r="122" spans="2:5" x14ac:dyDescent="0.25">
      <c r="B122">
        <v>-99.291700000000006</v>
      </c>
      <c r="C122">
        <v>38.875</v>
      </c>
      <c r="D122">
        <v>127</v>
      </c>
      <c r="E122">
        <v>66.8506</v>
      </c>
    </row>
    <row r="123" spans="2:5" x14ac:dyDescent="0.25">
      <c r="B123">
        <v>-95.125</v>
      </c>
      <c r="C123">
        <v>38.458300000000001</v>
      </c>
      <c r="D123">
        <v>128</v>
      </c>
      <c r="E123">
        <v>67.240799999999993</v>
      </c>
    </row>
    <row r="124" spans="2:5" x14ac:dyDescent="0.25">
      <c r="B124">
        <v>-100.708</v>
      </c>
      <c r="C124">
        <v>39.708300000000001</v>
      </c>
      <c r="D124">
        <v>129</v>
      </c>
      <c r="E124">
        <v>2121.5500000000002</v>
      </c>
    </row>
    <row r="125" spans="2:5" x14ac:dyDescent="0.25">
      <c r="B125">
        <v>-96.291700000000006</v>
      </c>
      <c r="C125">
        <v>37.041699999999999</v>
      </c>
      <c r="D125">
        <v>130</v>
      </c>
      <c r="E125">
        <v>342.25099999999998</v>
      </c>
    </row>
    <row r="126" spans="2:5" x14ac:dyDescent="0.25">
      <c r="B126">
        <v>-95.541700000000006</v>
      </c>
      <c r="C126">
        <v>39.541699999999999</v>
      </c>
      <c r="D126">
        <v>131</v>
      </c>
      <c r="E126">
        <v>1387.97</v>
      </c>
    </row>
    <row r="127" spans="2:5" x14ac:dyDescent="0.25">
      <c r="B127">
        <v>-97.041700000000006</v>
      </c>
      <c r="C127">
        <v>37.791699999999999</v>
      </c>
      <c r="D127">
        <v>132</v>
      </c>
      <c r="E127">
        <v>1016.02</v>
      </c>
    </row>
    <row r="128" spans="2:5" x14ac:dyDescent="0.25">
      <c r="B128">
        <v>-95.291700000000006</v>
      </c>
      <c r="C128">
        <v>38.875</v>
      </c>
      <c r="D128">
        <v>133</v>
      </c>
      <c r="E128">
        <v>133.78</v>
      </c>
    </row>
    <row r="129" spans="2:5" x14ac:dyDescent="0.25">
      <c r="B129">
        <v>-96.458299999999994</v>
      </c>
      <c r="C129">
        <v>39.708300000000001</v>
      </c>
      <c r="D129">
        <v>134</v>
      </c>
      <c r="E129">
        <v>263.91899999999998</v>
      </c>
    </row>
    <row r="130" spans="2:5" x14ac:dyDescent="0.25">
      <c r="B130">
        <v>-97.875</v>
      </c>
      <c r="C130">
        <v>39.125</v>
      </c>
      <c r="D130">
        <v>135</v>
      </c>
      <c r="E130">
        <v>133.15100000000001</v>
      </c>
    </row>
    <row r="131" spans="2:5" x14ac:dyDescent="0.25">
      <c r="B131">
        <v>-95.041700000000006</v>
      </c>
      <c r="C131">
        <v>39.125</v>
      </c>
      <c r="D131">
        <v>136</v>
      </c>
      <c r="E131">
        <v>399.137</v>
      </c>
    </row>
    <row r="132" spans="2:5" x14ac:dyDescent="0.25">
      <c r="B132">
        <v>-99.708299999999994</v>
      </c>
      <c r="C132">
        <v>38.125</v>
      </c>
      <c r="D132">
        <v>137</v>
      </c>
      <c r="E132">
        <v>879.92399999999998</v>
      </c>
    </row>
    <row r="133" spans="2:5" x14ac:dyDescent="0.25">
      <c r="B133">
        <v>-96.875</v>
      </c>
      <c r="C133">
        <v>37.041699999999999</v>
      </c>
      <c r="D133">
        <v>138</v>
      </c>
      <c r="E133">
        <v>68.540599999999998</v>
      </c>
    </row>
    <row r="134" spans="2:5" x14ac:dyDescent="0.25">
      <c r="B134">
        <v>-94.708299999999994</v>
      </c>
      <c r="C134">
        <v>37.875</v>
      </c>
      <c r="D134">
        <v>139</v>
      </c>
      <c r="E134">
        <v>678.65200000000004</v>
      </c>
    </row>
    <row r="135" spans="2:5" x14ac:dyDescent="0.25">
      <c r="B135">
        <v>-97.791700000000006</v>
      </c>
      <c r="C135">
        <v>39.625</v>
      </c>
      <c r="D135">
        <v>140</v>
      </c>
      <c r="E135">
        <v>595.09500000000003</v>
      </c>
    </row>
    <row r="136" spans="2:5" x14ac:dyDescent="0.25">
      <c r="B136">
        <v>-95.708299999999994</v>
      </c>
      <c r="C136">
        <v>38.541699999999999</v>
      </c>
      <c r="D136">
        <v>141</v>
      </c>
      <c r="E136">
        <v>268.80700000000002</v>
      </c>
    </row>
    <row r="137" spans="2:5" x14ac:dyDescent="0.25">
      <c r="B137">
        <v>-96.875</v>
      </c>
      <c r="C137">
        <v>37.791699999999999</v>
      </c>
      <c r="D137">
        <v>142</v>
      </c>
      <c r="E137">
        <v>135.63900000000001</v>
      </c>
    </row>
    <row r="138" spans="2:5" x14ac:dyDescent="0.25">
      <c r="B138">
        <v>-98.041700000000006</v>
      </c>
      <c r="C138">
        <v>39.875</v>
      </c>
      <c r="D138">
        <v>143</v>
      </c>
      <c r="E138">
        <v>131.88</v>
      </c>
    </row>
    <row r="139" spans="2:5" x14ac:dyDescent="0.25">
      <c r="B139">
        <v>-97.041700000000006</v>
      </c>
      <c r="C139">
        <v>39.791699999999999</v>
      </c>
      <c r="D139">
        <v>144</v>
      </c>
      <c r="E139">
        <v>132.04</v>
      </c>
    </row>
    <row r="140" spans="2:5" x14ac:dyDescent="0.25">
      <c r="B140">
        <v>-95.208299999999994</v>
      </c>
      <c r="C140">
        <v>38.375</v>
      </c>
      <c r="D140">
        <v>145</v>
      </c>
      <c r="E140">
        <v>673.64800000000002</v>
      </c>
    </row>
    <row r="141" spans="2:5" x14ac:dyDescent="0.25">
      <c r="B141">
        <v>-99.291700000000006</v>
      </c>
      <c r="C141">
        <v>39.541699999999999</v>
      </c>
      <c r="D141">
        <v>146</v>
      </c>
      <c r="E141">
        <v>66.218999999999994</v>
      </c>
    </row>
    <row r="142" spans="2:5" x14ac:dyDescent="0.25">
      <c r="B142">
        <v>-99.625</v>
      </c>
      <c r="C142">
        <v>38.958300000000001</v>
      </c>
      <c r="D142">
        <v>147</v>
      </c>
      <c r="E142">
        <v>267.089</v>
      </c>
    </row>
    <row r="143" spans="2:5" x14ac:dyDescent="0.25">
      <c r="B143">
        <v>-98.208299999999994</v>
      </c>
      <c r="C143">
        <v>37.875</v>
      </c>
      <c r="D143">
        <v>149</v>
      </c>
      <c r="E143">
        <v>271.12400000000002</v>
      </c>
    </row>
    <row r="144" spans="2:5" x14ac:dyDescent="0.25">
      <c r="B144">
        <v>-95.541700000000006</v>
      </c>
      <c r="C144">
        <v>38.625</v>
      </c>
      <c r="D144">
        <v>150</v>
      </c>
      <c r="E144">
        <v>1071.96</v>
      </c>
    </row>
    <row r="145" spans="2:5" x14ac:dyDescent="0.25">
      <c r="B145">
        <v>-96.208299999999994</v>
      </c>
      <c r="C145">
        <v>39.041699999999999</v>
      </c>
      <c r="D145">
        <v>151</v>
      </c>
      <c r="E145">
        <v>200.316</v>
      </c>
    </row>
    <row r="146" spans="2:5" x14ac:dyDescent="0.25">
      <c r="B146">
        <v>-94.708299999999994</v>
      </c>
      <c r="C146">
        <v>38.041699999999999</v>
      </c>
      <c r="D146">
        <v>152</v>
      </c>
      <c r="E146">
        <v>1151.1199999999999</v>
      </c>
    </row>
    <row r="147" spans="2:5" x14ac:dyDescent="0.25">
      <c r="B147">
        <v>-99.958299999999994</v>
      </c>
      <c r="C147">
        <v>38.041699999999999</v>
      </c>
      <c r="D147">
        <v>153</v>
      </c>
      <c r="E147">
        <v>135.33199999999999</v>
      </c>
    </row>
    <row r="148" spans="2:5" x14ac:dyDescent="0.25">
      <c r="B148">
        <v>-97.041700000000006</v>
      </c>
      <c r="C148">
        <v>39.041699999999999</v>
      </c>
      <c r="D148">
        <v>154</v>
      </c>
      <c r="E148">
        <v>66.693600000000004</v>
      </c>
    </row>
    <row r="149" spans="2:5" x14ac:dyDescent="0.25">
      <c r="B149">
        <v>-94.791700000000006</v>
      </c>
      <c r="C149">
        <v>37.791699999999999</v>
      </c>
      <c r="D149">
        <v>155</v>
      </c>
      <c r="E149">
        <v>543.09</v>
      </c>
    </row>
    <row r="150" spans="2:5" x14ac:dyDescent="0.25">
      <c r="B150">
        <v>-96.041700000000006</v>
      </c>
      <c r="C150">
        <v>37.958300000000001</v>
      </c>
      <c r="D150">
        <v>156</v>
      </c>
      <c r="E150">
        <v>945.93499999999995</v>
      </c>
    </row>
    <row r="151" spans="2:5" x14ac:dyDescent="0.25">
      <c r="B151">
        <v>-95.708299999999994</v>
      </c>
      <c r="C151">
        <v>39.125</v>
      </c>
      <c r="D151">
        <v>157</v>
      </c>
      <c r="E151">
        <v>66.614800000000002</v>
      </c>
    </row>
    <row r="152" spans="2:5" x14ac:dyDescent="0.25">
      <c r="B152">
        <v>-96.125</v>
      </c>
      <c r="C152">
        <v>39.958300000000001</v>
      </c>
      <c r="D152">
        <v>158</v>
      </c>
      <c r="E152">
        <v>329.09899999999999</v>
      </c>
    </row>
    <row r="153" spans="2:5" x14ac:dyDescent="0.25">
      <c r="B153">
        <v>-96.458299999999994</v>
      </c>
      <c r="C153">
        <v>38.625</v>
      </c>
      <c r="D153">
        <v>159</v>
      </c>
      <c r="E153">
        <v>937.94200000000001</v>
      </c>
    </row>
    <row r="154" spans="2:5" x14ac:dyDescent="0.25">
      <c r="B154">
        <v>-97.708299999999994</v>
      </c>
      <c r="C154">
        <v>38.875</v>
      </c>
      <c r="D154">
        <v>160</v>
      </c>
      <c r="E154">
        <v>200.708</v>
      </c>
    </row>
    <row r="155" spans="2:5" x14ac:dyDescent="0.25">
      <c r="B155">
        <v>-96.875</v>
      </c>
      <c r="C155">
        <v>38.958300000000001</v>
      </c>
      <c r="D155">
        <v>161</v>
      </c>
      <c r="E155">
        <v>334.488</v>
      </c>
    </row>
    <row r="156" spans="2:5" x14ac:dyDescent="0.25">
      <c r="B156">
        <v>-96.208299999999994</v>
      </c>
      <c r="C156">
        <v>39.375</v>
      </c>
      <c r="D156">
        <v>162</v>
      </c>
      <c r="E156">
        <v>794.86599999999999</v>
      </c>
    </row>
    <row r="157" spans="2:5" x14ac:dyDescent="0.25">
      <c r="B157">
        <v>-100.042</v>
      </c>
      <c r="C157">
        <v>38.041699999999999</v>
      </c>
      <c r="D157">
        <v>163</v>
      </c>
      <c r="E157">
        <v>203.036</v>
      </c>
    </row>
    <row r="158" spans="2:5" x14ac:dyDescent="0.25">
      <c r="B158">
        <v>-98.291700000000006</v>
      </c>
      <c r="C158">
        <v>39.875</v>
      </c>
      <c r="D158">
        <v>164</v>
      </c>
      <c r="E158">
        <v>527.43899999999996</v>
      </c>
    </row>
    <row r="159" spans="2:5" x14ac:dyDescent="0.25">
      <c r="B159">
        <v>-94.708299999999994</v>
      </c>
      <c r="C159">
        <v>37.291699999999999</v>
      </c>
      <c r="D159">
        <v>165</v>
      </c>
      <c r="E159">
        <v>477.59300000000002</v>
      </c>
    </row>
    <row r="160" spans="2:5" x14ac:dyDescent="0.25">
      <c r="B160">
        <v>-96.208299999999994</v>
      </c>
      <c r="C160">
        <v>37.375</v>
      </c>
      <c r="D160">
        <v>167</v>
      </c>
      <c r="E160">
        <v>818.25400000000002</v>
      </c>
    </row>
    <row r="161" spans="2:5" x14ac:dyDescent="0.25">
      <c r="B161">
        <v>-95.125</v>
      </c>
      <c r="C161">
        <v>39.375</v>
      </c>
      <c r="D161">
        <v>168</v>
      </c>
      <c r="E161">
        <v>132.756</v>
      </c>
    </row>
    <row r="162" spans="2:5" x14ac:dyDescent="0.25">
      <c r="B162">
        <v>-98.875</v>
      </c>
      <c r="C162">
        <v>39.041699999999999</v>
      </c>
      <c r="D162">
        <v>169</v>
      </c>
      <c r="E162">
        <v>532.44500000000005</v>
      </c>
    </row>
    <row r="163" spans="2:5" x14ac:dyDescent="0.25">
      <c r="B163">
        <v>-95.208299999999994</v>
      </c>
      <c r="C163">
        <v>37.208300000000001</v>
      </c>
      <c r="D163">
        <v>170</v>
      </c>
      <c r="E163">
        <v>205.245</v>
      </c>
    </row>
    <row r="164" spans="2:5" x14ac:dyDescent="0.25">
      <c r="B164">
        <v>-96.458299999999994</v>
      </c>
      <c r="C164">
        <v>37.125</v>
      </c>
      <c r="D164">
        <v>171</v>
      </c>
      <c r="E164">
        <v>546.81600000000003</v>
      </c>
    </row>
    <row r="165" spans="2:5" x14ac:dyDescent="0.25">
      <c r="B165">
        <v>-97.041700000000006</v>
      </c>
      <c r="C165">
        <v>38.375</v>
      </c>
      <c r="D165">
        <v>172</v>
      </c>
      <c r="E165">
        <v>1278.43</v>
      </c>
    </row>
    <row r="166" spans="2:5" x14ac:dyDescent="0.25">
      <c r="B166">
        <v>-95.041700000000006</v>
      </c>
      <c r="C166">
        <v>37.291699999999999</v>
      </c>
      <c r="D166">
        <v>173</v>
      </c>
      <c r="E166">
        <v>613.38599999999997</v>
      </c>
    </row>
    <row r="167" spans="2:5" x14ac:dyDescent="0.25">
      <c r="B167">
        <v>-96.541700000000006</v>
      </c>
      <c r="C167">
        <v>38.291699999999999</v>
      </c>
      <c r="D167">
        <v>175</v>
      </c>
      <c r="E167">
        <v>540.40200000000004</v>
      </c>
    </row>
    <row r="168" spans="2:5" x14ac:dyDescent="0.25">
      <c r="B168">
        <v>-95.125</v>
      </c>
      <c r="C168">
        <v>39.458300000000001</v>
      </c>
      <c r="D168">
        <v>176</v>
      </c>
      <c r="E168">
        <v>66.298500000000004</v>
      </c>
    </row>
    <row r="169" spans="2:5" x14ac:dyDescent="0.25">
      <c r="B169">
        <v>-95.958299999999994</v>
      </c>
      <c r="C169">
        <v>38.541699999999999</v>
      </c>
      <c r="D169">
        <v>177</v>
      </c>
      <c r="E169">
        <v>603.29700000000003</v>
      </c>
    </row>
    <row r="170" spans="2:5" x14ac:dyDescent="0.25">
      <c r="B170">
        <v>-96.791700000000006</v>
      </c>
      <c r="C170">
        <v>39.458300000000001</v>
      </c>
      <c r="D170">
        <v>178</v>
      </c>
      <c r="E170">
        <v>463.93</v>
      </c>
    </row>
    <row r="171" spans="2:5" x14ac:dyDescent="0.25">
      <c r="B171">
        <v>-97.458299999999994</v>
      </c>
      <c r="C171">
        <v>37.958300000000001</v>
      </c>
      <c r="D171">
        <v>179</v>
      </c>
      <c r="E171">
        <v>1619.51</v>
      </c>
    </row>
    <row r="172" spans="2:5" x14ac:dyDescent="0.25">
      <c r="B172">
        <v>-95.625</v>
      </c>
      <c r="C172">
        <v>38.875</v>
      </c>
      <c r="D172">
        <v>180</v>
      </c>
      <c r="E172">
        <v>200.55199999999999</v>
      </c>
    </row>
    <row r="173" spans="2:5" x14ac:dyDescent="0.25">
      <c r="B173">
        <v>-97.375</v>
      </c>
      <c r="C173">
        <v>37.208300000000001</v>
      </c>
      <c r="D173">
        <v>181</v>
      </c>
      <c r="E173">
        <v>68.389799999999994</v>
      </c>
    </row>
    <row r="174" spans="2:5" x14ac:dyDescent="0.25">
      <c r="B174">
        <v>-95.875</v>
      </c>
      <c r="C174">
        <v>39.208300000000001</v>
      </c>
      <c r="D174">
        <v>182</v>
      </c>
      <c r="E174">
        <v>663.85599999999999</v>
      </c>
    </row>
    <row r="175" spans="2:5" x14ac:dyDescent="0.25">
      <c r="B175">
        <v>-94.875</v>
      </c>
      <c r="C175">
        <v>38.625</v>
      </c>
      <c r="D175">
        <v>183</v>
      </c>
      <c r="E175">
        <v>469.04899999999998</v>
      </c>
    </row>
    <row r="176" spans="2:5" x14ac:dyDescent="0.25">
      <c r="B176">
        <v>-96.208299999999994</v>
      </c>
      <c r="C176">
        <v>37.708300000000001</v>
      </c>
      <c r="D176">
        <v>184</v>
      </c>
      <c r="E176">
        <v>1628.04</v>
      </c>
    </row>
    <row r="177" spans="2:5" x14ac:dyDescent="0.25">
      <c r="B177">
        <v>-96.375</v>
      </c>
      <c r="C177">
        <v>38.625</v>
      </c>
      <c r="D177">
        <v>186</v>
      </c>
      <c r="E177">
        <v>268.02800000000002</v>
      </c>
    </row>
    <row r="178" spans="2:5" x14ac:dyDescent="0.25">
      <c r="B178">
        <v>-96.208299999999994</v>
      </c>
      <c r="C178">
        <v>37.125</v>
      </c>
      <c r="D178">
        <v>187</v>
      </c>
      <c r="E178">
        <v>205.245</v>
      </c>
    </row>
    <row r="179" spans="2:5" x14ac:dyDescent="0.25">
      <c r="B179">
        <v>-97.458299999999994</v>
      </c>
      <c r="C179">
        <v>38.625</v>
      </c>
      <c r="D179">
        <v>188</v>
      </c>
      <c r="E179">
        <v>67.085099999999997</v>
      </c>
    </row>
    <row r="180" spans="2:5" x14ac:dyDescent="0.25">
      <c r="B180">
        <v>-98.708299999999994</v>
      </c>
      <c r="C180">
        <v>37.625</v>
      </c>
      <c r="D180">
        <v>189</v>
      </c>
      <c r="E180">
        <v>272.11799999999999</v>
      </c>
    </row>
    <row r="181" spans="2:5" x14ac:dyDescent="0.25">
      <c r="B181">
        <v>-97.458299999999994</v>
      </c>
      <c r="C181">
        <v>37.625</v>
      </c>
      <c r="D181">
        <v>190</v>
      </c>
      <c r="E181">
        <v>68.010400000000004</v>
      </c>
    </row>
    <row r="182" spans="2:5" x14ac:dyDescent="0.25">
      <c r="B182">
        <v>-95.875</v>
      </c>
      <c r="C182">
        <v>38.708300000000001</v>
      </c>
      <c r="D182">
        <v>191</v>
      </c>
      <c r="E182">
        <v>200.94300000000001</v>
      </c>
    </row>
    <row r="183" spans="2:5" x14ac:dyDescent="0.25">
      <c r="B183">
        <v>-95.625</v>
      </c>
      <c r="C183">
        <v>38.625</v>
      </c>
      <c r="D183">
        <v>192</v>
      </c>
      <c r="E183">
        <v>67.085099999999997</v>
      </c>
    </row>
    <row r="184" spans="2:5" x14ac:dyDescent="0.25">
      <c r="B184">
        <v>-96.791700000000006</v>
      </c>
      <c r="C184">
        <v>38.208300000000001</v>
      </c>
      <c r="D184">
        <v>193</v>
      </c>
      <c r="E184">
        <v>135.023</v>
      </c>
    </row>
    <row r="185" spans="2:5" x14ac:dyDescent="0.25">
      <c r="B185">
        <v>-97.291700000000006</v>
      </c>
      <c r="C185">
        <v>38.458300000000001</v>
      </c>
      <c r="D185">
        <v>194</v>
      </c>
      <c r="E185">
        <v>201.8</v>
      </c>
    </row>
    <row r="186" spans="2:5" x14ac:dyDescent="0.25">
      <c r="B186">
        <v>-95.708299999999994</v>
      </c>
      <c r="C186">
        <v>38.625</v>
      </c>
      <c r="D186">
        <v>195</v>
      </c>
      <c r="E186">
        <v>67.085099999999997</v>
      </c>
    </row>
    <row r="187" spans="2:5" x14ac:dyDescent="0.25">
      <c r="B187">
        <v>-97.458299999999994</v>
      </c>
      <c r="C187">
        <v>37.708300000000001</v>
      </c>
      <c r="D187">
        <v>196</v>
      </c>
      <c r="E187">
        <v>67.934100000000001</v>
      </c>
    </row>
    <row r="188" spans="2:5" x14ac:dyDescent="0.25">
      <c r="B188">
        <v>-94.541700000000006</v>
      </c>
      <c r="C188">
        <v>38.875</v>
      </c>
      <c r="D188">
        <v>197</v>
      </c>
      <c r="E188">
        <v>267.637</v>
      </c>
    </row>
    <row r="189" spans="2:5" x14ac:dyDescent="0.25">
      <c r="B189">
        <v>-96.625</v>
      </c>
      <c r="C189">
        <v>39.208300000000001</v>
      </c>
      <c r="D189">
        <v>198</v>
      </c>
      <c r="E189">
        <v>66.535899999999998</v>
      </c>
    </row>
    <row r="190" spans="2:5" x14ac:dyDescent="0.25">
      <c r="B190">
        <v>-94.958299999999994</v>
      </c>
      <c r="C190">
        <v>37.875</v>
      </c>
      <c r="D190">
        <v>200</v>
      </c>
      <c r="E190">
        <v>339.21100000000001</v>
      </c>
    </row>
    <row r="191" spans="2:5" x14ac:dyDescent="0.25">
      <c r="B191">
        <v>-95.625</v>
      </c>
      <c r="C191">
        <v>39.708300000000001</v>
      </c>
      <c r="D191">
        <v>201</v>
      </c>
      <c r="E191">
        <v>263.99900000000002</v>
      </c>
    </row>
    <row r="192" spans="2:5" x14ac:dyDescent="0.25">
      <c r="B192">
        <v>-96.625</v>
      </c>
      <c r="C192">
        <v>38.791699999999999</v>
      </c>
      <c r="D192">
        <v>202</v>
      </c>
      <c r="E192">
        <v>133.78</v>
      </c>
    </row>
    <row r="193" spans="2:5" x14ac:dyDescent="0.25">
      <c r="B193">
        <v>-94.625</v>
      </c>
      <c r="C193">
        <v>38.875</v>
      </c>
      <c r="D193">
        <v>203</v>
      </c>
      <c r="E193">
        <v>267.55900000000003</v>
      </c>
    </row>
    <row r="194" spans="2:5" x14ac:dyDescent="0.25">
      <c r="B194">
        <v>-94.625</v>
      </c>
      <c r="C194">
        <v>38.958300000000001</v>
      </c>
      <c r="D194">
        <v>204</v>
      </c>
      <c r="E194">
        <v>66.772199999999998</v>
      </c>
    </row>
    <row r="195" spans="2:5" x14ac:dyDescent="0.25">
      <c r="B195">
        <v>-95.958299999999994</v>
      </c>
      <c r="C195">
        <v>39.458300000000001</v>
      </c>
      <c r="D195">
        <v>206</v>
      </c>
      <c r="E195">
        <v>132.517</v>
      </c>
    </row>
    <row r="196" spans="2:5" x14ac:dyDescent="0.25">
      <c r="B196">
        <v>-98.208299999999994</v>
      </c>
      <c r="C196">
        <v>37.791699999999999</v>
      </c>
      <c r="D196">
        <v>213</v>
      </c>
      <c r="E196">
        <v>67.857600000000005</v>
      </c>
    </row>
    <row r="197" spans="2:5" x14ac:dyDescent="0.25">
      <c r="B197">
        <v>-94.708299999999994</v>
      </c>
      <c r="C197">
        <v>38.791699999999999</v>
      </c>
      <c r="D197">
        <v>214</v>
      </c>
      <c r="E197">
        <v>133.858</v>
      </c>
    </row>
    <row r="198" spans="2:5" x14ac:dyDescent="0.25">
      <c r="B198">
        <v>-95.458299999999994</v>
      </c>
      <c r="C198">
        <v>37.291699999999999</v>
      </c>
      <c r="D198">
        <v>215</v>
      </c>
      <c r="E198">
        <v>68.3142</v>
      </c>
    </row>
    <row r="199" spans="2:5" x14ac:dyDescent="0.25">
      <c r="B199">
        <v>-94.958299999999994</v>
      </c>
      <c r="C199">
        <v>38.791699999999999</v>
      </c>
      <c r="D199">
        <v>218</v>
      </c>
      <c r="E199">
        <v>66.928899999999999</v>
      </c>
    </row>
    <row r="200" spans="2:5" x14ac:dyDescent="0.25">
      <c r="B200">
        <v>-94.708299999999994</v>
      </c>
      <c r="C200">
        <v>38.958300000000001</v>
      </c>
      <c r="D200">
        <v>219</v>
      </c>
      <c r="E200">
        <v>66.772199999999998</v>
      </c>
    </row>
    <row r="201" spans="2:5" x14ac:dyDescent="0.25">
      <c r="B201">
        <v>-94.875</v>
      </c>
      <c r="C201">
        <v>38.875</v>
      </c>
      <c r="D201">
        <v>221</v>
      </c>
      <c r="E201">
        <v>66.8506</v>
      </c>
    </row>
    <row r="202" spans="2:5" x14ac:dyDescent="0.25">
      <c r="B202">
        <v>-95.958299999999994</v>
      </c>
      <c r="C202">
        <v>39.541699999999999</v>
      </c>
      <c r="D202">
        <v>222</v>
      </c>
      <c r="E202">
        <v>66.218999999999994</v>
      </c>
    </row>
    <row r="203" spans="2:5" x14ac:dyDescent="0.25">
      <c r="B203">
        <v>-95.041700000000006</v>
      </c>
      <c r="C203">
        <v>38.708300000000001</v>
      </c>
      <c r="D203">
        <v>224</v>
      </c>
      <c r="E203">
        <v>67.007099999999994</v>
      </c>
    </row>
    <row r="204" spans="2:5" x14ac:dyDescent="0.25">
      <c r="B204">
        <v>-94.708299999999994</v>
      </c>
      <c r="C204">
        <v>38.875</v>
      </c>
      <c r="D204">
        <v>226</v>
      </c>
      <c r="E204">
        <v>66.8506</v>
      </c>
    </row>
    <row r="205" spans="2:5" x14ac:dyDescent="0.25">
      <c r="B205">
        <v>-97.041700000000006</v>
      </c>
      <c r="C205">
        <v>37.875</v>
      </c>
      <c r="D205">
        <v>229</v>
      </c>
      <c r="E205">
        <v>406.072</v>
      </c>
    </row>
    <row r="206" spans="2:5" x14ac:dyDescent="0.25">
      <c r="B206">
        <v>-94.875</v>
      </c>
      <c r="C206">
        <v>38.791699999999999</v>
      </c>
      <c r="D206">
        <v>231</v>
      </c>
      <c r="E206">
        <v>66.928899999999999</v>
      </c>
    </row>
    <row r="207" spans="2:5" x14ac:dyDescent="0.25">
      <c r="B207">
        <v>-96.625</v>
      </c>
      <c r="C207">
        <v>39.125</v>
      </c>
      <c r="D207">
        <v>232</v>
      </c>
      <c r="E207">
        <v>119542</v>
      </c>
    </row>
    <row r="208" spans="2:5" x14ac:dyDescent="0.25">
      <c r="B208">
        <v>-95.791700000000006</v>
      </c>
      <c r="C208">
        <v>39.041699999999999</v>
      </c>
      <c r="D208">
        <v>233</v>
      </c>
      <c r="E208">
        <v>147988</v>
      </c>
    </row>
    <row r="209" spans="2:5" x14ac:dyDescent="0.25">
      <c r="B209">
        <v>-96.708299999999994</v>
      </c>
      <c r="C209">
        <v>39.291699999999999</v>
      </c>
      <c r="D209">
        <v>234</v>
      </c>
      <c r="E209">
        <v>66.456900000000005</v>
      </c>
    </row>
    <row r="210" spans="2:5" x14ac:dyDescent="0.25">
      <c r="B210">
        <v>-101.958</v>
      </c>
      <c r="C210">
        <v>38.041699999999999</v>
      </c>
      <c r="D210">
        <v>236</v>
      </c>
      <c r="E210">
        <v>66464.2</v>
      </c>
    </row>
    <row r="211" spans="2:5" x14ac:dyDescent="0.25">
      <c r="B211">
        <v>-101.458</v>
      </c>
      <c r="C211">
        <v>37.875</v>
      </c>
      <c r="D211">
        <v>238</v>
      </c>
      <c r="E211">
        <v>68157</v>
      </c>
    </row>
    <row r="212" spans="2:5" x14ac:dyDescent="0.25">
      <c r="B212">
        <v>-101.375</v>
      </c>
      <c r="C212">
        <v>37.875</v>
      </c>
      <c r="D212">
        <v>239</v>
      </c>
      <c r="E212">
        <v>74292.3</v>
      </c>
    </row>
    <row r="213" spans="2:5" x14ac:dyDescent="0.25">
      <c r="B213">
        <v>-101.042</v>
      </c>
      <c r="C213">
        <v>37.958300000000001</v>
      </c>
      <c r="D213">
        <v>240</v>
      </c>
      <c r="E213">
        <v>76321.399999999994</v>
      </c>
    </row>
  </sheetData>
  <sortState xmlns:xlrd2="http://schemas.microsoft.com/office/spreadsheetml/2017/richdata2" ref="B2:E213">
    <sortCondition ref="D2:D2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3"/>
  <sheetViews>
    <sheetView topLeftCell="A199" zoomScale="80" zoomScaleNormal="80" workbookViewId="0">
      <selection activeCell="J234" sqref="J234"/>
    </sheetView>
  </sheetViews>
  <sheetFormatPr defaultRowHeight="15" x14ac:dyDescent="0.25"/>
  <cols>
    <col min="1" max="1" width="15.7109375" customWidth="1"/>
    <col min="2" max="2" width="10.140625" bestFit="1" customWidth="1"/>
    <col min="3" max="3" width="12" bestFit="1" customWidth="1"/>
    <col min="4" max="4" width="65.7109375" customWidth="1"/>
    <col min="5" max="5" width="12" bestFit="1" customWidth="1"/>
    <col min="6" max="6" width="12.7109375" bestFit="1" customWidth="1"/>
    <col min="7" max="7" width="12.85546875" style="1" bestFit="1" customWidth="1"/>
    <col min="8" max="8" width="18" style="1" customWidth="1"/>
    <col min="9" max="9" width="20.140625" style="1" bestFit="1" customWidth="1"/>
    <col min="10" max="10" width="15.28515625" bestFit="1" customWidth="1"/>
    <col min="11" max="11" width="23.28515625" customWidth="1"/>
    <col min="12" max="12" width="47.140625" bestFit="1" customWidth="1"/>
    <col min="13" max="13" width="25.85546875" customWidth="1"/>
    <col min="14" max="14" width="30.85546875" customWidth="1"/>
  </cols>
  <sheetData>
    <row r="1" spans="1:15" x14ac:dyDescent="0.25">
      <c r="J1" t="s">
        <v>280</v>
      </c>
      <c r="K1" t="s">
        <v>282</v>
      </c>
    </row>
    <row r="2" spans="1:15" x14ac:dyDescent="0.25"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12</v>
      </c>
      <c r="I2" s="1" t="s">
        <v>13</v>
      </c>
      <c r="J2" t="s">
        <v>14</v>
      </c>
      <c r="K2">
        <v>2.5899881100000002</v>
      </c>
    </row>
    <row r="3" spans="1:15" x14ac:dyDescent="0.25">
      <c r="A3" s="1" t="s">
        <v>278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s="1" t="s">
        <v>5</v>
      </c>
      <c r="H3" s="2" t="str">
        <f>accuracy!C4</f>
        <v>accuracy_rank</v>
      </c>
      <c r="I3" s="1" t="s">
        <v>6</v>
      </c>
      <c r="J3" t="s">
        <v>7</v>
      </c>
      <c r="K3" t="s">
        <v>281</v>
      </c>
      <c r="L3" s="2" t="s">
        <v>286</v>
      </c>
      <c r="M3" s="2" t="s">
        <v>278</v>
      </c>
      <c r="N3" s="2"/>
    </row>
    <row r="4" spans="1:15" x14ac:dyDescent="0.25">
      <c r="A4">
        <f>M4</f>
        <v>1</v>
      </c>
      <c r="B4" t="s">
        <v>15</v>
      </c>
      <c r="C4">
        <v>6892518</v>
      </c>
      <c r="D4" t="s">
        <v>123</v>
      </c>
      <c r="E4">
        <v>39.046111099999997</v>
      </c>
      <c r="F4">
        <v>-94.789444399999994</v>
      </c>
      <c r="G4" s="1" t="s">
        <v>124</v>
      </c>
      <c r="H4" s="1">
        <f>VLOOKUP(G4,accuracy!$B$5:$C$13,2,FALSE)</f>
        <v>6</v>
      </c>
      <c r="I4" s="1" t="s">
        <v>18</v>
      </c>
      <c r="J4">
        <v>59985</v>
      </c>
      <c r="K4">
        <f>J4*$K$2</f>
        <v>155360.43677835001</v>
      </c>
      <c r="L4">
        <f>VLOOKUP(M4,edwin_code_catchment_area_lddso!$D$2:$E$213,2,FALSE)</f>
        <v>154841</v>
      </c>
      <c r="M4">
        <v>1</v>
      </c>
      <c r="O4">
        <f t="shared" ref="O4:O67" si="0">L4/J4</f>
        <v>2.5813286654997083</v>
      </c>
    </row>
    <row r="5" spans="1:15" x14ac:dyDescent="0.25">
      <c r="A5">
        <f t="shared" ref="A5:A68" si="1">M5</f>
        <v>2</v>
      </c>
      <c r="B5" t="s">
        <v>15</v>
      </c>
      <c r="C5">
        <v>6892350</v>
      </c>
      <c r="D5" t="s">
        <v>117</v>
      </c>
      <c r="E5">
        <v>38.983337499999998</v>
      </c>
      <c r="F5">
        <v>-94.964689300000003</v>
      </c>
      <c r="G5" s="1" t="s">
        <v>17</v>
      </c>
      <c r="H5" s="1">
        <f>VLOOKUP(G5,accuracy!$B$5:$C$13,2,FALSE)</f>
        <v>8</v>
      </c>
      <c r="I5" s="1" t="s">
        <v>18</v>
      </c>
      <c r="J5">
        <v>59756</v>
      </c>
      <c r="K5">
        <f t="shared" ref="K5:K68" si="2">J5*$K$2</f>
        <v>154767.32950116001</v>
      </c>
      <c r="L5">
        <f>VLOOKUP(M5,edwin_code_catchment_area_lddso!$D$2:$E$213,2,FALSE)</f>
        <v>154307</v>
      </c>
      <c r="M5">
        <v>2</v>
      </c>
      <c r="O5">
        <f t="shared" si="0"/>
        <v>2.5822846241381621</v>
      </c>
    </row>
    <row r="6" spans="1:15" x14ac:dyDescent="0.25">
      <c r="A6">
        <f t="shared" si="1"/>
        <v>3</v>
      </c>
      <c r="B6" t="s">
        <v>15</v>
      </c>
      <c r="C6">
        <v>6891080</v>
      </c>
      <c r="D6" t="s">
        <v>111</v>
      </c>
      <c r="E6">
        <v>38.973277779999997</v>
      </c>
      <c r="F6">
        <v>-95.232111099999997</v>
      </c>
      <c r="G6" s="1">
        <v>1</v>
      </c>
      <c r="H6" s="1">
        <f>VLOOKUP(G6,accuracy!$B$5:$C$13,2,FALSE)</f>
        <v>2</v>
      </c>
      <c r="I6" s="1" t="s">
        <v>18</v>
      </c>
      <c r="J6">
        <v>58500</v>
      </c>
      <c r="K6">
        <f t="shared" si="2"/>
        <v>151514.304435</v>
      </c>
      <c r="L6">
        <f>VLOOKUP(M6,edwin_code_catchment_area_lddso!$D$2:$E$213,2,FALSE)</f>
        <v>153040</v>
      </c>
      <c r="M6">
        <v>3</v>
      </c>
      <c r="O6">
        <f t="shared" si="0"/>
        <v>2.6160683760683763</v>
      </c>
    </row>
    <row r="7" spans="1:15" x14ac:dyDescent="0.25">
      <c r="A7">
        <f t="shared" si="1"/>
        <v>4</v>
      </c>
      <c r="B7" t="s">
        <v>15</v>
      </c>
      <c r="C7">
        <v>6891000</v>
      </c>
      <c r="D7" t="s">
        <v>110</v>
      </c>
      <c r="E7">
        <v>39.051111570000003</v>
      </c>
      <c r="F7">
        <v>-95.386363299999999</v>
      </c>
      <c r="G7" s="1" t="s">
        <v>17</v>
      </c>
      <c r="H7" s="1">
        <f>VLOOKUP(G7,accuracy!$B$5:$C$13,2,FALSE)</f>
        <v>8</v>
      </c>
      <c r="I7" s="1" t="s">
        <v>18</v>
      </c>
      <c r="J7">
        <v>58460</v>
      </c>
      <c r="K7">
        <f t="shared" si="2"/>
        <v>151410.7049106</v>
      </c>
      <c r="L7">
        <f>VLOOKUP(M7,edwin_code_catchment_area_lddso!$D$2:$E$213,2,FALSE)</f>
        <v>152706</v>
      </c>
      <c r="M7">
        <v>4</v>
      </c>
      <c r="O7">
        <f t="shared" si="0"/>
        <v>2.612145056448854</v>
      </c>
    </row>
    <row r="8" spans="1:15" x14ac:dyDescent="0.25">
      <c r="A8">
        <f t="shared" si="1"/>
        <v>5</v>
      </c>
      <c r="B8" t="s">
        <v>15</v>
      </c>
      <c r="C8">
        <v>6889000</v>
      </c>
      <c r="D8" t="s">
        <v>97</v>
      </c>
      <c r="E8">
        <v>39.066666599999998</v>
      </c>
      <c r="F8">
        <v>-95.6497028</v>
      </c>
      <c r="G8" s="1" t="s">
        <v>17</v>
      </c>
      <c r="H8" s="1">
        <f>VLOOKUP(G8,accuracy!$B$5:$C$13,2,FALSE)</f>
        <v>8</v>
      </c>
      <c r="I8" s="1" t="s">
        <v>18</v>
      </c>
      <c r="J8">
        <v>56720</v>
      </c>
      <c r="K8">
        <f t="shared" si="2"/>
        <v>146904.12559920002</v>
      </c>
      <c r="L8">
        <f>VLOOKUP(M8,edwin_code_catchment_area_lddso!$D$2:$E$213,2,FALSE)</f>
        <v>148255</v>
      </c>
      <c r="M8">
        <v>5</v>
      </c>
      <c r="O8">
        <f t="shared" si="0"/>
        <v>2.6138046544428772</v>
      </c>
    </row>
    <row r="9" spans="1:15" x14ac:dyDescent="0.25">
      <c r="A9">
        <f t="shared" si="1"/>
        <v>6</v>
      </c>
      <c r="B9" t="s">
        <v>15</v>
      </c>
      <c r="C9">
        <v>6888990</v>
      </c>
      <c r="D9" t="s">
        <v>96</v>
      </c>
      <c r="E9">
        <v>39.071944350000003</v>
      </c>
      <c r="F9">
        <v>-95.716371499999994</v>
      </c>
      <c r="G9" s="1" t="s">
        <v>17</v>
      </c>
      <c r="H9" s="1">
        <f>VLOOKUP(G9,accuracy!$B$5:$C$13,2,FALSE)</f>
        <v>8</v>
      </c>
      <c r="I9" s="1" t="s">
        <v>18</v>
      </c>
      <c r="J9">
        <v>56686</v>
      </c>
      <c r="K9">
        <f t="shared" si="2"/>
        <v>146816.06600346</v>
      </c>
      <c r="L9">
        <f>VLOOKUP(M9,edwin_code_catchment_area_lddso!$D$2:$E$213,2,FALSE)</f>
        <v>148121</v>
      </c>
      <c r="M9">
        <v>6</v>
      </c>
      <c r="O9">
        <f t="shared" si="0"/>
        <v>2.6130085029813359</v>
      </c>
    </row>
    <row r="10" spans="1:15" x14ac:dyDescent="0.25">
      <c r="A10">
        <f t="shared" si="1"/>
        <v>7</v>
      </c>
      <c r="B10" t="s">
        <v>15</v>
      </c>
      <c r="C10">
        <v>6888350</v>
      </c>
      <c r="D10" t="s">
        <v>93</v>
      </c>
      <c r="E10">
        <v>39.193052649999998</v>
      </c>
      <c r="F10">
        <v>-96.147494499999993</v>
      </c>
      <c r="G10" s="1" t="s">
        <v>17</v>
      </c>
      <c r="H10" s="1">
        <f>VLOOKUP(G10,accuracy!$B$5:$C$13,2,FALSE)</f>
        <v>8</v>
      </c>
      <c r="I10" s="1" t="s">
        <v>18</v>
      </c>
      <c r="J10">
        <v>55870</v>
      </c>
      <c r="K10">
        <f t="shared" si="2"/>
        <v>144702.6357057</v>
      </c>
      <c r="L10">
        <f>VLOOKUP(M10,edwin_code_catchment_area_lddso!$D$2:$E$213,2,FALSE)</f>
        <v>145657</v>
      </c>
      <c r="M10">
        <v>7</v>
      </c>
      <c r="O10">
        <f t="shared" si="0"/>
        <v>2.6070699838911757</v>
      </c>
    </row>
    <row r="11" spans="1:15" x14ac:dyDescent="0.25">
      <c r="A11">
        <f t="shared" si="1"/>
        <v>8</v>
      </c>
      <c r="B11" t="s">
        <v>15</v>
      </c>
      <c r="C11">
        <v>6887500</v>
      </c>
      <c r="D11" t="s">
        <v>90</v>
      </c>
      <c r="E11">
        <v>39.198330140000003</v>
      </c>
      <c r="F11">
        <v>-96.305553200000006</v>
      </c>
      <c r="G11" s="1" t="s">
        <v>17</v>
      </c>
      <c r="H11" s="1">
        <f>VLOOKUP(G11,accuracy!$B$5:$C$13,2,FALSE)</f>
        <v>8</v>
      </c>
      <c r="I11" s="1" t="s">
        <v>18</v>
      </c>
      <c r="J11">
        <v>55280</v>
      </c>
      <c r="K11">
        <f t="shared" si="2"/>
        <v>143174.5427208</v>
      </c>
      <c r="L11">
        <f>VLOOKUP(M11,edwin_code_catchment_area_lddso!$D$2:$E$213,2,FALSE)</f>
        <v>144524</v>
      </c>
      <c r="M11">
        <v>8</v>
      </c>
      <c r="O11">
        <f t="shared" si="0"/>
        <v>2.6143994211287986</v>
      </c>
    </row>
    <row r="12" spans="1:15" x14ac:dyDescent="0.25">
      <c r="A12">
        <f t="shared" si="1"/>
        <v>9</v>
      </c>
      <c r="B12" t="s">
        <v>15</v>
      </c>
      <c r="C12">
        <v>6879100</v>
      </c>
      <c r="D12" t="s">
        <v>78</v>
      </c>
      <c r="E12">
        <v>39.061664569999998</v>
      </c>
      <c r="F12">
        <v>-96.766396299999997</v>
      </c>
      <c r="G12" s="1" t="s">
        <v>17</v>
      </c>
      <c r="H12" s="1">
        <f>VLOOKUP(G12,accuracy!$B$5:$C$13,2,FALSE)</f>
        <v>8</v>
      </c>
      <c r="I12" s="1" t="s">
        <v>18</v>
      </c>
      <c r="J12">
        <v>44870</v>
      </c>
      <c r="K12">
        <f t="shared" si="2"/>
        <v>116212.76649570001</v>
      </c>
      <c r="L12">
        <f>VLOOKUP(M12,edwin_code_catchment_area_lddso!$D$2:$E$213,2,FALSE)</f>
        <v>118809</v>
      </c>
      <c r="M12">
        <v>9</v>
      </c>
      <c r="O12">
        <f t="shared" si="0"/>
        <v>2.6478493425451304</v>
      </c>
    </row>
    <row r="13" spans="1:15" x14ac:dyDescent="0.25">
      <c r="A13">
        <f t="shared" si="1"/>
        <v>10</v>
      </c>
      <c r="B13" t="s">
        <v>15</v>
      </c>
      <c r="C13">
        <v>7145600</v>
      </c>
      <c r="D13" t="s">
        <v>209</v>
      </c>
      <c r="E13">
        <v>37.274405559999998</v>
      </c>
      <c r="F13">
        <v>-97.162263899999999</v>
      </c>
      <c r="G13" s="1">
        <v>1</v>
      </c>
      <c r="H13" s="1">
        <f>VLOOKUP(G13,accuracy!$B$5:$C$13,2,FALSE)</f>
        <v>2</v>
      </c>
      <c r="I13" s="1" t="s">
        <v>18</v>
      </c>
      <c r="J13">
        <v>43801</v>
      </c>
      <c r="K13">
        <f t="shared" si="2"/>
        <v>113444.06920611001</v>
      </c>
      <c r="L13">
        <f>VLOOKUP(M13,edwin_code_catchment_area_lddso!$D$2:$E$213,2,FALSE)</f>
        <v>120187</v>
      </c>
      <c r="M13">
        <v>10</v>
      </c>
      <c r="O13">
        <f t="shared" si="0"/>
        <v>2.7439327869226728</v>
      </c>
    </row>
    <row r="14" spans="1:15" x14ac:dyDescent="0.25">
      <c r="A14">
        <f t="shared" si="1"/>
        <v>11</v>
      </c>
      <c r="B14" t="s">
        <v>15</v>
      </c>
      <c r="C14">
        <v>7146500</v>
      </c>
      <c r="D14" t="s">
        <v>211</v>
      </c>
      <c r="E14">
        <v>37.037508299999999</v>
      </c>
      <c r="F14">
        <v>-97.039219399999993</v>
      </c>
      <c r="G14" s="1" t="s">
        <v>33</v>
      </c>
      <c r="H14" s="1">
        <f>VLOOKUP(G14,accuracy!$B$5:$C$13,2,FALSE)</f>
        <v>4</v>
      </c>
      <c r="I14" s="1" t="s">
        <v>18</v>
      </c>
      <c r="J14">
        <v>43713</v>
      </c>
      <c r="K14">
        <f t="shared" si="2"/>
        <v>113216.15025243</v>
      </c>
      <c r="L14">
        <f>VLOOKUP(M14,edwin_code_catchment_area_lddso!$D$2:$E$213,2,FALSE)</f>
        <v>120872</v>
      </c>
      <c r="M14">
        <v>11</v>
      </c>
      <c r="O14">
        <f t="shared" si="0"/>
        <v>2.7651270789010134</v>
      </c>
    </row>
    <row r="15" spans="1:15" x14ac:dyDescent="0.25">
      <c r="A15">
        <f t="shared" si="1"/>
        <v>12</v>
      </c>
      <c r="B15" t="s">
        <v>15</v>
      </c>
      <c r="C15">
        <v>7144570</v>
      </c>
      <c r="D15" t="s">
        <v>199</v>
      </c>
      <c r="E15">
        <v>37.475502779999999</v>
      </c>
      <c r="F15">
        <v>-97.261272199999993</v>
      </c>
      <c r="G15" s="1">
        <v>5</v>
      </c>
      <c r="H15" s="1">
        <f>VLOOKUP(G15,accuracy!$B$5:$C$13,2,FALSE)</f>
        <v>3</v>
      </c>
      <c r="I15" s="1" t="s">
        <v>18</v>
      </c>
      <c r="J15">
        <v>40870</v>
      </c>
      <c r="K15">
        <f t="shared" si="2"/>
        <v>105852.8140557</v>
      </c>
      <c r="L15">
        <f>VLOOKUP(M15,edwin_code_catchment_area_lddso!$D$2:$E$213,2,FALSE)</f>
        <v>5106.3999999999996</v>
      </c>
      <c r="M15">
        <v>12</v>
      </c>
      <c r="O15">
        <f t="shared" si="0"/>
        <v>0.12494250061169561</v>
      </c>
    </row>
    <row r="16" spans="1:15" x14ac:dyDescent="0.25">
      <c r="A16">
        <f t="shared" si="1"/>
        <v>13</v>
      </c>
      <c r="B16" t="s">
        <v>15</v>
      </c>
      <c r="C16">
        <v>7144550</v>
      </c>
      <c r="D16" t="s">
        <v>198</v>
      </c>
      <c r="E16">
        <v>37.544184569999999</v>
      </c>
      <c r="F16">
        <v>-97.275599900000003</v>
      </c>
      <c r="G16" s="1" t="s">
        <v>17</v>
      </c>
      <c r="H16" s="1">
        <f>VLOOKUP(G16,accuracy!$B$5:$C$13,2,FALSE)</f>
        <v>8</v>
      </c>
      <c r="I16" s="1" t="s">
        <v>18</v>
      </c>
      <c r="J16">
        <v>40830</v>
      </c>
      <c r="K16">
        <f t="shared" si="2"/>
        <v>105749.21453130001</v>
      </c>
      <c r="L16">
        <f>VLOOKUP(M16,edwin_code_catchment_area_lddso!$D$2:$E$213,2,FALSE)</f>
        <v>110324</v>
      </c>
      <c r="M16">
        <v>13</v>
      </c>
      <c r="O16">
        <f t="shared" si="0"/>
        <v>2.7020328190056331</v>
      </c>
    </row>
    <row r="17" spans="1:15" x14ac:dyDescent="0.25">
      <c r="A17">
        <f t="shared" si="1"/>
        <v>14</v>
      </c>
      <c r="B17" t="s">
        <v>15</v>
      </c>
      <c r="C17">
        <v>7144300</v>
      </c>
      <c r="D17" t="s">
        <v>192</v>
      </c>
      <c r="E17">
        <v>37.643348490000001</v>
      </c>
      <c r="F17">
        <v>-97.335322700000006</v>
      </c>
      <c r="G17" s="1" t="s">
        <v>17</v>
      </c>
      <c r="H17" s="1">
        <f>VLOOKUP(G17,accuracy!$B$5:$C$13,2,FALSE)</f>
        <v>8</v>
      </c>
      <c r="I17" s="1" t="s">
        <v>18</v>
      </c>
      <c r="J17">
        <v>40490</v>
      </c>
      <c r="K17">
        <f t="shared" si="2"/>
        <v>104868.61857390001</v>
      </c>
      <c r="L17">
        <f>VLOOKUP(M17,edwin_code_catchment_area_lddso!$D$2:$E$213,2,FALSE)</f>
        <v>204.107</v>
      </c>
      <c r="M17">
        <v>14</v>
      </c>
      <c r="O17">
        <f t="shared" si="0"/>
        <v>5.0409236848604592E-3</v>
      </c>
    </row>
    <row r="18" spans="1:15" x14ac:dyDescent="0.25">
      <c r="A18">
        <f t="shared" si="1"/>
        <v>15</v>
      </c>
      <c r="B18" t="s">
        <v>15</v>
      </c>
      <c r="C18">
        <v>7144301</v>
      </c>
      <c r="D18" t="s">
        <v>193</v>
      </c>
      <c r="E18">
        <v>37.716124200000003</v>
      </c>
      <c r="F18">
        <v>-97.402267699999996</v>
      </c>
      <c r="G18" s="1" t="s">
        <v>17</v>
      </c>
      <c r="H18" s="1">
        <f>VLOOKUP(G18,accuracy!$B$5:$C$13,2,FALSE)</f>
        <v>8</v>
      </c>
      <c r="I18" s="1" t="s">
        <v>18</v>
      </c>
      <c r="J18">
        <v>40490</v>
      </c>
      <c r="K18">
        <f t="shared" si="2"/>
        <v>104868.61857390001</v>
      </c>
      <c r="L18">
        <f>VLOOKUP(M18,edwin_code_catchment_area_lddso!$D$2:$E$213,2,FALSE)</f>
        <v>109712</v>
      </c>
      <c r="M18">
        <v>15</v>
      </c>
      <c r="O18">
        <f t="shared" si="0"/>
        <v>2.7096073104470237</v>
      </c>
    </row>
    <row r="19" spans="1:15" x14ac:dyDescent="0.25">
      <c r="A19">
        <f t="shared" si="1"/>
        <v>16</v>
      </c>
      <c r="B19" t="s">
        <v>15</v>
      </c>
      <c r="C19">
        <v>7143375</v>
      </c>
      <c r="D19" t="s">
        <v>185</v>
      </c>
      <c r="E19">
        <v>37.781401090000003</v>
      </c>
      <c r="F19">
        <v>-97.389766499999993</v>
      </c>
      <c r="G19" s="1" t="s">
        <v>17</v>
      </c>
      <c r="H19" s="1">
        <f>VLOOKUP(G19,accuracy!$B$5:$C$13,2,FALSE)</f>
        <v>8</v>
      </c>
      <c r="I19" s="1" t="s">
        <v>18</v>
      </c>
      <c r="J19">
        <v>39110</v>
      </c>
      <c r="K19">
        <f t="shared" si="2"/>
        <v>101294.43498210001</v>
      </c>
      <c r="L19">
        <f>VLOOKUP(M19,edwin_code_catchment_area_lddso!$D$2:$E$213,2,FALSE)</f>
        <v>474.31299999999999</v>
      </c>
      <c r="M19">
        <v>16</v>
      </c>
      <c r="O19">
        <f t="shared" si="0"/>
        <v>1.2127665558680644E-2</v>
      </c>
    </row>
    <row r="20" spans="1:15" x14ac:dyDescent="0.25">
      <c r="A20">
        <f t="shared" si="1"/>
        <v>17</v>
      </c>
      <c r="B20" t="s">
        <v>15</v>
      </c>
      <c r="C20">
        <v>7143350</v>
      </c>
      <c r="D20" t="s">
        <v>184</v>
      </c>
      <c r="E20">
        <v>37.842511790000003</v>
      </c>
      <c r="F20">
        <v>-97.519211200000001</v>
      </c>
      <c r="G20" s="1" t="s">
        <v>33</v>
      </c>
      <c r="H20" s="1">
        <f>VLOOKUP(G20,accuracy!$B$5:$C$13,2,FALSE)</f>
        <v>4</v>
      </c>
      <c r="I20" s="1" t="s">
        <v>18</v>
      </c>
      <c r="J20">
        <v>39050</v>
      </c>
      <c r="K20">
        <f t="shared" si="2"/>
        <v>101139.0356955</v>
      </c>
      <c r="L20">
        <f>VLOOKUP(M20,edwin_code_catchment_area_lddso!$D$2:$E$213,2,FALSE)</f>
        <v>108695</v>
      </c>
      <c r="M20">
        <v>17</v>
      </c>
      <c r="O20">
        <f t="shared" si="0"/>
        <v>2.7834827144686298</v>
      </c>
    </row>
    <row r="21" spans="1:15" x14ac:dyDescent="0.25">
      <c r="A21">
        <f t="shared" si="1"/>
        <v>18</v>
      </c>
      <c r="B21" t="s">
        <v>15</v>
      </c>
      <c r="C21">
        <v>7143330</v>
      </c>
      <c r="D21" t="s">
        <v>183</v>
      </c>
      <c r="E21">
        <v>37.946400279999999</v>
      </c>
      <c r="F21">
        <v>-97.775048799999993</v>
      </c>
      <c r="G21" s="1" t="s">
        <v>17</v>
      </c>
      <c r="H21" s="1">
        <f>VLOOKUP(G21,accuracy!$B$5:$C$13,2,FALSE)</f>
        <v>8</v>
      </c>
      <c r="I21" s="1" t="s">
        <v>18</v>
      </c>
      <c r="J21">
        <v>38910</v>
      </c>
      <c r="K21">
        <f t="shared" si="2"/>
        <v>100776.43736010001</v>
      </c>
      <c r="L21">
        <f>VLOOKUP(M21,edwin_code_catchment_area_lddso!$D$2:$E$213,2,FALSE)</f>
        <v>106398</v>
      </c>
      <c r="M21">
        <v>18</v>
      </c>
      <c r="O21">
        <f t="shared" si="0"/>
        <v>2.7344641480339242</v>
      </c>
    </row>
    <row r="22" spans="1:15" x14ac:dyDescent="0.25">
      <c r="A22">
        <f t="shared" si="1"/>
        <v>19</v>
      </c>
      <c r="B22" t="s">
        <v>15</v>
      </c>
      <c r="C22">
        <v>7142680</v>
      </c>
      <c r="D22" t="s">
        <v>181</v>
      </c>
      <c r="E22">
        <v>38.1450113</v>
      </c>
      <c r="F22">
        <v>-98.111169000000004</v>
      </c>
      <c r="G22" s="1" t="s">
        <v>17</v>
      </c>
      <c r="H22" s="1">
        <f>VLOOKUP(G22,accuracy!$B$5:$C$13,2,FALSE)</f>
        <v>8</v>
      </c>
      <c r="I22" s="1" t="s">
        <v>18</v>
      </c>
      <c r="J22">
        <v>36015</v>
      </c>
      <c r="K22">
        <f t="shared" si="2"/>
        <v>93278.421781650002</v>
      </c>
      <c r="L22">
        <f>VLOOKUP(M22,edwin_code_catchment_area_lddso!$D$2:$E$213,2,FALSE)</f>
        <v>103762</v>
      </c>
      <c r="M22">
        <v>19</v>
      </c>
      <c r="O22">
        <f t="shared" si="0"/>
        <v>2.8810773288907399</v>
      </c>
    </row>
    <row r="23" spans="1:15" x14ac:dyDescent="0.25">
      <c r="A23">
        <f t="shared" si="1"/>
        <v>20</v>
      </c>
      <c r="B23" t="s">
        <v>15</v>
      </c>
      <c r="C23">
        <v>7141300</v>
      </c>
      <c r="D23" t="s">
        <v>172</v>
      </c>
      <c r="E23">
        <v>38.353067869999997</v>
      </c>
      <c r="F23">
        <v>-98.764251900000005</v>
      </c>
      <c r="G23" s="1" t="s">
        <v>17</v>
      </c>
      <c r="H23" s="1">
        <f>VLOOKUP(G23,accuracy!$B$5:$C$13,2,FALSE)</f>
        <v>8</v>
      </c>
      <c r="I23" s="1" t="s">
        <v>18</v>
      </c>
      <c r="J23">
        <v>34356</v>
      </c>
      <c r="K23">
        <f t="shared" si="2"/>
        <v>88981.631507160011</v>
      </c>
      <c r="L23">
        <f>VLOOKUP(M23,edwin_code_catchment_area_lddso!$D$2:$E$213,2,FALSE)</f>
        <v>96596.5</v>
      </c>
      <c r="M23">
        <v>20</v>
      </c>
      <c r="O23">
        <f t="shared" si="0"/>
        <v>2.811634066829666</v>
      </c>
    </row>
    <row r="24" spans="1:15" x14ac:dyDescent="0.25">
      <c r="A24">
        <f t="shared" si="1"/>
        <v>21</v>
      </c>
      <c r="B24" t="s">
        <v>15</v>
      </c>
      <c r="C24">
        <v>7141220</v>
      </c>
      <c r="D24" t="s">
        <v>171</v>
      </c>
      <c r="E24">
        <v>38.203624840000003</v>
      </c>
      <c r="F24">
        <v>-99.002319799999995</v>
      </c>
      <c r="G24" s="1" t="s">
        <v>17</v>
      </c>
      <c r="H24" s="1">
        <f>VLOOKUP(G24,accuracy!$B$5:$C$13,2,FALSE)</f>
        <v>8</v>
      </c>
      <c r="I24" s="1" t="s">
        <v>18</v>
      </c>
      <c r="J24">
        <v>34002</v>
      </c>
      <c r="K24">
        <f t="shared" si="2"/>
        <v>88064.77571622</v>
      </c>
      <c r="L24">
        <f>VLOOKUP(M24,edwin_code_catchment_area_lddso!$D$2:$E$213,2,FALSE)</f>
        <v>92896.7</v>
      </c>
      <c r="M24">
        <v>21</v>
      </c>
      <c r="O24">
        <f t="shared" si="0"/>
        <v>2.7320951708723014</v>
      </c>
    </row>
    <row r="25" spans="1:15" x14ac:dyDescent="0.25">
      <c r="A25">
        <f t="shared" si="1"/>
        <v>22</v>
      </c>
      <c r="B25" t="s">
        <v>15</v>
      </c>
      <c r="C25">
        <v>7140000</v>
      </c>
      <c r="D25" t="s">
        <v>163</v>
      </c>
      <c r="E25">
        <v>37.927794339999998</v>
      </c>
      <c r="F25">
        <v>-99.374281699999997</v>
      </c>
      <c r="G25" s="1" t="s">
        <v>17</v>
      </c>
      <c r="H25" s="1">
        <f>VLOOKUP(G25,accuracy!$B$5:$C$13,2,FALSE)</f>
        <v>8</v>
      </c>
      <c r="I25" s="1" t="s">
        <v>18</v>
      </c>
      <c r="J25">
        <v>33066</v>
      </c>
      <c r="K25">
        <f t="shared" si="2"/>
        <v>85640.546845260003</v>
      </c>
      <c r="L25">
        <f>VLOOKUP(M25,edwin_code_catchment_area_lddso!$D$2:$E$213,2,FALSE)</f>
        <v>203.036</v>
      </c>
      <c r="M25">
        <v>22</v>
      </c>
      <c r="O25">
        <f t="shared" si="0"/>
        <v>6.140325409786488E-3</v>
      </c>
    </row>
    <row r="26" spans="1:15" x14ac:dyDescent="0.25">
      <c r="A26">
        <f t="shared" si="1"/>
        <v>23</v>
      </c>
      <c r="B26" t="s">
        <v>15</v>
      </c>
      <c r="C26">
        <v>7139000</v>
      </c>
      <c r="D26" t="s">
        <v>162</v>
      </c>
      <c r="E26">
        <v>37.955856500000003</v>
      </c>
      <c r="F26">
        <v>-100.8773844</v>
      </c>
      <c r="G26" s="1" t="s">
        <v>17</v>
      </c>
      <c r="H26" s="1">
        <f>VLOOKUP(G26,accuracy!$B$5:$C$13,2,FALSE)</f>
        <v>8</v>
      </c>
      <c r="I26" s="1" t="s">
        <v>18</v>
      </c>
      <c r="J26">
        <v>27071</v>
      </c>
      <c r="K26">
        <f t="shared" si="2"/>
        <v>70113.568125810008</v>
      </c>
      <c r="L26">
        <f>VLOOKUP(M26,edwin_code_catchment_area_lddso!$D$2:$E$213,2,FALSE)</f>
        <v>77132.800000000003</v>
      </c>
      <c r="M26">
        <v>23</v>
      </c>
      <c r="O26">
        <f t="shared" si="0"/>
        <v>2.8492778249787598</v>
      </c>
    </row>
    <row r="27" spans="1:15" x14ac:dyDescent="0.25">
      <c r="A27">
        <f t="shared" si="1"/>
        <v>24</v>
      </c>
      <c r="B27" t="s">
        <v>15</v>
      </c>
      <c r="C27">
        <v>7138070</v>
      </c>
      <c r="D27" t="s">
        <v>160</v>
      </c>
      <c r="E27">
        <v>37.969744200000001</v>
      </c>
      <c r="F27">
        <v>-101.1287794</v>
      </c>
      <c r="G27" s="1" t="s">
        <v>17</v>
      </c>
      <c r="H27" s="1">
        <f>VLOOKUP(G27,accuracy!$B$5:$C$13,2,FALSE)</f>
        <v>8</v>
      </c>
      <c r="I27" s="1" t="s">
        <v>18</v>
      </c>
      <c r="J27">
        <v>26964</v>
      </c>
      <c r="K27">
        <f t="shared" si="2"/>
        <v>69836.439398040005</v>
      </c>
      <c r="L27">
        <f>VLOOKUP(M27,edwin_code_catchment_area_lddso!$D$2:$E$213,2,FALSE)</f>
        <v>76118.2</v>
      </c>
      <c r="M27">
        <v>24</v>
      </c>
      <c r="O27">
        <f t="shared" si="0"/>
        <v>2.8229565346387777</v>
      </c>
    </row>
    <row r="28" spans="1:15" x14ac:dyDescent="0.25">
      <c r="A28">
        <f t="shared" si="1"/>
        <v>25</v>
      </c>
      <c r="B28" t="s">
        <v>15</v>
      </c>
      <c r="C28">
        <v>7138020</v>
      </c>
      <c r="D28" t="s">
        <v>156</v>
      </c>
      <c r="E28">
        <v>37.930014999999997</v>
      </c>
      <c r="F28">
        <v>-101.5493371</v>
      </c>
      <c r="G28" s="1" t="s">
        <v>17</v>
      </c>
      <c r="H28" s="1">
        <f>VLOOKUP(G28,accuracy!$B$5:$C$13,2,FALSE)</f>
        <v>8</v>
      </c>
      <c r="I28" s="1" t="s">
        <v>18</v>
      </c>
      <c r="J28">
        <v>26028</v>
      </c>
      <c r="K28">
        <f t="shared" si="2"/>
        <v>67412.210527080009</v>
      </c>
      <c r="L28">
        <f>VLOOKUP(M28,edwin_code_catchment_area_lddso!$D$2:$E$213,2,FALSE)</f>
        <v>67682.399999999994</v>
      </c>
      <c r="M28">
        <v>25</v>
      </c>
      <c r="O28">
        <f t="shared" si="0"/>
        <v>2.600368833563854</v>
      </c>
    </row>
    <row r="29" spans="1:15" x14ac:dyDescent="0.25">
      <c r="A29">
        <f t="shared" si="1"/>
        <v>26</v>
      </c>
      <c r="B29" t="s">
        <v>15</v>
      </c>
      <c r="C29">
        <v>7138000</v>
      </c>
      <c r="D29" t="s">
        <v>155</v>
      </c>
      <c r="E29">
        <v>37.966124100000002</v>
      </c>
      <c r="F29">
        <v>-101.7568387</v>
      </c>
      <c r="G29" s="1" t="s">
        <v>17</v>
      </c>
      <c r="H29" s="1">
        <f>VLOOKUP(G29,accuracy!$B$5:$C$13,2,FALSE)</f>
        <v>8</v>
      </c>
      <c r="I29" s="1" t="s">
        <v>18</v>
      </c>
      <c r="J29">
        <v>25763</v>
      </c>
      <c r="K29">
        <f t="shared" si="2"/>
        <v>66725.86367793</v>
      </c>
      <c r="L29">
        <f>VLOOKUP(M29,edwin_code_catchment_area_lddso!$D$2:$E$213,2,FALSE)</f>
        <v>67141</v>
      </c>
      <c r="M29">
        <v>26</v>
      </c>
      <c r="O29">
        <f t="shared" si="0"/>
        <v>2.6061017738617398</v>
      </c>
    </row>
    <row r="30" spans="1:15" x14ac:dyDescent="0.25">
      <c r="A30">
        <f t="shared" si="1"/>
        <v>27</v>
      </c>
      <c r="B30" t="s">
        <v>15</v>
      </c>
      <c r="C30">
        <v>7137500</v>
      </c>
      <c r="D30" t="s">
        <v>154</v>
      </c>
      <c r="E30">
        <v>38.027512899999998</v>
      </c>
      <c r="F30">
        <v>-102.0115706</v>
      </c>
      <c r="G30" s="1" t="s">
        <v>17</v>
      </c>
      <c r="H30" s="1">
        <f>VLOOKUP(G30,accuracy!$B$5:$C$13,2,FALSE)</f>
        <v>8</v>
      </c>
      <c r="I30" s="1" t="s">
        <v>18</v>
      </c>
      <c r="J30">
        <v>25410</v>
      </c>
      <c r="K30">
        <f t="shared" si="2"/>
        <v>65811.597875100008</v>
      </c>
      <c r="L30">
        <f>VLOOKUP(M30,edwin_code_catchment_area_lddso!$D$2:$E$213,2,FALSE)</f>
        <v>66329</v>
      </c>
      <c r="M30">
        <v>27</v>
      </c>
      <c r="O30">
        <f t="shared" si="0"/>
        <v>2.6103502558048013</v>
      </c>
    </row>
    <row r="31" spans="1:15" x14ac:dyDescent="0.25">
      <c r="A31">
        <f t="shared" si="1"/>
        <v>28</v>
      </c>
      <c r="B31" t="s">
        <v>15</v>
      </c>
      <c r="C31">
        <v>6857100</v>
      </c>
      <c r="D31" t="s">
        <v>36</v>
      </c>
      <c r="E31">
        <v>39.042775800000001</v>
      </c>
      <c r="F31">
        <v>-96.829453299999997</v>
      </c>
      <c r="G31" s="1" t="s">
        <v>17</v>
      </c>
      <c r="H31" s="1">
        <f>VLOOKUP(G31,accuracy!$B$5:$C$13,2,FALSE)</f>
        <v>8</v>
      </c>
      <c r="I31" s="1" t="s">
        <v>18</v>
      </c>
      <c r="J31">
        <v>24900</v>
      </c>
      <c r="K31">
        <f t="shared" si="2"/>
        <v>64490.703939000006</v>
      </c>
      <c r="L31" t="e">
        <f>VLOOKUP(M31,edwin_code_catchment_area_lddso!$D$2:$E$213,2,FALSE)</f>
        <v>#N/A</v>
      </c>
      <c r="M31">
        <v>28</v>
      </c>
      <c r="O31" t="e">
        <f t="shared" si="0"/>
        <v>#N/A</v>
      </c>
    </row>
    <row r="32" spans="1:15" x14ac:dyDescent="0.25">
      <c r="A32">
        <f t="shared" si="1"/>
        <v>29</v>
      </c>
      <c r="B32" t="s">
        <v>15</v>
      </c>
      <c r="C32">
        <v>6856600</v>
      </c>
      <c r="D32" t="s">
        <v>35</v>
      </c>
      <c r="E32">
        <v>39.355551499999997</v>
      </c>
      <c r="F32">
        <v>-97.1275203</v>
      </c>
      <c r="G32" s="1" t="s">
        <v>17</v>
      </c>
      <c r="H32" s="1">
        <f>VLOOKUP(G32,accuracy!$B$5:$C$13,2,FALSE)</f>
        <v>8</v>
      </c>
      <c r="I32" s="1" t="s">
        <v>18</v>
      </c>
      <c r="J32">
        <v>24542</v>
      </c>
      <c r="K32">
        <f t="shared" si="2"/>
        <v>63563.488195620004</v>
      </c>
      <c r="L32">
        <f>VLOOKUP(M32,edwin_code_catchment_area_lddso!$D$2:$E$213,2,FALSE)</f>
        <v>63319.8</v>
      </c>
      <c r="M32">
        <v>29</v>
      </c>
      <c r="O32">
        <f t="shared" si="0"/>
        <v>2.580058674924619</v>
      </c>
    </row>
    <row r="33" spans="1:15" x14ac:dyDescent="0.25">
      <c r="A33">
        <f t="shared" si="1"/>
        <v>30</v>
      </c>
      <c r="B33" t="s">
        <v>15</v>
      </c>
      <c r="C33">
        <v>6854500</v>
      </c>
      <c r="D33" t="s">
        <v>31</v>
      </c>
      <c r="E33">
        <v>39.798729999999999</v>
      </c>
      <c r="F33">
        <v>-97.793126599999994</v>
      </c>
      <c r="G33" s="1" t="s">
        <v>17</v>
      </c>
      <c r="H33" s="1">
        <f>VLOOKUP(G33,accuracy!$B$5:$C$13,2,FALSE)</f>
        <v>8</v>
      </c>
      <c r="I33" s="1" t="s">
        <v>18</v>
      </c>
      <c r="J33">
        <v>23560</v>
      </c>
      <c r="K33">
        <f t="shared" si="2"/>
        <v>61020.119871600007</v>
      </c>
      <c r="L33">
        <f>VLOOKUP(M33,edwin_code_catchment_area_lddso!$D$2:$E$213,2,FALSE)</f>
        <v>59878.5</v>
      </c>
      <c r="M33">
        <v>30</v>
      </c>
      <c r="O33">
        <f t="shared" si="0"/>
        <v>2.5415322580645161</v>
      </c>
    </row>
    <row r="34" spans="1:15" x14ac:dyDescent="0.25">
      <c r="A34">
        <f t="shared" si="1"/>
        <v>31</v>
      </c>
      <c r="B34" t="s">
        <v>15</v>
      </c>
      <c r="C34">
        <v>6856000</v>
      </c>
      <c r="D34" t="s">
        <v>34</v>
      </c>
      <c r="E34">
        <v>39.5886134</v>
      </c>
      <c r="F34">
        <v>-97.658372999999997</v>
      </c>
      <c r="G34" s="1" t="s">
        <v>17</v>
      </c>
      <c r="H34" s="1">
        <f>VLOOKUP(G34,accuracy!$B$5:$C$13,2,FALSE)</f>
        <v>8</v>
      </c>
      <c r="I34" s="1" t="s">
        <v>18</v>
      </c>
      <c r="J34">
        <v>23560</v>
      </c>
      <c r="K34">
        <f t="shared" si="2"/>
        <v>61020.119871600007</v>
      </c>
      <c r="L34">
        <f>VLOOKUP(M34,edwin_code_catchment_area_lddso!$D$2:$E$213,2,FALSE)</f>
        <v>60870.1</v>
      </c>
      <c r="M34">
        <v>31</v>
      </c>
      <c r="O34">
        <f t="shared" si="0"/>
        <v>2.5836205432937183</v>
      </c>
    </row>
    <row r="35" spans="1:15" x14ac:dyDescent="0.25">
      <c r="A35">
        <f t="shared" si="1"/>
        <v>32</v>
      </c>
      <c r="B35" t="s">
        <v>15</v>
      </c>
      <c r="C35">
        <v>6853500</v>
      </c>
      <c r="D35" t="s">
        <v>28</v>
      </c>
      <c r="E35">
        <v>39.992513000000002</v>
      </c>
      <c r="F35">
        <v>-97.932542999999995</v>
      </c>
      <c r="G35" s="1" t="s">
        <v>17</v>
      </c>
      <c r="H35" s="1">
        <f>VLOOKUP(G35,accuracy!$B$5:$C$13,2,FALSE)</f>
        <v>8</v>
      </c>
      <c r="I35" s="1" t="s">
        <v>18</v>
      </c>
      <c r="J35">
        <v>22401</v>
      </c>
      <c r="K35">
        <f t="shared" si="2"/>
        <v>58018.323652110004</v>
      </c>
      <c r="L35">
        <f>VLOOKUP(M35,edwin_code_catchment_area_lddso!$D$2:$E$213,2,FALSE)</f>
        <v>59022</v>
      </c>
      <c r="M35">
        <v>32</v>
      </c>
      <c r="O35">
        <f t="shared" si="0"/>
        <v>2.6347930895942144</v>
      </c>
    </row>
    <row r="36" spans="1:15" x14ac:dyDescent="0.25">
      <c r="A36">
        <f t="shared" si="1"/>
        <v>33</v>
      </c>
      <c r="B36" t="s">
        <v>15</v>
      </c>
      <c r="C36">
        <v>6877600</v>
      </c>
      <c r="D36" t="s">
        <v>75</v>
      </c>
      <c r="E36">
        <v>38.906389060000002</v>
      </c>
      <c r="F36">
        <v>-97.117795200000003</v>
      </c>
      <c r="G36" s="1" t="s">
        <v>17</v>
      </c>
      <c r="H36" s="1">
        <f>VLOOKUP(G36,accuracy!$B$5:$C$13,2,FALSE)</f>
        <v>8</v>
      </c>
      <c r="I36" s="1" t="s">
        <v>18</v>
      </c>
      <c r="J36">
        <v>19260</v>
      </c>
      <c r="K36">
        <f t="shared" si="2"/>
        <v>49883.170998600006</v>
      </c>
      <c r="L36">
        <f>VLOOKUP(M36,edwin_code_catchment_area_lddso!$D$2:$E$213,2,FALSE)</f>
        <v>51954.5</v>
      </c>
      <c r="M36">
        <v>33</v>
      </c>
      <c r="O36">
        <f t="shared" si="0"/>
        <v>2.6975337487019728</v>
      </c>
    </row>
    <row r="37" spans="1:15" x14ac:dyDescent="0.25">
      <c r="A37">
        <f t="shared" si="1"/>
        <v>34</v>
      </c>
      <c r="B37" t="s">
        <v>15</v>
      </c>
      <c r="C37">
        <v>6870200</v>
      </c>
      <c r="D37" t="s">
        <v>60</v>
      </c>
      <c r="E37">
        <v>38.863890089999998</v>
      </c>
      <c r="F37">
        <v>-97.483363900000001</v>
      </c>
      <c r="G37" s="1" t="s">
        <v>17</v>
      </c>
      <c r="H37" s="1">
        <f>VLOOKUP(G37,accuracy!$B$5:$C$13,2,FALSE)</f>
        <v>8</v>
      </c>
      <c r="I37" s="1" t="s">
        <v>18</v>
      </c>
      <c r="J37">
        <v>11730</v>
      </c>
      <c r="K37">
        <f t="shared" si="2"/>
        <v>30380.560530300001</v>
      </c>
      <c r="L37">
        <f>VLOOKUP(M37,edwin_code_catchment_area_lddso!$D$2:$E$213,2,FALSE)</f>
        <v>50283</v>
      </c>
      <c r="M37">
        <v>34</v>
      </c>
      <c r="O37">
        <f t="shared" si="0"/>
        <v>4.2867007672634267</v>
      </c>
    </row>
    <row r="38" spans="1:15" x14ac:dyDescent="0.25">
      <c r="A38">
        <f t="shared" si="1"/>
        <v>35</v>
      </c>
      <c r="B38" t="s">
        <v>15</v>
      </c>
      <c r="C38">
        <v>7157740</v>
      </c>
      <c r="D38" t="s">
        <v>224</v>
      </c>
      <c r="E38">
        <v>37.026694990000003</v>
      </c>
      <c r="F38">
        <v>-99.479561500000003</v>
      </c>
      <c r="G38" s="1" t="s">
        <v>17</v>
      </c>
      <c r="H38" s="1">
        <f>VLOOKUP(G38,accuracy!$B$5:$C$13,2,FALSE)</f>
        <v>8</v>
      </c>
      <c r="I38" s="1" t="s">
        <v>18</v>
      </c>
      <c r="J38">
        <v>11120</v>
      </c>
      <c r="K38">
        <f t="shared" si="2"/>
        <v>28800.667783200002</v>
      </c>
      <c r="L38">
        <f>VLOOKUP(M38,edwin_code_catchment_area_lddso!$D$2:$E$213,2,FALSE)</f>
        <v>22860.400000000001</v>
      </c>
      <c r="M38">
        <v>35</v>
      </c>
      <c r="O38">
        <f t="shared" si="0"/>
        <v>2.0557913669064751</v>
      </c>
    </row>
    <row r="39" spans="1:15" x14ac:dyDescent="0.25">
      <c r="A39">
        <f t="shared" si="1"/>
        <v>36</v>
      </c>
      <c r="B39" t="s">
        <v>15</v>
      </c>
      <c r="C39">
        <v>6887000</v>
      </c>
      <c r="D39" t="s">
        <v>89</v>
      </c>
      <c r="E39">
        <v>39.237218599999999</v>
      </c>
      <c r="F39">
        <v>-96.571391800000001</v>
      </c>
      <c r="G39" s="1" t="s">
        <v>17</v>
      </c>
      <c r="H39" s="1">
        <f>VLOOKUP(G39,accuracy!$B$5:$C$13,2,FALSE)</f>
        <v>8</v>
      </c>
      <c r="I39" s="1" t="s">
        <v>18</v>
      </c>
      <c r="J39">
        <v>9640</v>
      </c>
      <c r="K39">
        <f t="shared" si="2"/>
        <v>24967.485380400001</v>
      </c>
      <c r="L39">
        <f>VLOOKUP(M39,edwin_code_catchment_area_lddso!$D$2:$E$213,2,FALSE)</f>
        <v>23254.9</v>
      </c>
      <c r="M39">
        <v>36</v>
      </c>
      <c r="O39">
        <f t="shared" si="0"/>
        <v>2.4123340248962659</v>
      </c>
    </row>
    <row r="40" spans="1:15" x14ac:dyDescent="0.25">
      <c r="A40">
        <f t="shared" si="1"/>
        <v>37</v>
      </c>
      <c r="B40" t="s">
        <v>15</v>
      </c>
      <c r="C40">
        <v>7156900</v>
      </c>
      <c r="D40" t="s">
        <v>222</v>
      </c>
      <c r="E40">
        <v>37.0111372</v>
      </c>
      <c r="F40">
        <v>-100.49181710000001</v>
      </c>
      <c r="G40" s="1" t="s">
        <v>124</v>
      </c>
      <c r="H40" s="1">
        <f>VLOOKUP(G40,accuracy!$B$5:$C$13,2,FALSE)</f>
        <v>6</v>
      </c>
      <c r="I40" s="1" t="s">
        <v>18</v>
      </c>
      <c r="J40">
        <v>8486</v>
      </c>
      <c r="K40">
        <f t="shared" si="2"/>
        <v>21978.639101460001</v>
      </c>
      <c r="L40">
        <f>VLOOKUP(M40,edwin_code_catchment_area_lddso!$D$2:$E$213,2,FALSE)</f>
        <v>15138.3</v>
      </c>
      <c r="M40">
        <v>37</v>
      </c>
      <c r="O40">
        <f t="shared" si="0"/>
        <v>1.783914683007306</v>
      </c>
    </row>
    <row r="41" spans="1:15" x14ac:dyDescent="0.25">
      <c r="A41">
        <f t="shared" si="1"/>
        <v>38</v>
      </c>
      <c r="B41" t="s">
        <v>15</v>
      </c>
      <c r="C41">
        <v>6866500</v>
      </c>
      <c r="D41" t="s">
        <v>51</v>
      </c>
      <c r="E41">
        <v>38.711115200000002</v>
      </c>
      <c r="F41">
        <v>-97.571701500000003</v>
      </c>
      <c r="G41" s="1" t="s">
        <v>17</v>
      </c>
      <c r="H41" s="1">
        <f>VLOOKUP(G41,accuracy!$B$5:$C$13,2,FALSE)</f>
        <v>8</v>
      </c>
      <c r="I41" s="1" t="s">
        <v>18</v>
      </c>
      <c r="J41">
        <v>8341</v>
      </c>
      <c r="K41">
        <f t="shared" si="2"/>
        <v>21603.09082551</v>
      </c>
      <c r="L41">
        <f>VLOOKUP(M41,edwin_code_catchment_area_lddso!$D$2:$E$213,2,FALSE)</f>
        <v>24966.6</v>
      </c>
      <c r="M41">
        <v>38</v>
      </c>
      <c r="O41">
        <f t="shared" si="0"/>
        <v>2.99323822083683</v>
      </c>
    </row>
    <row r="42" spans="1:15" x14ac:dyDescent="0.25">
      <c r="A42">
        <f t="shared" si="1"/>
        <v>39</v>
      </c>
      <c r="B42" t="s">
        <v>15</v>
      </c>
      <c r="C42">
        <v>6866000</v>
      </c>
      <c r="D42" t="s">
        <v>50</v>
      </c>
      <c r="E42">
        <v>38.563806589999999</v>
      </c>
      <c r="F42">
        <v>-97.666494700000001</v>
      </c>
      <c r="G42" s="1" t="s">
        <v>17</v>
      </c>
      <c r="H42" s="1">
        <f>VLOOKUP(G42,accuracy!$B$5:$C$13,2,FALSE)</f>
        <v>8</v>
      </c>
      <c r="I42" s="1" t="s">
        <v>18</v>
      </c>
      <c r="J42">
        <v>8110</v>
      </c>
      <c r="K42">
        <f t="shared" si="2"/>
        <v>21004.803572100001</v>
      </c>
      <c r="L42">
        <f>VLOOKUP(M42,edwin_code_catchment_area_lddso!$D$2:$E$213,2,FALSE)</f>
        <v>201.64500000000001</v>
      </c>
      <c r="M42">
        <v>39</v>
      </c>
      <c r="O42">
        <f t="shared" si="0"/>
        <v>2.4863748458692974E-2</v>
      </c>
    </row>
    <row r="43" spans="1:15" x14ac:dyDescent="0.25">
      <c r="A43">
        <f t="shared" si="1"/>
        <v>40</v>
      </c>
      <c r="B43" t="s">
        <v>15</v>
      </c>
      <c r="C43">
        <v>6865500</v>
      </c>
      <c r="D43" t="s">
        <v>49</v>
      </c>
      <c r="E43">
        <v>38.611396790000001</v>
      </c>
      <c r="F43">
        <v>-97.952826000000002</v>
      </c>
      <c r="G43" s="1" t="s">
        <v>17</v>
      </c>
      <c r="H43" s="1">
        <f>VLOOKUP(G43,accuracy!$B$5:$C$13,2,FALSE)</f>
        <v>8</v>
      </c>
      <c r="I43" s="1" t="s">
        <v>18</v>
      </c>
      <c r="J43">
        <v>7857</v>
      </c>
      <c r="K43">
        <f t="shared" si="2"/>
        <v>20349.53658027</v>
      </c>
      <c r="L43">
        <f>VLOOKUP(M43,edwin_code_catchment_area_lddso!$D$2:$E$213,2,FALSE)</f>
        <v>23086.7</v>
      </c>
      <c r="M43">
        <v>40</v>
      </c>
      <c r="O43">
        <f t="shared" si="0"/>
        <v>2.9383606974672269</v>
      </c>
    </row>
    <row r="44" spans="1:15" x14ac:dyDescent="0.25">
      <c r="A44">
        <f t="shared" si="1"/>
        <v>41</v>
      </c>
      <c r="B44" t="s">
        <v>15</v>
      </c>
      <c r="C44">
        <v>6864500</v>
      </c>
      <c r="D44" t="s">
        <v>48</v>
      </c>
      <c r="E44">
        <v>38.726675890000003</v>
      </c>
      <c r="F44">
        <v>-98.233668399999999</v>
      </c>
      <c r="G44" s="1" t="s">
        <v>17</v>
      </c>
      <c r="H44" s="1">
        <f>VLOOKUP(G44,accuracy!$B$5:$C$13,2,FALSE)</f>
        <v>8</v>
      </c>
      <c r="I44" s="1" t="s">
        <v>18</v>
      </c>
      <c r="J44">
        <v>7580</v>
      </c>
      <c r="K44">
        <f t="shared" si="2"/>
        <v>19632.1098738</v>
      </c>
      <c r="L44">
        <f>VLOOKUP(M44,edwin_code_catchment_area_lddso!$D$2:$E$213,2,FALSE)</f>
        <v>22349.3</v>
      </c>
      <c r="M44">
        <v>41</v>
      </c>
      <c r="O44">
        <f t="shared" si="0"/>
        <v>2.9484564643799471</v>
      </c>
    </row>
    <row r="45" spans="1:15" x14ac:dyDescent="0.25">
      <c r="A45">
        <f t="shared" si="1"/>
        <v>42</v>
      </c>
      <c r="B45" t="s">
        <v>15</v>
      </c>
      <c r="C45">
        <v>6864050</v>
      </c>
      <c r="D45" t="s">
        <v>47</v>
      </c>
      <c r="E45">
        <v>38.793900139999998</v>
      </c>
      <c r="F45">
        <v>-98.781192000000004</v>
      </c>
      <c r="G45" s="1" t="s">
        <v>17</v>
      </c>
      <c r="H45" s="1">
        <f>VLOOKUP(G45,accuracy!$B$5:$C$13,2,FALSE)</f>
        <v>8</v>
      </c>
      <c r="I45" s="1" t="s">
        <v>18</v>
      </c>
      <c r="J45">
        <v>7075</v>
      </c>
      <c r="K45">
        <f t="shared" si="2"/>
        <v>18324.165878250002</v>
      </c>
      <c r="L45">
        <f>VLOOKUP(M45,edwin_code_catchment_area_lddso!$D$2:$E$213,2,FALSE)</f>
        <v>20876</v>
      </c>
      <c r="M45">
        <v>42</v>
      </c>
      <c r="O45">
        <f t="shared" si="0"/>
        <v>2.9506713780918727</v>
      </c>
    </row>
    <row r="46" spans="1:15" x14ac:dyDescent="0.25">
      <c r="A46">
        <f t="shared" si="1"/>
        <v>43</v>
      </c>
      <c r="B46" t="s">
        <v>15</v>
      </c>
      <c r="C46">
        <v>6864000</v>
      </c>
      <c r="D46" t="s">
        <v>46</v>
      </c>
      <c r="E46">
        <v>38.776678099999998</v>
      </c>
      <c r="F46">
        <v>-98.854806600000003</v>
      </c>
      <c r="G46" s="1" t="s">
        <v>17</v>
      </c>
      <c r="H46" s="1">
        <f>VLOOKUP(G46,accuracy!$B$5:$C$13,2,FALSE)</f>
        <v>8</v>
      </c>
      <c r="I46" s="1" t="s">
        <v>18</v>
      </c>
      <c r="J46">
        <v>6965</v>
      </c>
      <c r="K46">
        <f t="shared" si="2"/>
        <v>18039.267186150002</v>
      </c>
      <c r="L46">
        <f>VLOOKUP(M46,edwin_code_catchment_area_lddso!$D$2:$E$213,2,FALSE)</f>
        <v>20675.2</v>
      </c>
      <c r="M46">
        <v>43</v>
      </c>
      <c r="O46">
        <f t="shared" si="0"/>
        <v>2.9684422110552764</v>
      </c>
    </row>
    <row r="47" spans="1:15" x14ac:dyDescent="0.25">
      <c r="A47">
        <f t="shared" si="1"/>
        <v>44</v>
      </c>
      <c r="B47" t="s">
        <v>15</v>
      </c>
      <c r="C47">
        <v>6876900</v>
      </c>
      <c r="D47" t="s">
        <v>74</v>
      </c>
      <c r="E47">
        <v>38.969166299999998</v>
      </c>
      <c r="F47">
        <v>-97.477251300000006</v>
      </c>
      <c r="G47" s="1" t="s">
        <v>17</v>
      </c>
      <c r="H47" s="1">
        <f>VLOOKUP(G47,accuracy!$B$5:$C$13,2,FALSE)</f>
        <v>8</v>
      </c>
      <c r="I47" s="1" t="s">
        <v>18</v>
      </c>
      <c r="J47">
        <v>6770</v>
      </c>
      <c r="K47">
        <f t="shared" si="2"/>
        <v>17534.219504700002</v>
      </c>
      <c r="L47">
        <f>VLOOKUP(M47,edwin_code_catchment_area_lddso!$D$2:$E$213,2,FALSE)</f>
        <v>333.38900000000001</v>
      </c>
      <c r="M47">
        <v>44</v>
      </c>
      <c r="O47">
        <f t="shared" si="0"/>
        <v>4.9245051698670606E-2</v>
      </c>
    </row>
    <row r="48" spans="1:15" x14ac:dyDescent="0.25">
      <c r="A48">
        <f t="shared" si="1"/>
        <v>45</v>
      </c>
      <c r="B48" t="s">
        <v>15</v>
      </c>
      <c r="C48">
        <v>6876440</v>
      </c>
      <c r="D48" t="s">
        <v>72</v>
      </c>
      <c r="E48">
        <v>39.120027780000001</v>
      </c>
      <c r="F48">
        <v>-97.7112889</v>
      </c>
      <c r="G48" s="1" t="s">
        <v>33</v>
      </c>
      <c r="H48" s="1">
        <f>VLOOKUP(G48,accuracy!$B$5:$C$13,2,FALSE)</f>
        <v>4</v>
      </c>
      <c r="I48" s="1" t="s">
        <v>18</v>
      </c>
      <c r="J48">
        <v>6060</v>
      </c>
      <c r="K48">
        <f t="shared" si="2"/>
        <v>15695.3279466</v>
      </c>
      <c r="L48">
        <f>VLOOKUP(M48,edwin_code_catchment_area_lddso!$D$2:$E$213,2,FALSE)</f>
        <v>23311.599999999999</v>
      </c>
      <c r="M48">
        <v>45</v>
      </c>
      <c r="O48">
        <f t="shared" si="0"/>
        <v>3.8467986798679865</v>
      </c>
    </row>
    <row r="49" spans="1:15" x14ac:dyDescent="0.25">
      <c r="A49">
        <f t="shared" si="1"/>
        <v>46</v>
      </c>
      <c r="B49" t="s">
        <v>15</v>
      </c>
      <c r="C49">
        <v>6863000</v>
      </c>
      <c r="D49" t="s">
        <v>43</v>
      </c>
      <c r="E49">
        <v>38.714734499999999</v>
      </c>
      <c r="F49">
        <v>-99.153708600000002</v>
      </c>
      <c r="G49" s="1" t="s">
        <v>17</v>
      </c>
      <c r="H49" s="1">
        <f>VLOOKUP(G49,accuracy!$B$5:$C$13,2,FALSE)</f>
        <v>8</v>
      </c>
      <c r="I49" s="1" t="s">
        <v>18</v>
      </c>
      <c r="J49">
        <v>6033</v>
      </c>
      <c r="K49">
        <f t="shared" si="2"/>
        <v>15625.39826763</v>
      </c>
      <c r="L49">
        <f>VLOOKUP(M49,edwin_code_catchment_area_lddso!$D$2:$E$213,2,FALSE)</f>
        <v>19871.599999999999</v>
      </c>
      <c r="M49">
        <v>46</v>
      </c>
      <c r="O49">
        <f t="shared" si="0"/>
        <v>3.2938173379744735</v>
      </c>
    </row>
    <row r="50" spans="1:15" x14ac:dyDescent="0.25">
      <c r="A50">
        <f t="shared" si="1"/>
        <v>47</v>
      </c>
      <c r="B50" t="s">
        <v>15</v>
      </c>
      <c r="C50">
        <v>6862850</v>
      </c>
      <c r="D50" t="s">
        <v>42</v>
      </c>
      <c r="E50">
        <v>38.71223475</v>
      </c>
      <c r="F50">
        <v>-99.292325000000005</v>
      </c>
      <c r="G50" s="1" t="s">
        <v>17</v>
      </c>
      <c r="H50" s="1">
        <f>VLOOKUP(G50,accuracy!$B$5:$C$13,2,FALSE)</f>
        <v>8</v>
      </c>
      <c r="I50" s="1" t="s">
        <v>18</v>
      </c>
      <c r="J50">
        <v>5810</v>
      </c>
      <c r="K50">
        <f t="shared" si="2"/>
        <v>15047.830919100001</v>
      </c>
      <c r="L50">
        <f>VLOOKUP(M50,edwin_code_catchment_area_lddso!$D$2:$E$213,2,FALSE)</f>
        <v>19269</v>
      </c>
      <c r="M50">
        <v>47</v>
      </c>
      <c r="O50">
        <f t="shared" si="0"/>
        <v>3.3165232358003442</v>
      </c>
    </row>
    <row r="51" spans="1:15" x14ac:dyDescent="0.25">
      <c r="A51">
        <f t="shared" si="1"/>
        <v>48</v>
      </c>
      <c r="B51" t="s">
        <v>15</v>
      </c>
      <c r="C51">
        <v>6862700</v>
      </c>
      <c r="D51" t="s">
        <v>41</v>
      </c>
      <c r="E51">
        <v>38.711679269999998</v>
      </c>
      <c r="F51">
        <v>-99.347049200000001</v>
      </c>
      <c r="G51" s="1" t="s">
        <v>17</v>
      </c>
      <c r="H51" s="1">
        <f>VLOOKUP(G51,accuracy!$B$5:$C$13,2,FALSE)</f>
        <v>8</v>
      </c>
      <c r="I51" s="1" t="s">
        <v>18</v>
      </c>
      <c r="J51">
        <v>5760</v>
      </c>
      <c r="K51">
        <f t="shared" si="2"/>
        <v>14918.331513600002</v>
      </c>
      <c r="L51">
        <f>VLOOKUP(M51,edwin_code_catchment_area_lddso!$D$2:$E$213,2,FALSE)</f>
        <v>19068</v>
      </c>
      <c r="M51">
        <v>48</v>
      </c>
      <c r="O51">
        <f t="shared" si="0"/>
        <v>3.3104166666666668</v>
      </c>
    </row>
    <row r="52" spans="1:15" x14ac:dyDescent="0.25">
      <c r="A52">
        <f t="shared" si="1"/>
        <v>49</v>
      </c>
      <c r="B52" t="s">
        <v>15</v>
      </c>
      <c r="C52">
        <v>6876000</v>
      </c>
      <c r="D52" t="s">
        <v>71</v>
      </c>
      <c r="E52">
        <v>39.454509569999999</v>
      </c>
      <c r="F52">
        <v>-98.1098985</v>
      </c>
      <c r="G52" s="1" t="s">
        <v>17</v>
      </c>
      <c r="H52" s="1">
        <f>VLOOKUP(G52,accuracy!$B$5:$C$13,2,FALSE)</f>
        <v>8</v>
      </c>
      <c r="I52" s="1" t="s">
        <v>18</v>
      </c>
      <c r="J52">
        <v>5440</v>
      </c>
      <c r="K52">
        <f t="shared" si="2"/>
        <v>14089.535318400001</v>
      </c>
      <c r="L52">
        <f>VLOOKUP(M52,edwin_code_catchment_area_lddso!$D$2:$E$213,2,FALSE)</f>
        <v>11059.9</v>
      </c>
      <c r="M52">
        <v>49</v>
      </c>
      <c r="O52">
        <f t="shared" si="0"/>
        <v>2.0330698529411766</v>
      </c>
    </row>
    <row r="53" spans="1:15" x14ac:dyDescent="0.25">
      <c r="A53">
        <f t="shared" si="1"/>
        <v>50</v>
      </c>
      <c r="B53" t="s">
        <v>15</v>
      </c>
      <c r="C53">
        <v>6875900</v>
      </c>
      <c r="D53" t="s">
        <v>70</v>
      </c>
      <c r="E53">
        <v>39.473898699999999</v>
      </c>
      <c r="F53">
        <v>-98.283665799999994</v>
      </c>
      <c r="G53" s="1" t="s">
        <v>17</v>
      </c>
      <c r="H53" s="1">
        <f>VLOOKUP(G53,accuracy!$B$5:$C$13,2,FALSE)</f>
        <v>8</v>
      </c>
      <c r="I53" s="1" t="s">
        <v>18</v>
      </c>
      <c r="J53">
        <v>5340</v>
      </c>
      <c r="K53">
        <f t="shared" si="2"/>
        <v>13830.5365074</v>
      </c>
      <c r="L53">
        <f>VLOOKUP(M53,edwin_code_catchment_area_lddso!$D$2:$E$213,2,FALSE)</f>
        <v>10728.5</v>
      </c>
      <c r="M53">
        <v>50</v>
      </c>
      <c r="O53">
        <f t="shared" si="0"/>
        <v>2.0090823970037452</v>
      </c>
    </row>
    <row r="54" spans="1:15" x14ac:dyDescent="0.25">
      <c r="A54">
        <f t="shared" si="1"/>
        <v>51</v>
      </c>
      <c r="B54" t="s">
        <v>15</v>
      </c>
      <c r="C54">
        <v>6861000</v>
      </c>
      <c r="D54" t="s">
        <v>40</v>
      </c>
      <c r="E54">
        <v>38.807789800000002</v>
      </c>
      <c r="F54">
        <v>-100.0226243</v>
      </c>
      <c r="G54" s="1" t="s">
        <v>17</v>
      </c>
      <c r="H54" s="1">
        <f>VLOOKUP(G54,accuracy!$B$5:$C$13,2,FALSE)</f>
        <v>8</v>
      </c>
      <c r="I54" s="1" t="s">
        <v>18</v>
      </c>
      <c r="J54">
        <v>5220</v>
      </c>
      <c r="K54">
        <f t="shared" si="2"/>
        <v>13519.7379342</v>
      </c>
      <c r="L54">
        <f>VLOOKUP(M54,edwin_code_catchment_area_lddso!$D$2:$E$213,2,FALSE)</f>
        <v>17193.400000000001</v>
      </c>
      <c r="M54">
        <v>51</v>
      </c>
      <c r="O54">
        <f t="shared" si="0"/>
        <v>3.2937547892720311</v>
      </c>
    </row>
    <row r="55" spans="1:15" x14ac:dyDescent="0.25">
      <c r="A55">
        <f t="shared" si="1"/>
        <v>52</v>
      </c>
      <c r="B55" t="s">
        <v>15</v>
      </c>
      <c r="C55">
        <v>7183500</v>
      </c>
      <c r="D55" t="s">
        <v>255</v>
      </c>
      <c r="E55">
        <v>37.340058659999997</v>
      </c>
      <c r="F55">
        <v>-95.109968699999996</v>
      </c>
      <c r="G55" s="1" t="s">
        <v>17</v>
      </c>
      <c r="H55" s="1">
        <f>VLOOKUP(G55,accuracy!$B$5:$C$13,2,FALSE)</f>
        <v>8</v>
      </c>
      <c r="I55" s="1" t="s">
        <v>18</v>
      </c>
      <c r="J55">
        <v>4905</v>
      </c>
      <c r="K55">
        <f t="shared" si="2"/>
        <v>12703.891679550001</v>
      </c>
      <c r="L55">
        <f>VLOOKUP(M55,edwin_code_catchment_area_lddso!$D$2:$E$213,2,FALSE)</f>
        <v>14504.9</v>
      </c>
      <c r="M55">
        <v>52</v>
      </c>
      <c r="O55">
        <f t="shared" si="0"/>
        <v>2.9571661569826708</v>
      </c>
    </row>
    <row r="56" spans="1:15" x14ac:dyDescent="0.25">
      <c r="A56">
        <f t="shared" si="1"/>
        <v>53</v>
      </c>
      <c r="B56" t="s">
        <v>15</v>
      </c>
      <c r="C56">
        <v>6882510</v>
      </c>
      <c r="D56" t="s">
        <v>82</v>
      </c>
      <c r="E56">
        <v>39.841946299999996</v>
      </c>
      <c r="F56">
        <v>-96.662242500000005</v>
      </c>
      <c r="G56" s="1" t="s">
        <v>17</v>
      </c>
      <c r="H56" s="1">
        <f>VLOOKUP(G56,accuracy!$B$5:$C$13,2,FALSE)</f>
        <v>8</v>
      </c>
      <c r="I56" s="1" t="s">
        <v>18</v>
      </c>
      <c r="J56">
        <v>4777</v>
      </c>
      <c r="K56">
        <f t="shared" si="2"/>
        <v>12372.373201470002</v>
      </c>
      <c r="L56">
        <f>VLOOKUP(M56,edwin_code_catchment_area_lddso!$D$2:$E$213,2,FALSE)</f>
        <v>10558.9</v>
      </c>
      <c r="M56">
        <v>53</v>
      </c>
      <c r="O56">
        <f t="shared" si="0"/>
        <v>2.2103621519782291</v>
      </c>
    </row>
    <row r="57" spans="1:15" x14ac:dyDescent="0.25">
      <c r="A57">
        <f t="shared" si="1"/>
        <v>54</v>
      </c>
      <c r="B57" t="s">
        <v>15</v>
      </c>
      <c r="C57">
        <v>7183000</v>
      </c>
      <c r="D57" t="s">
        <v>254</v>
      </c>
      <c r="E57">
        <v>37.922257780000002</v>
      </c>
      <c r="F57">
        <v>-95.427759600000002</v>
      </c>
      <c r="G57" s="1" t="s">
        <v>17</v>
      </c>
      <c r="H57" s="1">
        <f>VLOOKUP(G57,accuracy!$B$5:$C$13,2,FALSE)</f>
        <v>8</v>
      </c>
      <c r="I57" s="1" t="s">
        <v>18</v>
      </c>
      <c r="J57">
        <v>3723</v>
      </c>
      <c r="K57">
        <f t="shared" si="2"/>
        <v>9642.5257335300012</v>
      </c>
      <c r="L57">
        <f>VLOOKUP(M57,edwin_code_catchment_area_lddso!$D$2:$E$213,2,FALSE)</f>
        <v>1082.27</v>
      </c>
      <c r="M57">
        <v>54</v>
      </c>
      <c r="O57">
        <f t="shared" si="0"/>
        <v>0.29069836153639539</v>
      </c>
    </row>
    <row r="58" spans="1:15" x14ac:dyDescent="0.25">
      <c r="A58">
        <f t="shared" si="1"/>
        <v>55</v>
      </c>
      <c r="B58" t="s">
        <v>15</v>
      </c>
      <c r="C58">
        <v>6860000</v>
      </c>
      <c r="D58" t="s">
        <v>37</v>
      </c>
      <c r="E58">
        <v>38.7947354</v>
      </c>
      <c r="F58">
        <v>-100.8584796</v>
      </c>
      <c r="G58" s="1" t="s">
        <v>17</v>
      </c>
      <c r="H58" s="1">
        <f>VLOOKUP(G58,accuracy!$B$5:$C$13,2,FALSE)</f>
        <v>8</v>
      </c>
      <c r="I58" s="1" t="s">
        <v>18</v>
      </c>
      <c r="J58">
        <v>3555</v>
      </c>
      <c r="K58">
        <f t="shared" si="2"/>
        <v>9207.4077310500015</v>
      </c>
      <c r="L58">
        <f>VLOOKUP(M58,edwin_code_catchment_area_lddso!$D$2:$E$213,2,FALSE)</f>
        <v>13580.9</v>
      </c>
      <c r="M58">
        <v>55</v>
      </c>
      <c r="O58">
        <f t="shared" si="0"/>
        <v>3.8202250351617439</v>
      </c>
    </row>
    <row r="59" spans="1:15" x14ac:dyDescent="0.25">
      <c r="A59">
        <f t="shared" si="1"/>
        <v>56</v>
      </c>
      <c r="B59" t="s">
        <v>15</v>
      </c>
      <c r="C59">
        <v>6884400</v>
      </c>
      <c r="D59" t="s">
        <v>85</v>
      </c>
      <c r="E59">
        <v>39.725835179999997</v>
      </c>
      <c r="F59">
        <v>-96.804743200000004</v>
      </c>
      <c r="G59" s="1" t="s">
        <v>17</v>
      </c>
      <c r="H59" s="1">
        <f>VLOOKUP(G59,accuracy!$B$5:$C$13,2,FALSE)</f>
        <v>8</v>
      </c>
      <c r="I59" s="1" t="s">
        <v>18</v>
      </c>
      <c r="J59">
        <v>3351</v>
      </c>
      <c r="K59">
        <f t="shared" si="2"/>
        <v>8679.0501566100011</v>
      </c>
      <c r="L59">
        <f>VLOOKUP(M59,edwin_code_catchment_area_lddso!$D$2:$E$213,2,FALSE)</f>
        <v>8923.59</v>
      </c>
      <c r="M59">
        <v>56</v>
      </c>
      <c r="O59">
        <f t="shared" si="0"/>
        <v>2.6629632945389434</v>
      </c>
    </row>
    <row r="60" spans="1:15" x14ac:dyDescent="0.25">
      <c r="A60">
        <f t="shared" si="1"/>
        <v>57</v>
      </c>
      <c r="B60" t="s">
        <v>15</v>
      </c>
      <c r="C60">
        <v>7170990</v>
      </c>
      <c r="D60" t="s">
        <v>234</v>
      </c>
      <c r="E60">
        <v>37.005357799999999</v>
      </c>
      <c r="F60">
        <v>-95.592754900000003</v>
      </c>
      <c r="G60" s="1" t="s">
        <v>17</v>
      </c>
      <c r="H60" s="1">
        <f>VLOOKUP(G60,accuracy!$B$5:$C$13,2,FALSE)</f>
        <v>8</v>
      </c>
      <c r="I60" s="1" t="s">
        <v>18</v>
      </c>
      <c r="J60">
        <v>3342</v>
      </c>
      <c r="K60">
        <f t="shared" si="2"/>
        <v>8655.7402636200004</v>
      </c>
      <c r="L60">
        <f>VLOOKUP(M60,edwin_code_catchment_area_lddso!$D$2:$E$213,2,FALSE)</f>
        <v>9047.39</v>
      </c>
      <c r="M60">
        <v>57</v>
      </c>
      <c r="O60">
        <f t="shared" si="0"/>
        <v>2.7071783363255535</v>
      </c>
    </row>
    <row r="61" spans="1:15" x14ac:dyDescent="0.25">
      <c r="A61">
        <f t="shared" si="1"/>
        <v>58</v>
      </c>
      <c r="B61" t="s">
        <v>15</v>
      </c>
      <c r="C61">
        <v>6916600</v>
      </c>
      <c r="D61" t="s">
        <v>147</v>
      </c>
      <c r="E61">
        <v>38.218636699999998</v>
      </c>
      <c r="F61">
        <v>-94.613011299999997</v>
      </c>
      <c r="G61" s="1" t="s">
        <v>17</v>
      </c>
      <c r="H61" s="1">
        <f>VLOOKUP(G61,accuracy!$B$5:$C$13,2,FALSE)</f>
        <v>8</v>
      </c>
      <c r="I61" s="1" t="s">
        <v>18</v>
      </c>
      <c r="J61">
        <v>3250</v>
      </c>
      <c r="K61">
        <f t="shared" si="2"/>
        <v>8417.4613575000003</v>
      </c>
      <c r="L61">
        <f>VLOOKUP(M61,edwin_code_catchment_area_lddso!$D$2:$E$213,2,FALSE)</f>
        <v>6923.74</v>
      </c>
      <c r="M61">
        <v>58</v>
      </c>
      <c r="O61">
        <f t="shared" si="0"/>
        <v>2.1303815384615383</v>
      </c>
    </row>
    <row r="62" spans="1:15" x14ac:dyDescent="0.25">
      <c r="A62">
        <f t="shared" si="1"/>
        <v>59</v>
      </c>
      <c r="B62" t="s">
        <v>15</v>
      </c>
      <c r="C62">
        <v>7182510</v>
      </c>
      <c r="D62" t="s">
        <v>253</v>
      </c>
      <c r="E62">
        <v>38.194466779999999</v>
      </c>
      <c r="F62">
        <v>-95.735264000000001</v>
      </c>
      <c r="G62" s="1" t="s">
        <v>17</v>
      </c>
      <c r="H62" s="1">
        <f>VLOOKUP(G62,accuracy!$B$5:$C$13,2,FALSE)</f>
        <v>8</v>
      </c>
      <c r="I62" s="1" t="s">
        <v>18</v>
      </c>
      <c r="J62">
        <v>3042</v>
      </c>
      <c r="K62">
        <f t="shared" si="2"/>
        <v>7878.7438306200002</v>
      </c>
      <c r="L62">
        <f>VLOOKUP(M62,edwin_code_catchment_area_lddso!$D$2:$E$213,2,FALSE)</f>
        <v>202.26499999999999</v>
      </c>
      <c r="M62">
        <v>59</v>
      </c>
      <c r="O62">
        <f t="shared" si="0"/>
        <v>6.649079552925706E-2</v>
      </c>
    </row>
    <row r="63" spans="1:15" x14ac:dyDescent="0.25">
      <c r="A63">
        <f t="shared" si="1"/>
        <v>60</v>
      </c>
      <c r="B63" t="s">
        <v>15</v>
      </c>
      <c r="C63">
        <v>7155590</v>
      </c>
      <c r="D63" t="s">
        <v>220</v>
      </c>
      <c r="E63">
        <v>37.12196746</v>
      </c>
      <c r="F63">
        <v>-101.8979456</v>
      </c>
      <c r="G63" s="1" t="s">
        <v>17</v>
      </c>
      <c r="H63" s="1">
        <f>VLOOKUP(G63,accuracy!$B$5:$C$13,2,FALSE)</f>
        <v>8</v>
      </c>
      <c r="I63" s="1" t="s">
        <v>18</v>
      </c>
      <c r="J63">
        <v>2899</v>
      </c>
      <c r="K63">
        <f t="shared" si="2"/>
        <v>7508.3755308900008</v>
      </c>
      <c r="L63">
        <f>VLOOKUP(M63,edwin_code_catchment_area_lddso!$D$2:$E$213,2,FALSE)</f>
        <v>8714.1</v>
      </c>
      <c r="M63">
        <v>60</v>
      </c>
      <c r="O63">
        <f t="shared" si="0"/>
        <v>3.0058985857192138</v>
      </c>
    </row>
    <row r="64" spans="1:15" x14ac:dyDescent="0.25">
      <c r="A64">
        <f t="shared" si="1"/>
        <v>61</v>
      </c>
      <c r="B64" t="s">
        <v>15</v>
      </c>
      <c r="C64">
        <v>7170500</v>
      </c>
      <c r="D64" t="s">
        <v>232</v>
      </c>
      <c r="E64">
        <v>37.223680139999999</v>
      </c>
      <c r="F64">
        <v>-95.677757299999996</v>
      </c>
      <c r="G64" s="1" t="s">
        <v>17</v>
      </c>
      <c r="H64" s="1">
        <f>VLOOKUP(G64,accuracy!$B$5:$C$13,2,FALSE)</f>
        <v>8</v>
      </c>
      <c r="I64" s="1" t="s">
        <v>18</v>
      </c>
      <c r="J64">
        <v>2892</v>
      </c>
      <c r="K64">
        <f t="shared" si="2"/>
        <v>7490.2456141200009</v>
      </c>
      <c r="L64">
        <f>VLOOKUP(M64,edwin_code_catchment_area_lddso!$D$2:$E$213,2,FALSE)</f>
        <v>7612.65</v>
      </c>
      <c r="M64">
        <v>61</v>
      </c>
      <c r="O64">
        <f t="shared" si="0"/>
        <v>2.6323132780082985</v>
      </c>
    </row>
    <row r="65" spans="1:15" x14ac:dyDescent="0.25">
      <c r="A65">
        <f t="shared" si="1"/>
        <v>62</v>
      </c>
      <c r="B65" t="s">
        <v>15</v>
      </c>
      <c r="C65">
        <v>6869500</v>
      </c>
      <c r="D65" t="s">
        <v>58</v>
      </c>
      <c r="E65">
        <v>39.003892299999997</v>
      </c>
      <c r="F65">
        <v>-97.873931600000006</v>
      </c>
      <c r="G65" s="1" t="s">
        <v>17</v>
      </c>
      <c r="H65" s="1">
        <f>VLOOKUP(G65,accuracy!$B$5:$C$13,2,FALSE)</f>
        <v>8</v>
      </c>
      <c r="I65" s="1" t="s">
        <v>18</v>
      </c>
      <c r="J65">
        <v>2820</v>
      </c>
      <c r="K65">
        <f t="shared" si="2"/>
        <v>7303.7664702000002</v>
      </c>
      <c r="L65">
        <f>VLOOKUP(M65,edwin_code_catchment_area_lddso!$D$2:$E$213,2,FALSE)</f>
        <v>10125.700000000001</v>
      </c>
      <c r="M65">
        <v>62</v>
      </c>
      <c r="O65">
        <f t="shared" si="0"/>
        <v>3.5906737588652486</v>
      </c>
    </row>
    <row r="66" spans="1:15" x14ac:dyDescent="0.25">
      <c r="A66">
        <f t="shared" si="1"/>
        <v>63</v>
      </c>
      <c r="B66" t="s">
        <v>15</v>
      </c>
      <c r="C66">
        <v>7182390</v>
      </c>
      <c r="D66" t="s">
        <v>252</v>
      </c>
      <c r="E66">
        <v>38.368071200000003</v>
      </c>
      <c r="F66">
        <v>-96.000268700000007</v>
      </c>
      <c r="G66" s="1" t="s">
        <v>17</v>
      </c>
      <c r="H66" s="1">
        <f>VLOOKUP(G66,accuracy!$B$5:$C$13,2,FALSE)</f>
        <v>8</v>
      </c>
      <c r="I66" s="1" t="s">
        <v>18</v>
      </c>
      <c r="J66">
        <v>2753</v>
      </c>
      <c r="K66">
        <f t="shared" si="2"/>
        <v>7130.2372668300004</v>
      </c>
      <c r="L66">
        <f>VLOOKUP(M66,edwin_code_catchment_area_lddso!$D$2:$E$213,2,FALSE)</f>
        <v>7401.1</v>
      </c>
      <c r="M66">
        <v>63</v>
      </c>
      <c r="O66">
        <f t="shared" si="0"/>
        <v>2.6883763167453689</v>
      </c>
    </row>
    <row r="67" spans="1:15" x14ac:dyDescent="0.25">
      <c r="A67">
        <f t="shared" si="1"/>
        <v>64</v>
      </c>
      <c r="B67" t="s">
        <v>15</v>
      </c>
      <c r="C67">
        <v>6884025</v>
      </c>
      <c r="D67" t="s">
        <v>83</v>
      </c>
      <c r="E67">
        <v>39.980277780000002</v>
      </c>
      <c r="F67">
        <v>-97.004722200000003</v>
      </c>
      <c r="G67" s="1" t="s">
        <v>33</v>
      </c>
      <c r="H67" s="1">
        <f>VLOOKUP(G67,accuracy!$B$5:$C$13,2,FALSE)</f>
        <v>4</v>
      </c>
      <c r="I67" s="1" t="s">
        <v>18</v>
      </c>
      <c r="J67">
        <v>2752</v>
      </c>
      <c r="K67">
        <f t="shared" si="2"/>
        <v>7127.64727872</v>
      </c>
      <c r="L67">
        <f>VLOOKUP(M67,edwin_code_catchment_area_lddso!$D$2:$E$213,2,FALSE)</f>
        <v>593.09900000000005</v>
      </c>
      <c r="M67">
        <v>64</v>
      </c>
      <c r="O67">
        <f t="shared" si="0"/>
        <v>0.21551562500000002</v>
      </c>
    </row>
    <row r="68" spans="1:15" x14ac:dyDescent="0.25">
      <c r="A68">
        <f t="shared" si="1"/>
        <v>65</v>
      </c>
      <c r="B68" t="s">
        <v>15</v>
      </c>
      <c r="C68">
        <v>6915800</v>
      </c>
      <c r="D68" t="s">
        <v>146</v>
      </c>
      <c r="E68">
        <v>38.345298579999998</v>
      </c>
      <c r="F68">
        <v>-94.772459100000006</v>
      </c>
      <c r="G68" s="1" t="s">
        <v>17</v>
      </c>
      <c r="H68" s="1">
        <f>VLOOKUP(G68,accuracy!$B$5:$C$13,2,FALSE)</f>
        <v>8</v>
      </c>
      <c r="I68" s="1" t="s">
        <v>18</v>
      </c>
      <c r="J68">
        <v>2669</v>
      </c>
      <c r="K68">
        <f t="shared" si="2"/>
        <v>6912.6782655900006</v>
      </c>
      <c r="L68">
        <f>VLOOKUP(M68,edwin_code_catchment_area_lddso!$D$2:$E$213,2,FALSE)</f>
        <v>5574.74</v>
      </c>
      <c r="M68">
        <v>65</v>
      </c>
      <c r="O68">
        <f t="shared" ref="O68:O131" si="3">L68/J68</f>
        <v>2.0886998875983513</v>
      </c>
    </row>
    <row r="69" spans="1:15" x14ac:dyDescent="0.25">
      <c r="A69">
        <f t="shared" ref="A69:A132" si="4">M69</f>
        <v>66</v>
      </c>
      <c r="B69" t="s">
        <v>15</v>
      </c>
      <c r="C69">
        <v>6868850</v>
      </c>
      <c r="D69" t="s">
        <v>57</v>
      </c>
      <c r="E69">
        <v>39.028617400000002</v>
      </c>
      <c r="F69">
        <v>-98.151163600000004</v>
      </c>
      <c r="G69" s="1" t="s">
        <v>39</v>
      </c>
      <c r="H69" s="1">
        <f>VLOOKUP(G69,accuracy!$B$5:$C$13,2,FALSE)</f>
        <v>5</v>
      </c>
      <c r="I69" s="1" t="s">
        <v>18</v>
      </c>
      <c r="J69">
        <v>2550</v>
      </c>
      <c r="K69">
        <f t="shared" ref="K69:K132" si="5">J69*$K$2</f>
        <v>6604.4696805000003</v>
      </c>
      <c r="L69">
        <f>VLOOKUP(M69,edwin_code_catchment_area_lddso!$D$2:$E$213,2,FALSE)</f>
        <v>9592.83</v>
      </c>
      <c r="M69">
        <v>66</v>
      </c>
      <c r="O69">
        <f t="shared" si="3"/>
        <v>3.7618941176470586</v>
      </c>
    </row>
    <row r="70" spans="1:15" x14ac:dyDescent="0.25">
      <c r="A70">
        <f t="shared" si="4"/>
        <v>67</v>
      </c>
      <c r="B70" t="s">
        <v>15</v>
      </c>
      <c r="C70">
        <v>7187600</v>
      </c>
      <c r="D70" t="s">
        <v>259</v>
      </c>
      <c r="E70">
        <v>37.023675699999998</v>
      </c>
      <c r="F70">
        <v>-94.721059499999996</v>
      </c>
      <c r="G70" s="1" t="s">
        <v>17</v>
      </c>
      <c r="H70" s="1">
        <f>VLOOKUP(G70,accuracy!$B$5:$C$13,2,FALSE)</f>
        <v>8</v>
      </c>
      <c r="I70" s="1" t="s">
        <v>18</v>
      </c>
      <c r="J70">
        <v>2448</v>
      </c>
      <c r="K70">
        <f t="shared" si="5"/>
        <v>6340.2908932800001</v>
      </c>
      <c r="L70">
        <f>VLOOKUP(M70,edwin_code_catchment_area_lddso!$D$2:$E$213,2,FALSE)</f>
        <v>7321.05</v>
      </c>
      <c r="M70">
        <v>67</v>
      </c>
      <c r="O70">
        <f t="shared" si="3"/>
        <v>2.9906250000000001</v>
      </c>
    </row>
    <row r="71" spans="1:15" x14ac:dyDescent="0.25">
      <c r="A71">
        <f t="shared" si="4"/>
        <v>68</v>
      </c>
      <c r="B71" t="s">
        <v>15</v>
      </c>
      <c r="C71">
        <v>6872500</v>
      </c>
      <c r="D71" t="s">
        <v>65</v>
      </c>
      <c r="E71">
        <v>39.555010789999997</v>
      </c>
      <c r="F71">
        <v>-98.692294200000006</v>
      </c>
      <c r="G71" s="1" t="s">
        <v>17</v>
      </c>
      <c r="H71" s="1">
        <f>VLOOKUP(G71,accuracy!$B$5:$C$13,2,FALSE)</f>
        <v>8</v>
      </c>
      <c r="I71" s="1" t="s">
        <v>18</v>
      </c>
      <c r="J71">
        <v>2315</v>
      </c>
      <c r="K71">
        <f t="shared" si="5"/>
        <v>5995.82247465</v>
      </c>
      <c r="L71">
        <f>VLOOKUP(M71,edwin_code_catchment_area_lddso!$D$2:$E$213,2,FALSE)</f>
        <v>8343.64</v>
      </c>
      <c r="M71">
        <v>68</v>
      </c>
      <c r="O71">
        <f t="shared" si="3"/>
        <v>3.6041641468682504</v>
      </c>
    </row>
    <row r="72" spans="1:15" x14ac:dyDescent="0.25">
      <c r="A72">
        <f t="shared" si="4"/>
        <v>69</v>
      </c>
      <c r="B72" t="s">
        <v>15</v>
      </c>
      <c r="C72">
        <v>7141200</v>
      </c>
      <c r="D72" t="s">
        <v>170</v>
      </c>
      <c r="E72">
        <v>38.207514500000002</v>
      </c>
      <c r="F72">
        <v>-99.406224699999996</v>
      </c>
      <c r="G72" s="1" t="s">
        <v>17</v>
      </c>
      <c r="H72" s="1">
        <f>VLOOKUP(G72,accuracy!$B$5:$C$13,2,FALSE)</f>
        <v>8</v>
      </c>
      <c r="I72" s="1" t="s">
        <v>18</v>
      </c>
      <c r="J72">
        <v>2148</v>
      </c>
      <c r="K72">
        <f t="shared" si="5"/>
        <v>5563.2944602800007</v>
      </c>
      <c r="L72">
        <f>VLOOKUP(M72,edwin_code_catchment_area_lddso!$D$2:$E$213,2,FALSE)</f>
        <v>7216.03</v>
      </c>
      <c r="M72">
        <v>69</v>
      </c>
      <c r="O72">
        <f t="shared" si="3"/>
        <v>3.359418063314711</v>
      </c>
    </row>
    <row r="73" spans="1:15" x14ac:dyDescent="0.25">
      <c r="A73">
        <f t="shared" si="4"/>
        <v>70</v>
      </c>
      <c r="B73" t="s">
        <v>15</v>
      </c>
      <c r="C73">
        <v>7145500</v>
      </c>
      <c r="D73" t="s">
        <v>208</v>
      </c>
      <c r="E73">
        <v>37.456963600000002</v>
      </c>
      <c r="F73">
        <v>-97.423935299999997</v>
      </c>
      <c r="G73" s="1" t="s">
        <v>17</v>
      </c>
      <c r="H73" s="1">
        <f>VLOOKUP(G73,accuracy!$B$5:$C$13,2,FALSE)</f>
        <v>8</v>
      </c>
      <c r="I73" s="1" t="s">
        <v>18</v>
      </c>
      <c r="J73">
        <v>2129</v>
      </c>
      <c r="K73">
        <f t="shared" si="5"/>
        <v>5514.08468619</v>
      </c>
      <c r="L73">
        <f>VLOOKUP(M73,edwin_code_catchment_area_lddso!$D$2:$E$213,2,FALSE)</f>
        <v>4696.97</v>
      </c>
      <c r="M73">
        <v>70</v>
      </c>
      <c r="O73">
        <f t="shared" si="3"/>
        <v>2.2061860028182245</v>
      </c>
    </row>
    <row r="74" spans="1:15" x14ac:dyDescent="0.25">
      <c r="A74">
        <f t="shared" si="4"/>
        <v>71</v>
      </c>
      <c r="B74" t="s">
        <v>15</v>
      </c>
      <c r="C74">
        <v>6874000</v>
      </c>
      <c r="D74" t="s">
        <v>69</v>
      </c>
      <c r="E74">
        <v>39.42778826</v>
      </c>
      <c r="F74">
        <v>-98.694239499999995</v>
      </c>
      <c r="G74" s="1" t="s">
        <v>17</v>
      </c>
      <c r="H74" s="1">
        <f>VLOOKUP(G74,accuracy!$B$5:$C$13,2,FALSE)</f>
        <v>8</v>
      </c>
      <c r="I74" s="1" t="s">
        <v>18</v>
      </c>
      <c r="J74">
        <v>2012</v>
      </c>
      <c r="K74">
        <f t="shared" si="5"/>
        <v>5211.0560773200004</v>
      </c>
      <c r="L74">
        <f>VLOOKUP(M74,edwin_code_catchment_area_lddso!$D$2:$E$213,2,FALSE)</f>
        <v>66.298500000000004</v>
      </c>
      <c r="M74">
        <v>71</v>
      </c>
      <c r="O74">
        <f t="shared" si="3"/>
        <v>3.2951540755467197E-2</v>
      </c>
    </row>
    <row r="75" spans="1:15" x14ac:dyDescent="0.25">
      <c r="A75">
        <f t="shared" si="4"/>
        <v>72</v>
      </c>
      <c r="B75" t="s">
        <v>15</v>
      </c>
      <c r="C75">
        <v>6868200</v>
      </c>
      <c r="D75" t="s">
        <v>56</v>
      </c>
      <c r="E75">
        <v>38.974733200000003</v>
      </c>
      <c r="F75">
        <v>-98.490342900000002</v>
      </c>
      <c r="G75" s="1" t="s">
        <v>17</v>
      </c>
      <c r="H75" s="1">
        <f>VLOOKUP(G75,accuracy!$B$5:$C$13,2,FALSE)</f>
        <v>8</v>
      </c>
      <c r="I75" s="1" t="s">
        <v>18</v>
      </c>
      <c r="J75">
        <v>1917</v>
      </c>
      <c r="K75">
        <f t="shared" si="5"/>
        <v>4965.0072068700001</v>
      </c>
      <c r="L75">
        <f>VLOOKUP(M75,edwin_code_catchment_area_lddso!$D$2:$E$213,2,FALSE)</f>
        <v>8260.14</v>
      </c>
      <c r="M75">
        <v>72</v>
      </c>
      <c r="O75">
        <f t="shared" si="3"/>
        <v>4.3088888888888883</v>
      </c>
    </row>
    <row r="76" spans="1:15" x14ac:dyDescent="0.25">
      <c r="A76">
        <f t="shared" si="4"/>
        <v>73</v>
      </c>
      <c r="B76" t="s">
        <v>15</v>
      </c>
      <c r="C76">
        <v>7182280</v>
      </c>
      <c r="D76" t="s">
        <v>251</v>
      </c>
      <c r="E76">
        <v>38.376126300000003</v>
      </c>
      <c r="F76">
        <v>-96.067770600000003</v>
      </c>
      <c r="G76" s="1" t="s">
        <v>33</v>
      </c>
      <c r="H76" s="1">
        <f>VLOOKUP(G76,accuracy!$B$5:$C$13,2,FALSE)</f>
        <v>4</v>
      </c>
      <c r="I76" s="1" t="s">
        <v>18</v>
      </c>
      <c r="J76">
        <v>1912</v>
      </c>
      <c r="K76">
        <f t="shared" si="5"/>
        <v>4952.0572663200001</v>
      </c>
      <c r="L76" t="e">
        <f>VLOOKUP(M76,edwin_code_catchment_area_lddso!$D$2:$E$213,2,FALSE)</f>
        <v>#N/A</v>
      </c>
      <c r="M76">
        <v>73</v>
      </c>
      <c r="O76" t="e">
        <f t="shared" si="3"/>
        <v>#N/A</v>
      </c>
    </row>
    <row r="77" spans="1:15" x14ac:dyDescent="0.25">
      <c r="A77">
        <f t="shared" si="4"/>
        <v>74</v>
      </c>
      <c r="B77" t="s">
        <v>15</v>
      </c>
      <c r="C77">
        <v>7147800</v>
      </c>
      <c r="D77" t="s">
        <v>216</v>
      </c>
      <c r="E77">
        <v>37.223915570000003</v>
      </c>
      <c r="F77">
        <v>-96.996147500000006</v>
      </c>
      <c r="G77" s="1" t="s">
        <v>17</v>
      </c>
      <c r="H77" s="1">
        <f>VLOOKUP(G77,accuracy!$B$5:$C$13,2,FALSE)</f>
        <v>8</v>
      </c>
      <c r="I77" s="1" t="s">
        <v>18</v>
      </c>
      <c r="J77">
        <v>1880</v>
      </c>
      <c r="K77">
        <f t="shared" si="5"/>
        <v>4869.1776468000007</v>
      </c>
      <c r="L77">
        <f>VLOOKUP(M77,edwin_code_catchment_area_lddso!$D$2:$E$213,2,FALSE)</f>
        <v>273.25700000000001</v>
      </c>
      <c r="M77">
        <v>74</v>
      </c>
      <c r="O77">
        <f t="shared" si="3"/>
        <v>0.14534946808510638</v>
      </c>
    </row>
    <row r="78" spans="1:15" x14ac:dyDescent="0.25">
      <c r="A78">
        <f t="shared" si="4"/>
        <v>75</v>
      </c>
      <c r="B78" t="s">
        <v>15</v>
      </c>
      <c r="C78">
        <v>6827000</v>
      </c>
      <c r="D78" t="s">
        <v>19</v>
      </c>
      <c r="E78">
        <v>39.671938269999998</v>
      </c>
      <c r="F78">
        <v>-102.0135164</v>
      </c>
      <c r="G78" s="1" t="s">
        <v>17</v>
      </c>
      <c r="H78" s="1">
        <f>VLOOKUP(G78,accuracy!$B$5:$C$13,2,FALSE)</f>
        <v>8</v>
      </c>
      <c r="I78" s="1" t="s">
        <v>18</v>
      </c>
      <c r="J78">
        <v>1860</v>
      </c>
      <c r="K78">
        <f t="shared" si="5"/>
        <v>4817.3778846000005</v>
      </c>
      <c r="L78">
        <f>VLOOKUP(M78,edwin_code_catchment_area_lddso!$D$2:$E$213,2,FALSE)</f>
        <v>264.07900000000001</v>
      </c>
      <c r="M78">
        <v>75</v>
      </c>
      <c r="O78">
        <f t="shared" si="3"/>
        <v>0.14197795698924731</v>
      </c>
    </row>
    <row r="79" spans="1:15" x14ac:dyDescent="0.25">
      <c r="A79">
        <f t="shared" si="4"/>
        <v>76</v>
      </c>
      <c r="B79" t="s">
        <v>15</v>
      </c>
      <c r="C79">
        <v>7182260</v>
      </c>
      <c r="D79" t="s">
        <v>250</v>
      </c>
      <c r="E79">
        <v>38.385111100000003</v>
      </c>
      <c r="F79">
        <v>-96.1814167</v>
      </c>
      <c r="G79" s="1">
        <v>5</v>
      </c>
      <c r="H79" s="1">
        <f>VLOOKUP(G79,accuracy!$B$5:$C$13,2,FALSE)</f>
        <v>3</v>
      </c>
      <c r="I79" s="1" t="s">
        <v>18</v>
      </c>
      <c r="J79">
        <v>1833</v>
      </c>
      <c r="K79">
        <f t="shared" si="5"/>
        <v>4747.4482056300003</v>
      </c>
      <c r="L79">
        <f>VLOOKUP(M79,edwin_code_catchment_area_lddso!$D$2:$E$213,2,FALSE)</f>
        <v>6930.26</v>
      </c>
      <c r="M79">
        <v>76</v>
      </c>
      <c r="O79">
        <f t="shared" si="3"/>
        <v>3.7808292416803058</v>
      </c>
    </row>
    <row r="80" spans="1:15" x14ac:dyDescent="0.25">
      <c r="A80">
        <f t="shared" si="4"/>
        <v>77</v>
      </c>
      <c r="B80" t="s">
        <v>15</v>
      </c>
      <c r="C80">
        <v>7182250</v>
      </c>
      <c r="D80" t="s">
        <v>249</v>
      </c>
      <c r="E80">
        <v>38.3975139</v>
      </c>
      <c r="F80">
        <v>-96.356111999999996</v>
      </c>
      <c r="G80" s="1" t="s">
        <v>17</v>
      </c>
      <c r="H80" s="1">
        <f>VLOOKUP(G80,accuracy!$B$5:$C$13,2,FALSE)</f>
        <v>8</v>
      </c>
      <c r="I80" s="1" t="s">
        <v>18</v>
      </c>
      <c r="J80">
        <v>1740</v>
      </c>
      <c r="K80">
        <f t="shared" si="5"/>
        <v>4506.5793114000007</v>
      </c>
      <c r="L80">
        <f>VLOOKUP(M80,edwin_code_catchment_area_lddso!$D$2:$E$213,2,FALSE)</f>
        <v>4917.5600000000004</v>
      </c>
      <c r="M80">
        <v>77</v>
      </c>
      <c r="O80">
        <f t="shared" si="3"/>
        <v>2.8261839080459774</v>
      </c>
    </row>
    <row r="81" spans="1:15" x14ac:dyDescent="0.25">
      <c r="A81">
        <f t="shared" si="4"/>
        <v>78</v>
      </c>
      <c r="B81" t="s">
        <v>15</v>
      </c>
      <c r="C81">
        <v>6846500</v>
      </c>
      <c r="D81" t="s">
        <v>24</v>
      </c>
      <c r="E81">
        <v>39.985005569999998</v>
      </c>
      <c r="F81">
        <v>-100.560148</v>
      </c>
      <c r="G81" s="1" t="s">
        <v>17</v>
      </c>
      <c r="H81" s="1">
        <f>VLOOKUP(G81,accuracy!$B$5:$C$13,2,FALSE)</f>
        <v>8</v>
      </c>
      <c r="I81" s="1" t="s">
        <v>18</v>
      </c>
      <c r="J81">
        <v>1680</v>
      </c>
      <c r="K81">
        <f t="shared" si="5"/>
        <v>4351.1800248</v>
      </c>
      <c r="L81">
        <f>VLOOKUP(M81,edwin_code_catchment_area_lddso!$D$2:$E$213,2,FALSE)</f>
        <v>594.21699999999998</v>
      </c>
      <c r="M81">
        <v>78</v>
      </c>
      <c r="O81">
        <f t="shared" si="3"/>
        <v>0.35370059523809522</v>
      </c>
    </row>
    <row r="82" spans="1:15" x14ac:dyDescent="0.25">
      <c r="A82">
        <f t="shared" si="4"/>
        <v>79</v>
      </c>
      <c r="B82" t="s">
        <v>15</v>
      </c>
      <c r="C82">
        <v>7141900</v>
      </c>
      <c r="D82" t="s">
        <v>175</v>
      </c>
      <c r="E82">
        <v>38.461679480000001</v>
      </c>
      <c r="F82">
        <v>-99.014816999999994</v>
      </c>
      <c r="G82" s="1" t="s">
        <v>17</v>
      </c>
      <c r="H82" s="1">
        <f>VLOOKUP(G82,accuracy!$B$5:$C$13,2,FALSE)</f>
        <v>8</v>
      </c>
      <c r="I82" s="1" t="s">
        <v>18</v>
      </c>
      <c r="J82">
        <v>1618</v>
      </c>
      <c r="K82">
        <f t="shared" si="5"/>
        <v>4190.6007619800002</v>
      </c>
      <c r="L82">
        <f>VLOOKUP(M82,edwin_code_catchment_area_lddso!$D$2:$E$213,2,FALSE)</f>
        <v>2150.9299999999998</v>
      </c>
      <c r="M82">
        <v>79</v>
      </c>
      <c r="O82">
        <f t="shared" si="3"/>
        <v>1.3293757725587143</v>
      </c>
    </row>
    <row r="83" spans="1:15" x14ac:dyDescent="0.25">
      <c r="A83">
        <f t="shared" si="4"/>
        <v>80</v>
      </c>
      <c r="B83" t="s">
        <v>15</v>
      </c>
      <c r="C83">
        <v>6867000</v>
      </c>
      <c r="D83" t="s">
        <v>53</v>
      </c>
      <c r="E83">
        <v>38.965844789999998</v>
      </c>
      <c r="F83">
        <v>-98.854527599999997</v>
      </c>
      <c r="G83" s="1" t="s">
        <v>17</v>
      </c>
      <c r="H83" s="1">
        <f>VLOOKUP(G83,accuracy!$B$5:$C$13,2,FALSE)</f>
        <v>8</v>
      </c>
      <c r="I83" s="1" t="s">
        <v>18</v>
      </c>
      <c r="J83">
        <v>1502</v>
      </c>
      <c r="K83">
        <f t="shared" si="5"/>
        <v>3890.1621412200002</v>
      </c>
      <c r="L83">
        <f>VLOOKUP(M83,edwin_code_catchment_area_lddso!$D$2:$E$213,2,FALSE)</f>
        <v>6993.44</v>
      </c>
      <c r="M83">
        <v>80</v>
      </c>
      <c r="O83">
        <f t="shared" si="3"/>
        <v>4.656085219707057</v>
      </c>
    </row>
    <row r="84" spans="1:15" x14ac:dyDescent="0.25">
      <c r="A84">
        <f t="shared" si="4"/>
        <v>81</v>
      </c>
      <c r="B84" t="s">
        <v>15</v>
      </c>
      <c r="C84">
        <v>6873460</v>
      </c>
      <c r="D84" t="s">
        <v>68</v>
      </c>
      <c r="E84">
        <v>39.439732499999998</v>
      </c>
      <c r="F84">
        <v>-99.101756699999996</v>
      </c>
      <c r="G84" s="1" t="s">
        <v>17</v>
      </c>
      <c r="H84" s="1">
        <f>VLOOKUP(G84,accuracy!$B$5:$C$13,2,FALSE)</f>
        <v>8</v>
      </c>
      <c r="I84" s="1" t="s">
        <v>18</v>
      </c>
      <c r="J84">
        <v>1502</v>
      </c>
      <c r="K84">
        <f t="shared" si="5"/>
        <v>3890.1621412200002</v>
      </c>
      <c r="L84">
        <f>VLOOKUP(M84,edwin_code_catchment_area_lddso!$D$2:$E$213,2,FALSE)</f>
        <v>3384.55</v>
      </c>
      <c r="M84">
        <v>81</v>
      </c>
      <c r="O84">
        <f t="shared" si="3"/>
        <v>2.2533621837549935</v>
      </c>
    </row>
    <row r="85" spans="1:15" x14ac:dyDescent="0.25">
      <c r="A85">
        <f t="shared" si="4"/>
        <v>82</v>
      </c>
      <c r="B85" t="s">
        <v>15</v>
      </c>
      <c r="C85">
        <v>7142019</v>
      </c>
      <c r="D85" t="s">
        <v>176</v>
      </c>
      <c r="E85">
        <v>38.447789569999998</v>
      </c>
      <c r="F85">
        <v>-98.757028199999993</v>
      </c>
      <c r="G85" s="1" t="s">
        <v>39</v>
      </c>
      <c r="H85" s="1">
        <f>VLOOKUP(G85,accuracy!$B$5:$C$13,2,FALSE)</f>
        <v>5</v>
      </c>
      <c r="I85" s="1" t="s">
        <v>18</v>
      </c>
      <c r="J85">
        <v>1500</v>
      </c>
      <c r="K85">
        <f t="shared" si="5"/>
        <v>3884.9821650000004</v>
      </c>
      <c r="L85">
        <f>VLOOKUP(M85,edwin_code_catchment_area_lddso!$D$2:$E$213,2,FALSE)</f>
        <v>335.73700000000002</v>
      </c>
      <c r="M85">
        <v>82</v>
      </c>
      <c r="O85">
        <f t="shared" si="3"/>
        <v>0.22382466666666667</v>
      </c>
    </row>
    <row r="86" spans="1:15" x14ac:dyDescent="0.25">
      <c r="A86">
        <f t="shared" si="4"/>
        <v>83</v>
      </c>
      <c r="B86" t="s">
        <v>15</v>
      </c>
      <c r="C86">
        <v>7142020</v>
      </c>
      <c r="D86" t="s">
        <v>177</v>
      </c>
      <c r="E86">
        <v>38.418900870000002</v>
      </c>
      <c r="F86">
        <v>-98.7650845</v>
      </c>
      <c r="G86" s="1" t="s">
        <v>17</v>
      </c>
      <c r="H86" s="1">
        <f>VLOOKUP(G86,accuracy!$B$5:$C$13,2,FALSE)</f>
        <v>8</v>
      </c>
      <c r="I86" s="1" t="s">
        <v>18</v>
      </c>
      <c r="J86">
        <v>1500</v>
      </c>
      <c r="K86">
        <f t="shared" si="5"/>
        <v>3884.9821650000004</v>
      </c>
      <c r="L86" t="e">
        <f>VLOOKUP(M86,edwin_code_catchment_area_lddso!$D$2:$E$213,2,FALSE)</f>
        <v>#N/A</v>
      </c>
      <c r="M86">
        <v>83</v>
      </c>
      <c r="O86" t="e">
        <f t="shared" si="3"/>
        <v>#N/A</v>
      </c>
    </row>
    <row r="87" spans="1:15" x14ac:dyDescent="0.25">
      <c r="A87">
        <f t="shared" si="4"/>
        <v>84</v>
      </c>
      <c r="B87" t="s">
        <v>15</v>
      </c>
      <c r="C87">
        <v>6845110</v>
      </c>
      <c r="D87" t="s">
        <v>22</v>
      </c>
      <c r="E87">
        <v>40.001672599999999</v>
      </c>
      <c r="F87">
        <v>-99.992905500000006</v>
      </c>
      <c r="G87" s="1" t="s">
        <v>17</v>
      </c>
      <c r="H87" s="1">
        <f>VLOOKUP(G87,accuracy!$B$5:$C$13,2,FALSE)</f>
        <v>8</v>
      </c>
      <c r="I87" s="1" t="s">
        <v>18</v>
      </c>
      <c r="J87">
        <v>1488</v>
      </c>
      <c r="K87">
        <f t="shared" si="5"/>
        <v>3853.9023076800004</v>
      </c>
      <c r="L87">
        <f>VLOOKUP(M87,edwin_code_catchment_area_lddso!$D$2:$E$213,2,FALSE)</f>
        <v>197.459</v>
      </c>
      <c r="M87">
        <v>84</v>
      </c>
      <c r="O87">
        <f t="shared" si="3"/>
        <v>0.13270094086021506</v>
      </c>
    </row>
    <row r="88" spans="1:15" x14ac:dyDescent="0.25">
      <c r="A88">
        <f t="shared" si="4"/>
        <v>85</v>
      </c>
      <c r="B88" t="s">
        <v>15</v>
      </c>
      <c r="C88">
        <v>6846000</v>
      </c>
      <c r="D88" t="s">
        <v>23</v>
      </c>
      <c r="E88">
        <v>39.848057849999996</v>
      </c>
      <c r="F88">
        <v>-100.9615446</v>
      </c>
      <c r="G88" s="1" t="s">
        <v>17</v>
      </c>
      <c r="H88" s="1">
        <f>VLOOKUP(G88,accuracy!$B$5:$C$13,2,FALSE)</f>
        <v>8</v>
      </c>
      <c r="I88" s="1" t="s">
        <v>18</v>
      </c>
      <c r="J88">
        <v>1411</v>
      </c>
      <c r="K88">
        <f t="shared" si="5"/>
        <v>3654.4732232100005</v>
      </c>
      <c r="L88">
        <f>VLOOKUP(M88,edwin_code_catchment_area_lddso!$D$2:$E$213,2,FALSE)</f>
        <v>3967.39</v>
      </c>
      <c r="M88">
        <v>85</v>
      </c>
      <c r="O88">
        <f t="shared" si="3"/>
        <v>2.8117576187101347</v>
      </c>
    </row>
    <row r="89" spans="1:15" x14ac:dyDescent="0.25">
      <c r="A89">
        <f t="shared" si="4"/>
        <v>86</v>
      </c>
      <c r="B89" t="s">
        <v>15</v>
      </c>
      <c r="C89">
        <v>6871800</v>
      </c>
      <c r="D89" t="s">
        <v>64</v>
      </c>
      <c r="E89">
        <v>39.6600106</v>
      </c>
      <c r="F89">
        <v>-99.115644000000003</v>
      </c>
      <c r="G89" s="1" t="s">
        <v>17</v>
      </c>
      <c r="H89" s="1">
        <f>VLOOKUP(G89,accuracy!$B$5:$C$13,2,FALSE)</f>
        <v>8</v>
      </c>
      <c r="I89" s="1" t="s">
        <v>18</v>
      </c>
      <c r="J89">
        <v>1367</v>
      </c>
      <c r="K89">
        <f t="shared" si="5"/>
        <v>3540.5137463700003</v>
      </c>
      <c r="L89">
        <f>VLOOKUP(M89,edwin_code_catchment_area_lddso!$D$2:$E$213,2,FALSE)</f>
        <v>2776.02</v>
      </c>
      <c r="M89">
        <v>86</v>
      </c>
      <c r="O89">
        <f t="shared" si="3"/>
        <v>2.0307388441843455</v>
      </c>
    </row>
    <row r="90" spans="1:15" x14ac:dyDescent="0.25">
      <c r="A90">
        <f t="shared" si="4"/>
        <v>87</v>
      </c>
      <c r="B90" t="s">
        <v>15</v>
      </c>
      <c r="C90">
        <v>7144200</v>
      </c>
      <c r="D90" t="s">
        <v>190</v>
      </c>
      <c r="E90">
        <v>37.832234249999999</v>
      </c>
      <c r="F90">
        <v>-97.388931700000001</v>
      </c>
      <c r="G90" s="1" t="s">
        <v>17</v>
      </c>
      <c r="H90" s="1">
        <f>VLOOKUP(G90,accuracy!$B$5:$C$13,2,FALSE)</f>
        <v>8</v>
      </c>
      <c r="I90" s="1" t="s">
        <v>18</v>
      </c>
      <c r="J90">
        <v>1327</v>
      </c>
      <c r="K90">
        <f t="shared" si="5"/>
        <v>3436.9142219700002</v>
      </c>
      <c r="L90" t="e">
        <f>VLOOKUP(M90,edwin_code_catchment_area_lddso!$D$2:$E$213,2,FALSE)</f>
        <v>#N/A</v>
      </c>
      <c r="M90">
        <v>87</v>
      </c>
      <c r="O90" t="e">
        <f t="shared" si="3"/>
        <v>#N/A</v>
      </c>
    </row>
    <row r="91" spans="1:15" x14ac:dyDescent="0.25">
      <c r="A91">
        <f t="shared" si="4"/>
        <v>88</v>
      </c>
      <c r="B91" t="s">
        <v>15</v>
      </c>
      <c r="C91">
        <v>7144201</v>
      </c>
      <c r="D91" t="s">
        <v>191</v>
      </c>
      <c r="E91">
        <v>37.839064759999999</v>
      </c>
      <c r="F91">
        <v>-97.409717900000004</v>
      </c>
      <c r="G91" s="1" t="s">
        <v>17</v>
      </c>
      <c r="H91" s="1">
        <f>VLOOKUP(G91,accuracy!$B$5:$C$13,2,FALSE)</f>
        <v>8</v>
      </c>
      <c r="I91" s="1" t="s">
        <v>18</v>
      </c>
      <c r="J91">
        <v>1327</v>
      </c>
      <c r="K91">
        <f t="shared" si="5"/>
        <v>3436.9142219700002</v>
      </c>
      <c r="L91">
        <f>VLOOKUP(M91,edwin_code_catchment_area_lddso!$D$2:$E$213,2,FALSE)</f>
        <v>270.81700000000001</v>
      </c>
      <c r="M91">
        <v>88</v>
      </c>
      <c r="O91">
        <f t="shared" si="3"/>
        <v>0.20408214016578749</v>
      </c>
    </row>
    <row r="92" spans="1:15" x14ac:dyDescent="0.25">
      <c r="A92">
        <f t="shared" si="4"/>
        <v>89</v>
      </c>
      <c r="B92" t="s">
        <v>15</v>
      </c>
      <c r="C92">
        <v>7182000</v>
      </c>
      <c r="D92" t="s">
        <v>247</v>
      </c>
      <c r="E92">
        <v>38.387408540000003</v>
      </c>
      <c r="F92">
        <v>-96.597266599999998</v>
      </c>
      <c r="G92" s="1" t="s">
        <v>17</v>
      </c>
      <c r="H92" s="1">
        <f>VLOOKUP(G92,accuracy!$B$5:$C$13,2,FALSE)</f>
        <v>8</v>
      </c>
      <c r="I92" s="1" t="s">
        <v>18</v>
      </c>
      <c r="J92">
        <v>1327</v>
      </c>
      <c r="K92">
        <f t="shared" si="5"/>
        <v>3436.9142219700002</v>
      </c>
      <c r="L92">
        <f>VLOOKUP(M92,edwin_code_catchment_area_lddso!$D$2:$E$213,2,FALSE)</f>
        <v>3703.74</v>
      </c>
      <c r="M92">
        <v>89</v>
      </c>
      <c r="O92">
        <f t="shared" si="3"/>
        <v>2.7910625470987189</v>
      </c>
    </row>
    <row r="93" spans="1:15" x14ac:dyDescent="0.25">
      <c r="A93">
        <f t="shared" si="4"/>
        <v>90</v>
      </c>
      <c r="B93" t="s">
        <v>15</v>
      </c>
      <c r="C93">
        <v>7141780</v>
      </c>
      <c r="D93" t="s">
        <v>174</v>
      </c>
      <c r="E93">
        <v>38.477236140000002</v>
      </c>
      <c r="F93">
        <v>-99.438165600000005</v>
      </c>
      <c r="G93" s="1" t="s">
        <v>17</v>
      </c>
      <c r="H93" s="1">
        <f>VLOOKUP(G93,accuracy!$B$5:$C$13,2,FALSE)</f>
        <v>8</v>
      </c>
      <c r="I93" s="1" t="s">
        <v>18</v>
      </c>
      <c r="J93">
        <v>1256</v>
      </c>
      <c r="K93">
        <f t="shared" si="5"/>
        <v>3253.0250661600003</v>
      </c>
      <c r="L93">
        <f>VLOOKUP(M93,edwin_code_catchment_area_lddso!$D$2:$E$213,2,FALSE)</f>
        <v>1209.6300000000001</v>
      </c>
      <c r="M93">
        <v>90</v>
      </c>
      <c r="O93">
        <f t="shared" si="3"/>
        <v>0.96308121019108284</v>
      </c>
    </row>
    <row r="94" spans="1:15" x14ac:dyDescent="0.25">
      <c r="A94">
        <f t="shared" si="4"/>
        <v>91</v>
      </c>
      <c r="B94" t="s">
        <v>15</v>
      </c>
      <c r="C94">
        <v>6913500</v>
      </c>
      <c r="D94" t="s">
        <v>138</v>
      </c>
      <c r="E94">
        <v>38.618066689999999</v>
      </c>
      <c r="F94">
        <v>-95.268307100000001</v>
      </c>
      <c r="G94" s="1" t="s">
        <v>17</v>
      </c>
      <c r="H94" s="1">
        <f>VLOOKUP(G94,accuracy!$B$5:$C$13,2,FALSE)</f>
        <v>8</v>
      </c>
      <c r="I94" s="1" t="s">
        <v>18</v>
      </c>
      <c r="J94">
        <v>1250</v>
      </c>
      <c r="K94">
        <f t="shared" si="5"/>
        <v>3237.4851375000003</v>
      </c>
      <c r="L94">
        <f>VLOOKUP(M94,edwin_code_catchment_area_lddso!$D$2:$E$213,2,FALSE)</f>
        <v>2079.17</v>
      </c>
      <c r="M94">
        <v>91</v>
      </c>
      <c r="O94">
        <f t="shared" si="3"/>
        <v>1.6633360000000001</v>
      </c>
    </row>
    <row r="95" spans="1:15" x14ac:dyDescent="0.25">
      <c r="A95">
        <f t="shared" si="4"/>
        <v>92</v>
      </c>
      <c r="B95" t="s">
        <v>15</v>
      </c>
      <c r="C95">
        <v>7144100</v>
      </c>
      <c r="D95" t="s">
        <v>189</v>
      </c>
      <c r="E95">
        <v>37.883067390000001</v>
      </c>
      <c r="F95">
        <v>-97.424486400000006</v>
      </c>
      <c r="G95" s="1" t="s">
        <v>17</v>
      </c>
      <c r="H95" s="1">
        <f>VLOOKUP(G95,accuracy!$B$5:$C$13,2,FALSE)</f>
        <v>8</v>
      </c>
      <c r="I95" s="1" t="s">
        <v>18</v>
      </c>
      <c r="J95">
        <v>1239</v>
      </c>
      <c r="K95">
        <f t="shared" si="5"/>
        <v>3208.9952682900002</v>
      </c>
      <c r="L95">
        <f>VLOOKUP(M95,edwin_code_catchment_area_lddso!$D$2:$E$213,2,FALSE)</f>
        <v>67.781000000000006</v>
      </c>
      <c r="M95">
        <v>92</v>
      </c>
      <c r="O95">
        <f t="shared" si="3"/>
        <v>5.4706214689265543E-2</v>
      </c>
    </row>
    <row r="96" spans="1:15" x14ac:dyDescent="0.25">
      <c r="A96">
        <f t="shared" si="4"/>
        <v>93</v>
      </c>
      <c r="B96" t="s">
        <v>15</v>
      </c>
      <c r="C96">
        <v>7142620</v>
      </c>
      <c r="D96" t="s">
        <v>180</v>
      </c>
      <c r="E96">
        <v>38.229328700000003</v>
      </c>
      <c r="F96">
        <v>-98.4179046</v>
      </c>
      <c r="G96" s="1" t="s">
        <v>17</v>
      </c>
      <c r="H96" s="1">
        <f>VLOOKUP(G96,accuracy!$B$5:$C$13,2,FALSE)</f>
        <v>8</v>
      </c>
      <c r="I96" s="1" t="s">
        <v>18</v>
      </c>
      <c r="J96">
        <v>1167</v>
      </c>
      <c r="K96">
        <f t="shared" si="5"/>
        <v>3022.5161243700004</v>
      </c>
      <c r="L96">
        <f>VLOOKUP(M96,edwin_code_catchment_area_lddso!$D$2:$E$213,2,FALSE)</f>
        <v>67.473200000000006</v>
      </c>
      <c r="M96">
        <v>93</v>
      </c>
      <c r="O96">
        <f t="shared" si="3"/>
        <v>5.7817652099400173E-2</v>
      </c>
    </row>
    <row r="97" spans="1:15" x14ac:dyDescent="0.25">
      <c r="A97">
        <f t="shared" si="4"/>
        <v>94</v>
      </c>
      <c r="B97" t="s">
        <v>15</v>
      </c>
      <c r="C97">
        <v>7157500</v>
      </c>
      <c r="D97" t="s">
        <v>223</v>
      </c>
      <c r="E97">
        <v>37.032527999999999</v>
      </c>
      <c r="F97">
        <v>-100.21125309999999</v>
      </c>
      <c r="G97" s="1" t="s">
        <v>17</v>
      </c>
      <c r="H97" s="1">
        <f>VLOOKUP(G97,accuracy!$B$5:$C$13,2,FALSE)</f>
        <v>8</v>
      </c>
      <c r="I97" s="1" t="s">
        <v>18</v>
      </c>
      <c r="J97">
        <v>1157</v>
      </c>
      <c r="K97">
        <f t="shared" si="5"/>
        <v>2996.6162432700003</v>
      </c>
      <c r="L97">
        <f>VLOOKUP(M97,edwin_code_catchment_area_lddso!$D$2:$E$213,2,FALSE)</f>
        <v>137.006</v>
      </c>
      <c r="M97">
        <v>94</v>
      </c>
      <c r="O97">
        <f t="shared" si="3"/>
        <v>0.11841486603284355</v>
      </c>
    </row>
    <row r="98" spans="1:15" x14ac:dyDescent="0.25">
      <c r="A98">
        <f t="shared" si="4"/>
        <v>95</v>
      </c>
      <c r="B98" t="s">
        <v>15</v>
      </c>
      <c r="C98">
        <v>6873200</v>
      </c>
      <c r="D98" t="s">
        <v>67</v>
      </c>
      <c r="E98">
        <v>39.409670149999997</v>
      </c>
      <c r="F98">
        <v>-99.416033299999995</v>
      </c>
      <c r="G98" s="1" t="s">
        <v>17</v>
      </c>
      <c r="H98" s="1">
        <f>VLOOKUP(G98,accuracy!$B$5:$C$13,2,FALSE)</f>
        <v>8</v>
      </c>
      <c r="I98" s="1" t="s">
        <v>18</v>
      </c>
      <c r="J98">
        <v>1150</v>
      </c>
      <c r="K98">
        <f t="shared" si="5"/>
        <v>2978.4863265000004</v>
      </c>
      <c r="L98">
        <f>VLOOKUP(M98,edwin_code_catchment_area_lddso!$D$2:$E$213,2,FALSE)</f>
        <v>2522.4299999999998</v>
      </c>
      <c r="M98">
        <v>95</v>
      </c>
      <c r="O98">
        <f t="shared" si="3"/>
        <v>2.1934173913043478</v>
      </c>
    </row>
    <row r="99" spans="1:15" x14ac:dyDescent="0.25">
      <c r="A99">
        <f t="shared" si="4"/>
        <v>96</v>
      </c>
      <c r="B99" t="s">
        <v>15</v>
      </c>
      <c r="C99">
        <v>6890900</v>
      </c>
      <c r="D99" t="s">
        <v>109</v>
      </c>
      <c r="E99">
        <v>39.075000170000003</v>
      </c>
      <c r="F99">
        <v>-95.403863400000006</v>
      </c>
      <c r="G99" s="1" t="s">
        <v>17</v>
      </c>
      <c r="H99" s="1">
        <f>VLOOKUP(G99,accuracy!$B$5:$C$13,2,FALSE)</f>
        <v>8</v>
      </c>
      <c r="I99" s="1" t="s">
        <v>18</v>
      </c>
      <c r="J99">
        <v>1141</v>
      </c>
      <c r="K99">
        <f t="shared" si="5"/>
        <v>2955.1764335100002</v>
      </c>
      <c r="L99" t="e">
        <f>VLOOKUP(M99,edwin_code_catchment_area_lddso!$D$2:$E$213,2,FALSE)</f>
        <v>#N/A</v>
      </c>
      <c r="M99">
        <v>96</v>
      </c>
      <c r="O99" t="e">
        <f t="shared" si="3"/>
        <v>#N/A</v>
      </c>
    </row>
    <row r="100" spans="1:15" x14ac:dyDescent="0.25">
      <c r="A100">
        <f t="shared" si="4"/>
        <v>97</v>
      </c>
      <c r="B100" t="s">
        <v>15</v>
      </c>
      <c r="C100">
        <v>7166500</v>
      </c>
      <c r="D100" t="s">
        <v>227</v>
      </c>
      <c r="E100">
        <v>37.529776400000003</v>
      </c>
      <c r="F100">
        <v>-95.674702999999994</v>
      </c>
      <c r="G100" s="1" t="s">
        <v>17</v>
      </c>
      <c r="H100" s="1">
        <f>VLOOKUP(G100,accuracy!$B$5:$C$13,2,FALSE)</f>
        <v>8</v>
      </c>
      <c r="I100" s="1" t="s">
        <v>18</v>
      </c>
      <c r="J100">
        <v>1094</v>
      </c>
      <c r="K100">
        <f t="shared" si="5"/>
        <v>2833.4469923400002</v>
      </c>
      <c r="L100">
        <f>VLOOKUP(M100,edwin_code_catchment_area_lddso!$D$2:$E$213,2,FALSE)</f>
        <v>5155.16</v>
      </c>
      <c r="M100">
        <v>97</v>
      </c>
      <c r="O100">
        <f t="shared" si="3"/>
        <v>4.712212065813528</v>
      </c>
    </row>
    <row r="101" spans="1:15" x14ac:dyDescent="0.25">
      <c r="A101">
        <f t="shared" si="4"/>
        <v>98</v>
      </c>
      <c r="B101" t="s">
        <v>15</v>
      </c>
      <c r="C101">
        <v>7140850</v>
      </c>
      <c r="D101" t="s">
        <v>164</v>
      </c>
      <c r="E101">
        <v>38.206682899999997</v>
      </c>
      <c r="F101">
        <v>-99.643453899999997</v>
      </c>
      <c r="G101" s="1" t="s">
        <v>17</v>
      </c>
      <c r="H101" s="1">
        <f>VLOOKUP(G101,accuracy!$B$5:$C$13,2,FALSE)</f>
        <v>8</v>
      </c>
      <c r="I101" s="1" t="s">
        <v>18</v>
      </c>
      <c r="J101">
        <v>1091</v>
      </c>
      <c r="K101">
        <f t="shared" si="5"/>
        <v>2825.6770280100004</v>
      </c>
      <c r="L101">
        <f>VLOOKUP(M101,edwin_code_catchment_area_lddso!$D$2:$E$213,2,FALSE)</f>
        <v>6406.12</v>
      </c>
      <c r="M101">
        <v>98</v>
      </c>
      <c r="O101">
        <f t="shared" si="3"/>
        <v>5.8717873510540786</v>
      </c>
    </row>
    <row r="102" spans="1:15" x14ac:dyDescent="0.25">
      <c r="A102">
        <f t="shared" si="4"/>
        <v>99</v>
      </c>
      <c r="B102" t="s">
        <v>15</v>
      </c>
      <c r="C102">
        <v>6845000</v>
      </c>
      <c r="D102" t="s">
        <v>21</v>
      </c>
      <c r="E102">
        <v>39.8130606</v>
      </c>
      <c r="F102">
        <v>-100.5343122</v>
      </c>
      <c r="G102" s="1" t="s">
        <v>17</v>
      </c>
      <c r="H102" s="1">
        <f>VLOOKUP(G102,accuracy!$B$5:$C$13,2,FALSE)</f>
        <v>8</v>
      </c>
      <c r="I102" s="1" t="s">
        <v>18</v>
      </c>
      <c r="J102">
        <v>1086</v>
      </c>
      <c r="K102">
        <f t="shared" si="5"/>
        <v>2812.7270874600003</v>
      </c>
      <c r="L102">
        <f>VLOOKUP(M102,edwin_code_catchment_area_lddso!$D$2:$E$213,2,FALSE)</f>
        <v>396.59699999999998</v>
      </c>
      <c r="M102">
        <v>99</v>
      </c>
      <c r="O102">
        <f t="shared" si="3"/>
        <v>0.3651906077348066</v>
      </c>
    </row>
    <row r="103" spans="1:15" x14ac:dyDescent="0.25">
      <c r="A103">
        <f t="shared" si="4"/>
        <v>100</v>
      </c>
      <c r="B103" t="s">
        <v>15</v>
      </c>
      <c r="C103">
        <v>7142575</v>
      </c>
      <c r="D103" t="s">
        <v>179</v>
      </c>
      <c r="E103">
        <v>38.093624800000001</v>
      </c>
      <c r="F103">
        <v>-98.546189400000003</v>
      </c>
      <c r="G103" s="1" t="s">
        <v>17</v>
      </c>
      <c r="H103" s="1">
        <f>VLOOKUP(G103,accuracy!$B$5:$C$13,2,FALSE)</f>
        <v>8</v>
      </c>
      <c r="I103" s="1" t="s">
        <v>18</v>
      </c>
      <c r="J103">
        <v>1047</v>
      </c>
      <c r="K103">
        <f t="shared" si="5"/>
        <v>2711.7175511700002</v>
      </c>
      <c r="L103">
        <f>VLOOKUP(M103,edwin_code_catchment_area_lddso!$D$2:$E$213,2,FALSE)</f>
        <v>67.550299999999993</v>
      </c>
      <c r="M103">
        <v>100</v>
      </c>
      <c r="O103">
        <f t="shared" si="3"/>
        <v>6.4517956064947465E-2</v>
      </c>
    </row>
    <row r="104" spans="1:15" x14ac:dyDescent="0.25">
      <c r="A104">
        <f t="shared" si="4"/>
        <v>101</v>
      </c>
      <c r="B104" t="s">
        <v>15</v>
      </c>
      <c r="C104">
        <v>6873000</v>
      </c>
      <c r="D104" t="s">
        <v>66</v>
      </c>
      <c r="E104">
        <v>39.376674559999998</v>
      </c>
      <c r="F104">
        <v>-99.5801096</v>
      </c>
      <c r="G104" s="1" t="s">
        <v>17</v>
      </c>
      <c r="H104" s="1">
        <f>VLOOKUP(G104,accuracy!$B$5:$C$13,2,FALSE)</f>
        <v>8</v>
      </c>
      <c r="I104" s="1" t="s">
        <v>18</v>
      </c>
      <c r="J104">
        <v>1040</v>
      </c>
      <c r="K104">
        <f t="shared" si="5"/>
        <v>2693.5876344000003</v>
      </c>
      <c r="L104">
        <f>VLOOKUP(M104,edwin_code_catchment_area_lddso!$D$2:$E$213,2,FALSE)</f>
        <v>2190.46</v>
      </c>
      <c r="M104">
        <v>101</v>
      </c>
      <c r="O104">
        <f t="shared" si="3"/>
        <v>2.1062115384615385</v>
      </c>
    </row>
    <row r="105" spans="1:15" x14ac:dyDescent="0.25">
      <c r="A105">
        <f t="shared" si="4"/>
        <v>102</v>
      </c>
      <c r="B105" t="s">
        <v>15</v>
      </c>
      <c r="C105">
        <v>6913000</v>
      </c>
      <c r="D105" t="s">
        <v>137</v>
      </c>
      <c r="E105">
        <v>38.584177699999998</v>
      </c>
      <c r="F105">
        <v>-95.453590199999994</v>
      </c>
      <c r="G105" s="1" t="s">
        <v>17</v>
      </c>
      <c r="H105" s="1">
        <f>VLOOKUP(G105,accuracy!$B$5:$C$13,2,FALSE)</f>
        <v>8</v>
      </c>
      <c r="I105" s="1" t="s">
        <v>18</v>
      </c>
      <c r="J105">
        <v>1040</v>
      </c>
      <c r="K105">
        <f t="shared" si="5"/>
        <v>2693.5876344000003</v>
      </c>
      <c r="L105">
        <f>VLOOKUP(M105,edwin_code_catchment_area_lddso!$D$2:$E$213,2,FALSE)</f>
        <v>1206.05</v>
      </c>
      <c r="M105">
        <v>102</v>
      </c>
      <c r="O105">
        <f t="shared" si="3"/>
        <v>1.1596634615384616</v>
      </c>
    </row>
    <row r="106" spans="1:15" x14ac:dyDescent="0.25">
      <c r="A106">
        <f t="shared" si="4"/>
        <v>103</v>
      </c>
      <c r="B106" t="s">
        <v>15</v>
      </c>
      <c r="C106">
        <v>7141770</v>
      </c>
      <c r="D106" t="s">
        <v>173</v>
      </c>
      <c r="E106">
        <v>38.464736870000003</v>
      </c>
      <c r="F106">
        <v>-99.622616199999996</v>
      </c>
      <c r="G106" s="1" t="s">
        <v>17</v>
      </c>
      <c r="H106" s="1">
        <f>VLOOKUP(G106,accuracy!$B$5:$C$13,2,FALSE)</f>
        <v>8</v>
      </c>
      <c r="I106" s="1" t="s">
        <v>18</v>
      </c>
      <c r="J106">
        <v>1025</v>
      </c>
      <c r="K106">
        <f t="shared" si="5"/>
        <v>2654.7378127500001</v>
      </c>
      <c r="L106">
        <f>VLOOKUP(M106,edwin_code_catchment_area_lddso!$D$2:$E$213,2,FALSE)</f>
        <v>806.18899999999996</v>
      </c>
      <c r="M106">
        <v>103</v>
      </c>
      <c r="O106">
        <f t="shared" si="3"/>
        <v>0.78652585365853656</v>
      </c>
    </row>
    <row r="107" spans="1:15" x14ac:dyDescent="0.25">
      <c r="A107">
        <f t="shared" si="4"/>
        <v>104</v>
      </c>
      <c r="B107" t="s">
        <v>15</v>
      </c>
      <c r="C107">
        <v>6848500</v>
      </c>
      <c r="D107" t="s">
        <v>27</v>
      </c>
      <c r="E107">
        <v>39.978704299999997</v>
      </c>
      <c r="F107">
        <v>-99.4786584</v>
      </c>
      <c r="G107" s="1" t="s">
        <v>17</v>
      </c>
      <c r="H107" s="1">
        <f>VLOOKUP(G107,accuracy!$B$5:$C$13,2,FALSE)</f>
        <v>8</v>
      </c>
      <c r="I107" s="1" t="s">
        <v>18</v>
      </c>
      <c r="J107">
        <v>1007</v>
      </c>
      <c r="K107">
        <f t="shared" si="5"/>
        <v>2608.1180267700001</v>
      </c>
      <c r="L107">
        <f>VLOOKUP(M107,edwin_code_catchment_area_lddso!$D$2:$E$213,2,FALSE)</f>
        <v>197.619</v>
      </c>
      <c r="M107">
        <v>104</v>
      </c>
      <c r="O107">
        <f t="shared" si="3"/>
        <v>0.19624528301886793</v>
      </c>
    </row>
    <row r="108" spans="1:15" x14ac:dyDescent="0.25">
      <c r="A108">
        <f t="shared" si="4"/>
        <v>105</v>
      </c>
      <c r="B108" t="s">
        <v>15</v>
      </c>
      <c r="C108">
        <v>7149000</v>
      </c>
      <c r="D108" t="s">
        <v>218</v>
      </c>
      <c r="E108">
        <v>37.038915469999999</v>
      </c>
      <c r="F108">
        <v>-98.470909199999994</v>
      </c>
      <c r="G108" s="1" t="s">
        <v>17</v>
      </c>
      <c r="H108" s="1">
        <f>VLOOKUP(G108,accuracy!$B$5:$C$13,2,FALSE)</f>
        <v>8</v>
      </c>
      <c r="I108" s="1" t="s">
        <v>18</v>
      </c>
      <c r="J108">
        <v>903</v>
      </c>
      <c r="K108">
        <f t="shared" si="5"/>
        <v>2338.7592633300001</v>
      </c>
      <c r="L108">
        <f>VLOOKUP(M108,edwin_code_catchment_area_lddso!$D$2:$E$213,2,FALSE)</f>
        <v>3482.27</v>
      </c>
      <c r="M108">
        <v>105</v>
      </c>
      <c r="O108">
        <f t="shared" si="3"/>
        <v>3.8563344407530455</v>
      </c>
    </row>
    <row r="109" spans="1:15" x14ac:dyDescent="0.25">
      <c r="A109">
        <f t="shared" si="4"/>
        <v>106</v>
      </c>
      <c r="B109" t="s">
        <v>15</v>
      </c>
      <c r="C109">
        <v>7144795</v>
      </c>
      <c r="D109" t="s">
        <v>205</v>
      </c>
      <c r="E109">
        <v>37.721400969999998</v>
      </c>
      <c r="F109">
        <v>-97.794495600000005</v>
      </c>
      <c r="G109" s="1" t="s">
        <v>17</v>
      </c>
      <c r="H109" s="1">
        <f>VLOOKUP(G109,accuracy!$B$5:$C$13,2,FALSE)</f>
        <v>8</v>
      </c>
      <c r="I109" s="1" t="s">
        <v>18</v>
      </c>
      <c r="J109">
        <v>901</v>
      </c>
      <c r="K109">
        <f t="shared" si="5"/>
        <v>2333.5792871100002</v>
      </c>
      <c r="L109">
        <f>VLOOKUP(M109,edwin_code_catchment_area_lddso!$D$2:$E$213,2,FALSE)</f>
        <v>407.375</v>
      </c>
      <c r="M109">
        <v>106</v>
      </c>
      <c r="O109">
        <f t="shared" si="3"/>
        <v>0.45213651498335183</v>
      </c>
    </row>
    <row r="110" spans="1:15" x14ac:dyDescent="0.25">
      <c r="A110">
        <f t="shared" si="4"/>
        <v>107</v>
      </c>
      <c r="B110" t="s">
        <v>15</v>
      </c>
      <c r="C110">
        <v>6871000</v>
      </c>
      <c r="D110" t="s">
        <v>62</v>
      </c>
      <c r="E110">
        <v>39.673065200000003</v>
      </c>
      <c r="F110">
        <v>-99.309540900000002</v>
      </c>
      <c r="G110" s="1" t="s">
        <v>17</v>
      </c>
      <c r="H110" s="1">
        <f>VLOOKUP(G110,accuracy!$B$5:$C$13,2,FALSE)</f>
        <v>8</v>
      </c>
      <c r="I110" s="1" t="s">
        <v>18</v>
      </c>
      <c r="J110">
        <v>849</v>
      </c>
      <c r="K110">
        <f t="shared" si="5"/>
        <v>2198.8999053900002</v>
      </c>
      <c r="L110">
        <f>VLOOKUP(M110,edwin_code_catchment_area_lddso!$D$2:$E$213,2,FALSE)</f>
        <v>594.05799999999999</v>
      </c>
      <c r="M110">
        <v>107</v>
      </c>
      <c r="O110">
        <f t="shared" si="3"/>
        <v>0.69971495877502943</v>
      </c>
    </row>
    <row r="111" spans="1:15" x14ac:dyDescent="0.25">
      <c r="A111">
        <f t="shared" si="4"/>
        <v>108</v>
      </c>
      <c r="B111" t="s">
        <v>15</v>
      </c>
      <c r="C111">
        <v>7156220</v>
      </c>
      <c r="D111" t="s">
        <v>221</v>
      </c>
      <c r="E111">
        <v>37.626404450000003</v>
      </c>
      <c r="F111">
        <v>-101.76156090000001</v>
      </c>
      <c r="G111" s="1" t="s">
        <v>17</v>
      </c>
      <c r="H111" s="1">
        <f>VLOOKUP(G111,accuracy!$B$5:$C$13,2,FALSE)</f>
        <v>8</v>
      </c>
      <c r="I111" s="1" t="s">
        <v>18</v>
      </c>
      <c r="J111">
        <v>835</v>
      </c>
      <c r="K111">
        <f t="shared" si="5"/>
        <v>2162.6400718500004</v>
      </c>
      <c r="L111">
        <f>VLOOKUP(M111,edwin_code_catchment_area_lddso!$D$2:$E$213,2,FALSE)</f>
        <v>4776.45</v>
      </c>
      <c r="M111">
        <v>108</v>
      </c>
      <c r="O111">
        <f t="shared" si="3"/>
        <v>5.7202994011976047</v>
      </c>
    </row>
    <row r="112" spans="1:15" x14ac:dyDescent="0.25">
      <c r="A112">
        <f t="shared" si="4"/>
        <v>109</v>
      </c>
      <c r="B112" t="s">
        <v>15</v>
      </c>
      <c r="C112">
        <v>7169500</v>
      </c>
      <c r="D112" t="s">
        <v>229</v>
      </c>
      <c r="E112">
        <v>37.508383739999999</v>
      </c>
      <c r="F112">
        <v>-95.833592400000001</v>
      </c>
      <c r="G112" s="1" t="s">
        <v>17</v>
      </c>
      <c r="H112" s="1">
        <f>VLOOKUP(G112,accuracy!$B$5:$C$13,2,FALSE)</f>
        <v>8</v>
      </c>
      <c r="I112" s="1" t="s">
        <v>18</v>
      </c>
      <c r="J112">
        <v>827</v>
      </c>
      <c r="K112">
        <f t="shared" si="5"/>
        <v>2141.9201669700001</v>
      </c>
      <c r="L112">
        <f>VLOOKUP(M112,edwin_code_catchment_area_lddso!$D$2:$E$213,2,FALSE)</f>
        <v>2512.56</v>
      </c>
      <c r="M112">
        <v>109</v>
      </c>
      <c r="O112">
        <f t="shared" si="3"/>
        <v>3.0381620314389357</v>
      </c>
    </row>
    <row r="113" spans="1:15" x14ac:dyDescent="0.25">
      <c r="A113">
        <f t="shared" si="4"/>
        <v>110</v>
      </c>
      <c r="B113" t="s">
        <v>15</v>
      </c>
      <c r="C113">
        <v>7151500</v>
      </c>
      <c r="D113" t="s">
        <v>219</v>
      </c>
      <c r="E113">
        <v>37.128912249999999</v>
      </c>
      <c r="F113">
        <v>-97.601994500000004</v>
      </c>
      <c r="G113" s="1" t="s">
        <v>17</v>
      </c>
      <c r="H113" s="1">
        <f>VLOOKUP(G113,accuracy!$B$5:$C$13,2,FALSE)</f>
        <v>8</v>
      </c>
      <c r="I113" s="1" t="s">
        <v>18</v>
      </c>
      <c r="J113">
        <v>794</v>
      </c>
      <c r="K113">
        <f t="shared" si="5"/>
        <v>2056.4505593399999</v>
      </c>
      <c r="L113">
        <f>VLOOKUP(M113,edwin_code_catchment_area_lddso!$D$2:$E$213,2,FALSE)</f>
        <v>2394.2399999999998</v>
      </c>
      <c r="M113">
        <v>110</v>
      </c>
      <c r="O113">
        <f t="shared" si="3"/>
        <v>3.0154156171284634</v>
      </c>
    </row>
    <row r="114" spans="1:15" x14ac:dyDescent="0.25">
      <c r="A114">
        <f t="shared" si="4"/>
        <v>111</v>
      </c>
      <c r="B114" t="s">
        <v>15</v>
      </c>
      <c r="C114">
        <v>7143672</v>
      </c>
      <c r="D114" t="s">
        <v>187</v>
      </c>
      <c r="E114">
        <v>38.028622300000002</v>
      </c>
      <c r="F114">
        <v>-97.540597000000005</v>
      </c>
      <c r="G114" s="1" t="s">
        <v>33</v>
      </c>
      <c r="H114" s="1">
        <f>VLOOKUP(G114,accuracy!$B$5:$C$13,2,FALSE)</f>
        <v>4</v>
      </c>
      <c r="I114" s="1" t="s">
        <v>18</v>
      </c>
      <c r="J114">
        <v>759</v>
      </c>
      <c r="K114">
        <f t="shared" si="5"/>
        <v>1965.8009754900002</v>
      </c>
      <c r="L114">
        <f>VLOOKUP(M114,edwin_code_catchment_area_lddso!$D$2:$E$213,2,FALSE)</f>
        <v>1213.9000000000001</v>
      </c>
      <c r="M114">
        <v>111</v>
      </c>
      <c r="O114">
        <f t="shared" si="3"/>
        <v>1.5993412384716734</v>
      </c>
    </row>
    <row r="115" spans="1:15" x14ac:dyDescent="0.25">
      <c r="A115">
        <f t="shared" si="4"/>
        <v>112</v>
      </c>
      <c r="B115" t="s">
        <v>15</v>
      </c>
      <c r="C115">
        <v>7179750</v>
      </c>
      <c r="D115" t="s">
        <v>242</v>
      </c>
      <c r="E115">
        <v>38.428624749999997</v>
      </c>
      <c r="F115">
        <v>-96.158328699999998</v>
      </c>
      <c r="G115" s="1" t="s">
        <v>33</v>
      </c>
      <c r="H115" s="1">
        <f>VLOOKUP(G115,accuracy!$B$5:$C$13,2,FALSE)</f>
        <v>4</v>
      </c>
      <c r="I115" s="1" t="s">
        <v>18</v>
      </c>
      <c r="J115">
        <v>757</v>
      </c>
      <c r="K115">
        <f t="shared" si="5"/>
        <v>1960.6209992700001</v>
      </c>
      <c r="L115">
        <f>VLOOKUP(M115,edwin_code_catchment_area_lddso!$D$2:$E$213,2,FALSE)</f>
        <v>201.56700000000001</v>
      </c>
      <c r="M115">
        <v>112</v>
      </c>
      <c r="O115">
        <f t="shared" si="3"/>
        <v>0.26627080581241747</v>
      </c>
    </row>
    <row r="116" spans="1:15" x14ac:dyDescent="0.25">
      <c r="A116">
        <f t="shared" si="4"/>
        <v>113</v>
      </c>
      <c r="B116" t="s">
        <v>15</v>
      </c>
      <c r="C116">
        <v>7180400</v>
      </c>
      <c r="D116" t="s">
        <v>245</v>
      </c>
      <c r="E116">
        <v>38.2361285</v>
      </c>
      <c r="F116">
        <v>-96.8772436</v>
      </c>
      <c r="G116" s="1" t="s">
        <v>17</v>
      </c>
      <c r="H116" s="1">
        <f>VLOOKUP(G116,accuracy!$B$5:$C$13,2,FALSE)</f>
        <v>8</v>
      </c>
      <c r="I116" s="1" t="s">
        <v>18</v>
      </c>
      <c r="J116">
        <v>754</v>
      </c>
      <c r="K116">
        <f t="shared" si="5"/>
        <v>1952.8510349400001</v>
      </c>
      <c r="L116">
        <f>VLOOKUP(M116,edwin_code_catchment_area_lddso!$D$2:$E$213,2,FALSE)</f>
        <v>202.57400000000001</v>
      </c>
      <c r="M116">
        <v>113</v>
      </c>
      <c r="O116">
        <f t="shared" si="3"/>
        <v>0.2686657824933687</v>
      </c>
    </row>
    <row r="117" spans="1:15" x14ac:dyDescent="0.25">
      <c r="A117">
        <f t="shared" si="4"/>
        <v>114</v>
      </c>
      <c r="B117" t="s">
        <v>15</v>
      </c>
      <c r="C117">
        <v>7143665</v>
      </c>
      <c r="D117" t="s">
        <v>186</v>
      </c>
      <c r="E117">
        <v>38.112232599999999</v>
      </c>
      <c r="F117">
        <v>-97.591987000000003</v>
      </c>
      <c r="G117" s="1" t="s">
        <v>17</v>
      </c>
      <c r="H117" s="1">
        <f>VLOOKUP(G117,accuracy!$B$5:$C$13,2,FALSE)</f>
        <v>8</v>
      </c>
      <c r="I117" s="1" t="s">
        <v>18</v>
      </c>
      <c r="J117">
        <v>736</v>
      </c>
      <c r="K117">
        <f t="shared" si="5"/>
        <v>1906.2312489600001</v>
      </c>
      <c r="L117">
        <f>VLOOKUP(M117,edwin_code_catchment_area_lddso!$D$2:$E$213,2,FALSE)</f>
        <v>674.19</v>
      </c>
      <c r="M117">
        <v>114</v>
      </c>
      <c r="O117">
        <f t="shared" si="3"/>
        <v>0.91601902173913052</v>
      </c>
    </row>
    <row r="118" spans="1:15" x14ac:dyDescent="0.25">
      <c r="A118">
        <f t="shared" si="4"/>
        <v>115</v>
      </c>
      <c r="B118" t="s">
        <v>15</v>
      </c>
      <c r="C118">
        <v>7141175</v>
      </c>
      <c r="D118" t="s">
        <v>169</v>
      </c>
      <c r="E118">
        <v>38.162516599999996</v>
      </c>
      <c r="F118">
        <v>-99.642898799999998</v>
      </c>
      <c r="G118" s="1" t="s">
        <v>17</v>
      </c>
      <c r="H118" s="1">
        <f>VLOOKUP(G118,accuracy!$B$5:$C$13,2,FALSE)</f>
        <v>8</v>
      </c>
      <c r="I118" s="1" t="s">
        <v>18</v>
      </c>
      <c r="J118">
        <v>735</v>
      </c>
      <c r="K118">
        <f t="shared" si="5"/>
        <v>1903.6412608500002</v>
      </c>
      <c r="L118">
        <f>VLOOKUP(M118,edwin_code_catchment_area_lddso!$D$2:$E$213,2,FALSE)</f>
        <v>202.80500000000001</v>
      </c>
      <c r="M118">
        <v>115</v>
      </c>
      <c r="O118">
        <f t="shared" si="3"/>
        <v>0.27592517006802725</v>
      </c>
    </row>
    <row r="119" spans="1:15" x14ac:dyDescent="0.25">
      <c r="A119">
        <f t="shared" si="4"/>
        <v>116</v>
      </c>
      <c r="B119" t="s">
        <v>15</v>
      </c>
      <c r="C119">
        <v>7143300</v>
      </c>
      <c r="D119" t="s">
        <v>182</v>
      </c>
      <c r="E119">
        <v>38.308343800000003</v>
      </c>
      <c r="F119">
        <v>-98.192004499999996</v>
      </c>
      <c r="G119" s="1" t="s">
        <v>39</v>
      </c>
      <c r="H119" s="1">
        <f>VLOOKUP(G119,accuracy!$B$5:$C$13,2,FALSE)</f>
        <v>5</v>
      </c>
      <c r="I119" s="1" t="s">
        <v>18</v>
      </c>
      <c r="J119">
        <v>728</v>
      </c>
      <c r="K119">
        <f t="shared" si="5"/>
        <v>1885.5113440800001</v>
      </c>
      <c r="L119">
        <f>VLOOKUP(M119,edwin_code_catchment_area_lddso!$D$2:$E$213,2,FALSE)</f>
        <v>134.714</v>
      </c>
      <c r="M119">
        <v>116</v>
      </c>
      <c r="O119">
        <f t="shared" si="3"/>
        <v>0.18504670329670331</v>
      </c>
    </row>
    <row r="120" spans="1:15" x14ac:dyDescent="0.25">
      <c r="A120">
        <f t="shared" si="4"/>
        <v>117</v>
      </c>
      <c r="B120" t="s">
        <v>15</v>
      </c>
      <c r="C120">
        <v>7144780</v>
      </c>
      <c r="D120" t="s">
        <v>204</v>
      </c>
      <c r="E120">
        <v>37.862512899999999</v>
      </c>
      <c r="F120">
        <v>-98.013944899999998</v>
      </c>
      <c r="G120" s="1" t="s">
        <v>17</v>
      </c>
      <c r="H120" s="1">
        <f>VLOOKUP(G120,accuracy!$B$5:$C$13,2,FALSE)</f>
        <v>8</v>
      </c>
      <c r="I120" s="1" t="s">
        <v>18</v>
      </c>
      <c r="J120">
        <v>713</v>
      </c>
      <c r="K120">
        <f t="shared" si="5"/>
        <v>1846.6615224300001</v>
      </c>
      <c r="L120">
        <f>VLOOKUP(M120,edwin_code_catchment_area_lddso!$D$2:$E$213,2,FALSE)</f>
        <v>677.96299999999997</v>
      </c>
      <c r="M120">
        <v>117</v>
      </c>
      <c r="O120">
        <f t="shared" si="3"/>
        <v>0.950859747545582</v>
      </c>
    </row>
    <row r="121" spans="1:15" x14ac:dyDescent="0.25">
      <c r="A121">
        <f t="shared" si="4"/>
        <v>118</v>
      </c>
      <c r="B121" t="s">
        <v>15</v>
      </c>
      <c r="C121">
        <v>7142300</v>
      </c>
      <c r="D121" t="s">
        <v>178</v>
      </c>
      <c r="E121">
        <v>37.8716826</v>
      </c>
      <c r="F121">
        <v>-98.876206699999997</v>
      </c>
      <c r="G121" s="1" t="s">
        <v>17</v>
      </c>
      <c r="H121" s="1">
        <f>VLOOKUP(G121,accuracy!$B$5:$C$13,2,FALSE)</f>
        <v>8</v>
      </c>
      <c r="I121" s="1" t="s">
        <v>18</v>
      </c>
      <c r="J121">
        <v>697</v>
      </c>
      <c r="K121">
        <f t="shared" si="5"/>
        <v>1805.2217126700002</v>
      </c>
      <c r="L121">
        <f>VLOOKUP(M121,edwin_code_catchment_area_lddso!$D$2:$E$213,2,FALSE)</f>
        <v>1629.73</v>
      </c>
      <c r="M121">
        <v>118</v>
      </c>
      <c r="O121">
        <f t="shared" si="3"/>
        <v>2.3382065997130561</v>
      </c>
    </row>
    <row r="122" spans="1:15" x14ac:dyDescent="0.25">
      <c r="A122">
        <f t="shared" si="4"/>
        <v>119</v>
      </c>
      <c r="B122" t="s">
        <v>15</v>
      </c>
      <c r="C122">
        <v>6866900</v>
      </c>
      <c r="D122" t="s">
        <v>52</v>
      </c>
      <c r="E122">
        <v>39.106118500000001</v>
      </c>
      <c r="F122">
        <v>-99.8701212</v>
      </c>
      <c r="G122" s="1" t="s">
        <v>17</v>
      </c>
      <c r="H122" s="1">
        <f>VLOOKUP(G122,accuracy!$B$5:$C$13,2,FALSE)</f>
        <v>8</v>
      </c>
      <c r="I122" s="1" t="s">
        <v>18</v>
      </c>
      <c r="J122">
        <v>696</v>
      </c>
      <c r="K122">
        <f t="shared" si="5"/>
        <v>1802.6317245600001</v>
      </c>
      <c r="L122">
        <f>VLOOKUP(M122,edwin_code_catchment_area_lddso!$D$2:$E$213,2,FALSE)</f>
        <v>3860.74</v>
      </c>
      <c r="M122">
        <v>119</v>
      </c>
      <c r="O122">
        <f t="shared" si="3"/>
        <v>5.5470402298850567</v>
      </c>
    </row>
    <row r="123" spans="1:15" x14ac:dyDescent="0.25">
      <c r="A123">
        <f t="shared" si="4"/>
        <v>120</v>
      </c>
      <c r="B123" t="s">
        <v>15</v>
      </c>
      <c r="C123">
        <v>6848000</v>
      </c>
      <c r="D123" t="s">
        <v>26</v>
      </c>
      <c r="E123">
        <v>39.810005480000001</v>
      </c>
      <c r="F123">
        <v>-99.922068300000007</v>
      </c>
      <c r="G123" s="1" t="s">
        <v>17</v>
      </c>
      <c r="H123" s="1">
        <f>VLOOKUP(G123,accuracy!$B$5:$C$13,2,FALSE)</f>
        <v>8</v>
      </c>
      <c r="I123" s="1" t="s">
        <v>18</v>
      </c>
      <c r="J123">
        <v>684</v>
      </c>
      <c r="K123">
        <f t="shared" si="5"/>
        <v>1771.5518672400001</v>
      </c>
      <c r="L123">
        <f>VLOOKUP(M123,edwin_code_catchment_area_lddso!$D$2:$E$213,2,FALSE)</f>
        <v>1123.8900000000001</v>
      </c>
      <c r="M123">
        <v>120</v>
      </c>
      <c r="O123">
        <f t="shared" si="3"/>
        <v>1.6431140350877194</v>
      </c>
    </row>
    <row r="124" spans="1:15" x14ac:dyDescent="0.25">
      <c r="A124">
        <f t="shared" si="4"/>
        <v>121</v>
      </c>
      <c r="B124" t="s">
        <v>15</v>
      </c>
      <c r="C124">
        <v>7157940</v>
      </c>
      <c r="D124" t="s">
        <v>225</v>
      </c>
      <c r="E124">
        <v>37.031972690000003</v>
      </c>
      <c r="F124">
        <v>-99.479561500000003</v>
      </c>
      <c r="G124" s="1" t="s">
        <v>17</v>
      </c>
      <c r="H124" s="1">
        <f>VLOOKUP(G124,accuracy!$B$5:$C$13,2,FALSE)</f>
        <v>8</v>
      </c>
      <c r="I124" s="1" t="s">
        <v>18</v>
      </c>
      <c r="J124">
        <v>657</v>
      </c>
      <c r="K124">
        <f t="shared" si="5"/>
        <v>1701.6221882700002</v>
      </c>
      <c r="L124" t="e">
        <f>VLOOKUP(M124,edwin_code_catchment_area_lddso!$D$2:$E$213,2,FALSE)</f>
        <v>#N/A</v>
      </c>
      <c r="M124">
        <v>121</v>
      </c>
      <c r="O124" t="e">
        <f t="shared" si="3"/>
        <v>#N/A</v>
      </c>
    </row>
    <row r="125" spans="1:15" x14ac:dyDescent="0.25">
      <c r="A125">
        <f t="shared" si="4"/>
        <v>122</v>
      </c>
      <c r="B125" t="s">
        <v>15</v>
      </c>
      <c r="C125">
        <v>7170060</v>
      </c>
      <c r="D125" t="s">
        <v>231</v>
      </c>
      <c r="E125">
        <v>37.279509900000001</v>
      </c>
      <c r="F125">
        <v>-95.781647899999996</v>
      </c>
      <c r="G125" s="1" t="s">
        <v>17</v>
      </c>
      <c r="H125" s="1">
        <f>VLOOKUP(G125,accuracy!$B$5:$C$13,2,FALSE)</f>
        <v>8</v>
      </c>
      <c r="I125" s="1" t="s">
        <v>18</v>
      </c>
      <c r="J125">
        <v>634</v>
      </c>
      <c r="K125">
        <f t="shared" si="5"/>
        <v>1642.0524617400001</v>
      </c>
      <c r="L125">
        <f>VLOOKUP(M125,edwin_code_catchment_area_lddso!$D$2:$E$213,2,FALSE)</f>
        <v>1843.19</v>
      </c>
      <c r="M125">
        <v>122</v>
      </c>
      <c r="O125">
        <f t="shared" si="3"/>
        <v>2.9072397476340694</v>
      </c>
    </row>
    <row r="126" spans="1:15" x14ac:dyDescent="0.25">
      <c r="A126">
        <f t="shared" si="4"/>
        <v>123</v>
      </c>
      <c r="B126" t="s">
        <v>15</v>
      </c>
      <c r="C126">
        <v>7179730</v>
      </c>
      <c r="D126" t="s">
        <v>241</v>
      </c>
      <c r="E126">
        <v>38.46695699</v>
      </c>
      <c r="F126">
        <v>-96.250553300000007</v>
      </c>
      <c r="G126" s="1" t="s">
        <v>17</v>
      </c>
      <c r="H126" s="1">
        <f>VLOOKUP(G126,accuracy!$B$5:$C$13,2,FALSE)</f>
        <v>8</v>
      </c>
      <c r="I126" s="1" t="s">
        <v>18</v>
      </c>
      <c r="J126">
        <v>622</v>
      </c>
      <c r="K126">
        <f t="shared" si="5"/>
        <v>1610.9726044200002</v>
      </c>
      <c r="L126">
        <f>VLOOKUP(M126,edwin_code_catchment_area_lddso!$D$2:$E$213,2,FALSE)</f>
        <v>67.240799999999993</v>
      </c>
      <c r="M126">
        <v>123</v>
      </c>
      <c r="O126">
        <f t="shared" si="3"/>
        <v>0.10810418006430866</v>
      </c>
    </row>
    <row r="127" spans="1:15" x14ac:dyDescent="0.25">
      <c r="A127">
        <f t="shared" si="4"/>
        <v>124</v>
      </c>
      <c r="B127" t="s">
        <v>15</v>
      </c>
      <c r="C127">
        <v>6860900</v>
      </c>
      <c r="D127" t="s">
        <v>38</v>
      </c>
      <c r="E127">
        <v>38.840844650000001</v>
      </c>
      <c r="F127">
        <v>-100.05873680000001</v>
      </c>
      <c r="G127" s="1" t="s">
        <v>39</v>
      </c>
      <c r="H127" s="1">
        <f>VLOOKUP(G127,accuracy!$B$5:$C$13,2,FALSE)</f>
        <v>5</v>
      </c>
      <c r="I127" s="1" t="s">
        <v>18</v>
      </c>
      <c r="J127">
        <v>616</v>
      </c>
      <c r="K127">
        <f t="shared" si="5"/>
        <v>1595.4326757600002</v>
      </c>
      <c r="L127">
        <f>VLOOKUP(M127,edwin_code_catchment_area_lddso!$D$2:$E$213,2,FALSE)</f>
        <v>200.39500000000001</v>
      </c>
      <c r="M127">
        <v>124</v>
      </c>
      <c r="O127">
        <f t="shared" si="3"/>
        <v>0.32531655844155843</v>
      </c>
    </row>
    <row r="128" spans="1:15" x14ac:dyDescent="0.25">
      <c r="A128">
        <f t="shared" si="4"/>
        <v>125</v>
      </c>
      <c r="B128" t="s">
        <v>15</v>
      </c>
      <c r="C128">
        <v>7145200</v>
      </c>
      <c r="D128" t="s">
        <v>207</v>
      </c>
      <c r="E128">
        <v>37.561683000000002</v>
      </c>
      <c r="F128">
        <v>-97.853109399999994</v>
      </c>
      <c r="G128" s="1" t="s">
        <v>17</v>
      </c>
      <c r="H128" s="1">
        <f>VLOOKUP(G128,accuracy!$B$5:$C$13,2,FALSE)</f>
        <v>8</v>
      </c>
      <c r="I128" s="1" t="s">
        <v>18</v>
      </c>
      <c r="J128">
        <v>597</v>
      </c>
      <c r="K128">
        <f t="shared" si="5"/>
        <v>1546.2229016700001</v>
      </c>
      <c r="L128">
        <f>VLOOKUP(M128,edwin_code_catchment_area_lddso!$D$2:$E$213,2,FALSE)</f>
        <v>3063.74</v>
      </c>
      <c r="M128">
        <v>125</v>
      </c>
      <c r="O128">
        <f t="shared" si="3"/>
        <v>5.1318927973199324</v>
      </c>
    </row>
    <row r="129" spans="1:15" x14ac:dyDescent="0.25">
      <c r="A129">
        <f t="shared" si="4"/>
        <v>126</v>
      </c>
      <c r="B129" t="s">
        <v>15</v>
      </c>
      <c r="C129">
        <v>6847900</v>
      </c>
      <c r="D129" t="s">
        <v>25</v>
      </c>
      <c r="E129">
        <v>39.769727000000003</v>
      </c>
      <c r="F129">
        <v>-100.10068750000001</v>
      </c>
      <c r="G129" s="1" t="s">
        <v>17</v>
      </c>
      <c r="H129" s="1">
        <f>VLOOKUP(G129,accuracy!$B$5:$C$13,2,FALSE)</f>
        <v>8</v>
      </c>
      <c r="I129" s="1" t="s">
        <v>18</v>
      </c>
      <c r="J129">
        <v>590</v>
      </c>
      <c r="K129">
        <f t="shared" si="5"/>
        <v>1528.0929849000001</v>
      </c>
      <c r="L129">
        <f>VLOOKUP(M129,edwin_code_catchment_area_lddso!$D$2:$E$213,2,FALSE)</f>
        <v>727.61199999999997</v>
      </c>
      <c r="M129">
        <v>126</v>
      </c>
      <c r="O129">
        <f t="shared" si="3"/>
        <v>1.2332406779661016</v>
      </c>
    </row>
    <row r="130" spans="1:15" x14ac:dyDescent="0.25">
      <c r="A130">
        <f t="shared" si="4"/>
        <v>127</v>
      </c>
      <c r="B130" t="s">
        <v>15</v>
      </c>
      <c r="C130">
        <v>6863500</v>
      </c>
      <c r="D130" t="s">
        <v>45</v>
      </c>
      <c r="E130">
        <v>38.852234000000003</v>
      </c>
      <c r="F130">
        <v>-99.3181589</v>
      </c>
      <c r="G130" s="1" t="s">
        <v>17</v>
      </c>
      <c r="H130" s="1">
        <f>VLOOKUP(G130,accuracy!$B$5:$C$13,2,FALSE)</f>
        <v>8</v>
      </c>
      <c r="I130" s="1" t="s">
        <v>18</v>
      </c>
      <c r="J130">
        <v>549</v>
      </c>
      <c r="K130">
        <f t="shared" si="5"/>
        <v>1421.9034723900002</v>
      </c>
      <c r="L130">
        <f>VLOOKUP(M130,edwin_code_catchment_area_lddso!$D$2:$E$213,2,FALSE)</f>
        <v>66.8506</v>
      </c>
      <c r="M130">
        <v>127</v>
      </c>
      <c r="O130">
        <f t="shared" si="3"/>
        <v>0.12176794171220401</v>
      </c>
    </row>
    <row r="131" spans="1:15" x14ac:dyDescent="0.25">
      <c r="A131">
        <f t="shared" si="4"/>
        <v>128</v>
      </c>
      <c r="B131" t="s">
        <v>15</v>
      </c>
      <c r="C131">
        <v>6914500</v>
      </c>
      <c r="D131" t="s">
        <v>141</v>
      </c>
      <c r="E131">
        <v>38.443905700000002</v>
      </c>
      <c r="F131">
        <v>-95.084136000000001</v>
      </c>
      <c r="G131" s="1" t="s">
        <v>17</v>
      </c>
      <c r="H131" s="1">
        <f>VLOOKUP(G131,accuracy!$B$5:$C$13,2,FALSE)</f>
        <v>8</v>
      </c>
      <c r="I131" s="1" t="s">
        <v>18</v>
      </c>
      <c r="J131">
        <v>513</v>
      </c>
      <c r="K131">
        <f t="shared" si="5"/>
        <v>1328.66390043</v>
      </c>
      <c r="L131">
        <f>VLOOKUP(M131,edwin_code_catchment_area_lddso!$D$2:$E$213,2,FALSE)</f>
        <v>67.240799999999993</v>
      </c>
      <c r="M131">
        <v>128</v>
      </c>
      <c r="O131">
        <f t="shared" si="3"/>
        <v>0.13107368421052631</v>
      </c>
    </row>
    <row r="132" spans="1:15" x14ac:dyDescent="0.25">
      <c r="A132">
        <f t="shared" si="4"/>
        <v>129</v>
      </c>
      <c r="B132" t="s">
        <v>15</v>
      </c>
      <c r="C132">
        <v>6844900</v>
      </c>
      <c r="D132" t="s">
        <v>20</v>
      </c>
      <c r="E132">
        <v>39.67694848</v>
      </c>
      <c r="F132">
        <v>-100.722093</v>
      </c>
      <c r="G132" s="1" t="s">
        <v>17</v>
      </c>
      <c r="H132" s="1">
        <f>VLOOKUP(G132,accuracy!$B$5:$C$13,2,FALSE)</f>
        <v>8</v>
      </c>
      <c r="I132" s="1" t="s">
        <v>18</v>
      </c>
      <c r="J132">
        <v>446</v>
      </c>
      <c r="K132">
        <f t="shared" si="5"/>
        <v>1155.13469706</v>
      </c>
      <c r="L132">
        <f>VLOOKUP(M132,edwin_code_catchment_area_lddso!$D$2:$E$213,2,FALSE)</f>
        <v>2121.5500000000002</v>
      </c>
      <c r="M132">
        <v>129</v>
      </c>
      <c r="O132">
        <f t="shared" ref="O132:O195" si="6">L132/J132</f>
        <v>4.7568385650224219</v>
      </c>
    </row>
    <row r="133" spans="1:15" x14ac:dyDescent="0.25">
      <c r="A133">
        <f t="shared" ref="A133:A196" si="7">M133</f>
        <v>130</v>
      </c>
      <c r="B133" t="s">
        <v>15</v>
      </c>
      <c r="C133">
        <v>7172000</v>
      </c>
      <c r="D133" t="s">
        <v>236</v>
      </c>
      <c r="E133">
        <v>37.003938859999998</v>
      </c>
      <c r="F133">
        <v>-96.316663800000001</v>
      </c>
      <c r="G133" s="1" t="s">
        <v>17</v>
      </c>
      <c r="H133" s="1">
        <f>VLOOKUP(G133,accuracy!$B$5:$C$13,2,FALSE)</f>
        <v>8</v>
      </c>
      <c r="I133" s="1" t="s">
        <v>18</v>
      </c>
      <c r="J133">
        <v>445</v>
      </c>
      <c r="K133">
        <f t="shared" ref="K133:K196" si="8">J133*$K$2</f>
        <v>1152.5447089500001</v>
      </c>
      <c r="L133">
        <f>VLOOKUP(M133,edwin_code_catchment_area_lddso!$D$2:$E$213,2,FALSE)</f>
        <v>342.25099999999998</v>
      </c>
      <c r="M133">
        <v>130</v>
      </c>
      <c r="O133">
        <f t="shared" si="6"/>
        <v>0.7691033707865168</v>
      </c>
    </row>
    <row r="134" spans="1:15" x14ac:dyDescent="0.25">
      <c r="A134">
        <f t="shared" si="7"/>
        <v>131</v>
      </c>
      <c r="B134" t="s">
        <v>15</v>
      </c>
      <c r="C134">
        <v>6890100</v>
      </c>
      <c r="D134" t="s">
        <v>108</v>
      </c>
      <c r="E134">
        <v>39.521387300000001</v>
      </c>
      <c r="F134">
        <v>-95.532756000000006</v>
      </c>
      <c r="G134" s="1" t="s">
        <v>17</v>
      </c>
      <c r="H134" s="1">
        <f>VLOOKUP(G134,accuracy!$B$5:$C$13,2,FALSE)</f>
        <v>8</v>
      </c>
      <c r="I134" s="1" t="s">
        <v>18</v>
      </c>
      <c r="J134">
        <v>431</v>
      </c>
      <c r="K134">
        <f t="shared" si="8"/>
        <v>1116.28487541</v>
      </c>
      <c r="L134">
        <f>VLOOKUP(M134,edwin_code_catchment_area_lddso!$D$2:$E$213,2,FALSE)</f>
        <v>1387.97</v>
      </c>
      <c r="M134">
        <v>131</v>
      </c>
      <c r="O134">
        <f t="shared" si="6"/>
        <v>3.2203480278422276</v>
      </c>
    </row>
    <row r="135" spans="1:15" x14ac:dyDescent="0.25">
      <c r="A135">
        <f t="shared" si="7"/>
        <v>132</v>
      </c>
      <c r="B135" t="s">
        <v>15</v>
      </c>
      <c r="C135">
        <v>7147070</v>
      </c>
      <c r="D135" t="s">
        <v>215</v>
      </c>
      <c r="E135">
        <v>37.796127849999998</v>
      </c>
      <c r="F135">
        <v>-97.014480599999999</v>
      </c>
      <c r="G135" s="1" t="s">
        <v>17</v>
      </c>
      <c r="H135" s="1">
        <f>VLOOKUP(G135,accuracy!$B$5:$C$13,2,FALSE)</f>
        <v>8</v>
      </c>
      <c r="I135" s="1" t="s">
        <v>18</v>
      </c>
      <c r="J135">
        <v>426</v>
      </c>
      <c r="K135">
        <f t="shared" si="8"/>
        <v>1103.33493486</v>
      </c>
      <c r="L135">
        <f>VLOOKUP(M135,edwin_code_catchment_area_lddso!$D$2:$E$213,2,FALSE)</f>
        <v>1016.02</v>
      </c>
      <c r="M135">
        <v>132</v>
      </c>
      <c r="O135">
        <f t="shared" si="6"/>
        <v>2.3850234741784035</v>
      </c>
    </row>
    <row r="136" spans="1:15" x14ac:dyDescent="0.25">
      <c r="A136">
        <f t="shared" si="7"/>
        <v>133</v>
      </c>
      <c r="B136" t="s">
        <v>15</v>
      </c>
      <c r="C136">
        <v>6891500</v>
      </c>
      <c r="D136" t="s">
        <v>113</v>
      </c>
      <c r="E136">
        <v>38.911392300000003</v>
      </c>
      <c r="F136">
        <v>-95.261083999999997</v>
      </c>
      <c r="G136" s="1" t="s">
        <v>17</v>
      </c>
      <c r="H136" s="1">
        <f>VLOOKUP(G136,accuracy!$B$5:$C$13,2,FALSE)</f>
        <v>8</v>
      </c>
      <c r="I136" s="1" t="s">
        <v>18</v>
      </c>
      <c r="J136">
        <v>425</v>
      </c>
      <c r="K136">
        <f t="shared" si="8"/>
        <v>1100.7449467500001</v>
      </c>
      <c r="L136">
        <f>VLOOKUP(M136,edwin_code_catchment_area_lddso!$D$2:$E$213,2,FALSE)</f>
        <v>133.78</v>
      </c>
      <c r="M136">
        <v>133</v>
      </c>
      <c r="O136">
        <f t="shared" si="6"/>
        <v>0.31477647058823532</v>
      </c>
    </row>
    <row r="137" spans="1:15" x14ac:dyDescent="0.25">
      <c r="A137">
        <f t="shared" si="7"/>
        <v>134</v>
      </c>
      <c r="B137" t="s">
        <v>15</v>
      </c>
      <c r="C137">
        <v>6885500</v>
      </c>
      <c r="D137" t="s">
        <v>86</v>
      </c>
      <c r="E137">
        <v>39.681943490000002</v>
      </c>
      <c r="F137">
        <v>-96.442788800000002</v>
      </c>
      <c r="G137" s="1" t="s">
        <v>17</v>
      </c>
      <c r="H137" s="1">
        <f>VLOOKUP(G137,accuracy!$B$5:$C$13,2,FALSE)</f>
        <v>8</v>
      </c>
      <c r="I137" s="1" t="s">
        <v>18</v>
      </c>
      <c r="J137">
        <v>410</v>
      </c>
      <c r="K137">
        <f t="shared" si="8"/>
        <v>1061.8951251000001</v>
      </c>
      <c r="L137">
        <f>VLOOKUP(M137,edwin_code_catchment_area_lddso!$D$2:$E$213,2,FALSE)</f>
        <v>263.91899999999998</v>
      </c>
      <c r="M137">
        <v>134</v>
      </c>
      <c r="O137">
        <f t="shared" si="6"/>
        <v>0.6437048780487804</v>
      </c>
    </row>
    <row r="138" spans="1:15" x14ac:dyDescent="0.25">
      <c r="A138">
        <f t="shared" si="7"/>
        <v>135</v>
      </c>
      <c r="B138" t="s">
        <v>15</v>
      </c>
      <c r="C138">
        <v>6876700</v>
      </c>
      <c r="D138" t="s">
        <v>73</v>
      </c>
      <c r="E138">
        <v>39.139168759999997</v>
      </c>
      <c r="F138">
        <v>-97.836984900000004</v>
      </c>
      <c r="G138" s="1" t="s">
        <v>17</v>
      </c>
      <c r="H138" s="1">
        <f>VLOOKUP(G138,accuracy!$B$5:$C$13,2,FALSE)</f>
        <v>8</v>
      </c>
      <c r="I138" s="1" t="s">
        <v>18</v>
      </c>
      <c r="J138">
        <v>406</v>
      </c>
      <c r="K138">
        <f t="shared" si="8"/>
        <v>1051.5351726600002</v>
      </c>
      <c r="L138">
        <f>VLOOKUP(M138,edwin_code_catchment_area_lddso!$D$2:$E$213,2,FALSE)</f>
        <v>133.15100000000001</v>
      </c>
      <c r="M138">
        <v>135</v>
      </c>
      <c r="O138">
        <f t="shared" si="6"/>
        <v>0.32795812807881775</v>
      </c>
    </row>
    <row r="139" spans="1:15" x14ac:dyDescent="0.25">
      <c r="A139">
        <f t="shared" si="7"/>
        <v>136</v>
      </c>
      <c r="B139" t="s">
        <v>15</v>
      </c>
      <c r="C139">
        <v>6892000</v>
      </c>
      <c r="D139" t="s">
        <v>116</v>
      </c>
      <c r="E139">
        <v>39.116391200000002</v>
      </c>
      <c r="F139">
        <v>-95.010800599999996</v>
      </c>
      <c r="G139" s="1" t="s">
        <v>17</v>
      </c>
      <c r="H139" s="1">
        <f>VLOOKUP(G139,accuracy!$B$5:$C$13,2,FALSE)</f>
        <v>8</v>
      </c>
      <c r="I139" s="1" t="s">
        <v>18</v>
      </c>
      <c r="J139">
        <v>406</v>
      </c>
      <c r="K139">
        <f t="shared" si="8"/>
        <v>1051.5351726600002</v>
      </c>
      <c r="L139">
        <f>VLOOKUP(M139,edwin_code_catchment_area_lddso!$D$2:$E$213,2,FALSE)</f>
        <v>399.137</v>
      </c>
      <c r="M139">
        <v>136</v>
      </c>
      <c r="O139">
        <f t="shared" si="6"/>
        <v>0.98309605911330045</v>
      </c>
    </row>
    <row r="140" spans="1:15" x14ac:dyDescent="0.25">
      <c r="A140">
        <f t="shared" si="7"/>
        <v>137</v>
      </c>
      <c r="B140" t="s">
        <v>15</v>
      </c>
      <c r="C140">
        <v>7141000</v>
      </c>
      <c r="D140" t="s">
        <v>168</v>
      </c>
      <c r="E140">
        <v>38.11835078</v>
      </c>
      <c r="F140">
        <v>-99.716512399999999</v>
      </c>
      <c r="G140" s="1">
        <v>5</v>
      </c>
      <c r="H140" s="1">
        <f>VLOOKUP(G140,accuracy!$B$5:$C$13,2,FALSE)</f>
        <v>3</v>
      </c>
      <c r="I140" s="1" t="s">
        <v>18</v>
      </c>
      <c r="J140">
        <v>405</v>
      </c>
      <c r="K140">
        <f t="shared" si="8"/>
        <v>1048.94518455</v>
      </c>
      <c r="L140">
        <f>VLOOKUP(M140,edwin_code_catchment_area_lddso!$D$2:$E$213,2,FALSE)</f>
        <v>879.92399999999998</v>
      </c>
      <c r="M140">
        <v>137</v>
      </c>
      <c r="O140">
        <f t="shared" si="6"/>
        <v>2.1726518518518518</v>
      </c>
    </row>
    <row r="141" spans="1:15" x14ac:dyDescent="0.25">
      <c r="A141">
        <f t="shared" si="7"/>
        <v>138</v>
      </c>
      <c r="B141" t="s">
        <v>15</v>
      </c>
      <c r="C141">
        <v>7148111</v>
      </c>
      <c r="D141" t="s">
        <v>217</v>
      </c>
      <c r="E141">
        <v>37.048444439999997</v>
      </c>
      <c r="F141">
        <v>-96.891305599999995</v>
      </c>
      <c r="G141" s="1">
        <v>1</v>
      </c>
      <c r="H141" s="1">
        <f>VLOOKUP(G141,accuracy!$B$5:$C$13,2,FALSE)</f>
        <v>2</v>
      </c>
      <c r="I141" s="1" t="s">
        <v>18</v>
      </c>
      <c r="J141">
        <v>388</v>
      </c>
      <c r="K141">
        <f t="shared" si="8"/>
        <v>1004.9153866800001</v>
      </c>
      <c r="L141">
        <f>VLOOKUP(M141,edwin_code_catchment_area_lddso!$D$2:$E$213,2,FALSE)</f>
        <v>68.540599999999998</v>
      </c>
      <c r="M141">
        <v>138</v>
      </c>
      <c r="O141">
        <f t="shared" si="6"/>
        <v>0.17665103092783505</v>
      </c>
    </row>
    <row r="142" spans="1:15" x14ac:dyDescent="0.25">
      <c r="A142">
        <f t="shared" si="7"/>
        <v>139</v>
      </c>
      <c r="B142" t="s">
        <v>15</v>
      </c>
      <c r="C142">
        <v>6917500</v>
      </c>
      <c r="D142" t="s">
        <v>151</v>
      </c>
      <c r="E142">
        <v>37.848928999999998</v>
      </c>
      <c r="F142">
        <v>-94.702739199999996</v>
      </c>
      <c r="G142" s="1" t="s">
        <v>17</v>
      </c>
      <c r="H142" s="1">
        <f>VLOOKUP(G142,accuracy!$B$5:$C$13,2,FALSE)</f>
        <v>8</v>
      </c>
      <c r="I142" s="1" t="s">
        <v>18</v>
      </c>
      <c r="J142">
        <v>388</v>
      </c>
      <c r="K142">
        <f t="shared" si="8"/>
        <v>1004.9153866800001</v>
      </c>
      <c r="L142">
        <f>VLOOKUP(M142,edwin_code_catchment_area_lddso!$D$2:$E$213,2,FALSE)</f>
        <v>678.65200000000004</v>
      </c>
      <c r="M142">
        <v>139</v>
      </c>
      <c r="O142">
        <f t="shared" si="6"/>
        <v>1.7491030927835052</v>
      </c>
    </row>
    <row r="143" spans="1:15" x14ac:dyDescent="0.25">
      <c r="A143">
        <f t="shared" si="7"/>
        <v>140</v>
      </c>
      <c r="B143" t="s">
        <v>15</v>
      </c>
      <c r="C143">
        <v>6855850</v>
      </c>
      <c r="D143" t="s">
        <v>32</v>
      </c>
      <c r="E143">
        <v>39.592786099999998</v>
      </c>
      <c r="F143">
        <v>-97.781477800000005</v>
      </c>
      <c r="G143" s="1" t="s">
        <v>33</v>
      </c>
      <c r="H143" s="1">
        <f>VLOOKUP(G143,accuracy!$B$5:$C$13,2,FALSE)</f>
        <v>4</v>
      </c>
      <c r="I143" s="1" t="s">
        <v>18</v>
      </c>
      <c r="J143">
        <v>380</v>
      </c>
      <c r="K143">
        <f t="shared" si="8"/>
        <v>984.19548180000004</v>
      </c>
      <c r="L143">
        <f>VLOOKUP(M143,edwin_code_catchment_area_lddso!$D$2:$E$213,2,FALSE)</f>
        <v>595.09500000000003</v>
      </c>
      <c r="M143">
        <v>140</v>
      </c>
      <c r="O143">
        <f t="shared" si="6"/>
        <v>1.5660394736842107</v>
      </c>
    </row>
    <row r="144" spans="1:15" x14ac:dyDescent="0.25">
      <c r="A144">
        <f t="shared" si="7"/>
        <v>141</v>
      </c>
      <c r="B144" t="s">
        <v>15</v>
      </c>
      <c r="C144">
        <v>6911000</v>
      </c>
      <c r="D144" t="s">
        <v>132</v>
      </c>
      <c r="E144">
        <v>38.516111100000003</v>
      </c>
      <c r="F144">
        <v>-95.696111099999996</v>
      </c>
      <c r="G144" s="1" t="s">
        <v>33</v>
      </c>
      <c r="H144" s="1">
        <f>VLOOKUP(G144,accuracy!$B$5:$C$13,2,FALSE)</f>
        <v>4</v>
      </c>
      <c r="I144" s="1" t="s">
        <v>18</v>
      </c>
      <c r="J144">
        <v>351</v>
      </c>
      <c r="K144">
        <f t="shared" si="8"/>
        <v>909.08582661000003</v>
      </c>
      <c r="L144">
        <f>VLOOKUP(M144,edwin_code_catchment_area_lddso!$D$2:$E$213,2,FALSE)</f>
        <v>268.80700000000002</v>
      </c>
      <c r="M144">
        <v>141</v>
      </c>
      <c r="O144">
        <f t="shared" si="6"/>
        <v>0.76583190883190888</v>
      </c>
    </row>
    <row r="145" spans="1:15" x14ac:dyDescent="0.25">
      <c r="A145">
        <f t="shared" si="7"/>
        <v>142</v>
      </c>
      <c r="B145" t="s">
        <v>15</v>
      </c>
      <c r="C145">
        <v>7146830</v>
      </c>
      <c r="D145" t="s">
        <v>213</v>
      </c>
      <c r="E145">
        <v>37.8169623</v>
      </c>
      <c r="F145">
        <v>-96.839473799999993</v>
      </c>
      <c r="G145" s="1" t="s">
        <v>17</v>
      </c>
      <c r="H145" s="1">
        <f>VLOOKUP(G145,accuracy!$B$5:$C$13,2,FALSE)</f>
        <v>8</v>
      </c>
      <c r="I145" s="1" t="s">
        <v>18</v>
      </c>
      <c r="J145">
        <v>350</v>
      </c>
      <c r="K145">
        <f t="shared" si="8"/>
        <v>906.4958385000001</v>
      </c>
      <c r="L145">
        <f>VLOOKUP(M145,edwin_code_catchment_area_lddso!$D$2:$E$213,2,FALSE)</f>
        <v>135.63900000000001</v>
      </c>
      <c r="M145">
        <v>142</v>
      </c>
      <c r="O145">
        <f t="shared" si="6"/>
        <v>0.38754000000000005</v>
      </c>
    </row>
    <row r="146" spans="1:15" x14ac:dyDescent="0.25">
      <c r="A146">
        <f t="shared" si="7"/>
        <v>143</v>
      </c>
      <c r="B146" t="s">
        <v>15</v>
      </c>
      <c r="C146">
        <v>6854000</v>
      </c>
      <c r="D146" t="s">
        <v>30</v>
      </c>
      <c r="E146">
        <v>39.884178660000003</v>
      </c>
      <c r="F146">
        <v>-98.022544800000006</v>
      </c>
      <c r="G146" s="1" t="s">
        <v>17</v>
      </c>
      <c r="H146" s="1">
        <f>VLOOKUP(G146,accuracy!$B$5:$C$13,2,FALSE)</f>
        <v>8</v>
      </c>
      <c r="I146" s="1" t="s">
        <v>18</v>
      </c>
      <c r="J146">
        <v>345</v>
      </c>
      <c r="K146">
        <f t="shared" si="8"/>
        <v>893.54589795000004</v>
      </c>
      <c r="L146">
        <f>VLOOKUP(M146,edwin_code_catchment_area_lddso!$D$2:$E$213,2,FALSE)</f>
        <v>131.88</v>
      </c>
      <c r="M146">
        <v>143</v>
      </c>
      <c r="O146">
        <f t="shared" si="6"/>
        <v>0.38226086956521738</v>
      </c>
    </row>
    <row r="147" spans="1:15" x14ac:dyDescent="0.25">
      <c r="A147">
        <f t="shared" si="7"/>
        <v>144</v>
      </c>
      <c r="B147" t="s">
        <v>15</v>
      </c>
      <c r="C147">
        <v>6884200</v>
      </c>
      <c r="D147" t="s">
        <v>84</v>
      </c>
      <c r="E147">
        <v>39.81361476</v>
      </c>
      <c r="F147">
        <v>-97.037526700000001</v>
      </c>
      <c r="G147" s="1" t="s">
        <v>17</v>
      </c>
      <c r="H147" s="1">
        <f>VLOOKUP(G147,accuracy!$B$5:$C$13,2,FALSE)</f>
        <v>8</v>
      </c>
      <c r="I147" s="1" t="s">
        <v>18</v>
      </c>
      <c r="J147">
        <v>344</v>
      </c>
      <c r="K147">
        <f t="shared" si="8"/>
        <v>890.95590984</v>
      </c>
      <c r="L147">
        <f>VLOOKUP(M147,edwin_code_catchment_area_lddso!$D$2:$E$213,2,FALSE)</f>
        <v>132.04</v>
      </c>
      <c r="M147">
        <v>144</v>
      </c>
      <c r="O147">
        <f t="shared" si="6"/>
        <v>0.38383720930232557</v>
      </c>
    </row>
    <row r="148" spans="1:15" x14ac:dyDescent="0.25">
      <c r="A148">
        <f t="shared" si="7"/>
        <v>145</v>
      </c>
      <c r="B148" t="s">
        <v>15</v>
      </c>
      <c r="C148">
        <v>6914100</v>
      </c>
      <c r="D148" t="s">
        <v>140</v>
      </c>
      <c r="E148">
        <v>38.348888889999998</v>
      </c>
      <c r="F148">
        <v>-95.203333299999997</v>
      </c>
      <c r="G148" s="1" t="s">
        <v>39</v>
      </c>
      <c r="H148" s="1">
        <f>VLOOKUP(G148,accuracy!$B$5:$C$13,2,FALSE)</f>
        <v>5</v>
      </c>
      <c r="I148" s="1" t="s">
        <v>18</v>
      </c>
      <c r="J148">
        <v>343</v>
      </c>
      <c r="K148">
        <f t="shared" si="8"/>
        <v>888.36592173000008</v>
      </c>
      <c r="L148">
        <f>VLOOKUP(M148,edwin_code_catchment_area_lddso!$D$2:$E$213,2,FALSE)</f>
        <v>673.64800000000002</v>
      </c>
      <c r="M148">
        <v>145</v>
      </c>
      <c r="O148">
        <f t="shared" si="6"/>
        <v>1.9639883381924199</v>
      </c>
    </row>
    <row r="149" spans="1:15" x14ac:dyDescent="0.25">
      <c r="A149">
        <f t="shared" si="7"/>
        <v>146</v>
      </c>
      <c r="B149" t="s">
        <v>15</v>
      </c>
      <c r="C149">
        <v>6871500</v>
      </c>
      <c r="D149" t="s">
        <v>63</v>
      </c>
      <c r="E149">
        <v>39.559454199999998</v>
      </c>
      <c r="F149">
        <v>-99.285929800000005</v>
      </c>
      <c r="G149" s="1" t="s">
        <v>17</v>
      </c>
      <c r="H149" s="1">
        <f>VLOOKUP(G149,accuracy!$B$5:$C$13,2,FALSE)</f>
        <v>8</v>
      </c>
      <c r="I149" s="1" t="s">
        <v>18</v>
      </c>
      <c r="J149">
        <v>341</v>
      </c>
      <c r="K149">
        <f t="shared" si="8"/>
        <v>883.18594551000001</v>
      </c>
      <c r="L149">
        <f>VLOOKUP(M149,edwin_code_catchment_area_lddso!$D$2:$E$213,2,FALSE)</f>
        <v>66.218999999999994</v>
      </c>
      <c r="M149">
        <v>146</v>
      </c>
      <c r="O149">
        <f t="shared" si="6"/>
        <v>0.1941906158357771</v>
      </c>
    </row>
    <row r="150" spans="1:15" x14ac:dyDescent="0.25">
      <c r="A150">
        <f t="shared" si="7"/>
        <v>147</v>
      </c>
      <c r="B150" t="s">
        <v>15</v>
      </c>
      <c r="C150">
        <v>6863420</v>
      </c>
      <c r="D150" t="s">
        <v>44</v>
      </c>
      <c r="E150">
        <v>38.923333300000003</v>
      </c>
      <c r="F150">
        <v>-99.650833300000002</v>
      </c>
      <c r="G150" s="1" t="s">
        <v>33</v>
      </c>
      <c r="H150" s="1">
        <f>VLOOKUP(G150,accuracy!$B$5:$C$13,2,FALSE)</f>
        <v>4</v>
      </c>
      <c r="I150" s="1" t="s">
        <v>18</v>
      </c>
      <c r="J150">
        <v>338</v>
      </c>
      <c r="K150">
        <f t="shared" si="8"/>
        <v>875.41598118000002</v>
      </c>
      <c r="L150">
        <f>VLOOKUP(M150,edwin_code_catchment_area_lddso!$D$2:$E$213,2,FALSE)</f>
        <v>267.089</v>
      </c>
      <c r="M150">
        <v>147</v>
      </c>
      <c r="O150">
        <f t="shared" si="6"/>
        <v>0.79020414201183431</v>
      </c>
    </row>
    <row r="151" spans="1:15" x14ac:dyDescent="0.25">
      <c r="A151">
        <f t="shared" si="7"/>
        <v>148</v>
      </c>
      <c r="B151" t="s">
        <v>15</v>
      </c>
      <c r="C151">
        <v>6914000</v>
      </c>
      <c r="D151" t="s">
        <v>139</v>
      </c>
      <c r="E151">
        <v>38.333630999999997</v>
      </c>
      <c r="F151">
        <v>-95.248863400000005</v>
      </c>
      <c r="G151" s="1" t="s">
        <v>17</v>
      </c>
      <c r="H151" s="1">
        <f>VLOOKUP(G151,accuracy!$B$5:$C$13,2,FALSE)</f>
        <v>8</v>
      </c>
      <c r="I151" s="1" t="s">
        <v>18</v>
      </c>
      <c r="J151">
        <v>334</v>
      </c>
      <c r="K151">
        <f t="shared" si="8"/>
        <v>865.0560287400001</v>
      </c>
      <c r="L151" t="e">
        <f>VLOOKUP(M151,edwin_code_catchment_area_lddso!$D$2:$E$213,2,FALSE)</f>
        <v>#N/A</v>
      </c>
      <c r="M151">
        <v>148</v>
      </c>
      <c r="O151" t="e">
        <f t="shared" si="6"/>
        <v>#N/A</v>
      </c>
    </row>
    <row r="152" spans="1:15" x14ac:dyDescent="0.25">
      <c r="A152">
        <f t="shared" si="7"/>
        <v>149</v>
      </c>
      <c r="B152" t="s">
        <v>15</v>
      </c>
      <c r="C152">
        <v>7144601</v>
      </c>
      <c r="D152" t="s">
        <v>200</v>
      </c>
      <c r="E152">
        <v>37.89626956</v>
      </c>
      <c r="F152">
        <v>-98.171107000000006</v>
      </c>
      <c r="G152" s="1" t="s">
        <v>17</v>
      </c>
      <c r="H152" s="1">
        <f>VLOOKUP(G152,accuracy!$B$5:$C$13,2,FALSE)</f>
        <v>8</v>
      </c>
      <c r="I152" s="1" t="s">
        <v>18</v>
      </c>
      <c r="J152">
        <v>322.06</v>
      </c>
      <c r="K152">
        <f t="shared" si="8"/>
        <v>834.13157070660009</v>
      </c>
      <c r="L152">
        <f>VLOOKUP(M152,edwin_code_catchment_area_lddso!$D$2:$E$213,2,FALSE)</f>
        <v>271.12400000000002</v>
      </c>
      <c r="M152">
        <v>149</v>
      </c>
      <c r="O152">
        <f t="shared" si="6"/>
        <v>0.84184313481959894</v>
      </c>
    </row>
    <row r="153" spans="1:15" x14ac:dyDescent="0.25">
      <c r="A153">
        <f t="shared" si="7"/>
        <v>150</v>
      </c>
      <c r="B153" t="s">
        <v>15</v>
      </c>
      <c r="C153">
        <v>6912500</v>
      </c>
      <c r="D153" t="s">
        <v>136</v>
      </c>
      <c r="E153">
        <v>38.645008900000001</v>
      </c>
      <c r="F153">
        <v>-95.5597037</v>
      </c>
      <c r="G153" s="1" t="s">
        <v>17</v>
      </c>
      <c r="H153" s="1">
        <f>VLOOKUP(G153,accuracy!$B$5:$C$13,2,FALSE)</f>
        <v>8</v>
      </c>
      <c r="I153" s="1" t="s">
        <v>18</v>
      </c>
      <c r="J153">
        <v>322</v>
      </c>
      <c r="K153">
        <f t="shared" si="8"/>
        <v>833.97617142000001</v>
      </c>
      <c r="L153">
        <f>VLOOKUP(M153,edwin_code_catchment_area_lddso!$D$2:$E$213,2,FALSE)</f>
        <v>1071.96</v>
      </c>
      <c r="M153">
        <v>150</v>
      </c>
      <c r="O153">
        <f t="shared" si="6"/>
        <v>3.3290683229813665</v>
      </c>
    </row>
    <row r="154" spans="1:15" x14ac:dyDescent="0.25">
      <c r="A154">
        <f t="shared" si="7"/>
        <v>151</v>
      </c>
      <c r="B154" t="s">
        <v>15</v>
      </c>
      <c r="C154">
        <v>6888500</v>
      </c>
      <c r="D154" t="s">
        <v>94</v>
      </c>
      <c r="E154">
        <v>39.064721059999997</v>
      </c>
      <c r="F154">
        <v>-96.169160500000004</v>
      </c>
      <c r="G154" s="1" t="s">
        <v>17</v>
      </c>
      <c r="H154" s="1">
        <f>VLOOKUP(G154,accuracy!$B$5:$C$13,2,FALSE)</f>
        <v>8</v>
      </c>
      <c r="I154" s="1" t="s">
        <v>18</v>
      </c>
      <c r="J154">
        <v>318</v>
      </c>
      <c r="K154">
        <f t="shared" si="8"/>
        <v>823.6162189800001</v>
      </c>
      <c r="L154">
        <f>VLOOKUP(M154,edwin_code_catchment_area_lddso!$D$2:$E$213,2,FALSE)</f>
        <v>200.316</v>
      </c>
      <c r="M154">
        <v>151</v>
      </c>
      <c r="O154">
        <f t="shared" si="6"/>
        <v>0.62992452830188683</v>
      </c>
    </row>
    <row r="155" spans="1:15" x14ac:dyDescent="0.25">
      <c r="A155">
        <f t="shared" si="7"/>
        <v>152</v>
      </c>
      <c r="B155" t="s">
        <v>15</v>
      </c>
      <c r="C155">
        <v>6917000</v>
      </c>
      <c r="D155" t="s">
        <v>148</v>
      </c>
      <c r="E155">
        <v>38.008924280000002</v>
      </c>
      <c r="F155">
        <v>-94.704126400000007</v>
      </c>
      <c r="G155" s="1" t="s">
        <v>17</v>
      </c>
      <c r="H155" s="1">
        <f>VLOOKUP(G155,accuracy!$B$5:$C$13,2,FALSE)</f>
        <v>8</v>
      </c>
      <c r="I155" s="1" t="s">
        <v>18</v>
      </c>
      <c r="J155">
        <v>314</v>
      </c>
      <c r="K155">
        <f t="shared" si="8"/>
        <v>813.25626654000007</v>
      </c>
      <c r="L155">
        <f>VLOOKUP(M155,edwin_code_catchment_area_lddso!$D$2:$E$213,2,FALSE)</f>
        <v>1151.1199999999999</v>
      </c>
      <c r="M155">
        <v>152</v>
      </c>
      <c r="O155">
        <f t="shared" si="6"/>
        <v>3.6659872611464963</v>
      </c>
    </row>
    <row r="156" spans="1:15" x14ac:dyDescent="0.25">
      <c r="A156">
        <f t="shared" si="7"/>
        <v>153</v>
      </c>
      <c r="B156" t="s">
        <v>15</v>
      </c>
      <c r="C156">
        <v>7140900</v>
      </c>
      <c r="D156" t="s">
        <v>167</v>
      </c>
      <c r="E156">
        <v>38.07527778</v>
      </c>
      <c r="F156">
        <v>-99.916944400000006</v>
      </c>
      <c r="G156" s="1">
        <v>5</v>
      </c>
      <c r="H156" s="1">
        <f>VLOOKUP(G156,accuracy!$B$5:$C$13,2,FALSE)</f>
        <v>3</v>
      </c>
      <c r="I156" s="1" t="s">
        <v>18</v>
      </c>
      <c r="J156">
        <v>311</v>
      </c>
      <c r="K156">
        <f t="shared" si="8"/>
        <v>805.48630221000008</v>
      </c>
      <c r="L156">
        <f>VLOOKUP(M156,edwin_code_catchment_area_lddso!$D$2:$E$213,2,FALSE)</f>
        <v>135.33199999999999</v>
      </c>
      <c r="M156">
        <v>153</v>
      </c>
      <c r="O156">
        <f t="shared" si="6"/>
        <v>0.43515112540192924</v>
      </c>
    </row>
    <row r="157" spans="1:15" x14ac:dyDescent="0.25">
      <c r="A157">
        <f t="shared" si="7"/>
        <v>154</v>
      </c>
      <c r="B157" t="s">
        <v>15</v>
      </c>
      <c r="C157">
        <v>6878000</v>
      </c>
      <c r="D157" t="s">
        <v>76</v>
      </c>
      <c r="E157">
        <v>39.031109000000001</v>
      </c>
      <c r="F157">
        <v>-97.040292199999996</v>
      </c>
      <c r="G157" s="1" t="s">
        <v>17</v>
      </c>
      <c r="H157" s="1">
        <f>VLOOKUP(G157,accuracy!$B$5:$C$13,2,FALSE)</f>
        <v>8</v>
      </c>
      <c r="I157" s="1" t="s">
        <v>18</v>
      </c>
      <c r="J157">
        <v>300</v>
      </c>
      <c r="K157">
        <f t="shared" si="8"/>
        <v>776.99643300000002</v>
      </c>
      <c r="L157">
        <f>VLOOKUP(M157,edwin_code_catchment_area_lddso!$D$2:$E$213,2,FALSE)</f>
        <v>66.693600000000004</v>
      </c>
      <c r="M157">
        <v>154</v>
      </c>
      <c r="O157">
        <f t="shared" si="6"/>
        <v>0.22231200000000001</v>
      </c>
    </row>
    <row r="158" spans="1:15" x14ac:dyDescent="0.25">
      <c r="A158">
        <f t="shared" si="7"/>
        <v>155</v>
      </c>
      <c r="B158" t="s">
        <v>15</v>
      </c>
      <c r="C158">
        <v>6917380</v>
      </c>
      <c r="D158" t="s">
        <v>150</v>
      </c>
      <c r="E158">
        <v>37.817541159999998</v>
      </c>
      <c r="F158">
        <v>-94.791909500000003</v>
      </c>
      <c r="G158" s="1" t="s">
        <v>17</v>
      </c>
      <c r="H158" s="1">
        <f>VLOOKUP(G158,accuracy!$B$5:$C$13,2,FALSE)</f>
        <v>8</v>
      </c>
      <c r="I158" s="1" t="s">
        <v>18</v>
      </c>
      <c r="J158">
        <v>292</v>
      </c>
      <c r="K158">
        <f t="shared" si="8"/>
        <v>756.27652812000008</v>
      </c>
      <c r="L158">
        <f>VLOOKUP(M158,edwin_code_catchment_area_lddso!$D$2:$E$213,2,FALSE)</f>
        <v>543.09</v>
      </c>
      <c r="M158">
        <v>155</v>
      </c>
      <c r="O158">
        <f t="shared" si="6"/>
        <v>1.8598972602739727</v>
      </c>
    </row>
    <row r="159" spans="1:15" x14ac:dyDescent="0.25">
      <c r="A159">
        <f t="shared" si="7"/>
        <v>156</v>
      </c>
      <c r="B159" t="s">
        <v>15</v>
      </c>
      <c r="C159">
        <v>7165750</v>
      </c>
      <c r="D159" t="s">
        <v>226</v>
      </c>
      <c r="E159">
        <v>37.982528139999999</v>
      </c>
      <c r="F159">
        <v>-96.023881700000004</v>
      </c>
      <c r="G159" s="1" t="s">
        <v>17</v>
      </c>
      <c r="H159" s="1">
        <f>VLOOKUP(G159,accuracy!$B$5:$C$13,2,FALSE)</f>
        <v>8</v>
      </c>
      <c r="I159" s="1" t="s">
        <v>18</v>
      </c>
      <c r="J159">
        <v>292</v>
      </c>
      <c r="K159">
        <f t="shared" si="8"/>
        <v>756.27652812000008</v>
      </c>
      <c r="L159">
        <f>VLOOKUP(M159,edwin_code_catchment_area_lddso!$D$2:$E$213,2,FALSE)</f>
        <v>945.93499999999995</v>
      </c>
      <c r="M159">
        <v>156</v>
      </c>
      <c r="O159">
        <f t="shared" si="6"/>
        <v>3.239503424657534</v>
      </c>
    </row>
    <row r="160" spans="1:15" x14ac:dyDescent="0.25">
      <c r="A160">
        <f t="shared" si="7"/>
        <v>157</v>
      </c>
      <c r="B160" t="s">
        <v>15</v>
      </c>
      <c r="C160">
        <v>6889500</v>
      </c>
      <c r="D160" t="s">
        <v>102</v>
      </c>
      <c r="E160">
        <v>39.099443899999997</v>
      </c>
      <c r="F160">
        <v>-95.724982800000006</v>
      </c>
      <c r="G160" s="1" t="s">
        <v>17</v>
      </c>
      <c r="H160" s="1">
        <f>VLOOKUP(G160,accuracy!$B$5:$C$13,2,FALSE)</f>
        <v>8</v>
      </c>
      <c r="I160" s="1" t="s">
        <v>18</v>
      </c>
      <c r="J160">
        <v>290</v>
      </c>
      <c r="K160">
        <f t="shared" si="8"/>
        <v>751.09655190000001</v>
      </c>
      <c r="L160">
        <f>VLOOKUP(M160,edwin_code_catchment_area_lddso!$D$2:$E$213,2,FALSE)</f>
        <v>66.614800000000002</v>
      </c>
      <c r="M160">
        <v>157</v>
      </c>
      <c r="O160">
        <f t="shared" si="6"/>
        <v>0.22970620689655175</v>
      </c>
    </row>
    <row r="161" spans="1:15" x14ac:dyDescent="0.25">
      <c r="A161">
        <f t="shared" si="7"/>
        <v>158</v>
      </c>
      <c r="B161" t="s">
        <v>15</v>
      </c>
      <c r="C161">
        <v>6814000</v>
      </c>
      <c r="D161" t="s">
        <v>16</v>
      </c>
      <c r="E161">
        <v>39.947777299999998</v>
      </c>
      <c r="F161">
        <v>-96.108614900000006</v>
      </c>
      <c r="G161" s="1" t="s">
        <v>17</v>
      </c>
      <c r="H161" s="1">
        <f>VLOOKUP(G161,accuracy!$B$5:$C$13,2,FALSE)</f>
        <v>8</v>
      </c>
      <c r="I161" s="1" t="s">
        <v>18</v>
      </c>
      <c r="J161">
        <v>276</v>
      </c>
      <c r="K161">
        <f t="shared" si="8"/>
        <v>714.83671836000008</v>
      </c>
      <c r="L161">
        <f>VLOOKUP(M161,edwin_code_catchment_area_lddso!$D$2:$E$213,2,FALSE)</f>
        <v>329.09899999999999</v>
      </c>
      <c r="M161">
        <v>158</v>
      </c>
      <c r="O161">
        <f t="shared" si="6"/>
        <v>1.1923876811594203</v>
      </c>
    </row>
    <row r="162" spans="1:15" x14ac:dyDescent="0.25">
      <c r="A162">
        <f t="shared" si="7"/>
        <v>159</v>
      </c>
      <c r="B162" t="s">
        <v>15</v>
      </c>
      <c r="C162">
        <v>7179500</v>
      </c>
      <c r="D162" t="s">
        <v>239</v>
      </c>
      <c r="E162">
        <v>38.665840850000002</v>
      </c>
      <c r="F162">
        <v>-96.493613999999994</v>
      </c>
      <c r="G162" s="1" t="s">
        <v>17</v>
      </c>
      <c r="H162" s="1">
        <f>VLOOKUP(G162,accuracy!$B$5:$C$13,2,FALSE)</f>
        <v>8</v>
      </c>
      <c r="I162" s="1" t="s">
        <v>18</v>
      </c>
      <c r="J162">
        <v>265</v>
      </c>
      <c r="K162">
        <f t="shared" si="8"/>
        <v>686.34684915000003</v>
      </c>
      <c r="L162">
        <f>VLOOKUP(M162,edwin_code_catchment_area_lddso!$D$2:$E$213,2,FALSE)</f>
        <v>937.94200000000001</v>
      </c>
      <c r="M162">
        <v>159</v>
      </c>
      <c r="O162">
        <f t="shared" si="6"/>
        <v>3.5394037735849055</v>
      </c>
    </row>
    <row r="163" spans="1:15" x14ac:dyDescent="0.25">
      <c r="A163">
        <f t="shared" si="7"/>
        <v>160</v>
      </c>
      <c r="B163" t="s">
        <v>15</v>
      </c>
      <c r="C163">
        <v>6869950</v>
      </c>
      <c r="D163" t="s">
        <v>59</v>
      </c>
      <c r="E163">
        <v>38.844447600000002</v>
      </c>
      <c r="F163">
        <v>-97.668369900000002</v>
      </c>
      <c r="G163" s="1" t="s">
        <v>17</v>
      </c>
      <c r="H163" s="1">
        <f>VLOOKUP(G163,accuracy!$B$5:$C$13,2,FALSE)</f>
        <v>8</v>
      </c>
      <c r="I163" s="1" t="s">
        <v>18</v>
      </c>
      <c r="J163">
        <v>261</v>
      </c>
      <c r="K163">
        <f t="shared" si="8"/>
        <v>675.98689671</v>
      </c>
      <c r="L163">
        <f>VLOOKUP(M163,edwin_code_catchment_area_lddso!$D$2:$E$213,2,FALSE)</f>
        <v>200.708</v>
      </c>
      <c r="M163">
        <v>160</v>
      </c>
      <c r="O163">
        <f t="shared" si="6"/>
        <v>0.76899616858237552</v>
      </c>
    </row>
    <row r="164" spans="1:15" x14ac:dyDescent="0.25">
      <c r="A164">
        <f t="shared" si="7"/>
        <v>161</v>
      </c>
      <c r="B164" t="s">
        <v>15</v>
      </c>
      <c r="C164">
        <v>6878600</v>
      </c>
      <c r="D164" t="s">
        <v>77</v>
      </c>
      <c r="E164">
        <v>38.949166669999997</v>
      </c>
      <c r="F164">
        <v>-96.8580556</v>
      </c>
      <c r="G164" s="1" t="s">
        <v>39</v>
      </c>
      <c r="H164" s="1">
        <f>VLOOKUP(G164,accuracy!$B$5:$C$13,2,FALSE)</f>
        <v>5</v>
      </c>
      <c r="I164" s="1" t="s">
        <v>18</v>
      </c>
      <c r="J164">
        <v>258</v>
      </c>
      <c r="K164">
        <f t="shared" si="8"/>
        <v>668.21693238</v>
      </c>
      <c r="L164">
        <f>VLOOKUP(M164,edwin_code_catchment_area_lddso!$D$2:$E$213,2,FALSE)</f>
        <v>334.488</v>
      </c>
      <c r="M164">
        <v>161</v>
      </c>
      <c r="O164">
        <f t="shared" si="6"/>
        <v>1.2964651162790697</v>
      </c>
    </row>
    <row r="165" spans="1:15" x14ac:dyDescent="0.25">
      <c r="A165">
        <f t="shared" si="7"/>
        <v>162</v>
      </c>
      <c r="B165" t="s">
        <v>15</v>
      </c>
      <c r="C165">
        <v>6888000</v>
      </c>
      <c r="D165" t="s">
        <v>91</v>
      </c>
      <c r="E165">
        <v>39.347773859999997</v>
      </c>
      <c r="F165">
        <v>-96.217497899999998</v>
      </c>
      <c r="G165" s="1" t="s">
        <v>17</v>
      </c>
      <c r="H165" s="1">
        <f>VLOOKUP(G165,accuracy!$B$5:$C$13,2,FALSE)</f>
        <v>8</v>
      </c>
      <c r="I165" s="1" t="s">
        <v>18</v>
      </c>
      <c r="J165">
        <v>243</v>
      </c>
      <c r="K165">
        <f t="shared" si="8"/>
        <v>629.36711073000004</v>
      </c>
      <c r="L165">
        <f>VLOOKUP(M165,edwin_code_catchment_area_lddso!$D$2:$E$213,2,FALSE)</f>
        <v>794.86599999999999</v>
      </c>
      <c r="M165">
        <v>162</v>
      </c>
      <c r="O165">
        <f t="shared" si="6"/>
        <v>3.2710534979423866</v>
      </c>
    </row>
    <row r="166" spans="1:15" x14ac:dyDescent="0.25">
      <c r="A166">
        <f t="shared" si="7"/>
        <v>163</v>
      </c>
      <c r="B166" t="s">
        <v>15</v>
      </c>
      <c r="C166">
        <v>7140890</v>
      </c>
      <c r="D166" t="s">
        <v>166</v>
      </c>
      <c r="E166">
        <v>38.06027778</v>
      </c>
      <c r="F166">
        <v>-100.04527779999999</v>
      </c>
      <c r="G166" s="1">
        <v>5</v>
      </c>
      <c r="H166" s="1">
        <f>VLOOKUP(G166,accuracy!$B$5:$C$13,2,FALSE)</f>
        <v>3</v>
      </c>
      <c r="I166" s="1" t="s">
        <v>18</v>
      </c>
      <c r="J166">
        <v>238</v>
      </c>
      <c r="K166">
        <f t="shared" si="8"/>
        <v>616.41717018000008</v>
      </c>
      <c r="L166">
        <f>VLOOKUP(M166,edwin_code_catchment_area_lddso!$D$2:$E$213,2,FALSE)</f>
        <v>203.036</v>
      </c>
      <c r="M166">
        <v>163</v>
      </c>
      <c r="O166">
        <f t="shared" si="6"/>
        <v>0.85309243697478987</v>
      </c>
    </row>
    <row r="167" spans="1:15" x14ac:dyDescent="0.25">
      <c r="A167">
        <f t="shared" si="7"/>
        <v>164</v>
      </c>
      <c r="B167" t="s">
        <v>15</v>
      </c>
      <c r="C167">
        <v>6853800</v>
      </c>
      <c r="D167" t="s">
        <v>29</v>
      </c>
      <c r="E167">
        <v>39.899180000000001</v>
      </c>
      <c r="F167">
        <v>-98.250327600000006</v>
      </c>
      <c r="G167" s="1" t="s">
        <v>17</v>
      </c>
      <c r="H167" s="1">
        <f>VLOOKUP(G167,accuracy!$B$5:$C$13,2,FALSE)</f>
        <v>8</v>
      </c>
      <c r="I167" s="1" t="s">
        <v>18</v>
      </c>
      <c r="J167">
        <v>227</v>
      </c>
      <c r="K167">
        <f t="shared" si="8"/>
        <v>587.92730097000003</v>
      </c>
      <c r="L167">
        <f>VLOOKUP(M167,edwin_code_catchment_area_lddso!$D$2:$E$213,2,FALSE)</f>
        <v>527.43899999999996</v>
      </c>
      <c r="M167">
        <v>164</v>
      </c>
      <c r="O167">
        <f t="shared" si="6"/>
        <v>2.3235198237885459</v>
      </c>
    </row>
    <row r="168" spans="1:15" x14ac:dyDescent="0.25">
      <c r="A168">
        <f t="shared" si="7"/>
        <v>165</v>
      </c>
      <c r="B168" t="s">
        <v>15</v>
      </c>
      <c r="C168">
        <v>7186055</v>
      </c>
      <c r="D168" t="s">
        <v>258</v>
      </c>
      <c r="E168">
        <v>37.280555560000003</v>
      </c>
      <c r="F168">
        <v>-94.674999999999997</v>
      </c>
      <c r="G168" s="1" t="s">
        <v>33</v>
      </c>
      <c r="H168" s="1">
        <f>VLOOKUP(G168,accuracy!$B$5:$C$13,2,FALSE)</f>
        <v>4</v>
      </c>
      <c r="I168" s="1" t="s">
        <v>18</v>
      </c>
      <c r="J168">
        <v>222</v>
      </c>
      <c r="K168">
        <f t="shared" si="8"/>
        <v>574.97736042000008</v>
      </c>
      <c r="L168">
        <f>VLOOKUP(M168,edwin_code_catchment_area_lddso!$D$2:$E$213,2,FALSE)</f>
        <v>477.59300000000002</v>
      </c>
      <c r="M168">
        <v>165</v>
      </c>
      <c r="O168">
        <f t="shared" si="6"/>
        <v>2.15131981981982</v>
      </c>
    </row>
    <row r="169" spans="1:15" x14ac:dyDescent="0.25">
      <c r="A169">
        <f t="shared" si="7"/>
        <v>166</v>
      </c>
      <c r="B169" t="s">
        <v>15</v>
      </c>
      <c r="C169">
        <v>7140880</v>
      </c>
      <c r="D169" t="s">
        <v>165</v>
      </c>
      <c r="E169">
        <v>38.049166669999998</v>
      </c>
      <c r="F169">
        <v>-100.0822222</v>
      </c>
      <c r="G169" s="1">
        <v>5</v>
      </c>
      <c r="H169" s="1">
        <f>VLOOKUP(G169,accuracy!$B$5:$C$13,2,FALSE)</f>
        <v>3</v>
      </c>
      <c r="I169" s="1" t="s">
        <v>18</v>
      </c>
      <c r="J169">
        <v>221</v>
      </c>
      <c r="K169">
        <f t="shared" si="8"/>
        <v>572.38737231000005</v>
      </c>
      <c r="L169" t="e">
        <f>VLOOKUP(M169,edwin_code_catchment_area_lddso!$D$2:$E$213,2,FALSE)</f>
        <v>#N/A</v>
      </c>
      <c r="M169">
        <v>166</v>
      </c>
      <c r="O169" t="e">
        <f t="shared" si="6"/>
        <v>#N/A</v>
      </c>
    </row>
    <row r="170" spans="1:15" x14ac:dyDescent="0.25">
      <c r="A170">
        <f t="shared" si="7"/>
        <v>167</v>
      </c>
      <c r="B170" t="s">
        <v>15</v>
      </c>
      <c r="C170">
        <v>7169800</v>
      </c>
      <c r="D170" t="s">
        <v>230</v>
      </c>
      <c r="E170">
        <v>37.375597290000002</v>
      </c>
      <c r="F170">
        <v>-96.185547999999997</v>
      </c>
      <c r="G170" s="1" t="s">
        <v>17</v>
      </c>
      <c r="H170" s="1">
        <f>VLOOKUP(G170,accuracy!$B$5:$C$13,2,FALSE)</f>
        <v>8</v>
      </c>
      <c r="I170" s="1" t="s">
        <v>18</v>
      </c>
      <c r="J170">
        <v>220</v>
      </c>
      <c r="K170">
        <f t="shared" si="8"/>
        <v>569.79738420000001</v>
      </c>
      <c r="L170">
        <f>VLOOKUP(M170,edwin_code_catchment_area_lddso!$D$2:$E$213,2,FALSE)</f>
        <v>818.25400000000002</v>
      </c>
      <c r="M170">
        <v>167</v>
      </c>
      <c r="O170">
        <f t="shared" si="6"/>
        <v>3.7193363636363639</v>
      </c>
    </row>
    <row r="171" spans="1:15" x14ac:dyDescent="0.25">
      <c r="A171">
        <f t="shared" si="7"/>
        <v>168</v>
      </c>
      <c r="B171" t="s">
        <v>15</v>
      </c>
      <c r="C171">
        <v>6891850</v>
      </c>
      <c r="D171" t="s">
        <v>115</v>
      </c>
      <c r="E171">
        <v>39.346387700000001</v>
      </c>
      <c r="F171">
        <v>-95.108856500000002</v>
      </c>
      <c r="G171" s="1" t="s">
        <v>17</v>
      </c>
      <c r="H171" s="1">
        <f>VLOOKUP(G171,accuracy!$B$5:$C$13,2,FALSE)</f>
        <v>8</v>
      </c>
      <c r="I171" s="1" t="s">
        <v>18</v>
      </c>
      <c r="J171">
        <v>216</v>
      </c>
      <c r="K171">
        <f t="shared" si="8"/>
        <v>559.43743175999998</v>
      </c>
      <c r="L171">
        <f>VLOOKUP(M171,edwin_code_catchment_area_lddso!$D$2:$E$213,2,FALSE)</f>
        <v>132.756</v>
      </c>
      <c r="M171">
        <v>168</v>
      </c>
      <c r="O171">
        <f t="shared" si="6"/>
        <v>0.61461111111111111</v>
      </c>
    </row>
    <row r="172" spans="1:15" x14ac:dyDescent="0.25">
      <c r="A172">
        <f t="shared" si="7"/>
        <v>169</v>
      </c>
      <c r="B172" t="s">
        <v>15</v>
      </c>
      <c r="C172">
        <v>6867500</v>
      </c>
      <c r="D172" t="s">
        <v>54</v>
      </c>
      <c r="E172">
        <v>39.059191669999997</v>
      </c>
      <c r="F172">
        <v>-98.842291700000004</v>
      </c>
      <c r="G172" s="1" t="s">
        <v>55</v>
      </c>
      <c r="H172" s="1">
        <f>VLOOKUP(G172,accuracy!$B$5:$C$13,2,FALSE)</f>
        <v>1</v>
      </c>
      <c r="I172" s="1" t="s">
        <v>18</v>
      </c>
      <c r="J172">
        <v>212</v>
      </c>
      <c r="K172">
        <f t="shared" si="8"/>
        <v>549.07747932000007</v>
      </c>
      <c r="L172">
        <f>VLOOKUP(M172,edwin_code_catchment_area_lddso!$D$2:$E$213,2,FALSE)</f>
        <v>532.44500000000005</v>
      </c>
      <c r="M172">
        <v>169</v>
      </c>
      <c r="O172">
        <f t="shared" si="6"/>
        <v>2.5115330188679246</v>
      </c>
    </row>
    <row r="173" spans="1:15" x14ac:dyDescent="0.25">
      <c r="A173">
        <f t="shared" si="7"/>
        <v>170</v>
      </c>
      <c r="B173" t="s">
        <v>15</v>
      </c>
      <c r="C173">
        <v>7184500</v>
      </c>
      <c r="D173" t="s">
        <v>257</v>
      </c>
      <c r="E173">
        <v>37.193795889999997</v>
      </c>
      <c r="F173">
        <v>-95.192497900000006</v>
      </c>
      <c r="G173" s="1" t="s">
        <v>17</v>
      </c>
      <c r="H173" s="1">
        <f>VLOOKUP(G173,accuracy!$B$5:$C$13,2,FALSE)</f>
        <v>8</v>
      </c>
      <c r="I173" s="1" t="s">
        <v>18</v>
      </c>
      <c r="J173">
        <v>211</v>
      </c>
      <c r="K173">
        <f t="shared" si="8"/>
        <v>546.48749121000003</v>
      </c>
      <c r="L173">
        <f>VLOOKUP(M173,edwin_code_catchment_area_lddso!$D$2:$E$213,2,FALSE)</f>
        <v>205.245</v>
      </c>
      <c r="M173">
        <v>170</v>
      </c>
      <c r="O173">
        <f t="shared" si="6"/>
        <v>0.97272511848341237</v>
      </c>
    </row>
    <row r="174" spans="1:15" x14ac:dyDescent="0.25">
      <c r="A174">
        <f t="shared" si="7"/>
        <v>171</v>
      </c>
      <c r="B174" t="s">
        <v>15</v>
      </c>
      <c r="C174">
        <v>7171600</v>
      </c>
      <c r="D174" t="s">
        <v>235</v>
      </c>
      <c r="E174">
        <v>37.11031534</v>
      </c>
      <c r="F174">
        <v>-96.489455000000007</v>
      </c>
      <c r="G174" s="1" t="s">
        <v>17</v>
      </c>
      <c r="H174" s="1">
        <f>VLOOKUP(G174,accuracy!$B$5:$C$13,2,FALSE)</f>
        <v>8</v>
      </c>
      <c r="I174" s="1" t="s">
        <v>18</v>
      </c>
      <c r="J174">
        <v>208.3</v>
      </c>
      <c r="K174">
        <f t="shared" si="8"/>
        <v>539.49452331300006</v>
      </c>
      <c r="L174">
        <f>VLOOKUP(M174,edwin_code_catchment_area_lddso!$D$2:$E$213,2,FALSE)</f>
        <v>546.81600000000003</v>
      </c>
      <c r="M174">
        <v>171</v>
      </c>
      <c r="O174">
        <f t="shared" si="6"/>
        <v>2.6251368218915028</v>
      </c>
    </row>
    <row r="175" spans="1:15" x14ac:dyDescent="0.25">
      <c r="A175">
        <f t="shared" si="7"/>
        <v>172</v>
      </c>
      <c r="B175" t="s">
        <v>15</v>
      </c>
      <c r="C175">
        <v>7179795</v>
      </c>
      <c r="D175" t="s">
        <v>244</v>
      </c>
      <c r="E175">
        <v>38.365847389999999</v>
      </c>
      <c r="F175">
        <v>-97.082801799999999</v>
      </c>
      <c r="G175" s="1" t="s">
        <v>17</v>
      </c>
      <c r="H175" s="1">
        <f>VLOOKUP(G175,accuracy!$B$5:$C$13,2,FALSE)</f>
        <v>8</v>
      </c>
      <c r="I175" s="1" t="s">
        <v>18</v>
      </c>
      <c r="J175">
        <v>200</v>
      </c>
      <c r="K175">
        <f t="shared" si="8"/>
        <v>517.99762200000009</v>
      </c>
      <c r="L175">
        <f>VLOOKUP(M175,edwin_code_catchment_area_lddso!$D$2:$E$213,2,FALSE)</f>
        <v>1278.43</v>
      </c>
      <c r="M175">
        <v>172</v>
      </c>
      <c r="O175">
        <f t="shared" si="6"/>
        <v>6.39215</v>
      </c>
    </row>
    <row r="176" spans="1:15" x14ac:dyDescent="0.25">
      <c r="A176">
        <f t="shared" si="7"/>
        <v>173</v>
      </c>
      <c r="B176" t="s">
        <v>15</v>
      </c>
      <c r="C176">
        <v>7184000</v>
      </c>
      <c r="D176" t="s">
        <v>256</v>
      </c>
      <c r="E176">
        <v>37.281171100000002</v>
      </c>
      <c r="F176">
        <v>-95.032742799999994</v>
      </c>
      <c r="G176" s="1" t="s">
        <v>17</v>
      </c>
      <c r="H176" s="1">
        <f>VLOOKUP(G176,accuracy!$B$5:$C$13,2,FALSE)</f>
        <v>8</v>
      </c>
      <c r="I176" s="1" t="s">
        <v>18</v>
      </c>
      <c r="J176">
        <v>197</v>
      </c>
      <c r="K176">
        <f t="shared" si="8"/>
        <v>510.22765767000004</v>
      </c>
      <c r="L176">
        <f>VLOOKUP(M176,edwin_code_catchment_area_lddso!$D$2:$E$213,2,FALSE)</f>
        <v>613.38599999999997</v>
      </c>
      <c r="M176">
        <v>173</v>
      </c>
      <c r="O176">
        <f t="shared" si="6"/>
        <v>3.1136345177664975</v>
      </c>
    </row>
    <row r="177" spans="1:15" x14ac:dyDescent="0.25">
      <c r="A177">
        <f t="shared" si="7"/>
        <v>174</v>
      </c>
      <c r="B177" t="s">
        <v>15</v>
      </c>
      <c r="C177">
        <v>7144660</v>
      </c>
      <c r="D177" t="s">
        <v>201</v>
      </c>
      <c r="E177">
        <v>37.842792549999999</v>
      </c>
      <c r="F177">
        <v>-98.196453000000005</v>
      </c>
      <c r="G177" s="1" t="s">
        <v>17</v>
      </c>
      <c r="H177" s="1">
        <f>VLOOKUP(G177,accuracy!$B$5:$C$13,2,FALSE)</f>
        <v>8</v>
      </c>
      <c r="I177" s="1" t="s">
        <v>18</v>
      </c>
      <c r="J177">
        <v>194</v>
      </c>
      <c r="K177">
        <f t="shared" si="8"/>
        <v>502.45769334000005</v>
      </c>
      <c r="L177" t="e">
        <f>VLOOKUP(M177,edwin_code_catchment_area_lddso!$D$2:$E$213,2,FALSE)</f>
        <v>#N/A</v>
      </c>
      <c r="M177">
        <v>174</v>
      </c>
      <c r="O177" t="e">
        <f t="shared" si="6"/>
        <v>#N/A</v>
      </c>
    </row>
    <row r="178" spans="1:15" x14ac:dyDescent="0.25">
      <c r="A178">
        <f t="shared" si="7"/>
        <v>175</v>
      </c>
      <c r="B178" t="s">
        <v>15</v>
      </c>
      <c r="C178">
        <v>7182200</v>
      </c>
      <c r="D178" t="s">
        <v>248</v>
      </c>
      <c r="E178">
        <v>38.285571249999997</v>
      </c>
      <c r="F178">
        <v>-96.512784400000001</v>
      </c>
      <c r="G178" s="1" t="s">
        <v>17</v>
      </c>
      <c r="H178" s="1">
        <f>VLOOKUP(G178,accuracy!$B$5:$C$13,2,FALSE)</f>
        <v>8</v>
      </c>
      <c r="I178" s="1" t="s">
        <v>18</v>
      </c>
      <c r="J178">
        <v>190</v>
      </c>
      <c r="K178">
        <f t="shared" si="8"/>
        <v>492.09774090000002</v>
      </c>
      <c r="L178">
        <f>VLOOKUP(M178,edwin_code_catchment_area_lddso!$D$2:$E$213,2,FALSE)</f>
        <v>540.40200000000004</v>
      </c>
      <c r="M178">
        <v>175</v>
      </c>
      <c r="O178">
        <f t="shared" si="6"/>
        <v>2.8442210526315792</v>
      </c>
    </row>
    <row r="179" spans="1:15" x14ac:dyDescent="0.25">
      <c r="A179">
        <f t="shared" si="7"/>
        <v>176</v>
      </c>
      <c r="B179" t="s">
        <v>15</v>
      </c>
      <c r="C179">
        <v>6891810</v>
      </c>
      <c r="D179" t="s">
        <v>114</v>
      </c>
      <c r="E179">
        <v>39.447775300000004</v>
      </c>
      <c r="F179">
        <v>-95.162191000000007</v>
      </c>
      <c r="G179" s="1" t="s">
        <v>33</v>
      </c>
      <c r="H179" s="1">
        <f>VLOOKUP(G179,accuracy!$B$5:$C$13,2,FALSE)</f>
        <v>4</v>
      </c>
      <c r="I179" s="1" t="s">
        <v>18</v>
      </c>
      <c r="J179">
        <v>184</v>
      </c>
      <c r="K179">
        <f t="shared" si="8"/>
        <v>476.55781224000003</v>
      </c>
      <c r="L179">
        <f>VLOOKUP(M179,edwin_code_catchment_area_lddso!$D$2:$E$213,2,FALSE)</f>
        <v>66.298500000000004</v>
      </c>
      <c r="M179">
        <v>176</v>
      </c>
      <c r="O179">
        <f t="shared" si="6"/>
        <v>0.36031793478260871</v>
      </c>
    </row>
    <row r="180" spans="1:15" x14ac:dyDescent="0.25">
      <c r="A180">
        <f t="shared" si="7"/>
        <v>177</v>
      </c>
      <c r="B180" t="s">
        <v>15</v>
      </c>
      <c r="C180">
        <v>6910800</v>
      </c>
      <c r="D180" t="s">
        <v>131</v>
      </c>
      <c r="E180">
        <v>38.566955239999999</v>
      </c>
      <c r="F180">
        <v>-95.961657000000002</v>
      </c>
      <c r="G180" s="1" t="s">
        <v>17</v>
      </c>
      <c r="H180" s="1">
        <f>VLOOKUP(G180,accuracy!$B$5:$C$13,2,FALSE)</f>
        <v>8</v>
      </c>
      <c r="I180" s="1" t="s">
        <v>18</v>
      </c>
      <c r="J180">
        <v>177</v>
      </c>
      <c r="K180">
        <f t="shared" si="8"/>
        <v>458.42789547000001</v>
      </c>
      <c r="L180">
        <f>VLOOKUP(M180,edwin_code_catchment_area_lddso!$D$2:$E$213,2,FALSE)</f>
        <v>603.29700000000003</v>
      </c>
      <c r="M180">
        <v>177</v>
      </c>
      <c r="O180">
        <f t="shared" si="6"/>
        <v>3.4084576271186444</v>
      </c>
    </row>
    <row r="181" spans="1:15" x14ac:dyDescent="0.25">
      <c r="A181">
        <f t="shared" si="7"/>
        <v>178</v>
      </c>
      <c r="B181" t="s">
        <v>15</v>
      </c>
      <c r="C181">
        <v>6886500</v>
      </c>
      <c r="D181" t="s">
        <v>87</v>
      </c>
      <c r="E181">
        <v>39.472220640000003</v>
      </c>
      <c r="F181">
        <v>-96.832235699999998</v>
      </c>
      <c r="G181" s="1" t="s">
        <v>17</v>
      </c>
      <c r="H181" s="1">
        <f>VLOOKUP(G181,accuracy!$B$5:$C$13,2,FALSE)</f>
        <v>8</v>
      </c>
      <c r="I181" s="1" t="s">
        <v>18</v>
      </c>
      <c r="J181">
        <v>174</v>
      </c>
      <c r="K181">
        <f t="shared" si="8"/>
        <v>450.65793114000002</v>
      </c>
      <c r="L181">
        <f>VLOOKUP(M181,edwin_code_catchment_area_lddso!$D$2:$E$213,2,FALSE)</f>
        <v>463.93</v>
      </c>
      <c r="M181">
        <v>178</v>
      </c>
      <c r="O181">
        <f t="shared" si="6"/>
        <v>2.6662643678160918</v>
      </c>
    </row>
    <row r="182" spans="1:15" x14ac:dyDescent="0.25">
      <c r="A182">
        <f t="shared" si="7"/>
        <v>179</v>
      </c>
      <c r="B182" t="s">
        <v>15</v>
      </c>
      <c r="C182">
        <v>7144050</v>
      </c>
      <c r="D182" t="s">
        <v>188</v>
      </c>
      <c r="E182">
        <v>37.985127779999999</v>
      </c>
      <c r="F182">
        <v>-97.445455600000003</v>
      </c>
      <c r="G182" s="1" t="s">
        <v>55</v>
      </c>
      <c r="H182" s="1">
        <f>VLOOKUP(G182,accuracy!$B$5:$C$13,2,FALSE)</f>
        <v>1</v>
      </c>
      <c r="I182" s="1" t="s">
        <v>18</v>
      </c>
      <c r="J182">
        <v>173.6</v>
      </c>
      <c r="K182">
        <f t="shared" si="8"/>
        <v>449.62193589600002</v>
      </c>
      <c r="L182">
        <f>VLOOKUP(M182,edwin_code_catchment_area_lddso!$D$2:$E$213,2,FALSE)</f>
        <v>1619.51</v>
      </c>
      <c r="M182">
        <v>179</v>
      </c>
      <c r="O182">
        <f t="shared" si="6"/>
        <v>9.3289746543778804</v>
      </c>
    </row>
    <row r="183" spans="1:15" x14ac:dyDescent="0.25">
      <c r="A183">
        <f t="shared" si="7"/>
        <v>180</v>
      </c>
      <c r="B183" t="s">
        <v>15</v>
      </c>
      <c r="C183">
        <v>6891260</v>
      </c>
      <c r="D183" t="s">
        <v>112</v>
      </c>
      <c r="E183">
        <v>38.891944440000003</v>
      </c>
      <c r="F183">
        <v>-95.5944444</v>
      </c>
      <c r="G183" s="1">
        <v>5</v>
      </c>
      <c r="H183" s="1">
        <f>VLOOKUP(G183,accuracy!$B$5:$C$13,2,FALSE)</f>
        <v>3</v>
      </c>
      <c r="I183" s="1" t="s">
        <v>18</v>
      </c>
      <c r="J183">
        <v>164</v>
      </c>
      <c r="K183">
        <f t="shared" si="8"/>
        <v>424.75805004000006</v>
      </c>
      <c r="L183">
        <f>VLOOKUP(M183,edwin_code_catchment_area_lddso!$D$2:$E$213,2,FALSE)</f>
        <v>200.55199999999999</v>
      </c>
      <c r="M183">
        <v>180</v>
      </c>
      <c r="O183">
        <f t="shared" si="6"/>
        <v>1.2228780487804878</v>
      </c>
    </row>
    <row r="184" spans="1:15" x14ac:dyDescent="0.25">
      <c r="A184">
        <f t="shared" si="7"/>
        <v>181</v>
      </c>
      <c r="B184" t="s">
        <v>15</v>
      </c>
      <c r="C184">
        <v>7145700</v>
      </c>
      <c r="D184" t="s">
        <v>210</v>
      </c>
      <c r="E184">
        <v>37.249467070000001</v>
      </c>
      <c r="F184">
        <v>-97.403656900000001</v>
      </c>
      <c r="G184" s="1" t="s">
        <v>17</v>
      </c>
      <c r="H184" s="1">
        <f>VLOOKUP(G184,accuracy!$B$5:$C$13,2,FALSE)</f>
        <v>8</v>
      </c>
      <c r="I184" s="1" t="s">
        <v>18</v>
      </c>
      <c r="J184">
        <v>154</v>
      </c>
      <c r="K184">
        <f t="shared" si="8"/>
        <v>398.85816894000004</v>
      </c>
      <c r="L184">
        <f>VLOOKUP(M184,edwin_code_catchment_area_lddso!$D$2:$E$213,2,FALSE)</f>
        <v>68.389799999999994</v>
      </c>
      <c r="M184">
        <v>181</v>
      </c>
      <c r="O184">
        <f t="shared" si="6"/>
        <v>0.44408961038961037</v>
      </c>
    </row>
    <row r="185" spans="1:15" x14ac:dyDescent="0.25">
      <c r="A185">
        <f t="shared" si="7"/>
        <v>182</v>
      </c>
      <c r="B185" t="s">
        <v>15</v>
      </c>
      <c r="C185">
        <v>6889200</v>
      </c>
      <c r="D185" t="s">
        <v>101</v>
      </c>
      <c r="E185">
        <v>39.238330240000003</v>
      </c>
      <c r="F185">
        <v>-95.888599200000002</v>
      </c>
      <c r="G185" s="1" t="s">
        <v>17</v>
      </c>
      <c r="H185" s="1">
        <f>VLOOKUP(G185,accuracy!$B$5:$C$13,2,FALSE)</f>
        <v>8</v>
      </c>
      <c r="I185" s="1" t="s">
        <v>18</v>
      </c>
      <c r="J185">
        <v>149</v>
      </c>
      <c r="K185">
        <f t="shared" si="8"/>
        <v>385.90822839000003</v>
      </c>
      <c r="L185">
        <f>VLOOKUP(M185,edwin_code_catchment_area_lddso!$D$2:$E$213,2,FALSE)</f>
        <v>663.85599999999999</v>
      </c>
      <c r="M185">
        <v>182</v>
      </c>
      <c r="O185">
        <f t="shared" si="6"/>
        <v>4.4554093959731542</v>
      </c>
    </row>
    <row r="186" spans="1:15" x14ac:dyDescent="0.25">
      <c r="A186">
        <f t="shared" si="7"/>
        <v>183</v>
      </c>
      <c r="B186" t="s">
        <v>15</v>
      </c>
      <c r="C186">
        <v>6915000</v>
      </c>
      <c r="D186" t="s">
        <v>145</v>
      </c>
      <c r="E186">
        <v>38.656399899999997</v>
      </c>
      <c r="F186">
        <v>-94.896352100000001</v>
      </c>
      <c r="G186" s="1" t="s">
        <v>17</v>
      </c>
      <c r="H186" s="1">
        <f>VLOOKUP(G186,accuracy!$B$5:$C$13,2,FALSE)</f>
        <v>8</v>
      </c>
      <c r="I186" s="1" t="s">
        <v>18</v>
      </c>
      <c r="J186">
        <v>143</v>
      </c>
      <c r="K186">
        <f t="shared" si="8"/>
        <v>370.36829973000005</v>
      </c>
      <c r="L186">
        <f>VLOOKUP(M186,edwin_code_catchment_area_lddso!$D$2:$E$213,2,FALSE)</f>
        <v>469.04899999999998</v>
      </c>
      <c r="M186">
        <v>183</v>
      </c>
      <c r="O186">
        <f t="shared" si="6"/>
        <v>3.2800629370629371</v>
      </c>
    </row>
    <row r="187" spans="1:15" x14ac:dyDescent="0.25">
      <c r="A187">
        <f t="shared" si="7"/>
        <v>184</v>
      </c>
      <c r="B187" t="s">
        <v>15</v>
      </c>
      <c r="C187">
        <v>7167500</v>
      </c>
      <c r="D187" t="s">
        <v>228</v>
      </c>
      <c r="E187">
        <v>37.70808736</v>
      </c>
      <c r="F187">
        <v>-96.223610699999995</v>
      </c>
      <c r="G187" s="1" t="s">
        <v>17</v>
      </c>
      <c r="H187" s="1">
        <f>VLOOKUP(G187,accuracy!$B$5:$C$13,2,FALSE)</f>
        <v>8</v>
      </c>
      <c r="I187" s="1" t="s">
        <v>18</v>
      </c>
      <c r="J187">
        <v>129</v>
      </c>
      <c r="K187">
        <f t="shared" si="8"/>
        <v>334.10846619</v>
      </c>
      <c r="L187">
        <f>VLOOKUP(M187,edwin_code_catchment_area_lddso!$D$2:$E$213,2,FALSE)</f>
        <v>1628.04</v>
      </c>
      <c r="M187">
        <v>184</v>
      </c>
      <c r="O187">
        <f t="shared" si="6"/>
        <v>12.620465116279069</v>
      </c>
    </row>
    <row r="188" spans="1:15" x14ac:dyDescent="0.25">
      <c r="A188">
        <f t="shared" si="7"/>
        <v>185</v>
      </c>
      <c r="B188" t="s">
        <v>15</v>
      </c>
      <c r="C188">
        <v>6888300</v>
      </c>
      <c r="D188" t="s">
        <v>92</v>
      </c>
      <c r="E188">
        <v>39.249162859999998</v>
      </c>
      <c r="F188">
        <v>-96.314998200000005</v>
      </c>
      <c r="G188" s="1" t="s">
        <v>17</v>
      </c>
      <c r="H188" s="1">
        <f>VLOOKUP(G188,accuracy!$B$5:$C$13,2,FALSE)</f>
        <v>8</v>
      </c>
      <c r="I188" s="1" t="s">
        <v>18</v>
      </c>
      <c r="J188">
        <v>128</v>
      </c>
      <c r="K188">
        <f t="shared" si="8"/>
        <v>331.51847808000002</v>
      </c>
      <c r="L188" t="e">
        <f>VLOOKUP(M188,edwin_code_catchment_area_lddso!$D$2:$E$213,2,FALSE)</f>
        <v>#N/A</v>
      </c>
      <c r="M188">
        <v>185</v>
      </c>
      <c r="O188" t="e">
        <f t="shared" si="6"/>
        <v>#N/A</v>
      </c>
    </row>
    <row r="189" spans="1:15" x14ac:dyDescent="0.25">
      <c r="A189">
        <f t="shared" si="7"/>
        <v>186</v>
      </c>
      <c r="B189" t="s">
        <v>15</v>
      </c>
      <c r="C189">
        <v>7179700</v>
      </c>
      <c r="D189" t="s">
        <v>240</v>
      </c>
      <c r="E189">
        <v>38.610555560000002</v>
      </c>
      <c r="F189">
        <v>-96.370277799999997</v>
      </c>
      <c r="G189" s="1">
        <v>1</v>
      </c>
      <c r="H189" s="1">
        <f>VLOOKUP(G189,accuracy!$B$5:$C$13,2,FALSE)</f>
        <v>2</v>
      </c>
      <c r="I189" s="1" t="s">
        <v>18</v>
      </c>
      <c r="J189">
        <v>120</v>
      </c>
      <c r="K189">
        <f t="shared" si="8"/>
        <v>310.79857320000002</v>
      </c>
      <c r="L189">
        <f>VLOOKUP(M189,edwin_code_catchment_area_lddso!$D$2:$E$213,2,FALSE)</f>
        <v>268.02800000000002</v>
      </c>
      <c r="M189">
        <v>186</v>
      </c>
      <c r="O189">
        <f t="shared" si="6"/>
        <v>2.2335666666666669</v>
      </c>
    </row>
    <row r="190" spans="1:15" x14ac:dyDescent="0.25">
      <c r="A190">
        <f t="shared" si="7"/>
        <v>187</v>
      </c>
      <c r="B190" t="s">
        <v>15</v>
      </c>
      <c r="C190">
        <v>7173300</v>
      </c>
      <c r="D190" t="s">
        <v>237</v>
      </c>
      <c r="E190">
        <v>37.117831299999999</v>
      </c>
      <c r="F190">
        <v>-96.181657999999999</v>
      </c>
      <c r="G190" s="1" t="s">
        <v>17</v>
      </c>
      <c r="H190" s="1">
        <f>VLOOKUP(G190,accuracy!$B$5:$C$13,2,FALSE)</f>
        <v>8</v>
      </c>
      <c r="I190" s="1" t="s">
        <v>18</v>
      </c>
      <c r="J190">
        <v>119.4</v>
      </c>
      <c r="K190">
        <f t="shared" si="8"/>
        <v>309.24458033400003</v>
      </c>
      <c r="L190">
        <f>VLOOKUP(M190,edwin_code_catchment_area_lddso!$D$2:$E$213,2,FALSE)</f>
        <v>205.245</v>
      </c>
      <c r="M190">
        <v>187</v>
      </c>
      <c r="O190">
        <f t="shared" si="6"/>
        <v>1.7189698492462311</v>
      </c>
    </row>
    <row r="191" spans="1:15" x14ac:dyDescent="0.25">
      <c r="A191">
        <f t="shared" si="7"/>
        <v>188</v>
      </c>
      <c r="B191" t="s">
        <v>15</v>
      </c>
      <c r="C191">
        <v>6870300</v>
      </c>
      <c r="D191" t="s">
        <v>61</v>
      </c>
      <c r="E191">
        <v>38.627263890000002</v>
      </c>
      <c r="F191">
        <v>-97.427558300000001</v>
      </c>
      <c r="G191" s="1" t="s">
        <v>55</v>
      </c>
      <c r="H191" s="1">
        <f>VLOOKUP(G191,accuracy!$B$5:$C$13,2,FALSE)</f>
        <v>1</v>
      </c>
      <c r="I191" s="1" t="s">
        <v>18</v>
      </c>
      <c r="J191">
        <v>117</v>
      </c>
      <c r="K191">
        <f t="shared" si="8"/>
        <v>303.02860887000003</v>
      </c>
      <c r="L191">
        <f>VLOOKUP(M191,edwin_code_catchment_area_lddso!$D$2:$E$213,2,FALSE)</f>
        <v>67.085099999999997</v>
      </c>
      <c r="M191">
        <v>188</v>
      </c>
      <c r="O191">
        <f t="shared" si="6"/>
        <v>0.57337692307692301</v>
      </c>
    </row>
    <row r="192" spans="1:15" x14ac:dyDescent="0.25">
      <c r="A192">
        <f t="shared" si="7"/>
        <v>189</v>
      </c>
      <c r="B192" t="s">
        <v>15</v>
      </c>
      <c r="C192">
        <v>7144910</v>
      </c>
      <c r="D192" t="s">
        <v>206</v>
      </c>
      <c r="E192">
        <v>37.637796000000002</v>
      </c>
      <c r="F192">
        <v>-98.7209237</v>
      </c>
      <c r="G192" s="1" t="s">
        <v>17</v>
      </c>
      <c r="H192" s="1">
        <f>VLOOKUP(G192,accuracy!$B$5:$C$13,2,FALSE)</f>
        <v>8</v>
      </c>
      <c r="I192" s="1" t="s">
        <v>18</v>
      </c>
      <c r="J192">
        <v>117</v>
      </c>
      <c r="K192">
        <f t="shared" si="8"/>
        <v>303.02860887000003</v>
      </c>
      <c r="L192">
        <f>VLOOKUP(M192,edwin_code_catchment_area_lddso!$D$2:$E$213,2,FALSE)</f>
        <v>272.11799999999999</v>
      </c>
      <c r="M192">
        <v>189</v>
      </c>
      <c r="O192">
        <f t="shared" si="6"/>
        <v>2.3257948717948715</v>
      </c>
    </row>
    <row r="193" spans="1:15" x14ac:dyDescent="0.25">
      <c r="A193">
        <f t="shared" si="7"/>
        <v>190</v>
      </c>
      <c r="B193" t="s">
        <v>15</v>
      </c>
      <c r="C193">
        <v>7144490</v>
      </c>
      <c r="D193" t="s">
        <v>197</v>
      </c>
      <c r="E193">
        <v>37.665683299999998</v>
      </c>
      <c r="F193">
        <v>-97.457702800000007</v>
      </c>
      <c r="G193" s="1" t="s">
        <v>33</v>
      </c>
      <c r="H193" s="1">
        <f>VLOOKUP(G193,accuracy!$B$5:$C$13,2,FALSE)</f>
        <v>4</v>
      </c>
      <c r="I193" s="1" t="s">
        <v>18</v>
      </c>
      <c r="J193">
        <v>115</v>
      </c>
      <c r="K193">
        <f t="shared" si="8"/>
        <v>297.84863265000001</v>
      </c>
      <c r="L193">
        <f>VLOOKUP(M193,edwin_code_catchment_area_lddso!$D$2:$E$213,2,FALSE)</f>
        <v>68.010400000000004</v>
      </c>
      <c r="M193">
        <v>190</v>
      </c>
      <c r="O193">
        <f t="shared" si="6"/>
        <v>0.59139478260869571</v>
      </c>
    </row>
    <row r="194" spans="1:15" x14ac:dyDescent="0.25">
      <c r="A194">
        <f t="shared" si="7"/>
        <v>191</v>
      </c>
      <c r="B194" t="s">
        <v>15</v>
      </c>
      <c r="C194">
        <v>6911900</v>
      </c>
      <c r="D194" t="s">
        <v>135</v>
      </c>
      <c r="E194">
        <v>38.709173700000001</v>
      </c>
      <c r="F194">
        <v>-95.838320499999995</v>
      </c>
      <c r="G194" s="1" t="s">
        <v>17</v>
      </c>
      <c r="H194" s="1">
        <f>VLOOKUP(G194,accuracy!$B$5:$C$13,2,FALSE)</f>
        <v>8</v>
      </c>
      <c r="I194" s="1" t="s">
        <v>18</v>
      </c>
      <c r="J194">
        <v>114</v>
      </c>
      <c r="K194">
        <f t="shared" si="8"/>
        <v>295.25864454000003</v>
      </c>
      <c r="L194">
        <f>VLOOKUP(M194,edwin_code_catchment_area_lddso!$D$2:$E$213,2,FALSE)</f>
        <v>200.94300000000001</v>
      </c>
      <c r="M194">
        <v>191</v>
      </c>
      <c r="O194">
        <f t="shared" si="6"/>
        <v>1.7626578947368423</v>
      </c>
    </row>
    <row r="195" spans="1:15" x14ac:dyDescent="0.25">
      <c r="A195">
        <f t="shared" si="7"/>
        <v>192</v>
      </c>
      <c r="B195" t="s">
        <v>15</v>
      </c>
      <c r="C195">
        <v>6911500</v>
      </c>
      <c r="D195" t="s">
        <v>134</v>
      </c>
      <c r="E195">
        <v>38.608898859999996</v>
      </c>
      <c r="F195">
        <v>-95.638316799999998</v>
      </c>
      <c r="G195" s="1" t="s">
        <v>17</v>
      </c>
      <c r="H195" s="1">
        <f>VLOOKUP(G195,accuracy!$B$5:$C$13,2,FALSE)</f>
        <v>8</v>
      </c>
      <c r="I195" s="1" t="s">
        <v>18</v>
      </c>
      <c r="J195">
        <v>111</v>
      </c>
      <c r="K195">
        <f t="shared" si="8"/>
        <v>287.48868021000004</v>
      </c>
      <c r="L195">
        <f>VLOOKUP(M195,edwin_code_catchment_area_lddso!$D$2:$E$213,2,FALSE)</f>
        <v>67.085099999999997</v>
      </c>
      <c r="M195">
        <v>192</v>
      </c>
      <c r="O195">
        <f t="shared" si="6"/>
        <v>0.60437027027027024</v>
      </c>
    </row>
    <row r="196" spans="1:15" x14ac:dyDescent="0.25">
      <c r="A196">
        <f t="shared" si="7"/>
        <v>193</v>
      </c>
      <c r="B196" t="s">
        <v>15</v>
      </c>
      <c r="C196">
        <v>7180500</v>
      </c>
      <c r="D196" t="s">
        <v>246</v>
      </c>
      <c r="E196">
        <v>38.196406179999997</v>
      </c>
      <c r="F196">
        <v>-96.824464800000001</v>
      </c>
      <c r="G196" s="1" t="s">
        <v>17</v>
      </c>
      <c r="H196" s="1">
        <f>VLOOKUP(G196,accuracy!$B$5:$C$13,2,FALSE)</f>
        <v>8</v>
      </c>
      <c r="I196" s="1" t="s">
        <v>18</v>
      </c>
      <c r="J196">
        <v>110</v>
      </c>
      <c r="K196">
        <f t="shared" si="8"/>
        <v>284.89869210000001</v>
      </c>
      <c r="L196">
        <f>VLOOKUP(M196,edwin_code_catchment_area_lddso!$D$2:$E$213,2,FALSE)</f>
        <v>135.023</v>
      </c>
      <c r="M196">
        <v>193</v>
      </c>
      <c r="O196">
        <f t="shared" ref="O196:O243" si="9">L196/J196</f>
        <v>1.2274818181818181</v>
      </c>
    </row>
    <row r="197" spans="1:15" x14ac:dyDescent="0.25">
      <c r="A197">
        <f t="shared" ref="A197:A243" si="10">M197</f>
        <v>194</v>
      </c>
      <c r="B197" t="s">
        <v>15</v>
      </c>
      <c r="C197">
        <v>7179785</v>
      </c>
      <c r="D197" t="s">
        <v>243</v>
      </c>
      <c r="E197">
        <v>38.496827779999997</v>
      </c>
      <c r="F197">
        <v>-97.261166700000004</v>
      </c>
      <c r="G197" s="1" t="s">
        <v>55</v>
      </c>
      <c r="H197" s="1">
        <f>VLOOKUP(G197,accuracy!$B$5:$C$13,2,FALSE)</f>
        <v>1</v>
      </c>
      <c r="I197" s="1" t="s">
        <v>18</v>
      </c>
      <c r="J197">
        <v>103</v>
      </c>
      <c r="K197">
        <f t="shared" ref="K197:K243" si="11">J197*$K$2</f>
        <v>266.76877533000004</v>
      </c>
      <c r="L197">
        <f>VLOOKUP(M197,edwin_code_catchment_area_lddso!$D$2:$E$213,2,FALSE)</f>
        <v>201.8</v>
      </c>
      <c r="M197">
        <v>194</v>
      </c>
      <c r="O197">
        <f t="shared" si="9"/>
        <v>1.9592233009708739</v>
      </c>
    </row>
    <row r="198" spans="1:15" x14ac:dyDescent="0.25">
      <c r="A198">
        <f t="shared" si="10"/>
        <v>195</v>
      </c>
      <c r="B198" t="s">
        <v>15</v>
      </c>
      <c r="C198">
        <v>6911490</v>
      </c>
      <c r="D198" t="s">
        <v>133</v>
      </c>
      <c r="E198">
        <v>38.601399069999999</v>
      </c>
      <c r="F198">
        <v>-95.684706800000001</v>
      </c>
      <c r="G198" s="1" t="s">
        <v>17</v>
      </c>
      <c r="H198" s="1">
        <f>VLOOKUP(G198,accuracy!$B$5:$C$13,2,FALSE)</f>
        <v>8</v>
      </c>
      <c r="I198" s="1" t="s">
        <v>18</v>
      </c>
      <c r="J198">
        <v>97.8</v>
      </c>
      <c r="K198">
        <f t="shared" si="11"/>
        <v>253.30083715800001</v>
      </c>
      <c r="L198">
        <f>VLOOKUP(M198,edwin_code_catchment_area_lddso!$D$2:$E$213,2,FALSE)</f>
        <v>67.085099999999997</v>
      </c>
      <c r="M198">
        <v>195</v>
      </c>
      <c r="O198">
        <f t="shared" si="9"/>
        <v>0.685941717791411</v>
      </c>
    </row>
    <row r="199" spans="1:15" x14ac:dyDescent="0.25">
      <c r="A199">
        <f t="shared" si="10"/>
        <v>196</v>
      </c>
      <c r="B199" t="s">
        <v>15</v>
      </c>
      <c r="C199">
        <v>7144485</v>
      </c>
      <c r="D199" t="s">
        <v>195</v>
      </c>
      <c r="E199">
        <v>37.679166670000001</v>
      </c>
      <c r="F199">
        <v>-97.457499999999996</v>
      </c>
      <c r="G199" s="1">
        <v>1</v>
      </c>
      <c r="H199" s="1">
        <f>VLOOKUP(G199,accuracy!$B$5:$C$13,2,FALSE)</f>
        <v>2</v>
      </c>
      <c r="I199" s="1" t="s">
        <v>18</v>
      </c>
      <c r="J199">
        <v>97.7</v>
      </c>
      <c r="K199">
        <f t="shared" si="11"/>
        <v>253.04183834700004</v>
      </c>
      <c r="L199">
        <f>VLOOKUP(M199,edwin_code_catchment_area_lddso!$D$2:$E$213,2,FALSE)</f>
        <v>67.934100000000001</v>
      </c>
      <c r="M199">
        <v>196</v>
      </c>
      <c r="O199">
        <f t="shared" si="9"/>
        <v>0.69533367451381778</v>
      </c>
    </row>
    <row r="200" spans="1:15" x14ac:dyDescent="0.25">
      <c r="A200">
        <f t="shared" si="10"/>
        <v>197</v>
      </c>
      <c r="B200" t="s">
        <v>15</v>
      </c>
      <c r="C200">
        <v>6893150</v>
      </c>
      <c r="D200" t="s">
        <v>127</v>
      </c>
      <c r="E200">
        <v>38.889416670000003</v>
      </c>
      <c r="F200">
        <v>-94.580666699999995</v>
      </c>
      <c r="G200" s="1">
        <v>5</v>
      </c>
      <c r="H200" s="1">
        <f>VLOOKUP(G200,accuracy!$B$5:$C$13,2,FALSE)</f>
        <v>3</v>
      </c>
      <c r="I200" s="1" t="s">
        <v>18</v>
      </c>
      <c r="J200">
        <v>93.1</v>
      </c>
      <c r="K200">
        <f t="shared" si="11"/>
        <v>241.12789304099999</v>
      </c>
      <c r="L200">
        <f>VLOOKUP(M200,edwin_code_catchment_area_lddso!$D$2:$E$213,2,FALSE)</f>
        <v>267.637</v>
      </c>
      <c r="M200">
        <v>197</v>
      </c>
      <c r="O200">
        <f t="shared" si="9"/>
        <v>2.8747261009667024</v>
      </c>
    </row>
    <row r="201" spans="1:15" x14ac:dyDescent="0.25">
      <c r="A201">
        <f t="shared" si="10"/>
        <v>198</v>
      </c>
      <c r="B201" t="s">
        <v>15</v>
      </c>
      <c r="C201">
        <v>6879810</v>
      </c>
      <c r="D201" t="s">
        <v>81</v>
      </c>
      <c r="E201">
        <v>39.188388889999999</v>
      </c>
      <c r="F201">
        <v>-96.642555599999994</v>
      </c>
      <c r="G201" s="1">
        <v>5</v>
      </c>
      <c r="H201" s="1">
        <f>VLOOKUP(G201,accuracy!$B$5:$C$13,2,FALSE)</f>
        <v>3</v>
      </c>
      <c r="I201" s="1" t="s">
        <v>18</v>
      </c>
      <c r="J201">
        <v>86</v>
      </c>
      <c r="K201">
        <f t="shared" si="11"/>
        <v>222.73897746</v>
      </c>
      <c r="L201">
        <f>VLOOKUP(M201,edwin_code_catchment_area_lddso!$D$2:$E$213,2,FALSE)</f>
        <v>66.535899999999998</v>
      </c>
      <c r="M201">
        <v>198</v>
      </c>
      <c r="O201">
        <f t="shared" si="9"/>
        <v>0.77367325581395352</v>
      </c>
    </row>
    <row r="202" spans="1:15" x14ac:dyDescent="0.25">
      <c r="A202">
        <f t="shared" si="10"/>
        <v>199</v>
      </c>
      <c r="B202" t="s">
        <v>15</v>
      </c>
      <c r="C202">
        <v>7144480</v>
      </c>
      <c r="D202" t="s">
        <v>194</v>
      </c>
      <c r="E202">
        <v>37.701679939999998</v>
      </c>
      <c r="F202">
        <v>-97.480879700000003</v>
      </c>
      <c r="G202" s="1" t="s">
        <v>39</v>
      </c>
      <c r="H202" s="1">
        <f>VLOOKUP(G202,accuracy!$B$5:$C$13,2,FALSE)</f>
        <v>5</v>
      </c>
      <c r="I202" s="1" t="s">
        <v>18</v>
      </c>
      <c r="J202">
        <v>86</v>
      </c>
      <c r="K202">
        <f t="shared" si="11"/>
        <v>222.73897746</v>
      </c>
      <c r="L202" t="e">
        <f>VLOOKUP(M202,edwin_code_catchment_area_lddso!$D$2:$E$213,2,FALSE)</f>
        <v>#N/A</v>
      </c>
      <c r="M202">
        <v>199</v>
      </c>
      <c r="O202" t="e">
        <f t="shared" si="9"/>
        <v>#N/A</v>
      </c>
    </row>
    <row r="203" spans="1:15" x14ac:dyDescent="0.25">
      <c r="A203">
        <f t="shared" si="10"/>
        <v>200</v>
      </c>
      <c r="B203" t="s">
        <v>15</v>
      </c>
      <c r="C203">
        <v>6917240</v>
      </c>
      <c r="D203" t="s">
        <v>149</v>
      </c>
      <c r="E203">
        <v>37.835595650000002</v>
      </c>
      <c r="F203">
        <v>-94.981361000000007</v>
      </c>
      <c r="G203" s="1" t="s">
        <v>39</v>
      </c>
      <c r="H203" s="1">
        <f>VLOOKUP(G203,accuracy!$B$5:$C$13,2,FALSE)</f>
        <v>5</v>
      </c>
      <c r="I203" s="1" t="s">
        <v>18</v>
      </c>
      <c r="J203">
        <v>84</v>
      </c>
      <c r="K203">
        <f t="shared" si="11"/>
        <v>217.55900124000001</v>
      </c>
      <c r="L203">
        <f>VLOOKUP(M203,edwin_code_catchment_area_lddso!$D$2:$E$213,2,FALSE)</f>
        <v>339.21100000000001</v>
      </c>
      <c r="M203">
        <v>200</v>
      </c>
      <c r="O203">
        <f t="shared" si="9"/>
        <v>4.0382261904761902</v>
      </c>
    </row>
    <row r="204" spans="1:15" x14ac:dyDescent="0.25">
      <c r="A204">
        <f t="shared" si="10"/>
        <v>201</v>
      </c>
      <c r="B204" t="s">
        <v>15</v>
      </c>
      <c r="C204">
        <v>6889990</v>
      </c>
      <c r="D204" t="s">
        <v>107</v>
      </c>
      <c r="E204">
        <v>39.667340750000001</v>
      </c>
      <c r="F204">
        <v>-95.659683099999995</v>
      </c>
      <c r="G204" s="1" t="s">
        <v>17</v>
      </c>
      <c r="H204" s="1">
        <f>VLOOKUP(G204,accuracy!$B$5:$C$13,2,FALSE)</f>
        <v>8</v>
      </c>
      <c r="I204" s="1" t="s">
        <v>18</v>
      </c>
      <c r="J204">
        <v>79</v>
      </c>
      <c r="K204">
        <f t="shared" si="11"/>
        <v>204.60906069000001</v>
      </c>
      <c r="L204">
        <f>VLOOKUP(M204,edwin_code_catchment_area_lddso!$D$2:$E$213,2,FALSE)</f>
        <v>263.99900000000002</v>
      </c>
      <c r="M204">
        <v>201</v>
      </c>
      <c r="O204">
        <f t="shared" si="9"/>
        <v>3.3417594936708865</v>
      </c>
    </row>
    <row r="205" spans="1:15" x14ac:dyDescent="0.25">
      <c r="A205">
        <f t="shared" si="10"/>
        <v>202</v>
      </c>
      <c r="B205" t="s">
        <v>15</v>
      </c>
      <c r="C205">
        <v>7179300</v>
      </c>
      <c r="D205" t="s">
        <v>238</v>
      </c>
      <c r="E205">
        <v>38.751291670000001</v>
      </c>
      <c r="F205">
        <v>-96.649661100000003</v>
      </c>
      <c r="G205" s="1">
        <v>5</v>
      </c>
      <c r="H205" s="1">
        <f>VLOOKUP(G205,accuracy!$B$5:$C$13,2,FALSE)</f>
        <v>3</v>
      </c>
      <c r="I205" s="1" t="s">
        <v>18</v>
      </c>
      <c r="J205">
        <v>74.599999999999994</v>
      </c>
      <c r="K205">
        <f t="shared" si="11"/>
        <v>193.21311300599999</v>
      </c>
      <c r="L205">
        <f>VLOOKUP(M205,edwin_code_catchment_area_lddso!$D$2:$E$213,2,FALSE)</f>
        <v>133.78</v>
      </c>
      <c r="M205">
        <v>202</v>
      </c>
      <c r="O205">
        <f t="shared" si="9"/>
        <v>1.7932975871313674</v>
      </c>
    </row>
    <row r="206" spans="1:15" x14ac:dyDescent="0.25">
      <c r="A206">
        <f t="shared" si="10"/>
        <v>203</v>
      </c>
      <c r="B206" t="s">
        <v>15</v>
      </c>
      <c r="C206">
        <v>6893100</v>
      </c>
      <c r="D206" t="s">
        <v>126</v>
      </c>
      <c r="E206">
        <v>38.842222200000002</v>
      </c>
      <c r="F206">
        <v>-94.612222200000005</v>
      </c>
      <c r="G206" s="1">
        <v>1</v>
      </c>
      <c r="H206" s="1">
        <f>VLOOKUP(G206,accuracy!$B$5:$C$13,2,FALSE)</f>
        <v>2</v>
      </c>
      <c r="I206" s="1" t="s">
        <v>18</v>
      </c>
      <c r="J206">
        <v>65.8</v>
      </c>
      <c r="K206">
        <f t="shared" si="11"/>
        <v>170.421217638</v>
      </c>
      <c r="L206">
        <f>VLOOKUP(M206,edwin_code_catchment_area_lddso!$D$2:$E$213,2,FALSE)</f>
        <v>267.55900000000003</v>
      </c>
      <c r="M206">
        <v>203</v>
      </c>
      <c r="O206">
        <f t="shared" si="9"/>
        <v>4.0662462006079032</v>
      </c>
    </row>
    <row r="207" spans="1:15" x14ac:dyDescent="0.25">
      <c r="A207">
        <f t="shared" si="10"/>
        <v>204</v>
      </c>
      <c r="B207" t="s">
        <v>15</v>
      </c>
      <c r="C207">
        <v>6893390</v>
      </c>
      <c r="D207" t="s">
        <v>130</v>
      </c>
      <c r="E207">
        <v>38.938333299999996</v>
      </c>
      <c r="F207">
        <v>-94.607777799999994</v>
      </c>
      <c r="G207" s="1" t="s">
        <v>33</v>
      </c>
      <c r="H207" s="1">
        <f>VLOOKUP(G207,accuracy!$B$5:$C$13,2,FALSE)</f>
        <v>4</v>
      </c>
      <c r="I207" s="1" t="s">
        <v>18</v>
      </c>
      <c r="J207">
        <v>64.17</v>
      </c>
      <c r="K207">
        <f t="shared" si="11"/>
        <v>166.19953701870003</v>
      </c>
      <c r="L207">
        <f>VLOOKUP(M207,edwin_code_catchment_area_lddso!$D$2:$E$213,2,FALSE)</f>
        <v>66.772199999999998</v>
      </c>
      <c r="M207">
        <v>204</v>
      </c>
      <c r="O207">
        <f t="shared" si="9"/>
        <v>1.0405516596540438</v>
      </c>
    </row>
    <row r="208" spans="1:15" x14ac:dyDescent="0.25">
      <c r="A208">
        <f t="shared" si="10"/>
        <v>205</v>
      </c>
      <c r="B208" t="s">
        <v>15</v>
      </c>
      <c r="C208">
        <v>7146800</v>
      </c>
      <c r="D208" t="s">
        <v>212</v>
      </c>
      <c r="E208">
        <v>37.826666670000002</v>
      </c>
      <c r="F208">
        <v>-96.849166699999998</v>
      </c>
      <c r="G208" s="1" t="s">
        <v>17</v>
      </c>
      <c r="H208" s="1">
        <f>VLOOKUP(G208,accuracy!$B$5:$C$13,2,FALSE)</f>
        <v>8</v>
      </c>
      <c r="I208" s="1" t="s">
        <v>18</v>
      </c>
      <c r="J208">
        <v>62</v>
      </c>
      <c r="K208">
        <f t="shared" si="11"/>
        <v>160.57926282</v>
      </c>
      <c r="L208" t="e">
        <f>VLOOKUP(M208,edwin_code_catchment_area_lddso!$D$2:$E$213,2,FALSE)</f>
        <v>#N/A</v>
      </c>
      <c r="M208">
        <v>205</v>
      </c>
      <c r="O208" t="e">
        <f t="shared" si="9"/>
        <v>#N/A</v>
      </c>
    </row>
    <row r="209" spans="1:15" x14ac:dyDescent="0.25">
      <c r="A209">
        <f t="shared" si="10"/>
        <v>206</v>
      </c>
      <c r="B209" t="s">
        <v>15</v>
      </c>
      <c r="C209">
        <v>6889170</v>
      </c>
      <c r="D209" t="s">
        <v>100</v>
      </c>
      <c r="E209">
        <v>39.434166670000003</v>
      </c>
      <c r="F209">
        <v>-95.942222200000003</v>
      </c>
      <c r="G209" s="1" t="s">
        <v>39</v>
      </c>
      <c r="H209" s="1">
        <f>VLOOKUP(G209,accuracy!$B$5:$C$13,2,FALSE)</f>
        <v>5</v>
      </c>
      <c r="I209" s="1" t="s">
        <v>18</v>
      </c>
      <c r="J209">
        <v>60.8</v>
      </c>
      <c r="K209">
        <f t="shared" si="11"/>
        <v>157.47127708799999</v>
      </c>
      <c r="L209">
        <f>VLOOKUP(M209,edwin_code_catchment_area_lddso!$D$2:$E$213,2,FALSE)</f>
        <v>132.517</v>
      </c>
      <c r="M209">
        <v>206</v>
      </c>
      <c r="O209">
        <f t="shared" si="9"/>
        <v>2.1795559210526316</v>
      </c>
    </row>
    <row r="210" spans="1:15" x14ac:dyDescent="0.25">
      <c r="A210">
        <f t="shared" si="10"/>
        <v>207</v>
      </c>
      <c r="B210" t="s">
        <v>15</v>
      </c>
      <c r="C210">
        <v>6889700</v>
      </c>
      <c r="D210" t="s">
        <v>106</v>
      </c>
      <c r="E210">
        <v>39.053333469999998</v>
      </c>
      <c r="F210">
        <v>-95.624702099999993</v>
      </c>
      <c r="G210" s="1" t="s">
        <v>17</v>
      </c>
      <c r="H210" s="1">
        <f>VLOOKUP(G210,accuracy!$B$5:$C$13,2,FALSE)</f>
        <v>8</v>
      </c>
      <c r="I210" s="1" t="s">
        <v>18</v>
      </c>
      <c r="J210">
        <v>60.3</v>
      </c>
      <c r="K210">
        <f t="shared" si="11"/>
        <v>156.176283033</v>
      </c>
      <c r="L210" t="e">
        <f>VLOOKUP(M210,edwin_code_catchment_area_lddso!$D$2:$E$213,2,FALSE)</f>
        <v>#N/A</v>
      </c>
      <c r="M210">
        <v>207</v>
      </c>
      <c r="O210" t="e">
        <f t="shared" si="9"/>
        <v>#N/A</v>
      </c>
    </row>
    <row r="211" spans="1:15" x14ac:dyDescent="0.25">
      <c r="A211">
        <f t="shared" si="10"/>
        <v>208</v>
      </c>
      <c r="B211" t="s">
        <v>15</v>
      </c>
      <c r="C211">
        <v>6892495</v>
      </c>
      <c r="D211" t="s">
        <v>121</v>
      </c>
      <c r="E211">
        <v>38.978055560000001</v>
      </c>
      <c r="F211">
        <v>-94.922777800000006</v>
      </c>
      <c r="G211" s="1" t="s">
        <v>33</v>
      </c>
      <c r="H211" s="1">
        <f>VLOOKUP(G211,accuracy!$B$5:$C$13,2,FALSE)</f>
        <v>4</v>
      </c>
      <c r="I211" s="1" t="s">
        <v>18</v>
      </c>
      <c r="J211">
        <v>58.4</v>
      </c>
      <c r="K211">
        <f t="shared" si="11"/>
        <v>151.25530562400002</v>
      </c>
      <c r="L211" t="e">
        <f>VLOOKUP(M211,edwin_code_catchment_area_lddso!$D$2:$E$213,2,FALSE)</f>
        <v>#N/A</v>
      </c>
      <c r="M211">
        <v>208</v>
      </c>
      <c r="O211" t="e">
        <f t="shared" si="9"/>
        <v>#N/A</v>
      </c>
    </row>
    <row r="212" spans="1:15" x14ac:dyDescent="0.25">
      <c r="A212">
        <f t="shared" si="10"/>
        <v>209</v>
      </c>
      <c r="B212" t="s">
        <v>15</v>
      </c>
      <c r="C212">
        <v>6892513</v>
      </c>
      <c r="D212" t="s">
        <v>122</v>
      </c>
      <c r="E212">
        <v>39.029166670000002</v>
      </c>
      <c r="F212">
        <v>-94.817222200000003</v>
      </c>
      <c r="G212" s="1" t="s">
        <v>39</v>
      </c>
      <c r="H212" s="1">
        <f>VLOOKUP(G212,accuracy!$B$5:$C$13,2,FALSE)</f>
        <v>5</v>
      </c>
      <c r="I212" s="1" t="s">
        <v>18</v>
      </c>
      <c r="J212">
        <v>58.1</v>
      </c>
      <c r="K212">
        <f t="shared" si="11"/>
        <v>150.47830919100002</v>
      </c>
      <c r="L212" t="e">
        <f>VLOOKUP(M212,edwin_code_catchment_area_lddso!$D$2:$E$213,2,FALSE)</f>
        <v>#N/A</v>
      </c>
      <c r="M212">
        <v>209</v>
      </c>
      <c r="O212" t="e">
        <f t="shared" si="9"/>
        <v>#N/A</v>
      </c>
    </row>
    <row r="213" spans="1:15" x14ac:dyDescent="0.25">
      <c r="A213">
        <f t="shared" si="10"/>
        <v>210</v>
      </c>
      <c r="B213" t="s">
        <v>15</v>
      </c>
      <c r="C213">
        <v>6892360</v>
      </c>
      <c r="D213" t="s">
        <v>118</v>
      </c>
      <c r="E213">
        <v>38.956666669999997</v>
      </c>
      <c r="F213">
        <v>-94.973611099999999</v>
      </c>
      <c r="G213" s="1" t="s">
        <v>33</v>
      </c>
      <c r="H213" s="1">
        <f>VLOOKUP(G213,accuracy!$B$5:$C$13,2,FALSE)</f>
        <v>4</v>
      </c>
      <c r="I213" s="1" t="s">
        <v>18</v>
      </c>
      <c r="J213">
        <v>53.4</v>
      </c>
      <c r="K213">
        <f t="shared" si="11"/>
        <v>138.30536507400001</v>
      </c>
      <c r="L213" t="e">
        <f>VLOOKUP(M213,edwin_code_catchment_area_lddso!$D$2:$E$213,2,FALSE)</f>
        <v>#N/A</v>
      </c>
      <c r="M213">
        <v>210</v>
      </c>
      <c r="O213" t="e">
        <f t="shared" si="9"/>
        <v>#N/A</v>
      </c>
    </row>
    <row r="214" spans="1:15" x14ac:dyDescent="0.25">
      <c r="A214">
        <f t="shared" si="10"/>
        <v>211</v>
      </c>
      <c r="B214" t="s">
        <v>15</v>
      </c>
      <c r="C214">
        <v>7144730</v>
      </c>
      <c r="D214" t="s">
        <v>203</v>
      </c>
      <c r="E214">
        <v>37.901393200000001</v>
      </c>
      <c r="F214">
        <v>-98.013969599999996</v>
      </c>
      <c r="G214" s="1" t="s">
        <v>17</v>
      </c>
      <c r="H214" s="1">
        <f>VLOOKUP(G214,accuracy!$B$5:$C$13,2,FALSE)</f>
        <v>8</v>
      </c>
      <c r="I214" s="1" t="s">
        <v>18</v>
      </c>
      <c r="J214">
        <v>53.19</v>
      </c>
      <c r="K214">
        <f t="shared" si="11"/>
        <v>137.76146757090001</v>
      </c>
      <c r="L214" t="e">
        <f>VLOOKUP(M214,edwin_code_catchment_area_lddso!$D$2:$E$213,2,FALSE)</f>
        <v>#N/A</v>
      </c>
      <c r="M214">
        <v>211</v>
      </c>
      <c r="O214" t="e">
        <f t="shared" si="9"/>
        <v>#N/A</v>
      </c>
    </row>
    <row r="215" spans="1:15" x14ac:dyDescent="0.25">
      <c r="A215">
        <f t="shared" si="10"/>
        <v>212</v>
      </c>
      <c r="B215" t="s">
        <v>15</v>
      </c>
      <c r="C215">
        <v>6889160</v>
      </c>
      <c r="D215" t="s">
        <v>99</v>
      </c>
      <c r="E215">
        <v>39.463144900000003</v>
      </c>
      <c r="F215">
        <v>-95.9505944</v>
      </c>
      <c r="G215" s="1" t="s">
        <v>17</v>
      </c>
      <c r="H215" s="1">
        <f>VLOOKUP(G215,accuracy!$B$5:$C$13,2,FALSE)</f>
        <v>8</v>
      </c>
      <c r="I215" s="1" t="s">
        <v>18</v>
      </c>
      <c r="J215">
        <v>49.3</v>
      </c>
      <c r="K215">
        <f t="shared" si="11"/>
        <v>127.686413823</v>
      </c>
      <c r="L215" t="e">
        <f>VLOOKUP(M215,edwin_code_catchment_area_lddso!$D$2:$E$213,2,FALSE)</f>
        <v>#N/A</v>
      </c>
      <c r="M215">
        <v>212</v>
      </c>
      <c r="O215" t="e">
        <f t="shared" si="9"/>
        <v>#N/A</v>
      </c>
    </row>
    <row r="216" spans="1:15" x14ac:dyDescent="0.25">
      <c r="A216">
        <f t="shared" si="10"/>
        <v>213</v>
      </c>
      <c r="B216" t="s">
        <v>15</v>
      </c>
      <c r="C216">
        <v>7144680</v>
      </c>
      <c r="D216" t="s">
        <v>202</v>
      </c>
      <c r="E216">
        <v>37.823837179999998</v>
      </c>
      <c r="F216">
        <v>-98.194703200000006</v>
      </c>
      <c r="G216" s="1" t="s">
        <v>17</v>
      </c>
      <c r="H216" s="1">
        <f>VLOOKUP(G216,accuracy!$B$5:$C$13,2,FALSE)</f>
        <v>8</v>
      </c>
      <c r="I216" s="1" t="s">
        <v>18</v>
      </c>
      <c r="J216">
        <v>46.6</v>
      </c>
      <c r="K216">
        <f t="shared" si="11"/>
        <v>120.69344592600001</v>
      </c>
      <c r="L216">
        <f>VLOOKUP(M216,edwin_code_catchment_area_lddso!$D$2:$E$213,2,FALSE)</f>
        <v>67.857600000000005</v>
      </c>
      <c r="M216">
        <v>213</v>
      </c>
      <c r="O216">
        <f t="shared" si="9"/>
        <v>1.4561716738197426</v>
      </c>
    </row>
    <row r="217" spans="1:15" x14ac:dyDescent="0.25">
      <c r="A217">
        <f t="shared" si="10"/>
        <v>214</v>
      </c>
      <c r="B217" t="s">
        <v>15</v>
      </c>
      <c r="C217">
        <v>6893080</v>
      </c>
      <c r="D217" t="s">
        <v>125</v>
      </c>
      <c r="E217">
        <v>38.812508200000003</v>
      </c>
      <c r="F217">
        <v>-94.675790599999999</v>
      </c>
      <c r="G217" s="1" t="s">
        <v>17</v>
      </c>
      <c r="H217" s="1">
        <f>VLOOKUP(G217,accuracy!$B$5:$C$13,2,FALSE)</f>
        <v>8</v>
      </c>
      <c r="I217" s="1" t="s">
        <v>18</v>
      </c>
      <c r="J217">
        <v>46</v>
      </c>
      <c r="K217">
        <f t="shared" si="11"/>
        <v>119.13945306000001</v>
      </c>
      <c r="L217">
        <f>VLOOKUP(M217,edwin_code_catchment_area_lddso!$D$2:$E$213,2,FALSE)</f>
        <v>133.858</v>
      </c>
      <c r="M217">
        <v>214</v>
      </c>
      <c r="O217">
        <f t="shared" si="9"/>
        <v>2.9099565217391303</v>
      </c>
    </row>
    <row r="218" spans="1:15" x14ac:dyDescent="0.25">
      <c r="A218">
        <f t="shared" si="10"/>
        <v>215</v>
      </c>
      <c r="B218" t="s">
        <v>15</v>
      </c>
      <c r="C218">
        <v>7170700</v>
      </c>
      <c r="D218" t="s">
        <v>233</v>
      </c>
      <c r="E218">
        <v>37.266732500000003</v>
      </c>
      <c r="F218">
        <v>-95.469144</v>
      </c>
      <c r="G218" s="1" t="s">
        <v>17</v>
      </c>
      <c r="H218" s="1">
        <f>VLOOKUP(G218,accuracy!$B$5:$C$13,2,FALSE)</f>
        <v>8</v>
      </c>
      <c r="I218" s="1" t="s">
        <v>18</v>
      </c>
      <c r="J218">
        <v>37</v>
      </c>
      <c r="K218">
        <f t="shared" si="11"/>
        <v>95.829560070000014</v>
      </c>
      <c r="L218">
        <f>VLOOKUP(M218,edwin_code_catchment_area_lddso!$D$2:$E$213,2,FALSE)</f>
        <v>68.3142</v>
      </c>
      <c r="M218">
        <v>215</v>
      </c>
      <c r="O218">
        <f t="shared" si="9"/>
        <v>1.8463297297297296</v>
      </c>
    </row>
    <row r="219" spans="1:15" x14ac:dyDescent="0.25">
      <c r="A219">
        <f t="shared" si="10"/>
        <v>216</v>
      </c>
      <c r="B219" t="s">
        <v>15</v>
      </c>
      <c r="C219">
        <v>385608094380300</v>
      </c>
      <c r="D219" t="s">
        <v>262</v>
      </c>
      <c r="E219">
        <v>38.935555559999997</v>
      </c>
      <c r="F219">
        <v>-94.634166699999994</v>
      </c>
      <c r="G219" s="1" t="s">
        <v>33</v>
      </c>
      <c r="H219" s="1">
        <f>VLOOKUP(G219,accuracy!$B$5:$C$13,2,FALSE)</f>
        <v>4</v>
      </c>
      <c r="I219" s="1" t="s">
        <v>18</v>
      </c>
      <c r="J219">
        <v>36.6</v>
      </c>
      <c r="K219">
        <f t="shared" si="11"/>
        <v>94.793564826000008</v>
      </c>
      <c r="L219" t="e">
        <f>VLOOKUP(M219,edwin_code_catchment_area_lddso!$D$2:$E$213,2,FALSE)</f>
        <v>#N/A</v>
      </c>
      <c r="M219">
        <v>216</v>
      </c>
      <c r="O219" t="e">
        <f t="shared" si="9"/>
        <v>#N/A</v>
      </c>
    </row>
    <row r="220" spans="1:15" x14ac:dyDescent="0.25">
      <c r="A220">
        <f t="shared" si="10"/>
        <v>217</v>
      </c>
      <c r="B220" t="s">
        <v>15</v>
      </c>
      <c r="C220">
        <v>6889630</v>
      </c>
      <c r="D220" t="s">
        <v>105</v>
      </c>
      <c r="E220">
        <v>39.029722759999999</v>
      </c>
      <c r="F220">
        <v>-95.685815000000005</v>
      </c>
      <c r="G220" s="1" t="s">
        <v>17</v>
      </c>
      <c r="H220" s="1">
        <f>VLOOKUP(G220,accuracy!$B$5:$C$13,2,FALSE)</f>
        <v>8</v>
      </c>
      <c r="I220" s="1" t="s">
        <v>18</v>
      </c>
      <c r="J220">
        <v>33.5</v>
      </c>
      <c r="K220">
        <f t="shared" si="11"/>
        <v>86.764601685000002</v>
      </c>
      <c r="L220" t="e">
        <f>VLOOKUP(M220,edwin_code_catchment_area_lddso!$D$2:$E$213,2,FALSE)</f>
        <v>#N/A</v>
      </c>
      <c r="M220">
        <v>217</v>
      </c>
      <c r="O220" t="e">
        <f t="shared" si="9"/>
        <v>#N/A</v>
      </c>
    </row>
    <row r="221" spans="1:15" x14ac:dyDescent="0.25">
      <c r="A221">
        <f t="shared" si="10"/>
        <v>218</v>
      </c>
      <c r="B221" t="s">
        <v>15</v>
      </c>
      <c r="C221">
        <v>6914950</v>
      </c>
      <c r="D221" t="s">
        <v>142</v>
      </c>
      <c r="E221">
        <v>38.753341679999998</v>
      </c>
      <c r="F221">
        <v>-94.977187999999998</v>
      </c>
      <c r="G221" s="1" t="s">
        <v>17</v>
      </c>
      <c r="H221" s="1">
        <f>VLOOKUP(G221,accuracy!$B$5:$C$13,2,FALSE)</f>
        <v>8</v>
      </c>
      <c r="I221" s="1" t="s">
        <v>18</v>
      </c>
      <c r="J221">
        <v>28.7</v>
      </c>
      <c r="K221">
        <f t="shared" si="11"/>
        <v>74.332658757000004</v>
      </c>
      <c r="L221">
        <f>VLOOKUP(M221,edwin_code_catchment_area_lddso!$D$2:$E$213,2,FALSE)</f>
        <v>66.928899999999999</v>
      </c>
      <c r="M221">
        <v>218</v>
      </c>
      <c r="O221">
        <f t="shared" si="9"/>
        <v>2.3320174216027874</v>
      </c>
    </row>
    <row r="222" spans="1:15" x14ac:dyDescent="0.25">
      <c r="A222">
        <f t="shared" si="10"/>
        <v>219</v>
      </c>
      <c r="B222" t="s">
        <v>15</v>
      </c>
      <c r="C222">
        <v>6893300</v>
      </c>
      <c r="D222" t="s">
        <v>128</v>
      </c>
      <c r="E222">
        <v>38.940562100000001</v>
      </c>
      <c r="F222">
        <v>-94.671346900000003</v>
      </c>
      <c r="G222" s="1" t="s">
        <v>17</v>
      </c>
      <c r="H222" s="1">
        <f>VLOOKUP(G222,accuracy!$B$5:$C$13,2,FALSE)</f>
        <v>8</v>
      </c>
      <c r="I222" s="1" t="s">
        <v>18</v>
      </c>
      <c r="J222">
        <v>26.6</v>
      </c>
      <c r="K222">
        <f t="shared" si="11"/>
        <v>68.893683726000006</v>
      </c>
      <c r="L222">
        <f>VLOOKUP(M222,edwin_code_catchment_area_lddso!$D$2:$E$213,2,FALSE)</f>
        <v>66.772199999999998</v>
      </c>
      <c r="M222">
        <v>219</v>
      </c>
      <c r="O222">
        <f t="shared" si="9"/>
        <v>2.5102330827067667</v>
      </c>
    </row>
    <row r="223" spans="1:15" x14ac:dyDescent="0.25">
      <c r="A223">
        <f t="shared" si="10"/>
        <v>220</v>
      </c>
      <c r="B223" t="s">
        <v>15</v>
      </c>
      <c r="C223">
        <v>6893350</v>
      </c>
      <c r="D223" t="s">
        <v>129</v>
      </c>
      <c r="E223">
        <v>38.906111099999997</v>
      </c>
      <c r="F223">
        <v>-94.64</v>
      </c>
      <c r="G223" s="1" t="s">
        <v>17</v>
      </c>
      <c r="H223" s="1">
        <f>VLOOKUP(G223,accuracy!$B$5:$C$13,2,FALSE)</f>
        <v>8</v>
      </c>
      <c r="I223" s="1" t="s">
        <v>18</v>
      </c>
      <c r="J223">
        <v>20.5</v>
      </c>
      <c r="K223">
        <f t="shared" si="11"/>
        <v>53.094756255000007</v>
      </c>
      <c r="L223" t="e">
        <f>VLOOKUP(M223,edwin_code_catchment_area_lddso!$D$2:$E$213,2,FALSE)</f>
        <v>#N/A</v>
      </c>
      <c r="M223">
        <v>220</v>
      </c>
      <c r="O223" t="e">
        <f t="shared" si="9"/>
        <v>#N/A</v>
      </c>
    </row>
    <row r="224" spans="1:15" x14ac:dyDescent="0.25">
      <c r="A224">
        <f t="shared" si="10"/>
        <v>221</v>
      </c>
      <c r="B224" t="s">
        <v>15</v>
      </c>
      <c r="C224">
        <v>6892460</v>
      </c>
      <c r="D224" t="s">
        <v>120</v>
      </c>
      <c r="E224">
        <v>38.883498170000003</v>
      </c>
      <c r="F224">
        <v>-94.880086000000006</v>
      </c>
      <c r="G224" s="1" t="s">
        <v>39</v>
      </c>
      <c r="H224" s="1">
        <f>VLOOKUP(G224,accuracy!$B$5:$C$13,2,FALSE)</f>
        <v>5</v>
      </c>
      <c r="I224" s="1" t="s">
        <v>18</v>
      </c>
      <c r="J224">
        <v>17.3</v>
      </c>
      <c r="K224">
        <f t="shared" si="11"/>
        <v>44.806794303000004</v>
      </c>
      <c r="L224">
        <f>VLOOKUP(M224,edwin_code_catchment_area_lddso!$D$2:$E$213,2,FALSE)</f>
        <v>66.8506</v>
      </c>
      <c r="M224">
        <v>221</v>
      </c>
      <c r="O224">
        <f t="shared" si="9"/>
        <v>3.8641965317919071</v>
      </c>
    </row>
    <row r="225" spans="1:15" x14ac:dyDescent="0.25">
      <c r="A225">
        <f t="shared" si="10"/>
        <v>222</v>
      </c>
      <c r="B225" t="s">
        <v>15</v>
      </c>
      <c r="C225">
        <v>6889140</v>
      </c>
      <c r="D225" t="s">
        <v>98</v>
      </c>
      <c r="E225">
        <v>39.565828699999997</v>
      </c>
      <c r="F225">
        <v>-95.962771000000004</v>
      </c>
      <c r="G225" s="1" t="s">
        <v>17</v>
      </c>
      <c r="H225" s="1">
        <f>VLOOKUP(G225,accuracy!$B$5:$C$13,2,FALSE)</f>
        <v>8</v>
      </c>
      <c r="I225" s="1" t="s">
        <v>18</v>
      </c>
      <c r="J225">
        <v>16.899999999999999</v>
      </c>
      <c r="K225">
        <f t="shared" si="11"/>
        <v>43.770799058999998</v>
      </c>
      <c r="L225">
        <f>VLOOKUP(M225,edwin_code_catchment_area_lddso!$D$2:$E$213,2,FALSE)</f>
        <v>66.218999999999994</v>
      </c>
      <c r="M225">
        <v>222</v>
      </c>
      <c r="O225">
        <f t="shared" si="9"/>
        <v>3.9182840236686389</v>
      </c>
    </row>
    <row r="226" spans="1:15" x14ac:dyDescent="0.25">
      <c r="A226">
        <f t="shared" si="10"/>
        <v>223</v>
      </c>
      <c r="B226" t="s">
        <v>15</v>
      </c>
      <c r="C226">
        <v>7144486</v>
      </c>
      <c r="D226" t="s">
        <v>196</v>
      </c>
      <c r="E226">
        <v>37.674166669999998</v>
      </c>
      <c r="F226">
        <v>-97.480277799999996</v>
      </c>
      <c r="G226" s="1" t="s">
        <v>33</v>
      </c>
      <c r="H226" s="1">
        <f>VLOOKUP(G226,accuracy!$B$5:$C$13,2,FALSE)</f>
        <v>4</v>
      </c>
      <c r="I226" s="1" t="s">
        <v>18</v>
      </c>
      <c r="J226">
        <v>16.100000000000001</v>
      </c>
      <c r="K226">
        <f t="shared" si="11"/>
        <v>41.698808571000008</v>
      </c>
      <c r="L226" t="e">
        <f>VLOOKUP(M226,edwin_code_catchment_area_lddso!$D$2:$E$213,2,FALSE)</f>
        <v>#N/A</v>
      </c>
      <c r="M226">
        <v>223</v>
      </c>
      <c r="O226" t="e">
        <f t="shared" si="9"/>
        <v>#N/A</v>
      </c>
    </row>
    <row r="227" spans="1:15" x14ac:dyDescent="0.25">
      <c r="A227">
        <f t="shared" si="10"/>
        <v>224</v>
      </c>
      <c r="B227" t="s">
        <v>15</v>
      </c>
      <c r="C227">
        <v>6914960</v>
      </c>
      <c r="D227" t="s">
        <v>143</v>
      </c>
      <c r="E227">
        <v>38.69834299</v>
      </c>
      <c r="F227">
        <v>-95.008855699999998</v>
      </c>
      <c r="G227" s="1" t="s">
        <v>17</v>
      </c>
      <c r="H227" s="1">
        <f>VLOOKUP(G227,accuracy!$B$5:$C$13,2,FALSE)</f>
        <v>8</v>
      </c>
      <c r="I227" s="1" t="s">
        <v>18</v>
      </c>
      <c r="J227">
        <v>15.9</v>
      </c>
      <c r="K227">
        <f t="shared" si="11"/>
        <v>41.180810949000005</v>
      </c>
      <c r="L227">
        <f>VLOOKUP(M227,edwin_code_catchment_area_lddso!$D$2:$E$213,2,FALSE)</f>
        <v>67.007099999999994</v>
      </c>
      <c r="M227">
        <v>224</v>
      </c>
      <c r="O227">
        <f t="shared" si="9"/>
        <v>4.2142830188679241</v>
      </c>
    </row>
    <row r="228" spans="1:15" x14ac:dyDescent="0.25">
      <c r="A228">
        <f t="shared" si="10"/>
        <v>225</v>
      </c>
      <c r="B228" t="s">
        <v>15</v>
      </c>
      <c r="C228">
        <v>385520094420000</v>
      </c>
      <c r="D228" t="s">
        <v>261</v>
      </c>
      <c r="E228">
        <v>38.927222200000003</v>
      </c>
      <c r="F228">
        <v>-94.696944400000007</v>
      </c>
      <c r="G228" s="1" t="s">
        <v>55</v>
      </c>
      <c r="H228" s="1">
        <f>VLOOKUP(G228,accuracy!$B$5:$C$13,2,FALSE)</f>
        <v>1</v>
      </c>
      <c r="I228" s="1" t="s">
        <v>18</v>
      </c>
      <c r="J228">
        <v>15.8</v>
      </c>
      <c r="K228">
        <f t="shared" si="11"/>
        <v>40.921812138000007</v>
      </c>
      <c r="L228" t="e">
        <f>VLOOKUP(M228,edwin_code_catchment_area_lddso!$D$2:$E$213,2,FALSE)</f>
        <v>#N/A</v>
      </c>
      <c r="M228">
        <v>225</v>
      </c>
      <c r="O228" t="e">
        <f t="shared" si="9"/>
        <v>#N/A</v>
      </c>
    </row>
    <row r="229" spans="1:15" x14ac:dyDescent="0.25">
      <c r="A229">
        <f t="shared" si="10"/>
        <v>226</v>
      </c>
      <c r="B229" t="s">
        <v>15</v>
      </c>
      <c r="C229">
        <v>385446094430700</v>
      </c>
      <c r="D229" t="s">
        <v>260</v>
      </c>
      <c r="E229">
        <v>38.912777779999999</v>
      </c>
      <c r="F229">
        <v>-94.718611100000004</v>
      </c>
      <c r="G229" s="1" t="s">
        <v>33</v>
      </c>
      <c r="H229" s="1">
        <f>VLOOKUP(G229,accuracy!$B$5:$C$13,2,FALSE)</f>
        <v>4</v>
      </c>
      <c r="I229" s="1" t="s">
        <v>18</v>
      </c>
      <c r="J229">
        <v>14.2</v>
      </c>
      <c r="K229">
        <f t="shared" si="11"/>
        <v>36.777831161999998</v>
      </c>
      <c r="L229">
        <f>VLOOKUP(M229,edwin_code_catchment_area_lddso!$D$2:$E$213,2,FALSE)</f>
        <v>66.8506</v>
      </c>
      <c r="M229">
        <v>226</v>
      </c>
      <c r="O229">
        <f t="shared" si="9"/>
        <v>4.7077887323943663</v>
      </c>
    </row>
    <row r="230" spans="1:15" x14ac:dyDescent="0.25">
      <c r="A230">
        <f t="shared" si="10"/>
        <v>227</v>
      </c>
      <c r="B230" t="s">
        <v>15</v>
      </c>
      <c r="C230">
        <v>6889580</v>
      </c>
      <c r="D230" t="s">
        <v>103</v>
      </c>
      <c r="E230">
        <v>39.014167540000003</v>
      </c>
      <c r="F230">
        <v>-95.748872500000004</v>
      </c>
      <c r="G230" s="1" t="s">
        <v>17</v>
      </c>
      <c r="H230" s="1">
        <f>VLOOKUP(G230,accuracy!$B$5:$C$13,2,FALSE)</f>
        <v>8</v>
      </c>
      <c r="I230" s="1" t="s">
        <v>18</v>
      </c>
      <c r="J230">
        <v>14.1</v>
      </c>
      <c r="K230">
        <f t="shared" si="11"/>
        <v>36.518832351</v>
      </c>
      <c r="L230" t="e">
        <f>VLOOKUP(M230,edwin_code_catchment_area_lddso!$D$2:$E$213,2,FALSE)</f>
        <v>#N/A</v>
      </c>
      <c r="M230">
        <v>227</v>
      </c>
      <c r="O230" t="e">
        <f t="shared" si="9"/>
        <v>#N/A</v>
      </c>
    </row>
    <row r="231" spans="1:15" x14ac:dyDescent="0.25">
      <c r="A231">
        <f t="shared" si="10"/>
        <v>228</v>
      </c>
      <c r="B231" t="s">
        <v>15</v>
      </c>
      <c r="C231">
        <v>6892440</v>
      </c>
      <c r="D231" t="s">
        <v>119</v>
      </c>
      <c r="E231">
        <v>38.85916667</v>
      </c>
      <c r="F231">
        <v>-94.853888900000001</v>
      </c>
      <c r="G231" s="1" t="s">
        <v>33</v>
      </c>
      <c r="H231" s="1">
        <f>VLOOKUP(G231,accuracy!$B$5:$C$13,2,FALSE)</f>
        <v>4</v>
      </c>
      <c r="I231" s="1" t="s">
        <v>18</v>
      </c>
      <c r="J231">
        <v>13.3</v>
      </c>
      <c r="K231">
        <f t="shared" si="11"/>
        <v>34.446841863000003</v>
      </c>
      <c r="L231" t="e">
        <f>VLOOKUP(M231,edwin_code_catchment_area_lddso!$D$2:$E$213,2,FALSE)</f>
        <v>#N/A</v>
      </c>
      <c r="M231">
        <v>228</v>
      </c>
      <c r="O231" t="e">
        <f t="shared" si="9"/>
        <v>#N/A</v>
      </c>
    </row>
    <row r="232" spans="1:15" x14ac:dyDescent="0.25">
      <c r="A232">
        <f t="shared" si="10"/>
        <v>229</v>
      </c>
      <c r="B232" t="s">
        <v>15</v>
      </c>
      <c r="C232">
        <v>7146995</v>
      </c>
      <c r="D232" t="s">
        <v>214</v>
      </c>
      <c r="E232">
        <v>37.863436370000002</v>
      </c>
      <c r="F232">
        <v>-97.023946199999997</v>
      </c>
      <c r="G232" s="1" t="s">
        <v>39</v>
      </c>
      <c r="H232" s="1">
        <f>VLOOKUP(G232,accuracy!$B$5:$C$13,2,FALSE)</f>
        <v>5</v>
      </c>
      <c r="I232" s="1" t="s">
        <v>18</v>
      </c>
      <c r="J232">
        <v>12.5</v>
      </c>
      <c r="K232">
        <f t="shared" si="11"/>
        <v>32.374851375000006</v>
      </c>
      <c r="L232">
        <f>VLOOKUP(M232,edwin_code_catchment_area_lddso!$D$2:$E$213,2,FALSE)</f>
        <v>406.072</v>
      </c>
      <c r="M232">
        <v>229</v>
      </c>
      <c r="O232">
        <f t="shared" si="9"/>
        <v>32.485759999999999</v>
      </c>
    </row>
    <row r="233" spans="1:15" x14ac:dyDescent="0.25">
      <c r="A233">
        <f t="shared" si="10"/>
        <v>230</v>
      </c>
      <c r="B233" t="s">
        <v>15</v>
      </c>
      <c r="C233">
        <v>6889610</v>
      </c>
      <c r="D233" t="s">
        <v>104</v>
      </c>
      <c r="E233">
        <v>39.000278799999997</v>
      </c>
      <c r="F233">
        <v>-95.711927000000003</v>
      </c>
      <c r="G233" s="1" t="s">
        <v>17</v>
      </c>
      <c r="H233" s="1">
        <f>VLOOKUP(G233,accuracy!$B$5:$C$13,2,FALSE)</f>
        <v>8</v>
      </c>
      <c r="I233" s="1" t="s">
        <v>18</v>
      </c>
      <c r="J233">
        <v>11.6</v>
      </c>
      <c r="K233">
        <f t="shared" si="11"/>
        <v>30.043862076</v>
      </c>
      <c r="L233" t="e">
        <f>VLOOKUP(M233,edwin_code_catchment_area_lddso!$D$2:$E$213,2,FALSE)</f>
        <v>#N/A</v>
      </c>
      <c r="M233">
        <v>230</v>
      </c>
      <c r="O233" t="e">
        <f t="shared" si="9"/>
        <v>#N/A</v>
      </c>
    </row>
    <row r="234" spans="1:15" x14ac:dyDescent="0.25">
      <c r="A234">
        <f t="shared" si="10"/>
        <v>231</v>
      </c>
      <c r="B234" t="s">
        <v>15</v>
      </c>
      <c r="C234">
        <v>6914990</v>
      </c>
      <c r="D234" t="s">
        <v>144</v>
      </c>
      <c r="E234">
        <v>38.767508399999997</v>
      </c>
      <c r="F234">
        <v>-94.879407299999997</v>
      </c>
      <c r="G234" s="1" t="s">
        <v>17</v>
      </c>
      <c r="H234" s="1">
        <f>VLOOKUP(G234,accuracy!$B$5:$C$13,2,FALSE)</f>
        <v>8</v>
      </c>
      <c r="I234" s="1" t="s">
        <v>18</v>
      </c>
      <c r="J234">
        <v>7.86</v>
      </c>
      <c r="K234">
        <f t="shared" si="11"/>
        <v>20.357306544600004</v>
      </c>
      <c r="L234">
        <f>VLOOKUP(M234,edwin_code_catchment_area_lddso!$D$2:$E$213,2,FALSE)</f>
        <v>66.928899999999999</v>
      </c>
      <c r="M234">
        <v>231</v>
      </c>
      <c r="O234">
        <f t="shared" si="9"/>
        <v>8.5151272264631039</v>
      </c>
    </row>
    <row r="235" spans="1:15" x14ac:dyDescent="0.25">
      <c r="A235">
        <f t="shared" si="10"/>
        <v>232</v>
      </c>
      <c r="B235" t="s">
        <v>15</v>
      </c>
      <c r="C235">
        <v>6879650</v>
      </c>
      <c r="D235" t="s">
        <v>79</v>
      </c>
      <c r="E235">
        <v>39.102074999999999</v>
      </c>
      <c r="F235">
        <v>-96.594688899999994</v>
      </c>
      <c r="G235" s="1" t="s">
        <v>80</v>
      </c>
      <c r="H235" s="1">
        <f>VLOOKUP(G235,accuracy!$B$5:$C$13,2,FALSE)</f>
        <v>9</v>
      </c>
      <c r="I235" s="1" t="s">
        <v>18</v>
      </c>
      <c r="J235">
        <v>4.4400000000000004</v>
      </c>
      <c r="K235">
        <f t="shared" si="11"/>
        <v>11.499547208400001</v>
      </c>
      <c r="L235">
        <f>VLOOKUP(M235,edwin_code_catchment_area_lddso!$D$2:$E$213,2,FALSE)</f>
        <v>119542</v>
      </c>
      <c r="M235">
        <v>232</v>
      </c>
      <c r="O235">
        <f t="shared" si="9"/>
        <v>26923.873873873872</v>
      </c>
    </row>
    <row r="236" spans="1:15" x14ac:dyDescent="0.25">
      <c r="A236">
        <f t="shared" si="10"/>
        <v>233</v>
      </c>
      <c r="B236" t="s">
        <v>15</v>
      </c>
      <c r="C236">
        <v>6888925</v>
      </c>
      <c r="D236" t="s">
        <v>95</v>
      </c>
      <c r="E236">
        <v>39.056666800000002</v>
      </c>
      <c r="F236">
        <v>-95.772206400000002</v>
      </c>
      <c r="G236" s="1" t="s">
        <v>17</v>
      </c>
      <c r="H236" s="1">
        <f>VLOOKUP(G236,accuracy!$B$5:$C$13,2,FALSE)</f>
        <v>8</v>
      </c>
      <c r="I236" s="1" t="s">
        <v>18</v>
      </c>
      <c r="J236">
        <v>3.56</v>
      </c>
      <c r="K236">
        <f t="shared" si="11"/>
        <v>9.2203576716000004</v>
      </c>
      <c r="L236">
        <f>VLOOKUP(M236,edwin_code_catchment_area_lddso!$D$2:$E$213,2,FALSE)</f>
        <v>147988</v>
      </c>
      <c r="M236">
        <v>233</v>
      </c>
      <c r="O236">
        <f t="shared" si="9"/>
        <v>41569.662921348317</v>
      </c>
    </row>
    <row r="237" spans="1:15" x14ac:dyDescent="0.25">
      <c r="A237">
        <f t="shared" si="10"/>
        <v>234</v>
      </c>
      <c r="B237" t="s">
        <v>15</v>
      </c>
      <c r="C237">
        <v>6886850</v>
      </c>
      <c r="D237" t="s">
        <v>88</v>
      </c>
      <c r="E237">
        <v>39.309611099999998</v>
      </c>
      <c r="F237">
        <v>-96.741555599999998</v>
      </c>
      <c r="G237" s="1" t="s">
        <v>55</v>
      </c>
      <c r="H237" s="1">
        <f>VLOOKUP(G237,accuracy!$B$5:$C$13,2,FALSE)</f>
        <v>1</v>
      </c>
      <c r="I237" s="1" t="s">
        <v>18</v>
      </c>
      <c r="K237">
        <f t="shared" si="11"/>
        <v>0</v>
      </c>
      <c r="L237">
        <f>VLOOKUP(M237,edwin_code_catchment_area_lddso!$D$2:$E$213,2,FALSE)</f>
        <v>66.456900000000005</v>
      </c>
      <c r="M237">
        <v>234</v>
      </c>
      <c r="O237" t="e">
        <f t="shared" si="9"/>
        <v>#DIV/0!</v>
      </c>
    </row>
    <row r="238" spans="1:15" x14ac:dyDescent="0.25">
      <c r="A238">
        <f t="shared" si="10"/>
        <v>235</v>
      </c>
      <c r="B238" t="s">
        <v>15</v>
      </c>
      <c r="C238">
        <v>7138064</v>
      </c>
      <c r="D238" t="s">
        <v>159</v>
      </c>
      <c r="E238">
        <v>37.959861099999998</v>
      </c>
      <c r="F238">
        <v>-101.1207222</v>
      </c>
      <c r="G238" s="1">
        <v>1</v>
      </c>
      <c r="H238" s="1">
        <f>VLOOKUP(G238,accuracy!$B$5:$C$13,2,FALSE)</f>
        <v>2</v>
      </c>
      <c r="I238" s="1" t="s">
        <v>18</v>
      </c>
      <c r="K238">
        <f t="shared" si="11"/>
        <v>0</v>
      </c>
      <c r="L238" t="e">
        <f>VLOOKUP(M238,edwin_code_catchment_area_lddso!$D$2:$E$213,2,FALSE)</f>
        <v>#N/A</v>
      </c>
      <c r="M238">
        <v>235</v>
      </c>
      <c r="O238" t="e">
        <f t="shared" si="9"/>
        <v>#N/A</v>
      </c>
    </row>
    <row r="239" spans="1:15" x14ac:dyDescent="0.25">
      <c r="A239">
        <f t="shared" si="10"/>
        <v>236</v>
      </c>
      <c r="B239" t="s">
        <v>15</v>
      </c>
      <c r="C239">
        <v>7137010</v>
      </c>
      <c r="D239" t="s">
        <v>153</v>
      </c>
      <c r="E239">
        <v>38.031391669999998</v>
      </c>
      <c r="F239">
        <v>-101.93492500000001</v>
      </c>
      <c r="G239" s="1" t="s">
        <v>33</v>
      </c>
      <c r="H239" s="1">
        <f>VLOOKUP(G239,accuracy!$B$5:$C$13,2,FALSE)</f>
        <v>4</v>
      </c>
      <c r="I239" s="1" t="s">
        <v>18</v>
      </c>
      <c r="K239">
        <f t="shared" si="11"/>
        <v>0</v>
      </c>
      <c r="L239">
        <f>VLOOKUP(M239,edwin_code_catchment_area_lddso!$D$2:$E$213,2,FALSE)</f>
        <v>66464.2</v>
      </c>
      <c r="M239">
        <v>236</v>
      </c>
      <c r="O239" t="e">
        <f t="shared" si="9"/>
        <v>#DIV/0!</v>
      </c>
    </row>
    <row r="240" spans="1:15" x14ac:dyDescent="0.25">
      <c r="A240">
        <f t="shared" si="10"/>
        <v>237</v>
      </c>
      <c r="B240" t="s">
        <v>15</v>
      </c>
      <c r="C240">
        <v>7137000</v>
      </c>
      <c r="D240" t="s">
        <v>152</v>
      </c>
      <c r="E240">
        <v>38.038345990000003</v>
      </c>
      <c r="F240">
        <v>-102.0390714</v>
      </c>
      <c r="G240" s="1" t="s">
        <v>17</v>
      </c>
      <c r="H240" s="1">
        <f>VLOOKUP(G240,accuracy!$B$5:$C$13,2,FALSE)</f>
        <v>8</v>
      </c>
      <c r="I240" s="1" t="s">
        <v>18</v>
      </c>
      <c r="K240">
        <f t="shared" si="11"/>
        <v>0</v>
      </c>
      <c r="L240" t="e">
        <f>VLOOKUP(M240,edwin_code_catchment_area_lddso!$D$2:$E$213,2,FALSE)</f>
        <v>#N/A</v>
      </c>
      <c r="M240">
        <v>237</v>
      </c>
      <c r="O240" t="e">
        <f t="shared" si="9"/>
        <v>#N/A</v>
      </c>
    </row>
    <row r="241" spans="1:15" x14ac:dyDescent="0.25">
      <c r="A241">
        <f t="shared" si="10"/>
        <v>238</v>
      </c>
      <c r="B241" t="s">
        <v>15</v>
      </c>
      <c r="C241">
        <v>7138050</v>
      </c>
      <c r="D241" t="s">
        <v>157</v>
      </c>
      <c r="E241">
        <v>37.89723858</v>
      </c>
      <c r="F241">
        <v>-101.4412815</v>
      </c>
      <c r="G241" s="1" t="s">
        <v>17</v>
      </c>
      <c r="H241" s="1">
        <f>VLOOKUP(G241,accuracy!$B$5:$C$13,2,FALSE)</f>
        <v>8</v>
      </c>
      <c r="I241" s="1" t="s">
        <v>18</v>
      </c>
      <c r="K241">
        <f t="shared" si="11"/>
        <v>0</v>
      </c>
      <c r="L241">
        <f>VLOOKUP(M241,edwin_code_catchment_area_lddso!$D$2:$E$213,2,FALSE)</f>
        <v>68157</v>
      </c>
      <c r="M241">
        <v>238</v>
      </c>
      <c r="O241" t="e">
        <f t="shared" si="9"/>
        <v>#DIV/0!</v>
      </c>
    </row>
    <row r="242" spans="1:15" x14ac:dyDescent="0.25">
      <c r="A242">
        <f t="shared" si="10"/>
        <v>239</v>
      </c>
      <c r="B242" t="s">
        <v>15</v>
      </c>
      <c r="C242">
        <v>7138063</v>
      </c>
      <c r="D242" t="s">
        <v>158</v>
      </c>
      <c r="E242">
        <v>37.872239700000002</v>
      </c>
      <c r="F242">
        <v>-101.3587818</v>
      </c>
      <c r="G242" s="1" t="s">
        <v>17</v>
      </c>
      <c r="H242" s="1">
        <f>VLOOKUP(G242,accuracy!$B$5:$C$13,2,FALSE)</f>
        <v>8</v>
      </c>
      <c r="I242" s="1" t="s">
        <v>18</v>
      </c>
      <c r="K242">
        <f t="shared" si="11"/>
        <v>0</v>
      </c>
      <c r="L242">
        <f>VLOOKUP(M242,edwin_code_catchment_area_lddso!$D$2:$E$213,2,FALSE)</f>
        <v>74292.3</v>
      </c>
      <c r="M242">
        <v>239</v>
      </c>
      <c r="O242" t="e">
        <f t="shared" si="9"/>
        <v>#DIV/0!</v>
      </c>
    </row>
    <row r="243" spans="1:15" x14ac:dyDescent="0.25">
      <c r="A243">
        <f t="shared" si="10"/>
        <v>240</v>
      </c>
      <c r="B243" t="s">
        <v>15</v>
      </c>
      <c r="C243">
        <v>7138075</v>
      </c>
      <c r="D243" t="s">
        <v>161</v>
      </c>
      <c r="E243">
        <v>37.998078880000001</v>
      </c>
      <c r="F243">
        <v>-101.06072279999999</v>
      </c>
      <c r="G243" s="1" t="s">
        <v>17</v>
      </c>
      <c r="H243" s="1">
        <f>VLOOKUP(G243,accuracy!$B$5:$C$13,2,FALSE)</f>
        <v>8</v>
      </c>
      <c r="I243" s="1" t="s">
        <v>18</v>
      </c>
      <c r="K243">
        <f t="shared" si="11"/>
        <v>0</v>
      </c>
      <c r="L243">
        <f>VLOOKUP(M243,edwin_code_catchment_area_lddso!$D$2:$E$213,2,FALSE)</f>
        <v>76321.399999999994</v>
      </c>
      <c r="M243">
        <v>240</v>
      </c>
      <c r="O243" t="e">
        <f t="shared" si="9"/>
        <v>#DIV/0!</v>
      </c>
    </row>
  </sheetData>
  <sortState xmlns:xlrd2="http://schemas.microsoft.com/office/spreadsheetml/2017/richdata2" ref="B4:J243">
    <sortCondition descending="1" ref="J4:J243"/>
    <sortCondition ref="H4:H243"/>
  </sortState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1E33-5120-4FD4-A3EB-F8F8EFBB8A9F}">
  <dimension ref="A1:D241"/>
  <sheetViews>
    <sheetView workbookViewId="0">
      <selection activeCell="I27" sqref="I27"/>
    </sheetView>
  </sheetViews>
  <sheetFormatPr defaultRowHeight="15" x14ac:dyDescent="0.25"/>
  <cols>
    <col min="1" max="1" width="11.85546875" bestFit="1" customWidth="1"/>
    <col min="2" max="4" width="30" style="4" customWidth="1"/>
  </cols>
  <sheetData>
    <row r="1" spans="1:4" x14ac:dyDescent="0.25">
      <c r="A1" t="s">
        <v>278</v>
      </c>
      <c r="B1" s="4" t="s">
        <v>283</v>
      </c>
      <c r="C1" s="4" t="s">
        <v>284</v>
      </c>
      <c r="D1" s="4" t="s">
        <v>285</v>
      </c>
    </row>
    <row r="2" spans="1:4" x14ac:dyDescent="0.25">
      <c r="A2">
        <v>1</v>
      </c>
      <c r="B2" s="4">
        <f>VLOOKUP(A2,dischargeStations_SORTED!$A$3:$M$243,5,FALSE)</f>
        <v>39.046111099999997</v>
      </c>
      <c r="C2" s="4">
        <f>VLOOKUP(A2,dischargeStations_SORTED!$A$3:$M$243,6,FALSE)</f>
        <v>-94.789444399999994</v>
      </c>
      <c r="D2" s="4">
        <f>VLOOKUP(A2,dischargeStations_SORTED!$A$3:$M$243,11,FALSE)</f>
        <v>155360.43677835001</v>
      </c>
    </row>
    <row r="3" spans="1:4" x14ac:dyDescent="0.25">
      <c r="A3">
        <v>2</v>
      </c>
      <c r="B3" s="4">
        <f>VLOOKUP(A3,dischargeStations_SORTED!$A$3:$M$243,5,FALSE)</f>
        <v>38.983337499999998</v>
      </c>
      <c r="C3" s="4">
        <f>VLOOKUP(A3,dischargeStations_SORTED!$A$3:$M$243,6,FALSE)</f>
        <v>-94.964689300000003</v>
      </c>
      <c r="D3" s="4">
        <f>VLOOKUP(A3,dischargeStations_SORTED!$A$3:$M$243,11,FALSE)</f>
        <v>154767.32950116001</v>
      </c>
    </row>
    <row r="4" spans="1:4" x14ac:dyDescent="0.25">
      <c r="A4">
        <v>3</v>
      </c>
      <c r="B4" s="4">
        <f>VLOOKUP(A4,dischargeStations_SORTED!$A$3:$M$243,5,FALSE)</f>
        <v>38.973277779999997</v>
      </c>
      <c r="C4" s="4">
        <f>VLOOKUP(A4,dischargeStations_SORTED!$A$3:$M$243,6,FALSE)</f>
        <v>-95.232111099999997</v>
      </c>
      <c r="D4" s="4">
        <f>VLOOKUP(A4,dischargeStations_SORTED!$A$3:$M$243,11,FALSE)</f>
        <v>151514.304435</v>
      </c>
    </row>
    <row r="5" spans="1:4" x14ac:dyDescent="0.25">
      <c r="A5">
        <v>4</v>
      </c>
      <c r="B5" s="4">
        <f>VLOOKUP(A5,dischargeStations_SORTED!$A$3:$M$243,5,FALSE)</f>
        <v>39.051111570000003</v>
      </c>
      <c r="C5" s="4">
        <f>VLOOKUP(A5,dischargeStations_SORTED!$A$3:$M$243,6,FALSE)</f>
        <v>-95.386363299999999</v>
      </c>
      <c r="D5" s="4">
        <f>VLOOKUP(A5,dischargeStations_SORTED!$A$3:$M$243,11,FALSE)</f>
        <v>151410.7049106</v>
      </c>
    </row>
    <row r="6" spans="1:4" x14ac:dyDescent="0.25">
      <c r="A6">
        <v>5</v>
      </c>
      <c r="B6" s="4">
        <f>VLOOKUP(A6,dischargeStations_SORTED!$A$3:$M$243,5,FALSE)</f>
        <v>39.066666599999998</v>
      </c>
      <c r="C6" s="4">
        <f>VLOOKUP(A6,dischargeStations_SORTED!$A$3:$M$243,6,FALSE)</f>
        <v>-95.6497028</v>
      </c>
      <c r="D6" s="4">
        <f>VLOOKUP(A6,dischargeStations_SORTED!$A$3:$M$243,11,FALSE)</f>
        <v>146904.12559920002</v>
      </c>
    </row>
    <row r="7" spans="1:4" x14ac:dyDescent="0.25">
      <c r="A7">
        <v>6</v>
      </c>
      <c r="B7" s="4">
        <f>VLOOKUP(A7,dischargeStations_SORTED!$A$3:$M$243,5,FALSE)</f>
        <v>39.071944350000003</v>
      </c>
      <c r="C7" s="4">
        <f>VLOOKUP(A7,dischargeStations_SORTED!$A$3:$M$243,6,FALSE)</f>
        <v>-95.716371499999994</v>
      </c>
      <c r="D7" s="4">
        <f>VLOOKUP(A7,dischargeStations_SORTED!$A$3:$M$243,11,FALSE)</f>
        <v>146816.06600346</v>
      </c>
    </row>
    <row r="8" spans="1:4" x14ac:dyDescent="0.25">
      <c r="A8">
        <v>7</v>
      </c>
      <c r="B8" s="4">
        <f>VLOOKUP(A8,dischargeStations_SORTED!$A$3:$M$243,5,FALSE)</f>
        <v>39.193052649999998</v>
      </c>
      <c r="C8" s="4">
        <f>VLOOKUP(A8,dischargeStations_SORTED!$A$3:$M$243,6,FALSE)</f>
        <v>-96.147494499999993</v>
      </c>
      <c r="D8" s="4">
        <f>VLOOKUP(A8,dischargeStations_SORTED!$A$3:$M$243,11,FALSE)</f>
        <v>144702.6357057</v>
      </c>
    </row>
    <row r="9" spans="1:4" x14ac:dyDescent="0.25">
      <c r="A9">
        <v>8</v>
      </c>
      <c r="B9" s="4">
        <f>VLOOKUP(A9,dischargeStations_SORTED!$A$3:$M$243,5,FALSE)</f>
        <v>39.198330140000003</v>
      </c>
      <c r="C9" s="4">
        <f>VLOOKUP(A9,dischargeStations_SORTED!$A$3:$M$243,6,FALSE)</f>
        <v>-96.305553200000006</v>
      </c>
      <c r="D9" s="4">
        <f>VLOOKUP(A9,dischargeStations_SORTED!$A$3:$M$243,11,FALSE)</f>
        <v>143174.5427208</v>
      </c>
    </row>
    <row r="10" spans="1:4" x14ac:dyDescent="0.25">
      <c r="A10">
        <v>9</v>
      </c>
      <c r="B10" s="4">
        <f>VLOOKUP(A10,dischargeStations_SORTED!$A$3:$M$243,5,FALSE)</f>
        <v>39.061664569999998</v>
      </c>
      <c r="C10" s="4">
        <f>VLOOKUP(A10,dischargeStations_SORTED!$A$3:$M$243,6,FALSE)</f>
        <v>-96.766396299999997</v>
      </c>
      <c r="D10" s="4">
        <f>VLOOKUP(A10,dischargeStations_SORTED!$A$3:$M$243,11,FALSE)</f>
        <v>116212.76649570001</v>
      </c>
    </row>
    <row r="11" spans="1:4" x14ac:dyDescent="0.25">
      <c r="A11">
        <v>10</v>
      </c>
      <c r="B11" s="4">
        <f>VLOOKUP(A11,dischargeStations_SORTED!$A$3:$M$243,5,FALSE)</f>
        <v>37.274405559999998</v>
      </c>
      <c r="C11" s="4">
        <f>VLOOKUP(A11,dischargeStations_SORTED!$A$3:$M$243,6,FALSE)</f>
        <v>-97.162263899999999</v>
      </c>
      <c r="D11" s="4">
        <f>VLOOKUP(A11,dischargeStations_SORTED!$A$3:$M$243,11,FALSE)</f>
        <v>113444.06920611001</v>
      </c>
    </row>
    <row r="12" spans="1:4" x14ac:dyDescent="0.25">
      <c r="A12">
        <v>11</v>
      </c>
      <c r="B12" s="4">
        <f>VLOOKUP(A12,dischargeStations_SORTED!$A$3:$M$243,5,FALSE)</f>
        <v>37.037508299999999</v>
      </c>
      <c r="C12" s="4">
        <f>VLOOKUP(A12,dischargeStations_SORTED!$A$3:$M$243,6,FALSE)</f>
        <v>-97.039219399999993</v>
      </c>
      <c r="D12" s="4">
        <f>VLOOKUP(A12,dischargeStations_SORTED!$A$3:$M$243,11,FALSE)</f>
        <v>113216.15025243</v>
      </c>
    </row>
    <row r="13" spans="1:4" x14ac:dyDescent="0.25">
      <c r="A13">
        <v>12</v>
      </c>
      <c r="B13" s="4">
        <f>VLOOKUP(A13,dischargeStations_SORTED!$A$3:$M$243,5,FALSE)</f>
        <v>37.475502779999999</v>
      </c>
      <c r="C13" s="4">
        <f>VLOOKUP(A13,dischargeStations_SORTED!$A$3:$M$243,6,FALSE)</f>
        <v>-97.261272199999993</v>
      </c>
      <c r="D13" s="4">
        <f>VLOOKUP(A13,dischargeStations_SORTED!$A$3:$M$243,11,FALSE)</f>
        <v>105852.8140557</v>
      </c>
    </row>
    <row r="14" spans="1:4" x14ac:dyDescent="0.25">
      <c r="A14">
        <v>13</v>
      </c>
      <c r="B14" s="4">
        <f>VLOOKUP(A14,dischargeStations_SORTED!$A$3:$M$243,5,FALSE)</f>
        <v>37.544184569999999</v>
      </c>
      <c r="C14" s="4">
        <f>VLOOKUP(A14,dischargeStations_SORTED!$A$3:$M$243,6,FALSE)</f>
        <v>-97.275599900000003</v>
      </c>
      <c r="D14" s="4">
        <f>VLOOKUP(A14,dischargeStations_SORTED!$A$3:$M$243,11,FALSE)</f>
        <v>105749.21453130001</v>
      </c>
    </row>
    <row r="15" spans="1:4" x14ac:dyDescent="0.25">
      <c r="A15">
        <v>14</v>
      </c>
      <c r="B15" s="4">
        <f>VLOOKUP(A15,dischargeStations_SORTED!$A$3:$M$243,5,FALSE)</f>
        <v>37.643348490000001</v>
      </c>
      <c r="C15" s="4">
        <f>VLOOKUP(A15,dischargeStations_SORTED!$A$3:$M$243,6,FALSE)</f>
        <v>-97.335322700000006</v>
      </c>
      <c r="D15" s="4">
        <f>VLOOKUP(A15,dischargeStations_SORTED!$A$3:$M$243,11,FALSE)</f>
        <v>104868.61857390001</v>
      </c>
    </row>
    <row r="16" spans="1:4" x14ac:dyDescent="0.25">
      <c r="A16">
        <v>15</v>
      </c>
      <c r="B16" s="4">
        <f>VLOOKUP(A16,dischargeStations_SORTED!$A$3:$M$243,5,FALSE)</f>
        <v>37.716124200000003</v>
      </c>
      <c r="C16" s="4">
        <f>VLOOKUP(A16,dischargeStations_SORTED!$A$3:$M$243,6,FALSE)</f>
        <v>-97.402267699999996</v>
      </c>
      <c r="D16" s="4">
        <f>VLOOKUP(A16,dischargeStations_SORTED!$A$3:$M$243,11,FALSE)</f>
        <v>104868.61857390001</v>
      </c>
    </row>
    <row r="17" spans="1:4" x14ac:dyDescent="0.25">
      <c r="A17">
        <v>16</v>
      </c>
      <c r="B17" s="4">
        <f>VLOOKUP(A17,dischargeStations_SORTED!$A$3:$M$243,5,FALSE)</f>
        <v>37.781401090000003</v>
      </c>
      <c r="C17" s="4">
        <f>VLOOKUP(A17,dischargeStations_SORTED!$A$3:$M$243,6,FALSE)</f>
        <v>-97.389766499999993</v>
      </c>
      <c r="D17" s="4">
        <f>VLOOKUP(A17,dischargeStations_SORTED!$A$3:$M$243,11,FALSE)</f>
        <v>101294.43498210001</v>
      </c>
    </row>
    <row r="18" spans="1:4" x14ac:dyDescent="0.25">
      <c r="A18">
        <v>17</v>
      </c>
      <c r="B18" s="4">
        <f>VLOOKUP(A18,dischargeStations_SORTED!$A$3:$M$243,5,FALSE)</f>
        <v>37.842511790000003</v>
      </c>
      <c r="C18" s="4">
        <f>VLOOKUP(A18,dischargeStations_SORTED!$A$3:$M$243,6,FALSE)</f>
        <v>-97.519211200000001</v>
      </c>
      <c r="D18" s="4">
        <f>VLOOKUP(A18,dischargeStations_SORTED!$A$3:$M$243,11,FALSE)</f>
        <v>101139.0356955</v>
      </c>
    </row>
    <row r="19" spans="1:4" x14ac:dyDescent="0.25">
      <c r="A19">
        <v>18</v>
      </c>
      <c r="B19" s="4">
        <f>VLOOKUP(A19,dischargeStations_SORTED!$A$3:$M$243,5,FALSE)</f>
        <v>37.946400279999999</v>
      </c>
      <c r="C19" s="4">
        <f>VLOOKUP(A19,dischargeStations_SORTED!$A$3:$M$243,6,FALSE)</f>
        <v>-97.775048799999993</v>
      </c>
      <c r="D19" s="4">
        <f>VLOOKUP(A19,dischargeStations_SORTED!$A$3:$M$243,11,FALSE)</f>
        <v>100776.43736010001</v>
      </c>
    </row>
    <row r="20" spans="1:4" x14ac:dyDescent="0.25">
      <c r="A20">
        <v>19</v>
      </c>
      <c r="B20" s="4">
        <f>VLOOKUP(A20,dischargeStations_SORTED!$A$3:$M$243,5,FALSE)</f>
        <v>38.1450113</v>
      </c>
      <c r="C20" s="4">
        <f>VLOOKUP(A20,dischargeStations_SORTED!$A$3:$M$243,6,FALSE)</f>
        <v>-98.111169000000004</v>
      </c>
      <c r="D20" s="4">
        <f>VLOOKUP(A20,dischargeStations_SORTED!$A$3:$M$243,11,FALSE)</f>
        <v>93278.421781650002</v>
      </c>
    </row>
    <row r="21" spans="1:4" x14ac:dyDescent="0.25">
      <c r="A21">
        <v>20</v>
      </c>
      <c r="B21" s="4">
        <f>VLOOKUP(A21,dischargeStations_SORTED!$A$3:$M$243,5,FALSE)</f>
        <v>38.353067869999997</v>
      </c>
      <c r="C21" s="4">
        <f>VLOOKUP(A21,dischargeStations_SORTED!$A$3:$M$243,6,FALSE)</f>
        <v>-98.764251900000005</v>
      </c>
      <c r="D21" s="4">
        <f>VLOOKUP(A21,dischargeStations_SORTED!$A$3:$M$243,11,FALSE)</f>
        <v>88981.631507160011</v>
      </c>
    </row>
    <row r="22" spans="1:4" x14ac:dyDescent="0.25">
      <c r="A22">
        <v>21</v>
      </c>
      <c r="B22" s="4">
        <f>VLOOKUP(A22,dischargeStations_SORTED!$A$3:$M$243,5,FALSE)</f>
        <v>38.203624840000003</v>
      </c>
      <c r="C22" s="4">
        <f>VLOOKUP(A22,dischargeStations_SORTED!$A$3:$M$243,6,FALSE)</f>
        <v>-99.002319799999995</v>
      </c>
      <c r="D22" s="4">
        <f>VLOOKUP(A22,dischargeStations_SORTED!$A$3:$M$243,11,FALSE)</f>
        <v>88064.77571622</v>
      </c>
    </row>
    <row r="23" spans="1:4" x14ac:dyDescent="0.25">
      <c r="A23">
        <v>22</v>
      </c>
      <c r="B23" s="4">
        <f>VLOOKUP(A23,dischargeStations_SORTED!$A$3:$M$243,5,FALSE)</f>
        <v>37.927794339999998</v>
      </c>
      <c r="C23" s="4">
        <f>VLOOKUP(A23,dischargeStations_SORTED!$A$3:$M$243,6,FALSE)</f>
        <v>-99.374281699999997</v>
      </c>
      <c r="D23" s="4">
        <f>VLOOKUP(A23,dischargeStations_SORTED!$A$3:$M$243,11,FALSE)</f>
        <v>85640.546845260003</v>
      </c>
    </row>
    <row r="24" spans="1:4" x14ac:dyDescent="0.25">
      <c r="A24">
        <v>23</v>
      </c>
      <c r="B24" s="4">
        <f>VLOOKUP(A24,dischargeStations_SORTED!$A$3:$M$243,5,FALSE)</f>
        <v>37.955856500000003</v>
      </c>
      <c r="C24" s="4">
        <f>VLOOKUP(A24,dischargeStations_SORTED!$A$3:$M$243,6,FALSE)</f>
        <v>-100.8773844</v>
      </c>
      <c r="D24" s="4">
        <f>VLOOKUP(A24,dischargeStations_SORTED!$A$3:$M$243,11,FALSE)</f>
        <v>70113.568125810008</v>
      </c>
    </row>
    <row r="25" spans="1:4" x14ac:dyDescent="0.25">
      <c r="A25">
        <v>24</v>
      </c>
      <c r="B25" s="4">
        <f>VLOOKUP(A25,dischargeStations_SORTED!$A$3:$M$243,5,FALSE)</f>
        <v>37.969744200000001</v>
      </c>
      <c r="C25" s="4">
        <f>VLOOKUP(A25,dischargeStations_SORTED!$A$3:$M$243,6,FALSE)</f>
        <v>-101.1287794</v>
      </c>
      <c r="D25" s="4">
        <f>VLOOKUP(A25,dischargeStations_SORTED!$A$3:$M$243,11,FALSE)</f>
        <v>69836.439398040005</v>
      </c>
    </row>
    <row r="26" spans="1:4" x14ac:dyDescent="0.25">
      <c r="A26">
        <v>25</v>
      </c>
      <c r="B26" s="4">
        <f>VLOOKUP(A26,dischargeStations_SORTED!$A$3:$M$243,5,FALSE)</f>
        <v>37.930014999999997</v>
      </c>
      <c r="C26" s="4">
        <f>VLOOKUP(A26,dischargeStations_SORTED!$A$3:$M$243,6,FALSE)</f>
        <v>-101.5493371</v>
      </c>
      <c r="D26" s="4">
        <f>VLOOKUP(A26,dischargeStations_SORTED!$A$3:$M$243,11,FALSE)</f>
        <v>67412.210527080009</v>
      </c>
    </row>
    <row r="27" spans="1:4" x14ac:dyDescent="0.25">
      <c r="A27">
        <v>26</v>
      </c>
      <c r="B27" s="4">
        <f>VLOOKUP(A27,dischargeStations_SORTED!$A$3:$M$243,5,FALSE)</f>
        <v>37.966124100000002</v>
      </c>
      <c r="C27" s="4">
        <f>VLOOKUP(A27,dischargeStations_SORTED!$A$3:$M$243,6,FALSE)</f>
        <v>-101.7568387</v>
      </c>
      <c r="D27" s="4">
        <f>VLOOKUP(A27,dischargeStations_SORTED!$A$3:$M$243,11,FALSE)</f>
        <v>66725.86367793</v>
      </c>
    </row>
    <row r="28" spans="1:4" x14ac:dyDescent="0.25">
      <c r="A28">
        <v>27</v>
      </c>
      <c r="B28" s="4">
        <f>VLOOKUP(A28,dischargeStations_SORTED!$A$3:$M$243,5,FALSE)</f>
        <v>38.027512899999998</v>
      </c>
      <c r="C28" s="4">
        <f>VLOOKUP(A28,dischargeStations_SORTED!$A$3:$M$243,6,FALSE)</f>
        <v>-102.0115706</v>
      </c>
      <c r="D28" s="4">
        <f>VLOOKUP(A28,dischargeStations_SORTED!$A$3:$M$243,11,FALSE)</f>
        <v>65811.597875100008</v>
      </c>
    </row>
    <row r="29" spans="1:4" x14ac:dyDescent="0.25">
      <c r="A29">
        <v>28</v>
      </c>
      <c r="B29" s="4">
        <f>VLOOKUP(A29,dischargeStations_SORTED!$A$3:$M$243,5,FALSE)</f>
        <v>39.042775800000001</v>
      </c>
      <c r="C29" s="4">
        <f>VLOOKUP(A29,dischargeStations_SORTED!$A$3:$M$243,6,FALSE)</f>
        <v>-96.829453299999997</v>
      </c>
      <c r="D29" s="4">
        <f>VLOOKUP(A29,dischargeStations_SORTED!$A$3:$M$243,11,FALSE)</f>
        <v>64490.703939000006</v>
      </c>
    </row>
    <row r="30" spans="1:4" x14ac:dyDescent="0.25">
      <c r="A30">
        <v>29</v>
      </c>
      <c r="B30" s="4">
        <f>VLOOKUP(A30,dischargeStations_SORTED!$A$3:$M$243,5,FALSE)</f>
        <v>39.355551499999997</v>
      </c>
      <c r="C30" s="4">
        <f>VLOOKUP(A30,dischargeStations_SORTED!$A$3:$M$243,6,FALSE)</f>
        <v>-97.1275203</v>
      </c>
      <c r="D30" s="4">
        <f>VLOOKUP(A30,dischargeStations_SORTED!$A$3:$M$243,11,FALSE)</f>
        <v>63563.488195620004</v>
      </c>
    </row>
    <row r="31" spans="1:4" x14ac:dyDescent="0.25">
      <c r="A31">
        <v>30</v>
      </c>
      <c r="B31" s="4">
        <f>VLOOKUP(A31,dischargeStations_SORTED!$A$3:$M$243,5,FALSE)</f>
        <v>39.798729999999999</v>
      </c>
      <c r="C31" s="4">
        <f>VLOOKUP(A31,dischargeStations_SORTED!$A$3:$M$243,6,FALSE)</f>
        <v>-97.793126599999994</v>
      </c>
      <c r="D31" s="4">
        <f>VLOOKUP(A31,dischargeStations_SORTED!$A$3:$M$243,11,FALSE)</f>
        <v>61020.119871600007</v>
      </c>
    </row>
    <row r="32" spans="1:4" x14ac:dyDescent="0.25">
      <c r="A32">
        <v>31</v>
      </c>
      <c r="B32" s="4">
        <f>VLOOKUP(A32,dischargeStations_SORTED!$A$3:$M$243,5,FALSE)</f>
        <v>39.5886134</v>
      </c>
      <c r="C32" s="4">
        <f>VLOOKUP(A32,dischargeStations_SORTED!$A$3:$M$243,6,FALSE)</f>
        <v>-97.658372999999997</v>
      </c>
      <c r="D32" s="4">
        <f>VLOOKUP(A32,dischargeStations_SORTED!$A$3:$M$243,11,FALSE)</f>
        <v>61020.119871600007</v>
      </c>
    </row>
    <row r="33" spans="1:4" x14ac:dyDescent="0.25">
      <c r="A33">
        <v>32</v>
      </c>
      <c r="B33" s="4">
        <f>VLOOKUP(A33,dischargeStations_SORTED!$A$3:$M$243,5,FALSE)</f>
        <v>39.992513000000002</v>
      </c>
      <c r="C33" s="4">
        <f>VLOOKUP(A33,dischargeStations_SORTED!$A$3:$M$243,6,FALSE)</f>
        <v>-97.932542999999995</v>
      </c>
      <c r="D33" s="4">
        <f>VLOOKUP(A33,dischargeStations_SORTED!$A$3:$M$243,11,FALSE)</f>
        <v>58018.323652110004</v>
      </c>
    </row>
    <row r="34" spans="1:4" x14ac:dyDescent="0.25">
      <c r="A34">
        <v>33</v>
      </c>
      <c r="B34" s="4">
        <f>VLOOKUP(A34,dischargeStations_SORTED!$A$3:$M$243,5,FALSE)</f>
        <v>38.906389060000002</v>
      </c>
      <c r="C34" s="4">
        <f>VLOOKUP(A34,dischargeStations_SORTED!$A$3:$M$243,6,FALSE)</f>
        <v>-97.117795200000003</v>
      </c>
      <c r="D34" s="4">
        <f>VLOOKUP(A34,dischargeStations_SORTED!$A$3:$M$243,11,FALSE)</f>
        <v>49883.170998600006</v>
      </c>
    </row>
    <row r="35" spans="1:4" x14ac:dyDescent="0.25">
      <c r="A35">
        <v>34</v>
      </c>
      <c r="B35" s="4">
        <f>VLOOKUP(A35,dischargeStations_SORTED!$A$3:$M$243,5,FALSE)</f>
        <v>38.863890089999998</v>
      </c>
      <c r="C35" s="4">
        <f>VLOOKUP(A35,dischargeStations_SORTED!$A$3:$M$243,6,FALSE)</f>
        <v>-97.483363900000001</v>
      </c>
      <c r="D35" s="4">
        <f>VLOOKUP(A35,dischargeStations_SORTED!$A$3:$M$243,11,FALSE)</f>
        <v>30380.560530300001</v>
      </c>
    </row>
    <row r="36" spans="1:4" x14ac:dyDescent="0.25">
      <c r="A36">
        <v>35</v>
      </c>
      <c r="B36" s="4">
        <f>VLOOKUP(A36,dischargeStations_SORTED!$A$3:$M$243,5,FALSE)</f>
        <v>37.026694990000003</v>
      </c>
      <c r="C36" s="4">
        <f>VLOOKUP(A36,dischargeStations_SORTED!$A$3:$M$243,6,FALSE)</f>
        <v>-99.479561500000003</v>
      </c>
      <c r="D36" s="4">
        <f>VLOOKUP(A36,dischargeStations_SORTED!$A$3:$M$243,11,FALSE)</f>
        <v>28800.667783200002</v>
      </c>
    </row>
    <row r="37" spans="1:4" x14ac:dyDescent="0.25">
      <c r="A37">
        <v>36</v>
      </c>
      <c r="B37" s="4">
        <f>VLOOKUP(A37,dischargeStations_SORTED!$A$3:$M$243,5,FALSE)</f>
        <v>39.237218599999999</v>
      </c>
      <c r="C37" s="4">
        <f>VLOOKUP(A37,dischargeStations_SORTED!$A$3:$M$243,6,FALSE)</f>
        <v>-96.571391800000001</v>
      </c>
      <c r="D37" s="4">
        <f>VLOOKUP(A37,dischargeStations_SORTED!$A$3:$M$243,11,FALSE)</f>
        <v>24967.485380400001</v>
      </c>
    </row>
    <row r="38" spans="1:4" x14ac:dyDescent="0.25">
      <c r="A38">
        <v>37</v>
      </c>
      <c r="B38" s="4">
        <f>VLOOKUP(A38,dischargeStations_SORTED!$A$3:$M$243,5,FALSE)</f>
        <v>37.0111372</v>
      </c>
      <c r="C38" s="4">
        <f>VLOOKUP(A38,dischargeStations_SORTED!$A$3:$M$243,6,FALSE)</f>
        <v>-100.49181710000001</v>
      </c>
      <c r="D38" s="4">
        <f>VLOOKUP(A38,dischargeStations_SORTED!$A$3:$M$243,11,FALSE)</f>
        <v>21978.639101460001</v>
      </c>
    </row>
    <row r="39" spans="1:4" x14ac:dyDescent="0.25">
      <c r="A39">
        <v>38</v>
      </c>
      <c r="B39" s="4">
        <f>VLOOKUP(A39,dischargeStations_SORTED!$A$3:$M$243,5,FALSE)</f>
        <v>38.711115200000002</v>
      </c>
      <c r="C39" s="4">
        <f>VLOOKUP(A39,dischargeStations_SORTED!$A$3:$M$243,6,FALSE)</f>
        <v>-97.571701500000003</v>
      </c>
      <c r="D39" s="4">
        <f>VLOOKUP(A39,dischargeStations_SORTED!$A$3:$M$243,11,FALSE)</f>
        <v>21603.09082551</v>
      </c>
    </row>
    <row r="40" spans="1:4" x14ac:dyDescent="0.25">
      <c r="A40">
        <v>39</v>
      </c>
      <c r="B40" s="4">
        <f>VLOOKUP(A40,dischargeStations_SORTED!$A$3:$M$243,5,FALSE)</f>
        <v>38.563806589999999</v>
      </c>
      <c r="C40" s="4">
        <f>VLOOKUP(A40,dischargeStations_SORTED!$A$3:$M$243,6,FALSE)</f>
        <v>-97.666494700000001</v>
      </c>
      <c r="D40" s="4">
        <f>VLOOKUP(A40,dischargeStations_SORTED!$A$3:$M$243,11,FALSE)</f>
        <v>21004.803572100001</v>
      </c>
    </row>
    <row r="41" spans="1:4" x14ac:dyDescent="0.25">
      <c r="A41">
        <v>40</v>
      </c>
      <c r="B41" s="4">
        <f>VLOOKUP(A41,dischargeStations_SORTED!$A$3:$M$243,5,FALSE)</f>
        <v>38.611396790000001</v>
      </c>
      <c r="C41" s="4">
        <f>VLOOKUP(A41,dischargeStations_SORTED!$A$3:$M$243,6,FALSE)</f>
        <v>-97.952826000000002</v>
      </c>
      <c r="D41" s="4">
        <f>VLOOKUP(A41,dischargeStations_SORTED!$A$3:$M$243,11,FALSE)</f>
        <v>20349.53658027</v>
      </c>
    </row>
    <row r="42" spans="1:4" x14ac:dyDescent="0.25">
      <c r="A42">
        <v>41</v>
      </c>
      <c r="B42" s="4">
        <f>VLOOKUP(A42,dischargeStations_SORTED!$A$3:$M$243,5,FALSE)</f>
        <v>38.726675890000003</v>
      </c>
      <c r="C42" s="4">
        <f>VLOOKUP(A42,dischargeStations_SORTED!$A$3:$M$243,6,FALSE)</f>
        <v>-98.233668399999999</v>
      </c>
      <c r="D42" s="4">
        <f>VLOOKUP(A42,dischargeStations_SORTED!$A$3:$M$243,11,FALSE)</f>
        <v>19632.1098738</v>
      </c>
    </row>
    <row r="43" spans="1:4" x14ac:dyDescent="0.25">
      <c r="A43">
        <v>42</v>
      </c>
      <c r="B43" s="4">
        <f>VLOOKUP(A43,dischargeStations_SORTED!$A$3:$M$243,5,FALSE)</f>
        <v>38.793900139999998</v>
      </c>
      <c r="C43" s="4">
        <f>VLOOKUP(A43,dischargeStations_SORTED!$A$3:$M$243,6,FALSE)</f>
        <v>-98.781192000000004</v>
      </c>
      <c r="D43" s="4">
        <f>VLOOKUP(A43,dischargeStations_SORTED!$A$3:$M$243,11,FALSE)</f>
        <v>18324.165878250002</v>
      </c>
    </row>
    <row r="44" spans="1:4" x14ac:dyDescent="0.25">
      <c r="A44">
        <v>43</v>
      </c>
      <c r="B44" s="4">
        <f>VLOOKUP(A44,dischargeStations_SORTED!$A$3:$M$243,5,FALSE)</f>
        <v>38.776678099999998</v>
      </c>
      <c r="C44" s="4">
        <f>VLOOKUP(A44,dischargeStations_SORTED!$A$3:$M$243,6,FALSE)</f>
        <v>-98.854806600000003</v>
      </c>
      <c r="D44" s="4">
        <f>VLOOKUP(A44,dischargeStations_SORTED!$A$3:$M$243,11,FALSE)</f>
        <v>18039.267186150002</v>
      </c>
    </row>
    <row r="45" spans="1:4" x14ac:dyDescent="0.25">
      <c r="A45">
        <v>44</v>
      </c>
      <c r="B45" s="4">
        <f>VLOOKUP(A45,dischargeStations_SORTED!$A$3:$M$243,5,FALSE)</f>
        <v>38.969166299999998</v>
      </c>
      <c r="C45" s="4">
        <f>VLOOKUP(A45,dischargeStations_SORTED!$A$3:$M$243,6,FALSE)</f>
        <v>-97.477251300000006</v>
      </c>
      <c r="D45" s="4">
        <f>VLOOKUP(A45,dischargeStations_SORTED!$A$3:$M$243,11,FALSE)</f>
        <v>17534.219504700002</v>
      </c>
    </row>
    <row r="46" spans="1:4" x14ac:dyDescent="0.25">
      <c r="A46">
        <v>45</v>
      </c>
      <c r="B46" s="4">
        <f>VLOOKUP(A46,dischargeStations_SORTED!$A$3:$M$243,5,FALSE)</f>
        <v>39.120027780000001</v>
      </c>
      <c r="C46" s="4">
        <f>VLOOKUP(A46,dischargeStations_SORTED!$A$3:$M$243,6,FALSE)</f>
        <v>-97.7112889</v>
      </c>
      <c r="D46" s="4">
        <f>VLOOKUP(A46,dischargeStations_SORTED!$A$3:$M$243,11,FALSE)</f>
        <v>15695.3279466</v>
      </c>
    </row>
    <row r="47" spans="1:4" x14ac:dyDescent="0.25">
      <c r="A47">
        <v>46</v>
      </c>
      <c r="B47" s="4">
        <f>VLOOKUP(A47,dischargeStations_SORTED!$A$3:$M$243,5,FALSE)</f>
        <v>38.714734499999999</v>
      </c>
      <c r="C47" s="4">
        <f>VLOOKUP(A47,dischargeStations_SORTED!$A$3:$M$243,6,FALSE)</f>
        <v>-99.153708600000002</v>
      </c>
      <c r="D47" s="4">
        <f>VLOOKUP(A47,dischargeStations_SORTED!$A$3:$M$243,11,FALSE)</f>
        <v>15625.39826763</v>
      </c>
    </row>
    <row r="48" spans="1:4" x14ac:dyDescent="0.25">
      <c r="A48">
        <v>47</v>
      </c>
      <c r="B48" s="4">
        <f>VLOOKUP(A48,dischargeStations_SORTED!$A$3:$M$243,5,FALSE)</f>
        <v>38.71223475</v>
      </c>
      <c r="C48" s="4">
        <f>VLOOKUP(A48,dischargeStations_SORTED!$A$3:$M$243,6,FALSE)</f>
        <v>-99.292325000000005</v>
      </c>
      <c r="D48" s="4">
        <f>VLOOKUP(A48,dischargeStations_SORTED!$A$3:$M$243,11,FALSE)</f>
        <v>15047.830919100001</v>
      </c>
    </row>
    <row r="49" spans="1:4" x14ac:dyDescent="0.25">
      <c r="A49">
        <v>48</v>
      </c>
      <c r="B49" s="4">
        <f>VLOOKUP(A49,dischargeStations_SORTED!$A$3:$M$243,5,FALSE)</f>
        <v>38.711679269999998</v>
      </c>
      <c r="C49" s="4">
        <f>VLOOKUP(A49,dischargeStations_SORTED!$A$3:$M$243,6,FALSE)</f>
        <v>-99.347049200000001</v>
      </c>
      <c r="D49" s="4">
        <f>VLOOKUP(A49,dischargeStations_SORTED!$A$3:$M$243,11,FALSE)</f>
        <v>14918.331513600002</v>
      </c>
    </row>
    <row r="50" spans="1:4" x14ac:dyDescent="0.25">
      <c r="A50">
        <v>49</v>
      </c>
      <c r="B50" s="4">
        <f>VLOOKUP(A50,dischargeStations_SORTED!$A$3:$M$243,5,FALSE)</f>
        <v>39.454509569999999</v>
      </c>
      <c r="C50" s="4">
        <f>VLOOKUP(A50,dischargeStations_SORTED!$A$3:$M$243,6,FALSE)</f>
        <v>-98.1098985</v>
      </c>
      <c r="D50" s="4">
        <f>VLOOKUP(A50,dischargeStations_SORTED!$A$3:$M$243,11,FALSE)</f>
        <v>14089.535318400001</v>
      </c>
    </row>
    <row r="51" spans="1:4" x14ac:dyDescent="0.25">
      <c r="A51">
        <v>50</v>
      </c>
      <c r="B51" s="4">
        <f>VLOOKUP(A51,dischargeStations_SORTED!$A$3:$M$243,5,FALSE)</f>
        <v>39.473898699999999</v>
      </c>
      <c r="C51" s="4">
        <f>VLOOKUP(A51,dischargeStations_SORTED!$A$3:$M$243,6,FALSE)</f>
        <v>-98.283665799999994</v>
      </c>
      <c r="D51" s="4">
        <f>VLOOKUP(A51,dischargeStations_SORTED!$A$3:$M$243,11,FALSE)</f>
        <v>13830.5365074</v>
      </c>
    </row>
    <row r="52" spans="1:4" x14ac:dyDescent="0.25">
      <c r="A52">
        <v>51</v>
      </c>
      <c r="B52" s="4">
        <f>VLOOKUP(A52,dischargeStations_SORTED!$A$3:$M$243,5,FALSE)</f>
        <v>38.807789800000002</v>
      </c>
      <c r="C52" s="4">
        <f>VLOOKUP(A52,dischargeStations_SORTED!$A$3:$M$243,6,FALSE)</f>
        <v>-100.0226243</v>
      </c>
      <c r="D52" s="4">
        <f>VLOOKUP(A52,dischargeStations_SORTED!$A$3:$M$243,11,FALSE)</f>
        <v>13519.7379342</v>
      </c>
    </row>
    <row r="53" spans="1:4" x14ac:dyDescent="0.25">
      <c r="A53">
        <v>52</v>
      </c>
      <c r="B53" s="4">
        <f>VLOOKUP(A53,dischargeStations_SORTED!$A$3:$M$243,5,FALSE)</f>
        <v>37.340058659999997</v>
      </c>
      <c r="C53" s="4">
        <f>VLOOKUP(A53,dischargeStations_SORTED!$A$3:$M$243,6,FALSE)</f>
        <v>-95.109968699999996</v>
      </c>
      <c r="D53" s="4">
        <f>VLOOKUP(A53,dischargeStations_SORTED!$A$3:$M$243,11,FALSE)</f>
        <v>12703.891679550001</v>
      </c>
    </row>
    <row r="54" spans="1:4" x14ac:dyDescent="0.25">
      <c r="A54">
        <v>53</v>
      </c>
      <c r="B54" s="4">
        <f>VLOOKUP(A54,dischargeStations_SORTED!$A$3:$M$243,5,FALSE)</f>
        <v>39.841946299999996</v>
      </c>
      <c r="C54" s="4">
        <f>VLOOKUP(A54,dischargeStations_SORTED!$A$3:$M$243,6,FALSE)</f>
        <v>-96.662242500000005</v>
      </c>
      <c r="D54" s="4">
        <f>VLOOKUP(A54,dischargeStations_SORTED!$A$3:$M$243,11,FALSE)</f>
        <v>12372.373201470002</v>
      </c>
    </row>
    <row r="55" spans="1:4" x14ac:dyDescent="0.25">
      <c r="A55">
        <v>54</v>
      </c>
      <c r="B55" s="4">
        <f>VLOOKUP(A55,dischargeStations_SORTED!$A$3:$M$243,5,FALSE)</f>
        <v>37.922257780000002</v>
      </c>
      <c r="C55" s="4">
        <f>VLOOKUP(A55,dischargeStations_SORTED!$A$3:$M$243,6,FALSE)</f>
        <v>-95.427759600000002</v>
      </c>
      <c r="D55" s="4">
        <f>VLOOKUP(A55,dischargeStations_SORTED!$A$3:$M$243,11,FALSE)</f>
        <v>9642.5257335300012</v>
      </c>
    </row>
    <row r="56" spans="1:4" x14ac:dyDescent="0.25">
      <c r="A56">
        <v>55</v>
      </c>
      <c r="B56" s="4">
        <f>VLOOKUP(A56,dischargeStations_SORTED!$A$3:$M$243,5,FALSE)</f>
        <v>38.7947354</v>
      </c>
      <c r="C56" s="4">
        <f>VLOOKUP(A56,dischargeStations_SORTED!$A$3:$M$243,6,FALSE)</f>
        <v>-100.8584796</v>
      </c>
      <c r="D56" s="4">
        <f>VLOOKUP(A56,dischargeStations_SORTED!$A$3:$M$243,11,FALSE)</f>
        <v>9207.4077310500015</v>
      </c>
    </row>
    <row r="57" spans="1:4" x14ac:dyDescent="0.25">
      <c r="A57">
        <v>56</v>
      </c>
      <c r="B57" s="4">
        <f>VLOOKUP(A57,dischargeStations_SORTED!$A$3:$M$243,5,FALSE)</f>
        <v>39.725835179999997</v>
      </c>
      <c r="C57" s="4">
        <f>VLOOKUP(A57,dischargeStations_SORTED!$A$3:$M$243,6,FALSE)</f>
        <v>-96.804743200000004</v>
      </c>
      <c r="D57" s="4">
        <f>VLOOKUP(A57,dischargeStations_SORTED!$A$3:$M$243,11,FALSE)</f>
        <v>8679.0501566100011</v>
      </c>
    </row>
    <row r="58" spans="1:4" x14ac:dyDescent="0.25">
      <c r="A58">
        <v>57</v>
      </c>
      <c r="B58" s="4">
        <f>VLOOKUP(A58,dischargeStations_SORTED!$A$3:$M$243,5,FALSE)</f>
        <v>37.005357799999999</v>
      </c>
      <c r="C58" s="4">
        <f>VLOOKUP(A58,dischargeStations_SORTED!$A$3:$M$243,6,FALSE)</f>
        <v>-95.592754900000003</v>
      </c>
      <c r="D58" s="4">
        <f>VLOOKUP(A58,dischargeStations_SORTED!$A$3:$M$243,11,FALSE)</f>
        <v>8655.7402636200004</v>
      </c>
    </row>
    <row r="59" spans="1:4" x14ac:dyDescent="0.25">
      <c r="A59">
        <v>58</v>
      </c>
      <c r="B59" s="4">
        <f>VLOOKUP(A59,dischargeStations_SORTED!$A$3:$M$243,5,FALSE)</f>
        <v>38.218636699999998</v>
      </c>
      <c r="C59" s="4">
        <f>VLOOKUP(A59,dischargeStations_SORTED!$A$3:$M$243,6,FALSE)</f>
        <v>-94.613011299999997</v>
      </c>
      <c r="D59" s="4">
        <f>VLOOKUP(A59,dischargeStations_SORTED!$A$3:$M$243,11,FALSE)</f>
        <v>8417.4613575000003</v>
      </c>
    </row>
    <row r="60" spans="1:4" x14ac:dyDescent="0.25">
      <c r="A60">
        <v>59</v>
      </c>
      <c r="B60" s="4">
        <f>VLOOKUP(A60,dischargeStations_SORTED!$A$3:$M$243,5,FALSE)</f>
        <v>38.194466779999999</v>
      </c>
      <c r="C60" s="4">
        <f>VLOOKUP(A60,dischargeStations_SORTED!$A$3:$M$243,6,FALSE)</f>
        <v>-95.735264000000001</v>
      </c>
      <c r="D60" s="4">
        <f>VLOOKUP(A60,dischargeStations_SORTED!$A$3:$M$243,11,FALSE)</f>
        <v>7878.7438306200002</v>
      </c>
    </row>
    <row r="61" spans="1:4" x14ac:dyDescent="0.25">
      <c r="A61">
        <v>60</v>
      </c>
      <c r="B61" s="4">
        <f>VLOOKUP(A61,dischargeStations_SORTED!$A$3:$M$243,5,FALSE)</f>
        <v>37.12196746</v>
      </c>
      <c r="C61" s="4">
        <f>VLOOKUP(A61,dischargeStations_SORTED!$A$3:$M$243,6,FALSE)</f>
        <v>-101.8979456</v>
      </c>
      <c r="D61" s="4">
        <f>VLOOKUP(A61,dischargeStations_SORTED!$A$3:$M$243,11,FALSE)</f>
        <v>7508.3755308900008</v>
      </c>
    </row>
    <row r="62" spans="1:4" x14ac:dyDescent="0.25">
      <c r="A62">
        <v>61</v>
      </c>
      <c r="B62" s="4">
        <f>VLOOKUP(A62,dischargeStations_SORTED!$A$3:$M$243,5,FALSE)</f>
        <v>37.223680139999999</v>
      </c>
      <c r="C62" s="4">
        <f>VLOOKUP(A62,dischargeStations_SORTED!$A$3:$M$243,6,FALSE)</f>
        <v>-95.677757299999996</v>
      </c>
      <c r="D62" s="4">
        <f>VLOOKUP(A62,dischargeStations_SORTED!$A$3:$M$243,11,FALSE)</f>
        <v>7490.2456141200009</v>
      </c>
    </row>
    <row r="63" spans="1:4" x14ac:dyDescent="0.25">
      <c r="A63">
        <v>62</v>
      </c>
      <c r="B63" s="4">
        <f>VLOOKUP(A63,dischargeStations_SORTED!$A$3:$M$243,5,FALSE)</f>
        <v>39.003892299999997</v>
      </c>
      <c r="C63" s="4">
        <f>VLOOKUP(A63,dischargeStations_SORTED!$A$3:$M$243,6,FALSE)</f>
        <v>-97.873931600000006</v>
      </c>
      <c r="D63" s="4">
        <f>VLOOKUP(A63,dischargeStations_SORTED!$A$3:$M$243,11,FALSE)</f>
        <v>7303.7664702000002</v>
      </c>
    </row>
    <row r="64" spans="1:4" x14ac:dyDescent="0.25">
      <c r="A64">
        <v>63</v>
      </c>
      <c r="B64" s="4">
        <f>VLOOKUP(A64,dischargeStations_SORTED!$A$3:$M$243,5,FALSE)</f>
        <v>38.368071200000003</v>
      </c>
      <c r="C64" s="4">
        <f>VLOOKUP(A64,dischargeStations_SORTED!$A$3:$M$243,6,FALSE)</f>
        <v>-96.000268700000007</v>
      </c>
      <c r="D64" s="4">
        <f>VLOOKUP(A64,dischargeStations_SORTED!$A$3:$M$243,11,FALSE)</f>
        <v>7130.2372668300004</v>
      </c>
    </row>
    <row r="65" spans="1:4" x14ac:dyDescent="0.25">
      <c r="A65">
        <v>64</v>
      </c>
      <c r="B65" s="4">
        <f>VLOOKUP(A65,dischargeStations_SORTED!$A$3:$M$243,5,FALSE)</f>
        <v>39.980277780000002</v>
      </c>
      <c r="C65" s="4">
        <f>VLOOKUP(A65,dischargeStations_SORTED!$A$3:$M$243,6,FALSE)</f>
        <v>-97.004722200000003</v>
      </c>
      <c r="D65" s="4">
        <f>VLOOKUP(A65,dischargeStations_SORTED!$A$3:$M$243,11,FALSE)</f>
        <v>7127.64727872</v>
      </c>
    </row>
    <row r="66" spans="1:4" x14ac:dyDescent="0.25">
      <c r="A66">
        <v>65</v>
      </c>
      <c r="B66" s="4">
        <f>VLOOKUP(A66,dischargeStations_SORTED!$A$3:$M$243,5,FALSE)</f>
        <v>38.345298579999998</v>
      </c>
      <c r="C66" s="4">
        <f>VLOOKUP(A66,dischargeStations_SORTED!$A$3:$M$243,6,FALSE)</f>
        <v>-94.772459100000006</v>
      </c>
      <c r="D66" s="4">
        <f>VLOOKUP(A66,dischargeStations_SORTED!$A$3:$M$243,11,FALSE)</f>
        <v>6912.6782655900006</v>
      </c>
    </row>
    <row r="67" spans="1:4" x14ac:dyDescent="0.25">
      <c r="A67">
        <v>66</v>
      </c>
      <c r="B67" s="4">
        <f>VLOOKUP(A67,dischargeStations_SORTED!$A$3:$M$243,5,FALSE)</f>
        <v>39.028617400000002</v>
      </c>
      <c r="C67" s="4">
        <f>VLOOKUP(A67,dischargeStations_SORTED!$A$3:$M$243,6,FALSE)</f>
        <v>-98.151163600000004</v>
      </c>
      <c r="D67" s="4">
        <f>VLOOKUP(A67,dischargeStations_SORTED!$A$3:$M$243,11,FALSE)</f>
        <v>6604.4696805000003</v>
      </c>
    </row>
    <row r="68" spans="1:4" x14ac:dyDescent="0.25">
      <c r="A68">
        <v>67</v>
      </c>
      <c r="B68" s="4">
        <f>VLOOKUP(A68,dischargeStations_SORTED!$A$3:$M$243,5,FALSE)</f>
        <v>37.023675699999998</v>
      </c>
      <c r="C68" s="4">
        <f>VLOOKUP(A68,dischargeStations_SORTED!$A$3:$M$243,6,FALSE)</f>
        <v>-94.721059499999996</v>
      </c>
      <c r="D68" s="4">
        <f>VLOOKUP(A68,dischargeStations_SORTED!$A$3:$M$243,11,FALSE)</f>
        <v>6340.2908932800001</v>
      </c>
    </row>
    <row r="69" spans="1:4" x14ac:dyDescent="0.25">
      <c r="A69">
        <v>68</v>
      </c>
      <c r="B69" s="4">
        <f>VLOOKUP(A69,dischargeStations_SORTED!$A$3:$M$243,5,FALSE)</f>
        <v>39.555010789999997</v>
      </c>
      <c r="C69" s="4">
        <f>VLOOKUP(A69,dischargeStations_SORTED!$A$3:$M$243,6,FALSE)</f>
        <v>-98.692294200000006</v>
      </c>
      <c r="D69" s="4">
        <f>VLOOKUP(A69,dischargeStations_SORTED!$A$3:$M$243,11,FALSE)</f>
        <v>5995.82247465</v>
      </c>
    </row>
    <row r="70" spans="1:4" x14ac:dyDescent="0.25">
      <c r="A70">
        <v>69</v>
      </c>
      <c r="B70" s="4">
        <f>VLOOKUP(A70,dischargeStations_SORTED!$A$3:$M$243,5,FALSE)</f>
        <v>38.207514500000002</v>
      </c>
      <c r="C70" s="4">
        <f>VLOOKUP(A70,dischargeStations_SORTED!$A$3:$M$243,6,FALSE)</f>
        <v>-99.406224699999996</v>
      </c>
      <c r="D70" s="4">
        <f>VLOOKUP(A70,dischargeStations_SORTED!$A$3:$M$243,11,FALSE)</f>
        <v>5563.2944602800007</v>
      </c>
    </row>
    <row r="71" spans="1:4" x14ac:dyDescent="0.25">
      <c r="A71">
        <v>70</v>
      </c>
      <c r="B71" s="4">
        <f>VLOOKUP(A71,dischargeStations_SORTED!$A$3:$M$243,5,FALSE)</f>
        <v>37.456963600000002</v>
      </c>
      <c r="C71" s="4">
        <f>VLOOKUP(A71,dischargeStations_SORTED!$A$3:$M$243,6,FALSE)</f>
        <v>-97.423935299999997</v>
      </c>
      <c r="D71" s="4">
        <f>VLOOKUP(A71,dischargeStations_SORTED!$A$3:$M$243,11,FALSE)</f>
        <v>5514.08468619</v>
      </c>
    </row>
    <row r="72" spans="1:4" x14ac:dyDescent="0.25">
      <c r="A72">
        <v>71</v>
      </c>
      <c r="B72" s="4">
        <f>VLOOKUP(A72,dischargeStations_SORTED!$A$3:$M$243,5,FALSE)</f>
        <v>39.42778826</v>
      </c>
      <c r="C72" s="4">
        <f>VLOOKUP(A72,dischargeStations_SORTED!$A$3:$M$243,6,FALSE)</f>
        <v>-98.694239499999995</v>
      </c>
      <c r="D72" s="4">
        <f>VLOOKUP(A72,dischargeStations_SORTED!$A$3:$M$243,11,FALSE)</f>
        <v>5211.0560773200004</v>
      </c>
    </row>
    <row r="73" spans="1:4" x14ac:dyDescent="0.25">
      <c r="A73">
        <v>72</v>
      </c>
      <c r="B73" s="4">
        <f>VLOOKUP(A73,dischargeStations_SORTED!$A$3:$M$243,5,FALSE)</f>
        <v>38.974733200000003</v>
      </c>
      <c r="C73" s="4">
        <f>VLOOKUP(A73,dischargeStations_SORTED!$A$3:$M$243,6,FALSE)</f>
        <v>-98.490342900000002</v>
      </c>
      <c r="D73" s="4">
        <f>VLOOKUP(A73,dischargeStations_SORTED!$A$3:$M$243,11,FALSE)</f>
        <v>4965.0072068700001</v>
      </c>
    </row>
    <row r="74" spans="1:4" x14ac:dyDescent="0.25">
      <c r="A74">
        <v>73</v>
      </c>
      <c r="B74" s="4">
        <f>VLOOKUP(A74,dischargeStations_SORTED!$A$3:$M$243,5,FALSE)</f>
        <v>38.376126300000003</v>
      </c>
      <c r="C74" s="4">
        <f>VLOOKUP(A74,dischargeStations_SORTED!$A$3:$M$243,6,FALSE)</f>
        <v>-96.067770600000003</v>
      </c>
      <c r="D74" s="4">
        <f>VLOOKUP(A74,dischargeStations_SORTED!$A$3:$M$243,11,FALSE)</f>
        <v>4952.0572663200001</v>
      </c>
    </row>
    <row r="75" spans="1:4" x14ac:dyDescent="0.25">
      <c r="A75">
        <v>74</v>
      </c>
      <c r="B75" s="4">
        <f>VLOOKUP(A75,dischargeStations_SORTED!$A$3:$M$243,5,FALSE)</f>
        <v>37.223915570000003</v>
      </c>
      <c r="C75" s="4">
        <f>VLOOKUP(A75,dischargeStations_SORTED!$A$3:$M$243,6,FALSE)</f>
        <v>-96.996147500000006</v>
      </c>
      <c r="D75" s="4">
        <f>VLOOKUP(A75,dischargeStations_SORTED!$A$3:$M$243,11,FALSE)</f>
        <v>4869.1776468000007</v>
      </c>
    </row>
    <row r="76" spans="1:4" x14ac:dyDescent="0.25">
      <c r="A76">
        <v>75</v>
      </c>
      <c r="B76" s="4">
        <f>VLOOKUP(A76,dischargeStations_SORTED!$A$3:$M$243,5,FALSE)</f>
        <v>39.671938269999998</v>
      </c>
      <c r="C76" s="4">
        <f>VLOOKUP(A76,dischargeStations_SORTED!$A$3:$M$243,6,FALSE)</f>
        <v>-102.0135164</v>
      </c>
      <c r="D76" s="4">
        <f>VLOOKUP(A76,dischargeStations_SORTED!$A$3:$M$243,11,FALSE)</f>
        <v>4817.3778846000005</v>
      </c>
    </row>
    <row r="77" spans="1:4" x14ac:dyDescent="0.25">
      <c r="A77">
        <v>76</v>
      </c>
      <c r="B77" s="4">
        <f>VLOOKUP(A77,dischargeStations_SORTED!$A$3:$M$243,5,FALSE)</f>
        <v>38.385111100000003</v>
      </c>
      <c r="C77" s="4">
        <f>VLOOKUP(A77,dischargeStations_SORTED!$A$3:$M$243,6,FALSE)</f>
        <v>-96.1814167</v>
      </c>
      <c r="D77" s="4">
        <f>VLOOKUP(A77,dischargeStations_SORTED!$A$3:$M$243,11,FALSE)</f>
        <v>4747.4482056300003</v>
      </c>
    </row>
    <row r="78" spans="1:4" x14ac:dyDescent="0.25">
      <c r="A78">
        <v>77</v>
      </c>
      <c r="B78" s="4">
        <f>VLOOKUP(A78,dischargeStations_SORTED!$A$3:$M$243,5,FALSE)</f>
        <v>38.3975139</v>
      </c>
      <c r="C78" s="4">
        <f>VLOOKUP(A78,dischargeStations_SORTED!$A$3:$M$243,6,FALSE)</f>
        <v>-96.356111999999996</v>
      </c>
      <c r="D78" s="4">
        <f>VLOOKUP(A78,dischargeStations_SORTED!$A$3:$M$243,11,FALSE)</f>
        <v>4506.5793114000007</v>
      </c>
    </row>
    <row r="79" spans="1:4" x14ac:dyDescent="0.25">
      <c r="A79">
        <v>78</v>
      </c>
      <c r="B79" s="4">
        <f>VLOOKUP(A79,dischargeStations_SORTED!$A$3:$M$243,5,FALSE)</f>
        <v>39.985005569999998</v>
      </c>
      <c r="C79" s="4">
        <f>VLOOKUP(A79,dischargeStations_SORTED!$A$3:$M$243,6,FALSE)</f>
        <v>-100.560148</v>
      </c>
      <c r="D79" s="4">
        <f>VLOOKUP(A79,dischargeStations_SORTED!$A$3:$M$243,11,FALSE)</f>
        <v>4351.1800248</v>
      </c>
    </row>
    <row r="80" spans="1:4" x14ac:dyDescent="0.25">
      <c r="A80">
        <v>79</v>
      </c>
      <c r="B80" s="4">
        <f>VLOOKUP(A80,dischargeStations_SORTED!$A$3:$M$243,5,FALSE)</f>
        <v>38.461679480000001</v>
      </c>
      <c r="C80" s="4">
        <f>VLOOKUP(A80,dischargeStations_SORTED!$A$3:$M$243,6,FALSE)</f>
        <v>-99.014816999999994</v>
      </c>
      <c r="D80" s="4">
        <f>VLOOKUP(A80,dischargeStations_SORTED!$A$3:$M$243,11,FALSE)</f>
        <v>4190.6007619800002</v>
      </c>
    </row>
    <row r="81" spans="1:4" x14ac:dyDescent="0.25">
      <c r="A81">
        <v>80</v>
      </c>
      <c r="B81" s="4">
        <f>VLOOKUP(A81,dischargeStations_SORTED!$A$3:$M$243,5,FALSE)</f>
        <v>38.965844789999998</v>
      </c>
      <c r="C81" s="4">
        <f>VLOOKUP(A81,dischargeStations_SORTED!$A$3:$M$243,6,FALSE)</f>
        <v>-98.854527599999997</v>
      </c>
      <c r="D81" s="4">
        <f>VLOOKUP(A81,dischargeStations_SORTED!$A$3:$M$243,11,FALSE)</f>
        <v>3890.1621412200002</v>
      </c>
    </row>
    <row r="82" spans="1:4" x14ac:dyDescent="0.25">
      <c r="A82">
        <v>81</v>
      </c>
      <c r="B82" s="4">
        <f>VLOOKUP(A82,dischargeStations_SORTED!$A$3:$M$243,5,FALSE)</f>
        <v>39.439732499999998</v>
      </c>
      <c r="C82" s="4">
        <f>VLOOKUP(A82,dischargeStations_SORTED!$A$3:$M$243,6,FALSE)</f>
        <v>-99.101756699999996</v>
      </c>
      <c r="D82" s="4">
        <f>VLOOKUP(A82,dischargeStations_SORTED!$A$3:$M$243,11,FALSE)</f>
        <v>3890.1621412200002</v>
      </c>
    </row>
    <row r="83" spans="1:4" x14ac:dyDescent="0.25">
      <c r="A83">
        <v>82</v>
      </c>
      <c r="B83" s="4">
        <f>VLOOKUP(A83,dischargeStations_SORTED!$A$3:$M$243,5,FALSE)</f>
        <v>38.447789569999998</v>
      </c>
      <c r="C83" s="4">
        <f>VLOOKUP(A83,dischargeStations_SORTED!$A$3:$M$243,6,FALSE)</f>
        <v>-98.757028199999993</v>
      </c>
      <c r="D83" s="4">
        <f>VLOOKUP(A83,dischargeStations_SORTED!$A$3:$M$243,11,FALSE)</f>
        <v>3884.9821650000004</v>
      </c>
    </row>
    <row r="84" spans="1:4" x14ac:dyDescent="0.25">
      <c r="A84">
        <v>83</v>
      </c>
      <c r="B84" s="4">
        <f>VLOOKUP(A84,dischargeStations_SORTED!$A$3:$M$243,5,FALSE)</f>
        <v>38.418900870000002</v>
      </c>
      <c r="C84" s="4">
        <f>VLOOKUP(A84,dischargeStations_SORTED!$A$3:$M$243,6,FALSE)</f>
        <v>-98.7650845</v>
      </c>
      <c r="D84" s="4">
        <f>VLOOKUP(A84,dischargeStations_SORTED!$A$3:$M$243,11,FALSE)</f>
        <v>3884.9821650000004</v>
      </c>
    </row>
    <row r="85" spans="1:4" x14ac:dyDescent="0.25">
      <c r="A85">
        <v>84</v>
      </c>
      <c r="B85" s="4">
        <f>VLOOKUP(A85,dischargeStations_SORTED!$A$3:$M$243,5,FALSE)</f>
        <v>40.001672599999999</v>
      </c>
      <c r="C85" s="4">
        <f>VLOOKUP(A85,dischargeStations_SORTED!$A$3:$M$243,6,FALSE)</f>
        <v>-99.992905500000006</v>
      </c>
      <c r="D85" s="4">
        <f>VLOOKUP(A85,dischargeStations_SORTED!$A$3:$M$243,11,FALSE)</f>
        <v>3853.9023076800004</v>
      </c>
    </row>
    <row r="86" spans="1:4" x14ac:dyDescent="0.25">
      <c r="A86">
        <v>85</v>
      </c>
      <c r="B86" s="4">
        <f>VLOOKUP(A86,dischargeStations_SORTED!$A$3:$M$243,5,FALSE)</f>
        <v>39.848057849999996</v>
      </c>
      <c r="C86" s="4">
        <f>VLOOKUP(A86,dischargeStations_SORTED!$A$3:$M$243,6,FALSE)</f>
        <v>-100.9615446</v>
      </c>
      <c r="D86" s="4">
        <f>VLOOKUP(A86,dischargeStations_SORTED!$A$3:$M$243,11,FALSE)</f>
        <v>3654.4732232100005</v>
      </c>
    </row>
    <row r="87" spans="1:4" x14ac:dyDescent="0.25">
      <c r="A87">
        <v>86</v>
      </c>
      <c r="B87" s="4">
        <f>VLOOKUP(A87,dischargeStations_SORTED!$A$3:$M$243,5,FALSE)</f>
        <v>39.6600106</v>
      </c>
      <c r="C87" s="4">
        <f>VLOOKUP(A87,dischargeStations_SORTED!$A$3:$M$243,6,FALSE)</f>
        <v>-99.115644000000003</v>
      </c>
      <c r="D87" s="4">
        <f>VLOOKUP(A87,dischargeStations_SORTED!$A$3:$M$243,11,FALSE)</f>
        <v>3540.5137463700003</v>
      </c>
    </row>
    <row r="88" spans="1:4" x14ac:dyDescent="0.25">
      <c r="A88">
        <v>87</v>
      </c>
      <c r="B88" s="4">
        <f>VLOOKUP(A88,dischargeStations_SORTED!$A$3:$M$243,5,FALSE)</f>
        <v>37.832234249999999</v>
      </c>
      <c r="C88" s="4">
        <f>VLOOKUP(A88,dischargeStations_SORTED!$A$3:$M$243,6,FALSE)</f>
        <v>-97.388931700000001</v>
      </c>
      <c r="D88" s="4">
        <f>VLOOKUP(A88,dischargeStations_SORTED!$A$3:$M$243,11,FALSE)</f>
        <v>3436.9142219700002</v>
      </c>
    </row>
    <row r="89" spans="1:4" x14ac:dyDescent="0.25">
      <c r="A89">
        <v>88</v>
      </c>
      <c r="B89" s="4">
        <f>VLOOKUP(A89,dischargeStations_SORTED!$A$3:$M$243,5,FALSE)</f>
        <v>37.839064759999999</v>
      </c>
      <c r="C89" s="4">
        <f>VLOOKUP(A89,dischargeStations_SORTED!$A$3:$M$243,6,FALSE)</f>
        <v>-97.409717900000004</v>
      </c>
      <c r="D89" s="4">
        <f>VLOOKUP(A89,dischargeStations_SORTED!$A$3:$M$243,11,FALSE)</f>
        <v>3436.9142219700002</v>
      </c>
    </row>
    <row r="90" spans="1:4" x14ac:dyDescent="0.25">
      <c r="A90">
        <v>89</v>
      </c>
      <c r="B90" s="4">
        <f>VLOOKUP(A90,dischargeStations_SORTED!$A$3:$M$243,5,FALSE)</f>
        <v>38.387408540000003</v>
      </c>
      <c r="C90" s="4">
        <f>VLOOKUP(A90,dischargeStations_SORTED!$A$3:$M$243,6,FALSE)</f>
        <v>-96.597266599999998</v>
      </c>
      <c r="D90" s="4">
        <f>VLOOKUP(A90,dischargeStations_SORTED!$A$3:$M$243,11,FALSE)</f>
        <v>3436.9142219700002</v>
      </c>
    </row>
    <row r="91" spans="1:4" x14ac:dyDescent="0.25">
      <c r="A91">
        <v>90</v>
      </c>
      <c r="B91" s="4">
        <f>VLOOKUP(A91,dischargeStations_SORTED!$A$3:$M$243,5,FALSE)</f>
        <v>38.477236140000002</v>
      </c>
      <c r="C91" s="4">
        <f>VLOOKUP(A91,dischargeStations_SORTED!$A$3:$M$243,6,FALSE)</f>
        <v>-99.438165600000005</v>
      </c>
      <c r="D91" s="4">
        <f>VLOOKUP(A91,dischargeStations_SORTED!$A$3:$M$243,11,FALSE)</f>
        <v>3253.0250661600003</v>
      </c>
    </row>
    <row r="92" spans="1:4" x14ac:dyDescent="0.25">
      <c r="A92">
        <v>91</v>
      </c>
      <c r="B92" s="4">
        <f>VLOOKUP(A92,dischargeStations_SORTED!$A$3:$M$243,5,FALSE)</f>
        <v>38.618066689999999</v>
      </c>
      <c r="C92" s="4">
        <f>VLOOKUP(A92,dischargeStations_SORTED!$A$3:$M$243,6,FALSE)</f>
        <v>-95.268307100000001</v>
      </c>
      <c r="D92" s="4">
        <f>VLOOKUP(A92,dischargeStations_SORTED!$A$3:$M$243,11,FALSE)</f>
        <v>3237.4851375000003</v>
      </c>
    </row>
    <row r="93" spans="1:4" x14ac:dyDescent="0.25">
      <c r="A93">
        <v>92</v>
      </c>
      <c r="B93" s="4">
        <f>VLOOKUP(A93,dischargeStations_SORTED!$A$3:$M$243,5,FALSE)</f>
        <v>37.883067390000001</v>
      </c>
      <c r="C93" s="4">
        <f>VLOOKUP(A93,dischargeStations_SORTED!$A$3:$M$243,6,FALSE)</f>
        <v>-97.424486400000006</v>
      </c>
      <c r="D93" s="4">
        <f>VLOOKUP(A93,dischargeStations_SORTED!$A$3:$M$243,11,FALSE)</f>
        <v>3208.9952682900002</v>
      </c>
    </row>
    <row r="94" spans="1:4" x14ac:dyDescent="0.25">
      <c r="A94">
        <v>93</v>
      </c>
      <c r="B94" s="4">
        <f>VLOOKUP(A94,dischargeStations_SORTED!$A$3:$M$243,5,FALSE)</f>
        <v>38.229328700000003</v>
      </c>
      <c r="C94" s="4">
        <f>VLOOKUP(A94,dischargeStations_SORTED!$A$3:$M$243,6,FALSE)</f>
        <v>-98.4179046</v>
      </c>
      <c r="D94" s="4">
        <f>VLOOKUP(A94,dischargeStations_SORTED!$A$3:$M$243,11,FALSE)</f>
        <v>3022.5161243700004</v>
      </c>
    </row>
    <row r="95" spans="1:4" x14ac:dyDescent="0.25">
      <c r="A95">
        <v>94</v>
      </c>
      <c r="B95" s="4">
        <f>VLOOKUP(A95,dischargeStations_SORTED!$A$3:$M$243,5,FALSE)</f>
        <v>37.032527999999999</v>
      </c>
      <c r="C95" s="4">
        <f>VLOOKUP(A95,dischargeStations_SORTED!$A$3:$M$243,6,FALSE)</f>
        <v>-100.21125309999999</v>
      </c>
      <c r="D95" s="4">
        <f>VLOOKUP(A95,dischargeStations_SORTED!$A$3:$M$243,11,FALSE)</f>
        <v>2996.6162432700003</v>
      </c>
    </row>
    <row r="96" spans="1:4" x14ac:dyDescent="0.25">
      <c r="A96">
        <v>95</v>
      </c>
      <c r="B96" s="4">
        <f>VLOOKUP(A96,dischargeStations_SORTED!$A$3:$M$243,5,FALSE)</f>
        <v>39.409670149999997</v>
      </c>
      <c r="C96" s="4">
        <f>VLOOKUP(A96,dischargeStations_SORTED!$A$3:$M$243,6,FALSE)</f>
        <v>-99.416033299999995</v>
      </c>
      <c r="D96" s="4">
        <f>VLOOKUP(A96,dischargeStations_SORTED!$A$3:$M$243,11,FALSE)</f>
        <v>2978.4863265000004</v>
      </c>
    </row>
    <row r="97" spans="1:4" x14ac:dyDescent="0.25">
      <c r="A97">
        <v>96</v>
      </c>
      <c r="B97" s="4">
        <f>VLOOKUP(A97,dischargeStations_SORTED!$A$3:$M$243,5,FALSE)</f>
        <v>39.075000170000003</v>
      </c>
      <c r="C97" s="4">
        <f>VLOOKUP(A97,dischargeStations_SORTED!$A$3:$M$243,6,FALSE)</f>
        <v>-95.403863400000006</v>
      </c>
      <c r="D97" s="4">
        <f>VLOOKUP(A97,dischargeStations_SORTED!$A$3:$M$243,11,FALSE)</f>
        <v>2955.1764335100002</v>
      </c>
    </row>
    <row r="98" spans="1:4" x14ac:dyDescent="0.25">
      <c r="A98">
        <v>97</v>
      </c>
      <c r="B98" s="4">
        <f>VLOOKUP(A98,dischargeStations_SORTED!$A$3:$M$243,5,FALSE)</f>
        <v>37.529776400000003</v>
      </c>
      <c r="C98" s="4">
        <f>VLOOKUP(A98,dischargeStations_SORTED!$A$3:$M$243,6,FALSE)</f>
        <v>-95.674702999999994</v>
      </c>
      <c r="D98" s="4">
        <f>VLOOKUP(A98,dischargeStations_SORTED!$A$3:$M$243,11,FALSE)</f>
        <v>2833.4469923400002</v>
      </c>
    </row>
    <row r="99" spans="1:4" x14ac:dyDescent="0.25">
      <c r="A99">
        <v>98</v>
      </c>
      <c r="B99" s="4">
        <f>VLOOKUP(A99,dischargeStations_SORTED!$A$3:$M$243,5,FALSE)</f>
        <v>38.206682899999997</v>
      </c>
      <c r="C99" s="4">
        <f>VLOOKUP(A99,dischargeStations_SORTED!$A$3:$M$243,6,FALSE)</f>
        <v>-99.643453899999997</v>
      </c>
      <c r="D99" s="4">
        <f>VLOOKUP(A99,dischargeStations_SORTED!$A$3:$M$243,11,FALSE)</f>
        <v>2825.6770280100004</v>
      </c>
    </row>
    <row r="100" spans="1:4" x14ac:dyDescent="0.25">
      <c r="A100">
        <v>99</v>
      </c>
      <c r="B100" s="4">
        <f>VLOOKUP(A100,dischargeStations_SORTED!$A$3:$M$243,5,FALSE)</f>
        <v>39.8130606</v>
      </c>
      <c r="C100" s="4">
        <f>VLOOKUP(A100,dischargeStations_SORTED!$A$3:$M$243,6,FALSE)</f>
        <v>-100.5343122</v>
      </c>
      <c r="D100" s="4">
        <f>VLOOKUP(A100,dischargeStations_SORTED!$A$3:$M$243,11,FALSE)</f>
        <v>2812.7270874600003</v>
      </c>
    </row>
    <row r="101" spans="1:4" x14ac:dyDescent="0.25">
      <c r="A101">
        <v>100</v>
      </c>
      <c r="B101" s="4">
        <f>VLOOKUP(A101,dischargeStations_SORTED!$A$3:$M$243,5,FALSE)</f>
        <v>38.093624800000001</v>
      </c>
      <c r="C101" s="4">
        <f>VLOOKUP(A101,dischargeStations_SORTED!$A$3:$M$243,6,FALSE)</f>
        <v>-98.546189400000003</v>
      </c>
      <c r="D101" s="4">
        <f>VLOOKUP(A101,dischargeStations_SORTED!$A$3:$M$243,11,FALSE)</f>
        <v>2711.7175511700002</v>
      </c>
    </row>
    <row r="102" spans="1:4" x14ac:dyDescent="0.25">
      <c r="A102">
        <v>101</v>
      </c>
      <c r="B102" s="4">
        <f>VLOOKUP(A102,dischargeStations_SORTED!$A$3:$M$243,5,FALSE)</f>
        <v>39.376674559999998</v>
      </c>
      <c r="C102" s="4">
        <f>VLOOKUP(A102,dischargeStations_SORTED!$A$3:$M$243,6,FALSE)</f>
        <v>-99.5801096</v>
      </c>
      <c r="D102" s="4">
        <f>VLOOKUP(A102,dischargeStations_SORTED!$A$3:$M$243,11,FALSE)</f>
        <v>2693.5876344000003</v>
      </c>
    </row>
    <row r="103" spans="1:4" x14ac:dyDescent="0.25">
      <c r="A103">
        <v>102</v>
      </c>
      <c r="B103" s="4">
        <f>VLOOKUP(A103,dischargeStations_SORTED!$A$3:$M$243,5,FALSE)</f>
        <v>38.584177699999998</v>
      </c>
      <c r="C103" s="4">
        <f>VLOOKUP(A103,dischargeStations_SORTED!$A$3:$M$243,6,FALSE)</f>
        <v>-95.453590199999994</v>
      </c>
      <c r="D103" s="4">
        <f>VLOOKUP(A103,dischargeStations_SORTED!$A$3:$M$243,11,FALSE)</f>
        <v>2693.5876344000003</v>
      </c>
    </row>
    <row r="104" spans="1:4" x14ac:dyDescent="0.25">
      <c r="A104">
        <v>103</v>
      </c>
      <c r="B104" s="4">
        <f>VLOOKUP(A104,dischargeStations_SORTED!$A$3:$M$243,5,FALSE)</f>
        <v>38.464736870000003</v>
      </c>
      <c r="C104" s="4">
        <f>VLOOKUP(A104,dischargeStations_SORTED!$A$3:$M$243,6,FALSE)</f>
        <v>-99.622616199999996</v>
      </c>
      <c r="D104" s="4">
        <f>VLOOKUP(A104,dischargeStations_SORTED!$A$3:$M$243,11,FALSE)</f>
        <v>2654.7378127500001</v>
      </c>
    </row>
    <row r="105" spans="1:4" x14ac:dyDescent="0.25">
      <c r="A105">
        <v>104</v>
      </c>
      <c r="B105" s="4">
        <f>VLOOKUP(A105,dischargeStations_SORTED!$A$3:$M$243,5,FALSE)</f>
        <v>39.978704299999997</v>
      </c>
      <c r="C105" s="4">
        <f>VLOOKUP(A105,dischargeStations_SORTED!$A$3:$M$243,6,FALSE)</f>
        <v>-99.4786584</v>
      </c>
      <c r="D105" s="4">
        <f>VLOOKUP(A105,dischargeStations_SORTED!$A$3:$M$243,11,FALSE)</f>
        <v>2608.1180267700001</v>
      </c>
    </row>
    <row r="106" spans="1:4" x14ac:dyDescent="0.25">
      <c r="A106">
        <v>105</v>
      </c>
      <c r="B106" s="4">
        <f>VLOOKUP(A106,dischargeStations_SORTED!$A$3:$M$243,5,FALSE)</f>
        <v>37.038915469999999</v>
      </c>
      <c r="C106" s="4">
        <f>VLOOKUP(A106,dischargeStations_SORTED!$A$3:$M$243,6,FALSE)</f>
        <v>-98.470909199999994</v>
      </c>
      <c r="D106" s="4">
        <f>VLOOKUP(A106,dischargeStations_SORTED!$A$3:$M$243,11,FALSE)</f>
        <v>2338.7592633300001</v>
      </c>
    </row>
    <row r="107" spans="1:4" x14ac:dyDescent="0.25">
      <c r="A107">
        <v>106</v>
      </c>
      <c r="B107" s="4">
        <f>VLOOKUP(A107,dischargeStations_SORTED!$A$3:$M$243,5,FALSE)</f>
        <v>37.721400969999998</v>
      </c>
      <c r="C107" s="4">
        <f>VLOOKUP(A107,dischargeStations_SORTED!$A$3:$M$243,6,FALSE)</f>
        <v>-97.794495600000005</v>
      </c>
      <c r="D107" s="4">
        <f>VLOOKUP(A107,dischargeStations_SORTED!$A$3:$M$243,11,FALSE)</f>
        <v>2333.5792871100002</v>
      </c>
    </row>
    <row r="108" spans="1:4" x14ac:dyDescent="0.25">
      <c r="A108">
        <v>107</v>
      </c>
      <c r="B108" s="4">
        <f>VLOOKUP(A108,dischargeStations_SORTED!$A$3:$M$243,5,FALSE)</f>
        <v>39.673065200000003</v>
      </c>
      <c r="C108" s="4">
        <f>VLOOKUP(A108,dischargeStations_SORTED!$A$3:$M$243,6,FALSE)</f>
        <v>-99.309540900000002</v>
      </c>
      <c r="D108" s="4">
        <f>VLOOKUP(A108,dischargeStations_SORTED!$A$3:$M$243,11,FALSE)</f>
        <v>2198.8999053900002</v>
      </c>
    </row>
    <row r="109" spans="1:4" x14ac:dyDescent="0.25">
      <c r="A109">
        <v>108</v>
      </c>
      <c r="B109" s="4">
        <f>VLOOKUP(A109,dischargeStations_SORTED!$A$3:$M$243,5,FALSE)</f>
        <v>37.626404450000003</v>
      </c>
      <c r="C109" s="4">
        <f>VLOOKUP(A109,dischargeStations_SORTED!$A$3:$M$243,6,FALSE)</f>
        <v>-101.76156090000001</v>
      </c>
      <c r="D109" s="4">
        <f>VLOOKUP(A109,dischargeStations_SORTED!$A$3:$M$243,11,FALSE)</f>
        <v>2162.6400718500004</v>
      </c>
    </row>
    <row r="110" spans="1:4" x14ac:dyDescent="0.25">
      <c r="A110">
        <v>109</v>
      </c>
      <c r="B110" s="4">
        <f>VLOOKUP(A110,dischargeStations_SORTED!$A$3:$M$243,5,FALSE)</f>
        <v>37.508383739999999</v>
      </c>
      <c r="C110" s="4">
        <f>VLOOKUP(A110,dischargeStations_SORTED!$A$3:$M$243,6,FALSE)</f>
        <v>-95.833592400000001</v>
      </c>
      <c r="D110" s="4">
        <f>VLOOKUP(A110,dischargeStations_SORTED!$A$3:$M$243,11,FALSE)</f>
        <v>2141.9201669700001</v>
      </c>
    </row>
    <row r="111" spans="1:4" x14ac:dyDescent="0.25">
      <c r="A111">
        <v>110</v>
      </c>
      <c r="B111" s="4">
        <f>VLOOKUP(A111,dischargeStations_SORTED!$A$3:$M$243,5,FALSE)</f>
        <v>37.128912249999999</v>
      </c>
      <c r="C111" s="4">
        <f>VLOOKUP(A111,dischargeStations_SORTED!$A$3:$M$243,6,FALSE)</f>
        <v>-97.601994500000004</v>
      </c>
      <c r="D111" s="4">
        <f>VLOOKUP(A111,dischargeStations_SORTED!$A$3:$M$243,11,FALSE)</f>
        <v>2056.4505593399999</v>
      </c>
    </row>
    <row r="112" spans="1:4" x14ac:dyDescent="0.25">
      <c r="A112">
        <v>111</v>
      </c>
      <c r="B112" s="4">
        <f>VLOOKUP(A112,dischargeStations_SORTED!$A$3:$M$243,5,FALSE)</f>
        <v>38.028622300000002</v>
      </c>
      <c r="C112" s="4">
        <f>VLOOKUP(A112,dischargeStations_SORTED!$A$3:$M$243,6,FALSE)</f>
        <v>-97.540597000000005</v>
      </c>
      <c r="D112" s="4">
        <f>VLOOKUP(A112,dischargeStations_SORTED!$A$3:$M$243,11,FALSE)</f>
        <v>1965.8009754900002</v>
      </c>
    </row>
    <row r="113" spans="1:4" x14ac:dyDescent="0.25">
      <c r="A113">
        <v>112</v>
      </c>
      <c r="B113" s="4">
        <f>VLOOKUP(A113,dischargeStations_SORTED!$A$3:$M$243,5,FALSE)</f>
        <v>38.428624749999997</v>
      </c>
      <c r="C113" s="4">
        <f>VLOOKUP(A113,dischargeStations_SORTED!$A$3:$M$243,6,FALSE)</f>
        <v>-96.158328699999998</v>
      </c>
      <c r="D113" s="4">
        <f>VLOOKUP(A113,dischargeStations_SORTED!$A$3:$M$243,11,FALSE)</f>
        <v>1960.6209992700001</v>
      </c>
    </row>
    <row r="114" spans="1:4" x14ac:dyDescent="0.25">
      <c r="A114">
        <v>113</v>
      </c>
      <c r="B114" s="4">
        <f>VLOOKUP(A114,dischargeStations_SORTED!$A$3:$M$243,5,FALSE)</f>
        <v>38.2361285</v>
      </c>
      <c r="C114" s="4">
        <f>VLOOKUP(A114,dischargeStations_SORTED!$A$3:$M$243,6,FALSE)</f>
        <v>-96.8772436</v>
      </c>
      <c r="D114" s="4">
        <f>VLOOKUP(A114,dischargeStations_SORTED!$A$3:$M$243,11,FALSE)</f>
        <v>1952.8510349400001</v>
      </c>
    </row>
    <row r="115" spans="1:4" x14ac:dyDescent="0.25">
      <c r="A115">
        <v>114</v>
      </c>
      <c r="B115" s="4">
        <f>VLOOKUP(A115,dischargeStations_SORTED!$A$3:$M$243,5,FALSE)</f>
        <v>38.112232599999999</v>
      </c>
      <c r="C115" s="4">
        <f>VLOOKUP(A115,dischargeStations_SORTED!$A$3:$M$243,6,FALSE)</f>
        <v>-97.591987000000003</v>
      </c>
      <c r="D115" s="4">
        <f>VLOOKUP(A115,dischargeStations_SORTED!$A$3:$M$243,11,FALSE)</f>
        <v>1906.2312489600001</v>
      </c>
    </row>
    <row r="116" spans="1:4" x14ac:dyDescent="0.25">
      <c r="A116">
        <v>115</v>
      </c>
      <c r="B116" s="4">
        <f>VLOOKUP(A116,dischargeStations_SORTED!$A$3:$M$243,5,FALSE)</f>
        <v>38.162516599999996</v>
      </c>
      <c r="C116" s="4">
        <f>VLOOKUP(A116,dischargeStations_SORTED!$A$3:$M$243,6,FALSE)</f>
        <v>-99.642898799999998</v>
      </c>
      <c r="D116" s="4">
        <f>VLOOKUP(A116,dischargeStations_SORTED!$A$3:$M$243,11,FALSE)</f>
        <v>1903.6412608500002</v>
      </c>
    </row>
    <row r="117" spans="1:4" x14ac:dyDescent="0.25">
      <c r="A117">
        <v>116</v>
      </c>
      <c r="B117" s="4">
        <f>VLOOKUP(A117,dischargeStations_SORTED!$A$3:$M$243,5,FALSE)</f>
        <v>38.308343800000003</v>
      </c>
      <c r="C117" s="4">
        <f>VLOOKUP(A117,dischargeStations_SORTED!$A$3:$M$243,6,FALSE)</f>
        <v>-98.192004499999996</v>
      </c>
      <c r="D117" s="4">
        <f>VLOOKUP(A117,dischargeStations_SORTED!$A$3:$M$243,11,FALSE)</f>
        <v>1885.5113440800001</v>
      </c>
    </row>
    <row r="118" spans="1:4" x14ac:dyDescent="0.25">
      <c r="A118">
        <v>117</v>
      </c>
      <c r="B118" s="4">
        <f>VLOOKUP(A118,dischargeStations_SORTED!$A$3:$M$243,5,FALSE)</f>
        <v>37.862512899999999</v>
      </c>
      <c r="C118" s="4">
        <f>VLOOKUP(A118,dischargeStations_SORTED!$A$3:$M$243,6,FALSE)</f>
        <v>-98.013944899999998</v>
      </c>
      <c r="D118" s="4">
        <f>VLOOKUP(A118,dischargeStations_SORTED!$A$3:$M$243,11,FALSE)</f>
        <v>1846.6615224300001</v>
      </c>
    </row>
    <row r="119" spans="1:4" x14ac:dyDescent="0.25">
      <c r="A119">
        <v>118</v>
      </c>
      <c r="B119" s="4">
        <f>VLOOKUP(A119,dischargeStations_SORTED!$A$3:$M$243,5,FALSE)</f>
        <v>37.8716826</v>
      </c>
      <c r="C119" s="4">
        <f>VLOOKUP(A119,dischargeStations_SORTED!$A$3:$M$243,6,FALSE)</f>
        <v>-98.876206699999997</v>
      </c>
      <c r="D119" s="4">
        <f>VLOOKUP(A119,dischargeStations_SORTED!$A$3:$M$243,11,FALSE)</f>
        <v>1805.2217126700002</v>
      </c>
    </row>
    <row r="120" spans="1:4" x14ac:dyDescent="0.25">
      <c r="A120">
        <v>119</v>
      </c>
      <c r="B120" s="4">
        <f>VLOOKUP(A120,dischargeStations_SORTED!$A$3:$M$243,5,FALSE)</f>
        <v>39.106118500000001</v>
      </c>
      <c r="C120" s="4">
        <f>VLOOKUP(A120,dischargeStations_SORTED!$A$3:$M$243,6,FALSE)</f>
        <v>-99.8701212</v>
      </c>
      <c r="D120" s="4">
        <f>VLOOKUP(A120,dischargeStations_SORTED!$A$3:$M$243,11,FALSE)</f>
        <v>1802.6317245600001</v>
      </c>
    </row>
    <row r="121" spans="1:4" x14ac:dyDescent="0.25">
      <c r="A121">
        <v>120</v>
      </c>
      <c r="B121" s="4">
        <f>VLOOKUP(A121,dischargeStations_SORTED!$A$3:$M$243,5,FALSE)</f>
        <v>39.810005480000001</v>
      </c>
      <c r="C121" s="4">
        <f>VLOOKUP(A121,dischargeStations_SORTED!$A$3:$M$243,6,FALSE)</f>
        <v>-99.922068300000007</v>
      </c>
      <c r="D121" s="4">
        <f>VLOOKUP(A121,dischargeStations_SORTED!$A$3:$M$243,11,FALSE)</f>
        <v>1771.5518672400001</v>
      </c>
    </row>
    <row r="122" spans="1:4" x14ac:dyDescent="0.25">
      <c r="A122">
        <v>121</v>
      </c>
      <c r="B122" s="4">
        <f>VLOOKUP(A122,dischargeStations_SORTED!$A$3:$M$243,5,FALSE)</f>
        <v>37.031972690000003</v>
      </c>
      <c r="C122" s="4">
        <f>VLOOKUP(A122,dischargeStations_SORTED!$A$3:$M$243,6,FALSE)</f>
        <v>-99.479561500000003</v>
      </c>
      <c r="D122" s="4">
        <f>VLOOKUP(A122,dischargeStations_SORTED!$A$3:$M$243,11,FALSE)</f>
        <v>1701.6221882700002</v>
      </c>
    </row>
    <row r="123" spans="1:4" x14ac:dyDescent="0.25">
      <c r="A123">
        <v>122</v>
      </c>
      <c r="B123" s="4">
        <f>VLOOKUP(A123,dischargeStations_SORTED!$A$3:$M$243,5,FALSE)</f>
        <v>37.279509900000001</v>
      </c>
      <c r="C123" s="4">
        <f>VLOOKUP(A123,dischargeStations_SORTED!$A$3:$M$243,6,FALSE)</f>
        <v>-95.781647899999996</v>
      </c>
      <c r="D123" s="4">
        <f>VLOOKUP(A123,dischargeStations_SORTED!$A$3:$M$243,11,FALSE)</f>
        <v>1642.0524617400001</v>
      </c>
    </row>
    <row r="124" spans="1:4" x14ac:dyDescent="0.25">
      <c r="A124">
        <v>123</v>
      </c>
      <c r="B124" s="4">
        <f>VLOOKUP(A124,dischargeStations_SORTED!$A$3:$M$243,5,FALSE)</f>
        <v>38.46695699</v>
      </c>
      <c r="C124" s="4">
        <f>VLOOKUP(A124,dischargeStations_SORTED!$A$3:$M$243,6,FALSE)</f>
        <v>-96.250553300000007</v>
      </c>
      <c r="D124" s="4">
        <f>VLOOKUP(A124,dischargeStations_SORTED!$A$3:$M$243,11,FALSE)</f>
        <v>1610.9726044200002</v>
      </c>
    </row>
    <row r="125" spans="1:4" x14ac:dyDescent="0.25">
      <c r="A125">
        <v>124</v>
      </c>
      <c r="B125" s="4">
        <f>VLOOKUP(A125,dischargeStations_SORTED!$A$3:$M$243,5,FALSE)</f>
        <v>38.840844650000001</v>
      </c>
      <c r="C125" s="4">
        <f>VLOOKUP(A125,dischargeStations_SORTED!$A$3:$M$243,6,FALSE)</f>
        <v>-100.05873680000001</v>
      </c>
      <c r="D125" s="4">
        <f>VLOOKUP(A125,dischargeStations_SORTED!$A$3:$M$243,11,FALSE)</f>
        <v>1595.4326757600002</v>
      </c>
    </row>
    <row r="126" spans="1:4" x14ac:dyDescent="0.25">
      <c r="A126">
        <v>125</v>
      </c>
      <c r="B126" s="4">
        <f>VLOOKUP(A126,dischargeStations_SORTED!$A$3:$M$243,5,FALSE)</f>
        <v>37.561683000000002</v>
      </c>
      <c r="C126" s="4">
        <f>VLOOKUP(A126,dischargeStations_SORTED!$A$3:$M$243,6,FALSE)</f>
        <v>-97.853109399999994</v>
      </c>
      <c r="D126" s="4">
        <f>VLOOKUP(A126,dischargeStations_SORTED!$A$3:$M$243,11,FALSE)</f>
        <v>1546.2229016700001</v>
      </c>
    </row>
    <row r="127" spans="1:4" x14ac:dyDescent="0.25">
      <c r="A127">
        <v>126</v>
      </c>
      <c r="B127" s="4">
        <f>VLOOKUP(A127,dischargeStations_SORTED!$A$3:$M$243,5,FALSE)</f>
        <v>39.769727000000003</v>
      </c>
      <c r="C127" s="4">
        <f>VLOOKUP(A127,dischargeStations_SORTED!$A$3:$M$243,6,FALSE)</f>
        <v>-100.10068750000001</v>
      </c>
      <c r="D127" s="4">
        <f>VLOOKUP(A127,dischargeStations_SORTED!$A$3:$M$243,11,FALSE)</f>
        <v>1528.0929849000001</v>
      </c>
    </row>
    <row r="128" spans="1:4" x14ac:dyDescent="0.25">
      <c r="A128">
        <v>127</v>
      </c>
      <c r="B128" s="4">
        <f>VLOOKUP(A128,dischargeStations_SORTED!$A$3:$M$243,5,FALSE)</f>
        <v>38.852234000000003</v>
      </c>
      <c r="C128" s="4">
        <f>VLOOKUP(A128,dischargeStations_SORTED!$A$3:$M$243,6,FALSE)</f>
        <v>-99.3181589</v>
      </c>
      <c r="D128" s="4">
        <f>VLOOKUP(A128,dischargeStations_SORTED!$A$3:$M$243,11,FALSE)</f>
        <v>1421.9034723900002</v>
      </c>
    </row>
    <row r="129" spans="1:4" x14ac:dyDescent="0.25">
      <c r="A129">
        <v>128</v>
      </c>
      <c r="B129" s="4">
        <f>VLOOKUP(A129,dischargeStations_SORTED!$A$3:$M$243,5,FALSE)</f>
        <v>38.443905700000002</v>
      </c>
      <c r="C129" s="4">
        <f>VLOOKUP(A129,dischargeStations_SORTED!$A$3:$M$243,6,FALSE)</f>
        <v>-95.084136000000001</v>
      </c>
      <c r="D129" s="4">
        <f>VLOOKUP(A129,dischargeStations_SORTED!$A$3:$M$243,11,FALSE)</f>
        <v>1328.66390043</v>
      </c>
    </row>
    <row r="130" spans="1:4" x14ac:dyDescent="0.25">
      <c r="A130">
        <v>129</v>
      </c>
      <c r="B130" s="4">
        <f>VLOOKUP(A130,dischargeStations_SORTED!$A$3:$M$243,5,FALSE)</f>
        <v>39.67694848</v>
      </c>
      <c r="C130" s="4">
        <f>VLOOKUP(A130,dischargeStations_SORTED!$A$3:$M$243,6,FALSE)</f>
        <v>-100.722093</v>
      </c>
      <c r="D130" s="4">
        <f>VLOOKUP(A130,dischargeStations_SORTED!$A$3:$M$243,11,FALSE)</f>
        <v>1155.13469706</v>
      </c>
    </row>
    <row r="131" spans="1:4" x14ac:dyDescent="0.25">
      <c r="A131">
        <v>130</v>
      </c>
      <c r="B131" s="4">
        <f>VLOOKUP(A131,dischargeStations_SORTED!$A$3:$M$243,5,FALSE)</f>
        <v>37.003938859999998</v>
      </c>
      <c r="C131" s="4">
        <f>VLOOKUP(A131,dischargeStations_SORTED!$A$3:$M$243,6,FALSE)</f>
        <v>-96.316663800000001</v>
      </c>
      <c r="D131" s="4">
        <f>VLOOKUP(A131,dischargeStations_SORTED!$A$3:$M$243,11,FALSE)</f>
        <v>1152.5447089500001</v>
      </c>
    </row>
    <row r="132" spans="1:4" x14ac:dyDescent="0.25">
      <c r="A132">
        <v>131</v>
      </c>
      <c r="B132" s="4">
        <f>VLOOKUP(A132,dischargeStations_SORTED!$A$3:$M$243,5,FALSE)</f>
        <v>39.521387300000001</v>
      </c>
      <c r="C132" s="4">
        <f>VLOOKUP(A132,dischargeStations_SORTED!$A$3:$M$243,6,FALSE)</f>
        <v>-95.532756000000006</v>
      </c>
      <c r="D132" s="4">
        <f>VLOOKUP(A132,dischargeStations_SORTED!$A$3:$M$243,11,FALSE)</f>
        <v>1116.28487541</v>
      </c>
    </row>
    <row r="133" spans="1:4" x14ac:dyDescent="0.25">
      <c r="A133">
        <v>132</v>
      </c>
      <c r="B133" s="4">
        <f>VLOOKUP(A133,dischargeStations_SORTED!$A$3:$M$243,5,FALSE)</f>
        <v>37.796127849999998</v>
      </c>
      <c r="C133" s="4">
        <f>VLOOKUP(A133,dischargeStations_SORTED!$A$3:$M$243,6,FALSE)</f>
        <v>-97.014480599999999</v>
      </c>
      <c r="D133" s="4">
        <f>VLOOKUP(A133,dischargeStations_SORTED!$A$3:$M$243,11,FALSE)</f>
        <v>1103.33493486</v>
      </c>
    </row>
    <row r="134" spans="1:4" x14ac:dyDescent="0.25">
      <c r="A134">
        <v>133</v>
      </c>
      <c r="B134" s="4">
        <f>VLOOKUP(A134,dischargeStations_SORTED!$A$3:$M$243,5,FALSE)</f>
        <v>38.911392300000003</v>
      </c>
      <c r="C134" s="4">
        <f>VLOOKUP(A134,dischargeStations_SORTED!$A$3:$M$243,6,FALSE)</f>
        <v>-95.261083999999997</v>
      </c>
      <c r="D134" s="4">
        <f>VLOOKUP(A134,dischargeStations_SORTED!$A$3:$M$243,11,FALSE)</f>
        <v>1100.7449467500001</v>
      </c>
    </row>
    <row r="135" spans="1:4" x14ac:dyDescent="0.25">
      <c r="A135">
        <v>134</v>
      </c>
      <c r="B135" s="4">
        <f>VLOOKUP(A135,dischargeStations_SORTED!$A$3:$M$243,5,FALSE)</f>
        <v>39.681943490000002</v>
      </c>
      <c r="C135" s="4">
        <f>VLOOKUP(A135,dischargeStations_SORTED!$A$3:$M$243,6,FALSE)</f>
        <v>-96.442788800000002</v>
      </c>
      <c r="D135" s="4">
        <f>VLOOKUP(A135,dischargeStations_SORTED!$A$3:$M$243,11,FALSE)</f>
        <v>1061.8951251000001</v>
      </c>
    </row>
    <row r="136" spans="1:4" x14ac:dyDescent="0.25">
      <c r="A136">
        <v>135</v>
      </c>
      <c r="B136" s="4">
        <f>VLOOKUP(A136,dischargeStations_SORTED!$A$3:$M$243,5,FALSE)</f>
        <v>39.139168759999997</v>
      </c>
      <c r="C136" s="4">
        <f>VLOOKUP(A136,dischargeStations_SORTED!$A$3:$M$243,6,FALSE)</f>
        <v>-97.836984900000004</v>
      </c>
      <c r="D136" s="4">
        <f>VLOOKUP(A136,dischargeStations_SORTED!$A$3:$M$243,11,FALSE)</f>
        <v>1051.5351726600002</v>
      </c>
    </row>
    <row r="137" spans="1:4" x14ac:dyDescent="0.25">
      <c r="A137">
        <v>136</v>
      </c>
      <c r="B137" s="4">
        <f>VLOOKUP(A137,dischargeStations_SORTED!$A$3:$M$243,5,FALSE)</f>
        <v>39.116391200000002</v>
      </c>
      <c r="C137" s="4">
        <f>VLOOKUP(A137,dischargeStations_SORTED!$A$3:$M$243,6,FALSE)</f>
        <v>-95.010800599999996</v>
      </c>
      <c r="D137" s="4">
        <f>VLOOKUP(A137,dischargeStations_SORTED!$A$3:$M$243,11,FALSE)</f>
        <v>1051.5351726600002</v>
      </c>
    </row>
    <row r="138" spans="1:4" x14ac:dyDescent="0.25">
      <c r="A138">
        <v>137</v>
      </c>
      <c r="B138" s="4">
        <f>VLOOKUP(A138,dischargeStations_SORTED!$A$3:$M$243,5,FALSE)</f>
        <v>38.11835078</v>
      </c>
      <c r="C138" s="4">
        <f>VLOOKUP(A138,dischargeStations_SORTED!$A$3:$M$243,6,FALSE)</f>
        <v>-99.716512399999999</v>
      </c>
      <c r="D138" s="4">
        <f>VLOOKUP(A138,dischargeStations_SORTED!$A$3:$M$243,11,FALSE)</f>
        <v>1048.94518455</v>
      </c>
    </row>
    <row r="139" spans="1:4" x14ac:dyDescent="0.25">
      <c r="A139">
        <v>138</v>
      </c>
      <c r="B139" s="4">
        <f>VLOOKUP(A139,dischargeStations_SORTED!$A$3:$M$243,5,FALSE)</f>
        <v>37.048444439999997</v>
      </c>
      <c r="C139" s="4">
        <f>VLOOKUP(A139,dischargeStations_SORTED!$A$3:$M$243,6,FALSE)</f>
        <v>-96.891305599999995</v>
      </c>
      <c r="D139" s="4">
        <f>VLOOKUP(A139,dischargeStations_SORTED!$A$3:$M$243,11,FALSE)</f>
        <v>1004.9153866800001</v>
      </c>
    </row>
    <row r="140" spans="1:4" x14ac:dyDescent="0.25">
      <c r="A140">
        <v>139</v>
      </c>
      <c r="B140" s="4">
        <f>VLOOKUP(A140,dischargeStations_SORTED!$A$3:$M$243,5,FALSE)</f>
        <v>37.848928999999998</v>
      </c>
      <c r="C140" s="4">
        <f>VLOOKUP(A140,dischargeStations_SORTED!$A$3:$M$243,6,FALSE)</f>
        <v>-94.702739199999996</v>
      </c>
      <c r="D140" s="4">
        <f>VLOOKUP(A140,dischargeStations_SORTED!$A$3:$M$243,11,FALSE)</f>
        <v>1004.9153866800001</v>
      </c>
    </row>
    <row r="141" spans="1:4" x14ac:dyDescent="0.25">
      <c r="A141">
        <v>140</v>
      </c>
      <c r="B141" s="4">
        <f>VLOOKUP(A141,dischargeStations_SORTED!$A$3:$M$243,5,FALSE)</f>
        <v>39.592786099999998</v>
      </c>
      <c r="C141" s="4">
        <f>VLOOKUP(A141,dischargeStations_SORTED!$A$3:$M$243,6,FALSE)</f>
        <v>-97.781477800000005</v>
      </c>
      <c r="D141" s="4">
        <f>VLOOKUP(A141,dischargeStations_SORTED!$A$3:$M$243,11,FALSE)</f>
        <v>984.19548180000004</v>
      </c>
    </row>
    <row r="142" spans="1:4" x14ac:dyDescent="0.25">
      <c r="A142">
        <v>141</v>
      </c>
      <c r="B142" s="4">
        <f>VLOOKUP(A142,dischargeStations_SORTED!$A$3:$M$243,5,FALSE)</f>
        <v>38.516111100000003</v>
      </c>
      <c r="C142" s="4">
        <f>VLOOKUP(A142,dischargeStations_SORTED!$A$3:$M$243,6,FALSE)</f>
        <v>-95.696111099999996</v>
      </c>
      <c r="D142" s="4">
        <f>VLOOKUP(A142,dischargeStations_SORTED!$A$3:$M$243,11,FALSE)</f>
        <v>909.08582661000003</v>
      </c>
    </row>
    <row r="143" spans="1:4" x14ac:dyDescent="0.25">
      <c r="A143">
        <v>142</v>
      </c>
      <c r="B143" s="4">
        <f>VLOOKUP(A143,dischargeStations_SORTED!$A$3:$M$243,5,FALSE)</f>
        <v>37.8169623</v>
      </c>
      <c r="C143" s="4">
        <f>VLOOKUP(A143,dischargeStations_SORTED!$A$3:$M$243,6,FALSE)</f>
        <v>-96.839473799999993</v>
      </c>
      <c r="D143" s="4">
        <f>VLOOKUP(A143,dischargeStations_SORTED!$A$3:$M$243,11,FALSE)</f>
        <v>906.4958385000001</v>
      </c>
    </row>
    <row r="144" spans="1:4" x14ac:dyDescent="0.25">
      <c r="A144">
        <v>143</v>
      </c>
      <c r="B144" s="4">
        <f>VLOOKUP(A144,dischargeStations_SORTED!$A$3:$M$243,5,FALSE)</f>
        <v>39.884178660000003</v>
      </c>
      <c r="C144" s="4">
        <f>VLOOKUP(A144,dischargeStations_SORTED!$A$3:$M$243,6,FALSE)</f>
        <v>-98.022544800000006</v>
      </c>
      <c r="D144" s="4">
        <f>VLOOKUP(A144,dischargeStations_SORTED!$A$3:$M$243,11,FALSE)</f>
        <v>893.54589795000004</v>
      </c>
    </row>
    <row r="145" spans="1:4" x14ac:dyDescent="0.25">
      <c r="A145">
        <v>144</v>
      </c>
      <c r="B145" s="4">
        <f>VLOOKUP(A145,dischargeStations_SORTED!$A$3:$M$243,5,FALSE)</f>
        <v>39.81361476</v>
      </c>
      <c r="C145" s="4">
        <f>VLOOKUP(A145,dischargeStations_SORTED!$A$3:$M$243,6,FALSE)</f>
        <v>-97.037526700000001</v>
      </c>
      <c r="D145" s="4">
        <f>VLOOKUP(A145,dischargeStations_SORTED!$A$3:$M$243,11,FALSE)</f>
        <v>890.95590984</v>
      </c>
    </row>
    <row r="146" spans="1:4" x14ac:dyDescent="0.25">
      <c r="A146">
        <v>145</v>
      </c>
      <c r="B146" s="4">
        <f>VLOOKUP(A146,dischargeStations_SORTED!$A$3:$M$243,5,FALSE)</f>
        <v>38.348888889999998</v>
      </c>
      <c r="C146" s="4">
        <f>VLOOKUP(A146,dischargeStations_SORTED!$A$3:$M$243,6,FALSE)</f>
        <v>-95.203333299999997</v>
      </c>
      <c r="D146" s="4">
        <f>VLOOKUP(A146,dischargeStations_SORTED!$A$3:$M$243,11,FALSE)</f>
        <v>888.36592173000008</v>
      </c>
    </row>
    <row r="147" spans="1:4" x14ac:dyDescent="0.25">
      <c r="A147">
        <v>146</v>
      </c>
      <c r="B147" s="4">
        <f>VLOOKUP(A147,dischargeStations_SORTED!$A$3:$M$243,5,FALSE)</f>
        <v>39.559454199999998</v>
      </c>
      <c r="C147" s="4">
        <f>VLOOKUP(A147,dischargeStations_SORTED!$A$3:$M$243,6,FALSE)</f>
        <v>-99.285929800000005</v>
      </c>
      <c r="D147" s="4">
        <f>VLOOKUP(A147,dischargeStations_SORTED!$A$3:$M$243,11,FALSE)</f>
        <v>883.18594551000001</v>
      </c>
    </row>
    <row r="148" spans="1:4" x14ac:dyDescent="0.25">
      <c r="A148">
        <v>147</v>
      </c>
      <c r="B148" s="4">
        <f>VLOOKUP(A148,dischargeStations_SORTED!$A$3:$M$243,5,FALSE)</f>
        <v>38.923333300000003</v>
      </c>
      <c r="C148" s="4">
        <f>VLOOKUP(A148,dischargeStations_SORTED!$A$3:$M$243,6,FALSE)</f>
        <v>-99.650833300000002</v>
      </c>
      <c r="D148" s="4">
        <f>VLOOKUP(A148,dischargeStations_SORTED!$A$3:$M$243,11,FALSE)</f>
        <v>875.41598118000002</v>
      </c>
    </row>
    <row r="149" spans="1:4" x14ac:dyDescent="0.25">
      <c r="A149">
        <v>148</v>
      </c>
      <c r="B149" s="4">
        <f>VLOOKUP(A149,dischargeStations_SORTED!$A$3:$M$243,5,FALSE)</f>
        <v>38.333630999999997</v>
      </c>
      <c r="C149" s="4">
        <f>VLOOKUP(A149,dischargeStations_SORTED!$A$3:$M$243,6,FALSE)</f>
        <v>-95.248863400000005</v>
      </c>
      <c r="D149" s="4">
        <f>VLOOKUP(A149,dischargeStations_SORTED!$A$3:$M$243,11,FALSE)</f>
        <v>865.0560287400001</v>
      </c>
    </row>
    <row r="150" spans="1:4" x14ac:dyDescent="0.25">
      <c r="A150">
        <v>149</v>
      </c>
      <c r="B150" s="4">
        <f>VLOOKUP(A150,dischargeStations_SORTED!$A$3:$M$243,5,FALSE)</f>
        <v>37.89626956</v>
      </c>
      <c r="C150" s="4">
        <f>VLOOKUP(A150,dischargeStations_SORTED!$A$3:$M$243,6,FALSE)</f>
        <v>-98.171107000000006</v>
      </c>
      <c r="D150" s="4">
        <f>VLOOKUP(A150,dischargeStations_SORTED!$A$3:$M$243,11,FALSE)</f>
        <v>834.13157070660009</v>
      </c>
    </row>
    <row r="151" spans="1:4" x14ac:dyDescent="0.25">
      <c r="A151">
        <v>150</v>
      </c>
      <c r="B151" s="4">
        <f>VLOOKUP(A151,dischargeStations_SORTED!$A$3:$M$243,5,FALSE)</f>
        <v>38.645008900000001</v>
      </c>
      <c r="C151" s="4">
        <f>VLOOKUP(A151,dischargeStations_SORTED!$A$3:$M$243,6,FALSE)</f>
        <v>-95.5597037</v>
      </c>
      <c r="D151" s="4">
        <f>VLOOKUP(A151,dischargeStations_SORTED!$A$3:$M$243,11,FALSE)</f>
        <v>833.97617142000001</v>
      </c>
    </row>
    <row r="152" spans="1:4" x14ac:dyDescent="0.25">
      <c r="A152">
        <v>151</v>
      </c>
      <c r="B152" s="4">
        <f>VLOOKUP(A152,dischargeStations_SORTED!$A$3:$M$243,5,FALSE)</f>
        <v>39.064721059999997</v>
      </c>
      <c r="C152" s="4">
        <f>VLOOKUP(A152,dischargeStations_SORTED!$A$3:$M$243,6,FALSE)</f>
        <v>-96.169160500000004</v>
      </c>
      <c r="D152" s="4">
        <f>VLOOKUP(A152,dischargeStations_SORTED!$A$3:$M$243,11,FALSE)</f>
        <v>823.6162189800001</v>
      </c>
    </row>
    <row r="153" spans="1:4" x14ac:dyDescent="0.25">
      <c r="A153">
        <v>152</v>
      </c>
      <c r="B153" s="4">
        <f>VLOOKUP(A153,dischargeStations_SORTED!$A$3:$M$243,5,FALSE)</f>
        <v>38.008924280000002</v>
      </c>
      <c r="C153" s="4">
        <f>VLOOKUP(A153,dischargeStations_SORTED!$A$3:$M$243,6,FALSE)</f>
        <v>-94.704126400000007</v>
      </c>
      <c r="D153" s="4">
        <f>VLOOKUP(A153,dischargeStations_SORTED!$A$3:$M$243,11,FALSE)</f>
        <v>813.25626654000007</v>
      </c>
    </row>
    <row r="154" spans="1:4" x14ac:dyDescent="0.25">
      <c r="A154">
        <v>153</v>
      </c>
      <c r="B154" s="4">
        <f>VLOOKUP(A154,dischargeStations_SORTED!$A$3:$M$243,5,FALSE)</f>
        <v>38.07527778</v>
      </c>
      <c r="C154" s="4">
        <f>VLOOKUP(A154,dischargeStations_SORTED!$A$3:$M$243,6,FALSE)</f>
        <v>-99.916944400000006</v>
      </c>
      <c r="D154" s="4">
        <f>VLOOKUP(A154,dischargeStations_SORTED!$A$3:$M$243,11,FALSE)</f>
        <v>805.48630221000008</v>
      </c>
    </row>
    <row r="155" spans="1:4" x14ac:dyDescent="0.25">
      <c r="A155">
        <v>154</v>
      </c>
      <c r="B155" s="4">
        <f>VLOOKUP(A155,dischargeStations_SORTED!$A$3:$M$243,5,FALSE)</f>
        <v>39.031109000000001</v>
      </c>
      <c r="C155" s="4">
        <f>VLOOKUP(A155,dischargeStations_SORTED!$A$3:$M$243,6,FALSE)</f>
        <v>-97.040292199999996</v>
      </c>
      <c r="D155" s="4">
        <f>VLOOKUP(A155,dischargeStations_SORTED!$A$3:$M$243,11,FALSE)</f>
        <v>776.99643300000002</v>
      </c>
    </row>
    <row r="156" spans="1:4" x14ac:dyDescent="0.25">
      <c r="A156">
        <v>155</v>
      </c>
      <c r="B156" s="4">
        <f>VLOOKUP(A156,dischargeStations_SORTED!$A$3:$M$243,5,FALSE)</f>
        <v>37.817541159999998</v>
      </c>
      <c r="C156" s="4">
        <f>VLOOKUP(A156,dischargeStations_SORTED!$A$3:$M$243,6,FALSE)</f>
        <v>-94.791909500000003</v>
      </c>
      <c r="D156" s="4">
        <f>VLOOKUP(A156,dischargeStations_SORTED!$A$3:$M$243,11,FALSE)</f>
        <v>756.27652812000008</v>
      </c>
    </row>
    <row r="157" spans="1:4" x14ac:dyDescent="0.25">
      <c r="A157">
        <v>156</v>
      </c>
      <c r="B157" s="4">
        <f>VLOOKUP(A157,dischargeStations_SORTED!$A$3:$M$243,5,FALSE)</f>
        <v>37.982528139999999</v>
      </c>
      <c r="C157" s="4">
        <f>VLOOKUP(A157,dischargeStations_SORTED!$A$3:$M$243,6,FALSE)</f>
        <v>-96.023881700000004</v>
      </c>
      <c r="D157" s="4">
        <f>VLOOKUP(A157,dischargeStations_SORTED!$A$3:$M$243,11,FALSE)</f>
        <v>756.27652812000008</v>
      </c>
    </row>
    <row r="158" spans="1:4" x14ac:dyDescent="0.25">
      <c r="A158">
        <v>157</v>
      </c>
      <c r="B158" s="4">
        <f>VLOOKUP(A158,dischargeStations_SORTED!$A$3:$M$243,5,FALSE)</f>
        <v>39.099443899999997</v>
      </c>
      <c r="C158" s="4">
        <f>VLOOKUP(A158,dischargeStations_SORTED!$A$3:$M$243,6,FALSE)</f>
        <v>-95.724982800000006</v>
      </c>
      <c r="D158" s="4">
        <f>VLOOKUP(A158,dischargeStations_SORTED!$A$3:$M$243,11,FALSE)</f>
        <v>751.09655190000001</v>
      </c>
    </row>
    <row r="159" spans="1:4" x14ac:dyDescent="0.25">
      <c r="A159">
        <v>158</v>
      </c>
      <c r="B159" s="4">
        <f>VLOOKUP(A159,dischargeStations_SORTED!$A$3:$M$243,5,FALSE)</f>
        <v>39.947777299999998</v>
      </c>
      <c r="C159" s="4">
        <f>VLOOKUP(A159,dischargeStations_SORTED!$A$3:$M$243,6,FALSE)</f>
        <v>-96.108614900000006</v>
      </c>
      <c r="D159" s="4">
        <f>VLOOKUP(A159,dischargeStations_SORTED!$A$3:$M$243,11,FALSE)</f>
        <v>714.83671836000008</v>
      </c>
    </row>
    <row r="160" spans="1:4" x14ac:dyDescent="0.25">
      <c r="A160">
        <v>159</v>
      </c>
      <c r="B160" s="4">
        <f>VLOOKUP(A160,dischargeStations_SORTED!$A$3:$M$243,5,FALSE)</f>
        <v>38.665840850000002</v>
      </c>
      <c r="C160" s="4">
        <f>VLOOKUP(A160,dischargeStations_SORTED!$A$3:$M$243,6,FALSE)</f>
        <v>-96.493613999999994</v>
      </c>
      <c r="D160" s="4">
        <f>VLOOKUP(A160,dischargeStations_SORTED!$A$3:$M$243,11,FALSE)</f>
        <v>686.34684915000003</v>
      </c>
    </row>
    <row r="161" spans="1:4" x14ac:dyDescent="0.25">
      <c r="A161">
        <v>160</v>
      </c>
      <c r="B161" s="4">
        <f>VLOOKUP(A161,dischargeStations_SORTED!$A$3:$M$243,5,FALSE)</f>
        <v>38.844447600000002</v>
      </c>
      <c r="C161" s="4">
        <f>VLOOKUP(A161,dischargeStations_SORTED!$A$3:$M$243,6,FALSE)</f>
        <v>-97.668369900000002</v>
      </c>
      <c r="D161" s="4">
        <f>VLOOKUP(A161,dischargeStations_SORTED!$A$3:$M$243,11,FALSE)</f>
        <v>675.98689671</v>
      </c>
    </row>
    <row r="162" spans="1:4" x14ac:dyDescent="0.25">
      <c r="A162">
        <v>161</v>
      </c>
      <c r="B162" s="4">
        <f>VLOOKUP(A162,dischargeStations_SORTED!$A$3:$M$243,5,FALSE)</f>
        <v>38.949166669999997</v>
      </c>
      <c r="C162" s="4">
        <f>VLOOKUP(A162,dischargeStations_SORTED!$A$3:$M$243,6,FALSE)</f>
        <v>-96.8580556</v>
      </c>
      <c r="D162" s="4">
        <f>VLOOKUP(A162,dischargeStations_SORTED!$A$3:$M$243,11,FALSE)</f>
        <v>668.21693238</v>
      </c>
    </row>
    <row r="163" spans="1:4" x14ac:dyDescent="0.25">
      <c r="A163">
        <v>162</v>
      </c>
      <c r="B163" s="4">
        <f>VLOOKUP(A163,dischargeStations_SORTED!$A$3:$M$243,5,FALSE)</f>
        <v>39.347773859999997</v>
      </c>
      <c r="C163" s="4">
        <f>VLOOKUP(A163,dischargeStations_SORTED!$A$3:$M$243,6,FALSE)</f>
        <v>-96.217497899999998</v>
      </c>
      <c r="D163" s="4">
        <f>VLOOKUP(A163,dischargeStations_SORTED!$A$3:$M$243,11,FALSE)</f>
        <v>629.36711073000004</v>
      </c>
    </row>
    <row r="164" spans="1:4" x14ac:dyDescent="0.25">
      <c r="A164">
        <v>163</v>
      </c>
      <c r="B164" s="4">
        <f>VLOOKUP(A164,dischargeStations_SORTED!$A$3:$M$243,5,FALSE)</f>
        <v>38.06027778</v>
      </c>
      <c r="C164" s="4">
        <f>VLOOKUP(A164,dischargeStations_SORTED!$A$3:$M$243,6,FALSE)</f>
        <v>-100.04527779999999</v>
      </c>
      <c r="D164" s="4">
        <f>VLOOKUP(A164,dischargeStations_SORTED!$A$3:$M$243,11,FALSE)</f>
        <v>616.41717018000008</v>
      </c>
    </row>
    <row r="165" spans="1:4" x14ac:dyDescent="0.25">
      <c r="A165">
        <v>164</v>
      </c>
      <c r="B165" s="4">
        <f>VLOOKUP(A165,dischargeStations_SORTED!$A$3:$M$243,5,FALSE)</f>
        <v>39.899180000000001</v>
      </c>
      <c r="C165" s="4">
        <f>VLOOKUP(A165,dischargeStations_SORTED!$A$3:$M$243,6,FALSE)</f>
        <v>-98.250327600000006</v>
      </c>
      <c r="D165" s="4">
        <f>VLOOKUP(A165,dischargeStations_SORTED!$A$3:$M$243,11,FALSE)</f>
        <v>587.92730097000003</v>
      </c>
    </row>
    <row r="166" spans="1:4" x14ac:dyDescent="0.25">
      <c r="A166">
        <v>165</v>
      </c>
      <c r="B166" s="4">
        <f>VLOOKUP(A166,dischargeStations_SORTED!$A$3:$M$243,5,FALSE)</f>
        <v>37.280555560000003</v>
      </c>
      <c r="C166" s="4">
        <f>VLOOKUP(A166,dischargeStations_SORTED!$A$3:$M$243,6,FALSE)</f>
        <v>-94.674999999999997</v>
      </c>
      <c r="D166" s="4">
        <f>VLOOKUP(A166,dischargeStations_SORTED!$A$3:$M$243,11,FALSE)</f>
        <v>574.97736042000008</v>
      </c>
    </row>
    <row r="167" spans="1:4" x14ac:dyDescent="0.25">
      <c r="A167">
        <v>166</v>
      </c>
      <c r="B167" s="4">
        <f>VLOOKUP(A167,dischargeStations_SORTED!$A$3:$M$243,5,FALSE)</f>
        <v>38.049166669999998</v>
      </c>
      <c r="C167" s="4">
        <f>VLOOKUP(A167,dischargeStations_SORTED!$A$3:$M$243,6,FALSE)</f>
        <v>-100.0822222</v>
      </c>
      <c r="D167" s="4">
        <f>VLOOKUP(A167,dischargeStations_SORTED!$A$3:$M$243,11,FALSE)</f>
        <v>572.38737231000005</v>
      </c>
    </row>
    <row r="168" spans="1:4" x14ac:dyDescent="0.25">
      <c r="A168">
        <v>167</v>
      </c>
      <c r="B168" s="4">
        <f>VLOOKUP(A168,dischargeStations_SORTED!$A$3:$M$243,5,FALSE)</f>
        <v>37.375597290000002</v>
      </c>
      <c r="C168" s="4">
        <f>VLOOKUP(A168,dischargeStations_SORTED!$A$3:$M$243,6,FALSE)</f>
        <v>-96.185547999999997</v>
      </c>
      <c r="D168" s="4">
        <f>VLOOKUP(A168,dischargeStations_SORTED!$A$3:$M$243,11,FALSE)</f>
        <v>569.79738420000001</v>
      </c>
    </row>
    <row r="169" spans="1:4" x14ac:dyDescent="0.25">
      <c r="A169">
        <v>168</v>
      </c>
      <c r="B169" s="4">
        <f>VLOOKUP(A169,dischargeStations_SORTED!$A$3:$M$243,5,FALSE)</f>
        <v>39.346387700000001</v>
      </c>
      <c r="C169" s="4">
        <f>VLOOKUP(A169,dischargeStations_SORTED!$A$3:$M$243,6,FALSE)</f>
        <v>-95.108856500000002</v>
      </c>
      <c r="D169" s="4">
        <f>VLOOKUP(A169,dischargeStations_SORTED!$A$3:$M$243,11,FALSE)</f>
        <v>559.43743175999998</v>
      </c>
    </row>
    <row r="170" spans="1:4" x14ac:dyDescent="0.25">
      <c r="A170">
        <v>169</v>
      </c>
      <c r="B170" s="4">
        <f>VLOOKUP(A170,dischargeStations_SORTED!$A$3:$M$243,5,FALSE)</f>
        <v>39.059191669999997</v>
      </c>
      <c r="C170" s="4">
        <f>VLOOKUP(A170,dischargeStations_SORTED!$A$3:$M$243,6,FALSE)</f>
        <v>-98.842291700000004</v>
      </c>
      <c r="D170" s="4">
        <f>VLOOKUP(A170,dischargeStations_SORTED!$A$3:$M$243,11,FALSE)</f>
        <v>549.07747932000007</v>
      </c>
    </row>
    <row r="171" spans="1:4" x14ac:dyDescent="0.25">
      <c r="A171">
        <v>170</v>
      </c>
      <c r="B171" s="4">
        <f>VLOOKUP(A171,dischargeStations_SORTED!$A$3:$M$243,5,FALSE)</f>
        <v>37.193795889999997</v>
      </c>
      <c r="C171" s="4">
        <f>VLOOKUP(A171,dischargeStations_SORTED!$A$3:$M$243,6,FALSE)</f>
        <v>-95.192497900000006</v>
      </c>
      <c r="D171" s="4">
        <f>VLOOKUP(A171,dischargeStations_SORTED!$A$3:$M$243,11,FALSE)</f>
        <v>546.48749121000003</v>
      </c>
    </row>
    <row r="172" spans="1:4" x14ac:dyDescent="0.25">
      <c r="A172">
        <v>171</v>
      </c>
      <c r="B172" s="4">
        <f>VLOOKUP(A172,dischargeStations_SORTED!$A$3:$M$243,5,FALSE)</f>
        <v>37.11031534</v>
      </c>
      <c r="C172" s="4">
        <f>VLOOKUP(A172,dischargeStations_SORTED!$A$3:$M$243,6,FALSE)</f>
        <v>-96.489455000000007</v>
      </c>
      <c r="D172" s="4">
        <f>VLOOKUP(A172,dischargeStations_SORTED!$A$3:$M$243,11,FALSE)</f>
        <v>539.49452331300006</v>
      </c>
    </row>
    <row r="173" spans="1:4" x14ac:dyDescent="0.25">
      <c r="A173">
        <v>172</v>
      </c>
      <c r="B173" s="4">
        <f>VLOOKUP(A173,dischargeStations_SORTED!$A$3:$M$243,5,FALSE)</f>
        <v>38.365847389999999</v>
      </c>
      <c r="C173" s="4">
        <f>VLOOKUP(A173,dischargeStations_SORTED!$A$3:$M$243,6,FALSE)</f>
        <v>-97.082801799999999</v>
      </c>
      <c r="D173" s="4">
        <f>VLOOKUP(A173,dischargeStations_SORTED!$A$3:$M$243,11,FALSE)</f>
        <v>517.99762200000009</v>
      </c>
    </row>
    <row r="174" spans="1:4" x14ac:dyDescent="0.25">
      <c r="A174">
        <v>173</v>
      </c>
      <c r="B174" s="4">
        <f>VLOOKUP(A174,dischargeStations_SORTED!$A$3:$M$243,5,FALSE)</f>
        <v>37.281171100000002</v>
      </c>
      <c r="C174" s="4">
        <f>VLOOKUP(A174,dischargeStations_SORTED!$A$3:$M$243,6,FALSE)</f>
        <v>-95.032742799999994</v>
      </c>
      <c r="D174" s="4">
        <f>VLOOKUP(A174,dischargeStations_SORTED!$A$3:$M$243,11,FALSE)</f>
        <v>510.22765767000004</v>
      </c>
    </row>
    <row r="175" spans="1:4" x14ac:dyDescent="0.25">
      <c r="A175">
        <v>174</v>
      </c>
      <c r="B175" s="4">
        <f>VLOOKUP(A175,dischargeStations_SORTED!$A$3:$M$243,5,FALSE)</f>
        <v>37.842792549999999</v>
      </c>
      <c r="C175" s="4">
        <f>VLOOKUP(A175,dischargeStations_SORTED!$A$3:$M$243,6,FALSE)</f>
        <v>-98.196453000000005</v>
      </c>
      <c r="D175" s="4">
        <f>VLOOKUP(A175,dischargeStations_SORTED!$A$3:$M$243,11,FALSE)</f>
        <v>502.45769334000005</v>
      </c>
    </row>
    <row r="176" spans="1:4" x14ac:dyDescent="0.25">
      <c r="A176">
        <v>175</v>
      </c>
      <c r="B176" s="4">
        <f>VLOOKUP(A176,dischargeStations_SORTED!$A$3:$M$243,5,FALSE)</f>
        <v>38.285571249999997</v>
      </c>
      <c r="C176" s="4">
        <f>VLOOKUP(A176,dischargeStations_SORTED!$A$3:$M$243,6,FALSE)</f>
        <v>-96.512784400000001</v>
      </c>
      <c r="D176" s="4">
        <f>VLOOKUP(A176,dischargeStations_SORTED!$A$3:$M$243,11,FALSE)</f>
        <v>492.09774090000002</v>
      </c>
    </row>
    <row r="177" spans="1:4" x14ac:dyDescent="0.25">
      <c r="A177">
        <v>176</v>
      </c>
      <c r="B177" s="4">
        <f>VLOOKUP(A177,dischargeStations_SORTED!$A$3:$M$243,5,FALSE)</f>
        <v>39.447775300000004</v>
      </c>
      <c r="C177" s="4">
        <f>VLOOKUP(A177,dischargeStations_SORTED!$A$3:$M$243,6,FALSE)</f>
        <v>-95.162191000000007</v>
      </c>
      <c r="D177" s="4">
        <f>VLOOKUP(A177,dischargeStations_SORTED!$A$3:$M$243,11,FALSE)</f>
        <v>476.55781224000003</v>
      </c>
    </row>
    <row r="178" spans="1:4" x14ac:dyDescent="0.25">
      <c r="A178">
        <v>177</v>
      </c>
      <c r="B178" s="4">
        <f>VLOOKUP(A178,dischargeStations_SORTED!$A$3:$M$243,5,FALSE)</f>
        <v>38.566955239999999</v>
      </c>
      <c r="C178" s="4">
        <f>VLOOKUP(A178,dischargeStations_SORTED!$A$3:$M$243,6,FALSE)</f>
        <v>-95.961657000000002</v>
      </c>
      <c r="D178" s="4">
        <f>VLOOKUP(A178,dischargeStations_SORTED!$A$3:$M$243,11,FALSE)</f>
        <v>458.42789547000001</v>
      </c>
    </row>
    <row r="179" spans="1:4" x14ac:dyDescent="0.25">
      <c r="A179">
        <v>178</v>
      </c>
      <c r="B179" s="4">
        <f>VLOOKUP(A179,dischargeStations_SORTED!$A$3:$M$243,5,FALSE)</f>
        <v>39.472220640000003</v>
      </c>
      <c r="C179" s="4">
        <f>VLOOKUP(A179,dischargeStations_SORTED!$A$3:$M$243,6,FALSE)</f>
        <v>-96.832235699999998</v>
      </c>
      <c r="D179" s="4">
        <f>VLOOKUP(A179,dischargeStations_SORTED!$A$3:$M$243,11,FALSE)</f>
        <v>450.65793114000002</v>
      </c>
    </row>
    <row r="180" spans="1:4" x14ac:dyDescent="0.25">
      <c r="A180">
        <v>179</v>
      </c>
      <c r="B180" s="4">
        <f>VLOOKUP(A180,dischargeStations_SORTED!$A$3:$M$243,5,FALSE)</f>
        <v>37.985127779999999</v>
      </c>
      <c r="C180" s="4">
        <f>VLOOKUP(A180,dischargeStations_SORTED!$A$3:$M$243,6,FALSE)</f>
        <v>-97.445455600000003</v>
      </c>
      <c r="D180" s="4">
        <f>VLOOKUP(A180,dischargeStations_SORTED!$A$3:$M$243,11,FALSE)</f>
        <v>449.62193589600002</v>
      </c>
    </row>
    <row r="181" spans="1:4" x14ac:dyDescent="0.25">
      <c r="A181">
        <v>180</v>
      </c>
      <c r="B181" s="4">
        <f>VLOOKUP(A181,dischargeStations_SORTED!$A$3:$M$243,5,FALSE)</f>
        <v>38.891944440000003</v>
      </c>
      <c r="C181" s="4">
        <f>VLOOKUP(A181,dischargeStations_SORTED!$A$3:$M$243,6,FALSE)</f>
        <v>-95.5944444</v>
      </c>
      <c r="D181" s="4">
        <f>VLOOKUP(A181,dischargeStations_SORTED!$A$3:$M$243,11,FALSE)</f>
        <v>424.75805004000006</v>
      </c>
    </row>
    <row r="182" spans="1:4" x14ac:dyDescent="0.25">
      <c r="A182">
        <v>181</v>
      </c>
      <c r="B182" s="4">
        <f>VLOOKUP(A182,dischargeStations_SORTED!$A$3:$M$243,5,FALSE)</f>
        <v>37.249467070000001</v>
      </c>
      <c r="C182" s="4">
        <f>VLOOKUP(A182,dischargeStations_SORTED!$A$3:$M$243,6,FALSE)</f>
        <v>-97.403656900000001</v>
      </c>
      <c r="D182" s="4">
        <f>VLOOKUP(A182,dischargeStations_SORTED!$A$3:$M$243,11,FALSE)</f>
        <v>398.85816894000004</v>
      </c>
    </row>
    <row r="183" spans="1:4" x14ac:dyDescent="0.25">
      <c r="A183">
        <v>182</v>
      </c>
      <c r="B183" s="4">
        <f>VLOOKUP(A183,dischargeStations_SORTED!$A$3:$M$243,5,FALSE)</f>
        <v>39.238330240000003</v>
      </c>
      <c r="C183" s="4">
        <f>VLOOKUP(A183,dischargeStations_SORTED!$A$3:$M$243,6,FALSE)</f>
        <v>-95.888599200000002</v>
      </c>
      <c r="D183" s="4">
        <f>VLOOKUP(A183,dischargeStations_SORTED!$A$3:$M$243,11,FALSE)</f>
        <v>385.90822839000003</v>
      </c>
    </row>
    <row r="184" spans="1:4" x14ac:dyDescent="0.25">
      <c r="A184">
        <v>183</v>
      </c>
      <c r="B184" s="4">
        <f>VLOOKUP(A184,dischargeStations_SORTED!$A$3:$M$243,5,FALSE)</f>
        <v>38.656399899999997</v>
      </c>
      <c r="C184" s="4">
        <f>VLOOKUP(A184,dischargeStations_SORTED!$A$3:$M$243,6,FALSE)</f>
        <v>-94.896352100000001</v>
      </c>
      <c r="D184" s="4">
        <f>VLOOKUP(A184,dischargeStations_SORTED!$A$3:$M$243,11,FALSE)</f>
        <v>370.36829973000005</v>
      </c>
    </row>
    <row r="185" spans="1:4" x14ac:dyDescent="0.25">
      <c r="A185">
        <v>184</v>
      </c>
      <c r="B185" s="4">
        <f>VLOOKUP(A185,dischargeStations_SORTED!$A$3:$M$243,5,FALSE)</f>
        <v>37.70808736</v>
      </c>
      <c r="C185" s="4">
        <f>VLOOKUP(A185,dischargeStations_SORTED!$A$3:$M$243,6,FALSE)</f>
        <v>-96.223610699999995</v>
      </c>
      <c r="D185" s="4">
        <f>VLOOKUP(A185,dischargeStations_SORTED!$A$3:$M$243,11,FALSE)</f>
        <v>334.10846619</v>
      </c>
    </row>
    <row r="186" spans="1:4" x14ac:dyDescent="0.25">
      <c r="A186">
        <v>185</v>
      </c>
      <c r="B186" s="4">
        <f>VLOOKUP(A186,dischargeStations_SORTED!$A$3:$M$243,5,FALSE)</f>
        <v>39.249162859999998</v>
      </c>
      <c r="C186" s="4">
        <f>VLOOKUP(A186,dischargeStations_SORTED!$A$3:$M$243,6,FALSE)</f>
        <v>-96.314998200000005</v>
      </c>
      <c r="D186" s="4">
        <f>VLOOKUP(A186,dischargeStations_SORTED!$A$3:$M$243,11,FALSE)</f>
        <v>331.51847808000002</v>
      </c>
    </row>
    <row r="187" spans="1:4" x14ac:dyDescent="0.25">
      <c r="A187">
        <v>186</v>
      </c>
      <c r="B187" s="4">
        <f>VLOOKUP(A187,dischargeStations_SORTED!$A$3:$M$243,5,FALSE)</f>
        <v>38.610555560000002</v>
      </c>
      <c r="C187" s="4">
        <f>VLOOKUP(A187,dischargeStations_SORTED!$A$3:$M$243,6,FALSE)</f>
        <v>-96.370277799999997</v>
      </c>
      <c r="D187" s="4">
        <f>VLOOKUP(A187,dischargeStations_SORTED!$A$3:$M$243,11,FALSE)</f>
        <v>310.79857320000002</v>
      </c>
    </row>
    <row r="188" spans="1:4" x14ac:dyDescent="0.25">
      <c r="A188">
        <v>187</v>
      </c>
      <c r="B188" s="4">
        <f>VLOOKUP(A188,dischargeStations_SORTED!$A$3:$M$243,5,FALSE)</f>
        <v>37.117831299999999</v>
      </c>
      <c r="C188" s="4">
        <f>VLOOKUP(A188,dischargeStations_SORTED!$A$3:$M$243,6,FALSE)</f>
        <v>-96.181657999999999</v>
      </c>
      <c r="D188" s="4">
        <f>VLOOKUP(A188,dischargeStations_SORTED!$A$3:$M$243,11,FALSE)</f>
        <v>309.24458033400003</v>
      </c>
    </row>
    <row r="189" spans="1:4" x14ac:dyDescent="0.25">
      <c r="A189">
        <v>188</v>
      </c>
      <c r="B189" s="4">
        <f>VLOOKUP(A189,dischargeStations_SORTED!$A$3:$M$243,5,FALSE)</f>
        <v>38.627263890000002</v>
      </c>
      <c r="C189" s="4">
        <f>VLOOKUP(A189,dischargeStations_SORTED!$A$3:$M$243,6,FALSE)</f>
        <v>-97.427558300000001</v>
      </c>
      <c r="D189" s="4">
        <f>VLOOKUP(A189,dischargeStations_SORTED!$A$3:$M$243,11,FALSE)</f>
        <v>303.02860887000003</v>
      </c>
    </row>
    <row r="190" spans="1:4" x14ac:dyDescent="0.25">
      <c r="A190">
        <v>189</v>
      </c>
      <c r="B190" s="4">
        <f>VLOOKUP(A190,dischargeStations_SORTED!$A$3:$M$243,5,FALSE)</f>
        <v>37.637796000000002</v>
      </c>
      <c r="C190" s="4">
        <f>VLOOKUP(A190,dischargeStations_SORTED!$A$3:$M$243,6,FALSE)</f>
        <v>-98.7209237</v>
      </c>
      <c r="D190" s="4">
        <f>VLOOKUP(A190,dischargeStations_SORTED!$A$3:$M$243,11,FALSE)</f>
        <v>303.02860887000003</v>
      </c>
    </row>
    <row r="191" spans="1:4" x14ac:dyDescent="0.25">
      <c r="A191">
        <v>190</v>
      </c>
      <c r="B191" s="4">
        <f>VLOOKUP(A191,dischargeStations_SORTED!$A$3:$M$243,5,FALSE)</f>
        <v>37.665683299999998</v>
      </c>
      <c r="C191" s="4">
        <f>VLOOKUP(A191,dischargeStations_SORTED!$A$3:$M$243,6,FALSE)</f>
        <v>-97.457702800000007</v>
      </c>
      <c r="D191" s="4">
        <f>VLOOKUP(A191,dischargeStations_SORTED!$A$3:$M$243,11,FALSE)</f>
        <v>297.84863265000001</v>
      </c>
    </row>
    <row r="192" spans="1:4" x14ac:dyDescent="0.25">
      <c r="A192">
        <v>191</v>
      </c>
      <c r="B192" s="4">
        <f>VLOOKUP(A192,dischargeStations_SORTED!$A$3:$M$243,5,FALSE)</f>
        <v>38.709173700000001</v>
      </c>
      <c r="C192" s="4">
        <f>VLOOKUP(A192,dischargeStations_SORTED!$A$3:$M$243,6,FALSE)</f>
        <v>-95.838320499999995</v>
      </c>
      <c r="D192" s="4">
        <f>VLOOKUP(A192,dischargeStations_SORTED!$A$3:$M$243,11,FALSE)</f>
        <v>295.25864454000003</v>
      </c>
    </row>
    <row r="193" spans="1:4" x14ac:dyDescent="0.25">
      <c r="A193">
        <v>192</v>
      </c>
      <c r="B193" s="4">
        <f>VLOOKUP(A193,dischargeStations_SORTED!$A$3:$M$243,5,FALSE)</f>
        <v>38.608898859999996</v>
      </c>
      <c r="C193" s="4">
        <f>VLOOKUP(A193,dischargeStations_SORTED!$A$3:$M$243,6,FALSE)</f>
        <v>-95.638316799999998</v>
      </c>
      <c r="D193" s="4">
        <f>VLOOKUP(A193,dischargeStations_SORTED!$A$3:$M$243,11,FALSE)</f>
        <v>287.48868021000004</v>
      </c>
    </row>
    <row r="194" spans="1:4" x14ac:dyDescent="0.25">
      <c r="A194">
        <v>193</v>
      </c>
      <c r="B194" s="4">
        <f>VLOOKUP(A194,dischargeStations_SORTED!$A$3:$M$243,5,FALSE)</f>
        <v>38.196406179999997</v>
      </c>
      <c r="C194" s="4">
        <f>VLOOKUP(A194,dischargeStations_SORTED!$A$3:$M$243,6,FALSE)</f>
        <v>-96.824464800000001</v>
      </c>
      <c r="D194" s="4">
        <f>VLOOKUP(A194,dischargeStations_SORTED!$A$3:$M$243,11,FALSE)</f>
        <v>284.89869210000001</v>
      </c>
    </row>
    <row r="195" spans="1:4" x14ac:dyDescent="0.25">
      <c r="A195">
        <v>194</v>
      </c>
      <c r="B195" s="4">
        <f>VLOOKUP(A195,dischargeStations_SORTED!$A$3:$M$243,5,FALSE)</f>
        <v>38.496827779999997</v>
      </c>
      <c r="C195" s="4">
        <f>VLOOKUP(A195,dischargeStations_SORTED!$A$3:$M$243,6,FALSE)</f>
        <v>-97.261166700000004</v>
      </c>
      <c r="D195" s="4">
        <f>VLOOKUP(A195,dischargeStations_SORTED!$A$3:$M$243,11,FALSE)</f>
        <v>266.76877533000004</v>
      </c>
    </row>
    <row r="196" spans="1:4" x14ac:dyDescent="0.25">
      <c r="A196">
        <v>195</v>
      </c>
      <c r="B196" s="4">
        <f>VLOOKUP(A196,dischargeStations_SORTED!$A$3:$M$243,5,FALSE)</f>
        <v>38.601399069999999</v>
      </c>
      <c r="C196" s="4">
        <f>VLOOKUP(A196,dischargeStations_SORTED!$A$3:$M$243,6,FALSE)</f>
        <v>-95.684706800000001</v>
      </c>
      <c r="D196" s="4">
        <f>VLOOKUP(A196,dischargeStations_SORTED!$A$3:$M$243,11,FALSE)</f>
        <v>253.30083715800001</v>
      </c>
    </row>
    <row r="197" spans="1:4" x14ac:dyDescent="0.25">
      <c r="A197">
        <v>196</v>
      </c>
      <c r="B197" s="4">
        <f>VLOOKUP(A197,dischargeStations_SORTED!$A$3:$M$243,5,FALSE)</f>
        <v>37.679166670000001</v>
      </c>
      <c r="C197" s="4">
        <f>VLOOKUP(A197,dischargeStations_SORTED!$A$3:$M$243,6,FALSE)</f>
        <v>-97.457499999999996</v>
      </c>
      <c r="D197" s="4">
        <f>VLOOKUP(A197,dischargeStations_SORTED!$A$3:$M$243,11,FALSE)</f>
        <v>253.04183834700004</v>
      </c>
    </row>
    <row r="198" spans="1:4" x14ac:dyDescent="0.25">
      <c r="A198">
        <v>197</v>
      </c>
      <c r="B198" s="4">
        <f>VLOOKUP(A198,dischargeStations_SORTED!$A$3:$M$243,5,FALSE)</f>
        <v>38.889416670000003</v>
      </c>
      <c r="C198" s="4">
        <f>VLOOKUP(A198,dischargeStations_SORTED!$A$3:$M$243,6,FALSE)</f>
        <v>-94.580666699999995</v>
      </c>
      <c r="D198" s="4">
        <f>VLOOKUP(A198,dischargeStations_SORTED!$A$3:$M$243,11,FALSE)</f>
        <v>241.12789304099999</v>
      </c>
    </row>
    <row r="199" spans="1:4" x14ac:dyDescent="0.25">
      <c r="A199">
        <v>198</v>
      </c>
      <c r="B199" s="4">
        <f>VLOOKUP(A199,dischargeStations_SORTED!$A$3:$M$243,5,FALSE)</f>
        <v>39.188388889999999</v>
      </c>
      <c r="C199" s="4">
        <f>VLOOKUP(A199,dischargeStations_SORTED!$A$3:$M$243,6,FALSE)</f>
        <v>-96.642555599999994</v>
      </c>
      <c r="D199" s="4">
        <f>VLOOKUP(A199,dischargeStations_SORTED!$A$3:$M$243,11,FALSE)</f>
        <v>222.73897746</v>
      </c>
    </row>
    <row r="200" spans="1:4" x14ac:dyDescent="0.25">
      <c r="A200">
        <v>199</v>
      </c>
      <c r="B200" s="4">
        <f>VLOOKUP(A200,dischargeStations_SORTED!$A$3:$M$243,5,FALSE)</f>
        <v>37.701679939999998</v>
      </c>
      <c r="C200" s="4">
        <f>VLOOKUP(A200,dischargeStations_SORTED!$A$3:$M$243,6,FALSE)</f>
        <v>-97.480879700000003</v>
      </c>
      <c r="D200" s="4">
        <f>VLOOKUP(A200,dischargeStations_SORTED!$A$3:$M$243,11,FALSE)</f>
        <v>222.73897746</v>
      </c>
    </row>
    <row r="201" spans="1:4" x14ac:dyDescent="0.25">
      <c r="A201">
        <v>200</v>
      </c>
      <c r="B201" s="4">
        <f>VLOOKUP(A201,dischargeStations_SORTED!$A$3:$M$243,5,FALSE)</f>
        <v>37.835595650000002</v>
      </c>
      <c r="C201" s="4">
        <f>VLOOKUP(A201,dischargeStations_SORTED!$A$3:$M$243,6,FALSE)</f>
        <v>-94.981361000000007</v>
      </c>
      <c r="D201" s="4">
        <f>VLOOKUP(A201,dischargeStations_SORTED!$A$3:$M$243,11,FALSE)</f>
        <v>217.55900124000001</v>
      </c>
    </row>
    <row r="202" spans="1:4" x14ac:dyDescent="0.25">
      <c r="A202">
        <v>201</v>
      </c>
      <c r="B202" s="4">
        <f>VLOOKUP(A202,dischargeStations_SORTED!$A$3:$M$243,5,FALSE)</f>
        <v>39.667340750000001</v>
      </c>
      <c r="C202" s="4">
        <f>VLOOKUP(A202,dischargeStations_SORTED!$A$3:$M$243,6,FALSE)</f>
        <v>-95.659683099999995</v>
      </c>
      <c r="D202" s="4">
        <f>VLOOKUP(A202,dischargeStations_SORTED!$A$3:$M$243,11,FALSE)</f>
        <v>204.60906069000001</v>
      </c>
    </row>
    <row r="203" spans="1:4" x14ac:dyDescent="0.25">
      <c r="A203">
        <v>202</v>
      </c>
      <c r="B203" s="4">
        <f>VLOOKUP(A203,dischargeStations_SORTED!$A$3:$M$243,5,FALSE)</f>
        <v>38.751291670000001</v>
      </c>
      <c r="C203" s="4">
        <f>VLOOKUP(A203,dischargeStations_SORTED!$A$3:$M$243,6,FALSE)</f>
        <v>-96.649661100000003</v>
      </c>
      <c r="D203" s="4">
        <f>VLOOKUP(A203,dischargeStations_SORTED!$A$3:$M$243,11,FALSE)</f>
        <v>193.21311300599999</v>
      </c>
    </row>
    <row r="204" spans="1:4" x14ac:dyDescent="0.25">
      <c r="A204">
        <v>203</v>
      </c>
      <c r="B204" s="4">
        <f>VLOOKUP(A204,dischargeStations_SORTED!$A$3:$M$243,5,FALSE)</f>
        <v>38.842222200000002</v>
      </c>
      <c r="C204" s="4">
        <f>VLOOKUP(A204,dischargeStations_SORTED!$A$3:$M$243,6,FALSE)</f>
        <v>-94.612222200000005</v>
      </c>
      <c r="D204" s="4">
        <f>VLOOKUP(A204,dischargeStations_SORTED!$A$3:$M$243,11,FALSE)</f>
        <v>170.421217638</v>
      </c>
    </row>
    <row r="205" spans="1:4" x14ac:dyDescent="0.25">
      <c r="A205">
        <v>204</v>
      </c>
      <c r="B205" s="4">
        <f>VLOOKUP(A205,dischargeStations_SORTED!$A$3:$M$243,5,FALSE)</f>
        <v>38.938333299999996</v>
      </c>
      <c r="C205" s="4">
        <f>VLOOKUP(A205,dischargeStations_SORTED!$A$3:$M$243,6,FALSE)</f>
        <v>-94.607777799999994</v>
      </c>
      <c r="D205" s="4">
        <f>VLOOKUP(A205,dischargeStations_SORTED!$A$3:$M$243,11,FALSE)</f>
        <v>166.19953701870003</v>
      </c>
    </row>
    <row r="206" spans="1:4" x14ac:dyDescent="0.25">
      <c r="A206">
        <v>205</v>
      </c>
      <c r="B206" s="4">
        <f>VLOOKUP(A206,dischargeStations_SORTED!$A$3:$M$243,5,FALSE)</f>
        <v>37.826666670000002</v>
      </c>
      <c r="C206" s="4">
        <f>VLOOKUP(A206,dischargeStations_SORTED!$A$3:$M$243,6,FALSE)</f>
        <v>-96.849166699999998</v>
      </c>
      <c r="D206" s="4">
        <f>VLOOKUP(A206,dischargeStations_SORTED!$A$3:$M$243,11,FALSE)</f>
        <v>160.57926282</v>
      </c>
    </row>
    <row r="207" spans="1:4" x14ac:dyDescent="0.25">
      <c r="A207">
        <v>206</v>
      </c>
      <c r="B207" s="4">
        <f>VLOOKUP(A207,dischargeStations_SORTED!$A$3:$M$243,5,FALSE)</f>
        <v>39.434166670000003</v>
      </c>
      <c r="C207" s="4">
        <f>VLOOKUP(A207,dischargeStations_SORTED!$A$3:$M$243,6,FALSE)</f>
        <v>-95.942222200000003</v>
      </c>
      <c r="D207" s="4">
        <f>VLOOKUP(A207,dischargeStations_SORTED!$A$3:$M$243,11,FALSE)</f>
        <v>157.47127708799999</v>
      </c>
    </row>
    <row r="208" spans="1:4" x14ac:dyDescent="0.25">
      <c r="A208">
        <v>207</v>
      </c>
      <c r="B208" s="4">
        <f>VLOOKUP(A208,dischargeStations_SORTED!$A$3:$M$243,5,FALSE)</f>
        <v>39.053333469999998</v>
      </c>
      <c r="C208" s="4">
        <f>VLOOKUP(A208,dischargeStations_SORTED!$A$3:$M$243,6,FALSE)</f>
        <v>-95.624702099999993</v>
      </c>
      <c r="D208" s="4">
        <f>VLOOKUP(A208,dischargeStations_SORTED!$A$3:$M$243,11,FALSE)</f>
        <v>156.176283033</v>
      </c>
    </row>
    <row r="209" spans="1:4" x14ac:dyDescent="0.25">
      <c r="A209">
        <v>208</v>
      </c>
      <c r="B209" s="4">
        <f>VLOOKUP(A209,dischargeStations_SORTED!$A$3:$M$243,5,FALSE)</f>
        <v>38.978055560000001</v>
      </c>
      <c r="C209" s="4">
        <f>VLOOKUP(A209,dischargeStations_SORTED!$A$3:$M$243,6,FALSE)</f>
        <v>-94.922777800000006</v>
      </c>
      <c r="D209" s="4">
        <f>VLOOKUP(A209,dischargeStations_SORTED!$A$3:$M$243,11,FALSE)</f>
        <v>151.25530562400002</v>
      </c>
    </row>
    <row r="210" spans="1:4" x14ac:dyDescent="0.25">
      <c r="A210">
        <v>209</v>
      </c>
      <c r="B210" s="4">
        <f>VLOOKUP(A210,dischargeStations_SORTED!$A$3:$M$243,5,FALSE)</f>
        <v>39.029166670000002</v>
      </c>
      <c r="C210" s="4">
        <f>VLOOKUP(A210,dischargeStations_SORTED!$A$3:$M$243,6,FALSE)</f>
        <v>-94.817222200000003</v>
      </c>
      <c r="D210" s="4">
        <f>VLOOKUP(A210,dischargeStations_SORTED!$A$3:$M$243,11,FALSE)</f>
        <v>150.47830919100002</v>
      </c>
    </row>
    <row r="211" spans="1:4" x14ac:dyDescent="0.25">
      <c r="A211">
        <v>210</v>
      </c>
      <c r="B211" s="4">
        <f>VLOOKUP(A211,dischargeStations_SORTED!$A$3:$M$243,5,FALSE)</f>
        <v>38.956666669999997</v>
      </c>
      <c r="C211" s="4">
        <f>VLOOKUP(A211,dischargeStations_SORTED!$A$3:$M$243,6,FALSE)</f>
        <v>-94.973611099999999</v>
      </c>
      <c r="D211" s="4">
        <f>VLOOKUP(A211,dischargeStations_SORTED!$A$3:$M$243,11,FALSE)</f>
        <v>138.30536507400001</v>
      </c>
    </row>
    <row r="212" spans="1:4" x14ac:dyDescent="0.25">
      <c r="A212">
        <v>211</v>
      </c>
      <c r="B212" s="4">
        <f>VLOOKUP(A212,dischargeStations_SORTED!$A$3:$M$243,5,FALSE)</f>
        <v>37.901393200000001</v>
      </c>
      <c r="C212" s="4">
        <f>VLOOKUP(A212,dischargeStations_SORTED!$A$3:$M$243,6,FALSE)</f>
        <v>-98.013969599999996</v>
      </c>
      <c r="D212" s="4">
        <f>VLOOKUP(A212,dischargeStations_SORTED!$A$3:$M$243,11,FALSE)</f>
        <v>137.76146757090001</v>
      </c>
    </row>
    <row r="213" spans="1:4" x14ac:dyDescent="0.25">
      <c r="A213">
        <v>212</v>
      </c>
      <c r="B213" s="4">
        <f>VLOOKUP(A213,dischargeStations_SORTED!$A$3:$M$243,5,FALSE)</f>
        <v>39.463144900000003</v>
      </c>
      <c r="C213" s="4">
        <f>VLOOKUP(A213,dischargeStations_SORTED!$A$3:$M$243,6,FALSE)</f>
        <v>-95.9505944</v>
      </c>
      <c r="D213" s="4">
        <f>VLOOKUP(A213,dischargeStations_SORTED!$A$3:$M$243,11,FALSE)</f>
        <v>127.686413823</v>
      </c>
    </row>
    <row r="214" spans="1:4" x14ac:dyDescent="0.25">
      <c r="A214">
        <v>213</v>
      </c>
      <c r="B214" s="4">
        <f>VLOOKUP(A214,dischargeStations_SORTED!$A$3:$M$243,5,FALSE)</f>
        <v>37.823837179999998</v>
      </c>
      <c r="C214" s="4">
        <f>VLOOKUP(A214,dischargeStations_SORTED!$A$3:$M$243,6,FALSE)</f>
        <v>-98.194703200000006</v>
      </c>
      <c r="D214" s="4">
        <f>VLOOKUP(A214,dischargeStations_SORTED!$A$3:$M$243,11,FALSE)</f>
        <v>120.69344592600001</v>
      </c>
    </row>
    <row r="215" spans="1:4" x14ac:dyDescent="0.25">
      <c r="A215">
        <v>214</v>
      </c>
      <c r="B215" s="4">
        <f>VLOOKUP(A215,dischargeStations_SORTED!$A$3:$M$243,5,FALSE)</f>
        <v>38.812508200000003</v>
      </c>
      <c r="C215" s="4">
        <f>VLOOKUP(A215,dischargeStations_SORTED!$A$3:$M$243,6,FALSE)</f>
        <v>-94.675790599999999</v>
      </c>
      <c r="D215" s="4">
        <f>VLOOKUP(A215,dischargeStations_SORTED!$A$3:$M$243,11,FALSE)</f>
        <v>119.13945306000001</v>
      </c>
    </row>
    <row r="216" spans="1:4" x14ac:dyDescent="0.25">
      <c r="A216">
        <v>215</v>
      </c>
      <c r="B216" s="4">
        <f>VLOOKUP(A216,dischargeStations_SORTED!$A$3:$M$243,5,FALSE)</f>
        <v>37.266732500000003</v>
      </c>
      <c r="C216" s="4">
        <f>VLOOKUP(A216,dischargeStations_SORTED!$A$3:$M$243,6,FALSE)</f>
        <v>-95.469144</v>
      </c>
      <c r="D216" s="4">
        <f>VLOOKUP(A216,dischargeStations_SORTED!$A$3:$M$243,11,FALSE)</f>
        <v>95.829560070000014</v>
      </c>
    </row>
    <row r="217" spans="1:4" x14ac:dyDescent="0.25">
      <c r="A217">
        <v>216</v>
      </c>
      <c r="B217" s="4">
        <f>VLOOKUP(A217,dischargeStations_SORTED!$A$3:$M$243,5,FALSE)</f>
        <v>38.935555559999997</v>
      </c>
      <c r="C217" s="4">
        <f>VLOOKUP(A217,dischargeStations_SORTED!$A$3:$M$243,6,FALSE)</f>
        <v>-94.634166699999994</v>
      </c>
      <c r="D217" s="4">
        <f>VLOOKUP(A217,dischargeStations_SORTED!$A$3:$M$243,11,FALSE)</f>
        <v>94.793564826000008</v>
      </c>
    </row>
    <row r="218" spans="1:4" x14ac:dyDescent="0.25">
      <c r="A218">
        <v>217</v>
      </c>
      <c r="B218" s="4">
        <f>VLOOKUP(A218,dischargeStations_SORTED!$A$3:$M$243,5,FALSE)</f>
        <v>39.029722759999999</v>
      </c>
      <c r="C218" s="4">
        <f>VLOOKUP(A218,dischargeStations_SORTED!$A$3:$M$243,6,FALSE)</f>
        <v>-95.685815000000005</v>
      </c>
      <c r="D218" s="4">
        <f>VLOOKUP(A218,dischargeStations_SORTED!$A$3:$M$243,11,FALSE)</f>
        <v>86.764601685000002</v>
      </c>
    </row>
    <row r="219" spans="1:4" x14ac:dyDescent="0.25">
      <c r="A219">
        <v>218</v>
      </c>
      <c r="B219" s="4">
        <f>VLOOKUP(A219,dischargeStations_SORTED!$A$3:$M$243,5,FALSE)</f>
        <v>38.753341679999998</v>
      </c>
      <c r="C219" s="4">
        <f>VLOOKUP(A219,dischargeStations_SORTED!$A$3:$M$243,6,FALSE)</f>
        <v>-94.977187999999998</v>
      </c>
      <c r="D219" s="4">
        <f>VLOOKUP(A219,dischargeStations_SORTED!$A$3:$M$243,11,FALSE)</f>
        <v>74.332658757000004</v>
      </c>
    </row>
    <row r="220" spans="1:4" x14ac:dyDescent="0.25">
      <c r="A220">
        <v>219</v>
      </c>
      <c r="B220" s="4">
        <f>VLOOKUP(A220,dischargeStations_SORTED!$A$3:$M$243,5,FALSE)</f>
        <v>38.940562100000001</v>
      </c>
      <c r="C220" s="4">
        <f>VLOOKUP(A220,dischargeStations_SORTED!$A$3:$M$243,6,FALSE)</f>
        <v>-94.671346900000003</v>
      </c>
      <c r="D220" s="4">
        <f>VLOOKUP(A220,dischargeStations_SORTED!$A$3:$M$243,11,FALSE)</f>
        <v>68.893683726000006</v>
      </c>
    </row>
    <row r="221" spans="1:4" x14ac:dyDescent="0.25">
      <c r="A221">
        <v>220</v>
      </c>
      <c r="B221" s="4">
        <f>VLOOKUP(A221,dischargeStations_SORTED!$A$3:$M$243,5,FALSE)</f>
        <v>38.906111099999997</v>
      </c>
      <c r="C221" s="4">
        <f>VLOOKUP(A221,dischargeStations_SORTED!$A$3:$M$243,6,FALSE)</f>
        <v>-94.64</v>
      </c>
      <c r="D221" s="4">
        <f>VLOOKUP(A221,dischargeStations_SORTED!$A$3:$M$243,11,FALSE)</f>
        <v>53.094756255000007</v>
      </c>
    </row>
    <row r="222" spans="1:4" x14ac:dyDescent="0.25">
      <c r="A222">
        <v>221</v>
      </c>
      <c r="B222" s="4">
        <f>VLOOKUP(A222,dischargeStations_SORTED!$A$3:$M$243,5,FALSE)</f>
        <v>38.883498170000003</v>
      </c>
      <c r="C222" s="4">
        <f>VLOOKUP(A222,dischargeStations_SORTED!$A$3:$M$243,6,FALSE)</f>
        <v>-94.880086000000006</v>
      </c>
      <c r="D222" s="4">
        <f>VLOOKUP(A222,dischargeStations_SORTED!$A$3:$M$243,11,FALSE)</f>
        <v>44.806794303000004</v>
      </c>
    </row>
    <row r="223" spans="1:4" x14ac:dyDescent="0.25">
      <c r="A223">
        <v>222</v>
      </c>
      <c r="B223" s="4">
        <f>VLOOKUP(A223,dischargeStations_SORTED!$A$3:$M$243,5,FALSE)</f>
        <v>39.565828699999997</v>
      </c>
      <c r="C223" s="4">
        <f>VLOOKUP(A223,dischargeStations_SORTED!$A$3:$M$243,6,FALSE)</f>
        <v>-95.962771000000004</v>
      </c>
      <c r="D223" s="4">
        <f>VLOOKUP(A223,dischargeStations_SORTED!$A$3:$M$243,11,FALSE)</f>
        <v>43.770799058999998</v>
      </c>
    </row>
    <row r="224" spans="1:4" x14ac:dyDescent="0.25">
      <c r="A224">
        <v>223</v>
      </c>
      <c r="B224" s="4">
        <f>VLOOKUP(A224,dischargeStations_SORTED!$A$3:$M$243,5,FALSE)</f>
        <v>37.674166669999998</v>
      </c>
      <c r="C224" s="4">
        <f>VLOOKUP(A224,dischargeStations_SORTED!$A$3:$M$243,6,FALSE)</f>
        <v>-97.480277799999996</v>
      </c>
      <c r="D224" s="4">
        <f>VLOOKUP(A224,dischargeStations_SORTED!$A$3:$M$243,11,FALSE)</f>
        <v>41.698808571000008</v>
      </c>
    </row>
    <row r="225" spans="1:4" x14ac:dyDescent="0.25">
      <c r="A225">
        <v>224</v>
      </c>
      <c r="B225" s="4">
        <f>VLOOKUP(A225,dischargeStations_SORTED!$A$3:$M$243,5,FALSE)</f>
        <v>38.69834299</v>
      </c>
      <c r="C225" s="4">
        <f>VLOOKUP(A225,dischargeStations_SORTED!$A$3:$M$243,6,FALSE)</f>
        <v>-95.008855699999998</v>
      </c>
      <c r="D225" s="4">
        <f>VLOOKUP(A225,dischargeStations_SORTED!$A$3:$M$243,11,FALSE)</f>
        <v>41.180810949000005</v>
      </c>
    </row>
    <row r="226" spans="1:4" x14ac:dyDescent="0.25">
      <c r="A226">
        <v>225</v>
      </c>
      <c r="B226" s="4">
        <f>VLOOKUP(A226,dischargeStations_SORTED!$A$3:$M$243,5,FALSE)</f>
        <v>38.927222200000003</v>
      </c>
      <c r="C226" s="4">
        <f>VLOOKUP(A226,dischargeStations_SORTED!$A$3:$M$243,6,FALSE)</f>
        <v>-94.696944400000007</v>
      </c>
      <c r="D226" s="4">
        <f>VLOOKUP(A226,dischargeStations_SORTED!$A$3:$M$243,11,FALSE)</f>
        <v>40.921812138000007</v>
      </c>
    </row>
    <row r="227" spans="1:4" x14ac:dyDescent="0.25">
      <c r="A227">
        <v>226</v>
      </c>
      <c r="B227" s="4">
        <f>VLOOKUP(A227,dischargeStations_SORTED!$A$3:$M$243,5,FALSE)</f>
        <v>38.912777779999999</v>
      </c>
      <c r="C227" s="4">
        <f>VLOOKUP(A227,dischargeStations_SORTED!$A$3:$M$243,6,FALSE)</f>
        <v>-94.718611100000004</v>
      </c>
      <c r="D227" s="4">
        <f>VLOOKUP(A227,dischargeStations_SORTED!$A$3:$M$243,11,FALSE)</f>
        <v>36.777831161999998</v>
      </c>
    </row>
    <row r="228" spans="1:4" x14ac:dyDescent="0.25">
      <c r="A228">
        <v>227</v>
      </c>
      <c r="B228" s="4">
        <f>VLOOKUP(A228,dischargeStations_SORTED!$A$3:$M$243,5,FALSE)</f>
        <v>39.014167540000003</v>
      </c>
      <c r="C228" s="4">
        <f>VLOOKUP(A228,dischargeStations_SORTED!$A$3:$M$243,6,FALSE)</f>
        <v>-95.748872500000004</v>
      </c>
      <c r="D228" s="4">
        <f>VLOOKUP(A228,dischargeStations_SORTED!$A$3:$M$243,11,FALSE)</f>
        <v>36.518832351</v>
      </c>
    </row>
    <row r="229" spans="1:4" x14ac:dyDescent="0.25">
      <c r="A229">
        <v>228</v>
      </c>
      <c r="B229" s="4">
        <f>VLOOKUP(A229,dischargeStations_SORTED!$A$3:$M$243,5,FALSE)</f>
        <v>38.85916667</v>
      </c>
      <c r="C229" s="4">
        <f>VLOOKUP(A229,dischargeStations_SORTED!$A$3:$M$243,6,FALSE)</f>
        <v>-94.853888900000001</v>
      </c>
      <c r="D229" s="4">
        <f>VLOOKUP(A229,dischargeStations_SORTED!$A$3:$M$243,11,FALSE)</f>
        <v>34.446841863000003</v>
      </c>
    </row>
    <row r="230" spans="1:4" x14ac:dyDescent="0.25">
      <c r="A230">
        <v>229</v>
      </c>
      <c r="B230" s="4">
        <f>VLOOKUP(A230,dischargeStations_SORTED!$A$3:$M$243,5,FALSE)</f>
        <v>37.863436370000002</v>
      </c>
      <c r="C230" s="4">
        <f>VLOOKUP(A230,dischargeStations_SORTED!$A$3:$M$243,6,FALSE)</f>
        <v>-97.023946199999997</v>
      </c>
      <c r="D230" s="4">
        <f>VLOOKUP(A230,dischargeStations_SORTED!$A$3:$M$243,11,FALSE)</f>
        <v>32.374851375000006</v>
      </c>
    </row>
    <row r="231" spans="1:4" x14ac:dyDescent="0.25">
      <c r="A231">
        <v>230</v>
      </c>
      <c r="B231" s="4">
        <f>VLOOKUP(A231,dischargeStations_SORTED!$A$3:$M$243,5,FALSE)</f>
        <v>39.000278799999997</v>
      </c>
      <c r="C231" s="4">
        <f>VLOOKUP(A231,dischargeStations_SORTED!$A$3:$M$243,6,FALSE)</f>
        <v>-95.711927000000003</v>
      </c>
      <c r="D231" s="4">
        <f>VLOOKUP(A231,dischargeStations_SORTED!$A$3:$M$243,11,FALSE)</f>
        <v>30.043862076</v>
      </c>
    </row>
    <row r="232" spans="1:4" x14ac:dyDescent="0.25">
      <c r="A232">
        <v>231</v>
      </c>
      <c r="B232" s="4">
        <f>VLOOKUP(A232,dischargeStations_SORTED!$A$3:$M$243,5,FALSE)</f>
        <v>38.767508399999997</v>
      </c>
      <c r="C232" s="4">
        <f>VLOOKUP(A232,dischargeStations_SORTED!$A$3:$M$243,6,FALSE)</f>
        <v>-94.879407299999997</v>
      </c>
      <c r="D232" s="4">
        <f>VLOOKUP(A232,dischargeStations_SORTED!$A$3:$M$243,11,FALSE)</f>
        <v>20.357306544600004</v>
      </c>
    </row>
    <row r="233" spans="1:4" x14ac:dyDescent="0.25">
      <c r="A233">
        <v>232</v>
      </c>
      <c r="B233" s="4">
        <f>VLOOKUP(A233,dischargeStations_SORTED!$A$3:$M$243,5,FALSE)</f>
        <v>39.102074999999999</v>
      </c>
      <c r="C233" s="4">
        <f>VLOOKUP(A233,dischargeStations_SORTED!$A$3:$M$243,6,FALSE)</f>
        <v>-96.594688899999994</v>
      </c>
      <c r="D233" s="4">
        <f>VLOOKUP(A233,dischargeStations_SORTED!$A$3:$M$243,11,FALSE)</f>
        <v>11.499547208400001</v>
      </c>
    </row>
    <row r="234" spans="1:4" x14ac:dyDescent="0.25">
      <c r="A234">
        <v>233</v>
      </c>
      <c r="B234" s="4">
        <f>VLOOKUP(A234,dischargeStations_SORTED!$A$3:$M$243,5,FALSE)</f>
        <v>39.056666800000002</v>
      </c>
      <c r="C234" s="4">
        <f>VLOOKUP(A234,dischargeStations_SORTED!$A$3:$M$243,6,FALSE)</f>
        <v>-95.772206400000002</v>
      </c>
      <c r="D234" s="4">
        <f>VLOOKUP(A234,dischargeStations_SORTED!$A$3:$M$243,11,FALSE)</f>
        <v>9.2203576716000004</v>
      </c>
    </row>
    <row r="235" spans="1:4" x14ac:dyDescent="0.25">
      <c r="A235">
        <v>234</v>
      </c>
      <c r="B235" s="4">
        <f>VLOOKUP(A235,dischargeStations_SORTED!$A$3:$M$243,5,FALSE)</f>
        <v>39.309611099999998</v>
      </c>
      <c r="C235" s="4">
        <f>VLOOKUP(A235,dischargeStations_SORTED!$A$3:$M$243,6,FALSE)</f>
        <v>-96.741555599999998</v>
      </c>
      <c r="D235" s="4">
        <f>VLOOKUP(A235,dischargeStations_SORTED!$A$3:$M$243,11,FALSE)</f>
        <v>0</v>
      </c>
    </row>
    <row r="236" spans="1:4" x14ac:dyDescent="0.25">
      <c r="A236">
        <v>235</v>
      </c>
      <c r="B236" s="4">
        <f>VLOOKUP(A236,dischargeStations_SORTED!$A$3:$M$243,5,FALSE)</f>
        <v>37.959861099999998</v>
      </c>
      <c r="C236" s="4">
        <f>VLOOKUP(A236,dischargeStations_SORTED!$A$3:$M$243,6,FALSE)</f>
        <v>-101.1207222</v>
      </c>
      <c r="D236" s="4">
        <f>VLOOKUP(A236,dischargeStations_SORTED!$A$3:$M$243,11,FALSE)</f>
        <v>0</v>
      </c>
    </row>
    <row r="237" spans="1:4" x14ac:dyDescent="0.25">
      <c r="A237">
        <v>236</v>
      </c>
      <c r="B237" s="4">
        <f>VLOOKUP(A237,dischargeStations_SORTED!$A$3:$M$243,5,FALSE)</f>
        <v>38.031391669999998</v>
      </c>
      <c r="C237" s="4">
        <f>VLOOKUP(A237,dischargeStations_SORTED!$A$3:$M$243,6,FALSE)</f>
        <v>-101.93492500000001</v>
      </c>
      <c r="D237" s="4">
        <f>VLOOKUP(A237,dischargeStations_SORTED!$A$3:$M$243,11,FALSE)</f>
        <v>0</v>
      </c>
    </row>
    <row r="238" spans="1:4" x14ac:dyDescent="0.25">
      <c r="A238">
        <v>237</v>
      </c>
      <c r="B238" s="4">
        <f>VLOOKUP(A238,dischargeStations_SORTED!$A$3:$M$243,5,FALSE)</f>
        <v>38.038345990000003</v>
      </c>
      <c r="C238" s="4">
        <f>VLOOKUP(A238,dischargeStations_SORTED!$A$3:$M$243,6,FALSE)</f>
        <v>-102.0390714</v>
      </c>
      <c r="D238" s="4">
        <f>VLOOKUP(A238,dischargeStations_SORTED!$A$3:$M$243,11,FALSE)</f>
        <v>0</v>
      </c>
    </row>
    <row r="239" spans="1:4" x14ac:dyDescent="0.25">
      <c r="A239">
        <v>238</v>
      </c>
      <c r="B239" s="4">
        <f>VLOOKUP(A239,dischargeStations_SORTED!$A$3:$M$243,5,FALSE)</f>
        <v>37.89723858</v>
      </c>
      <c r="C239" s="4">
        <f>VLOOKUP(A239,dischargeStations_SORTED!$A$3:$M$243,6,FALSE)</f>
        <v>-101.4412815</v>
      </c>
      <c r="D239" s="4">
        <f>VLOOKUP(A239,dischargeStations_SORTED!$A$3:$M$243,11,FALSE)</f>
        <v>0</v>
      </c>
    </row>
    <row r="240" spans="1:4" x14ac:dyDescent="0.25">
      <c r="A240">
        <v>239</v>
      </c>
      <c r="B240" s="4">
        <f>VLOOKUP(A240,dischargeStations_SORTED!$A$3:$M$243,5,FALSE)</f>
        <v>37.872239700000002</v>
      </c>
      <c r="C240" s="4">
        <f>VLOOKUP(A240,dischargeStations_SORTED!$A$3:$M$243,6,FALSE)</f>
        <v>-101.3587818</v>
      </c>
      <c r="D240" s="4">
        <f>VLOOKUP(A240,dischargeStations_SORTED!$A$3:$M$243,11,FALSE)</f>
        <v>0</v>
      </c>
    </row>
    <row r="241" spans="1:4" x14ac:dyDescent="0.25">
      <c r="A241">
        <v>240</v>
      </c>
      <c r="B241" s="4">
        <f>VLOOKUP(A241,dischargeStations_SORTED!$A$3:$M$243,5,FALSE)</f>
        <v>37.998078880000001</v>
      </c>
      <c r="C241" s="4">
        <f>VLOOKUP(A241,dischargeStations_SORTED!$A$3:$M$243,6,FALSE)</f>
        <v>-101.06072279999999</v>
      </c>
      <c r="D241" s="4">
        <f>VLOOKUP(A241,dischargeStations_SORTED!$A$3:$M$243,11,FALSE)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B003-B15A-44B3-A062-31B537212A6C}">
  <dimension ref="A1:F241"/>
  <sheetViews>
    <sheetView workbookViewId="0">
      <selection activeCell="D1" sqref="D1:F1"/>
    </sheetView>
  </sheetViews>
  <sheetFormatPr defaultRowHeight="15" x14ac:dyDescent="0.25"/>
  <cols>
    <col min="4" max="4" width="26" bestFit="1" customWidth="1"/>
    <col min="5" max="6" width="14.28515625" bestFit="1" customWidth="1"/>
  </cols>
  <sheetData>
    <row r="1" spans="1:6" x14ac:dyDescent="0.25">
      <c r="D1" t="s">
        <v>289</v>
      </c>
      <c r="E1" t="s">
        <v>287</v>
      </c>
      <c r="F1" t="s">
        <v>288</v>
      </c>
    </row>
    <row r="2" spans="1:6" x14ac:dyDescent="0.25">
      <c r="A2">
        <v>-94.791700000000006</v>
      </c>
      <c r="B2">
        <v>39.041699999999999</v>
      </c>
      <c r="C2">
        <v>1</v>
      </c>
      <c r="D2">
        <v>154841</v>
      </c>
      <c r="E2">
        <f>B2</f>
        <v>39.041699999999999</v>
      </c>
      <c r="F2">
        <f>A2</f>
        <v>-94.791700000000006</v>
      </c>
    </row>
    <row r="3" spans="1:6" x14ac:dyDescent="0.25">
      <c r="A3">
        <v>-94.958299999999994</v>
      </c>
      <c r="B3">
        <v>38.958300000000001</v>
      </c>
      <c r="C3">
        <v>2</v>
      </c>
      <c r="D3">
        <v>154307</v>
      </c>
      <c r="E3">
        <f t="shared" ref="E3:E66" si="0">B3</f>
        <v>38.958300000000001</v>
      </c>
      <c r="F3">
        <f t="shared" ref="F3:F66" si="1">A3</f>
        <v>-94.958299999999994</v>
      </c>
    </row>
    <row r="4" spans="1:6" x14ac:dyDescent="0.25">
      <c r="A4">
        <v>-95.208299999999994</v>
      </c>
      <c r="B4">
        <v>38.958300000000001</v>
      </c>
      <c r="C4">
        <v>3</v>
      </c>
      <c r="D4">
        <v>153040</v>
      </c>
      <c r="E4">
        <f t="shared" si="0"/>
        <v>38.958300000000001</v>
      </c>
      <c r="F4">
        <f t="shared" si="1"/>
        <v>-95.208299999999994</v>
      </c>
    </row>
    <row r="5" spans="1:6" x14ac:dyDescent="0.25">
      <c r="A5">
        <v>-95.375</v>
      </c>
      <c r="B5">
        <v>39.041699999999999</v>
      </c>
      <c r="C5">
        <v>4</v>
      </c>
      <c r="D5">
        <v>152706</v>
      </c>
      <c r="E5">
        <f t="shared" si="0"/>
        <v>39.041699999999999</v>
      </c>
      <c r="F5">
        <f t="shared" si="1"/>
        <v>-95.375</v>
      </c>
    </row>
    <row r="6" spans="1:6" x14ac:dyDescent="0.25">
      <c r="A6">
        <v>-95.625</v>
      </c>
      <c r="B6">
        <v>39.041699999999999</v>
      </c>
      <c r="C6">
        <v>5</v>
      </c>
      <c r="D6">
        <v>148255</v>
      </c>
      <c r="E6">
        <f t="shared" si="0"/>
        <v>39.041699999999999</v>
      </c>
      <c r="F6">
        <f t="shared" si="1"/>
        <v>-95.625</v>
      </c>
    </row>
    <row r="7" spans="1:6" x14ac:dyDescent="0.25">
      <c r="A7">
        <v>-95.708299999999994</v>
      </c>
      <c r="B7">
        <v>39.041699999999999</v>
      </c>
      <c r="C7">
        <v>6</v>
      </c>
      <c r="D7">
        <v>148121</v>
      </c>
      <c r="E7">
        <f t="shared" si="0"/>
        <v>39.041699999999999</v>
      </c>
      <c r="F7">
        <f t="shared" si="1"/>
        <v>-95.708299999999994</v>
      </c>
    </row>
    <row r="8" spans="1:6" x14ac:dyDescent="0.25">
      <c r="A8">
        <v>-96.125</v>
      </c>
      <c r="B8">
        <v>39.208300000000001</v>
      </c>
      <c r="C8">
        <v>7</v>
      </c>
      <c r="D8">
        <v>145657</v>
      </c>
      <c r="E8">
        <f t="shared" si="0"/>
        <v>39.208300000000001</v>
      </c>
      <c r="F8">
        <f t="shared" si="1"/>
        <v>-96.125</v>
      </c>
    </row>
    <row r="9" spans="1:6" x14ac:dyDescent="0.25">
      <c r="A9">
        <v>-96.291700000000006</v>
      </c>
      <c r="B9">
        <v>39.208300000000001</v>
      </c>
      <c r="C9">
        <v>8</v>
      </c>
      <c r="D9">
        <v>144524</v>
      </c>
      <c r="E9">
        <f t="shared" si="0"/>
        <v>39.208300000000001</v>
      </c>
      <c r="F9">
        <f t="shared" si="1"/>
        <v>-96.291700000000006</v>
      </c>
    </row>
    <row r="10" spans="1:6" x14ac:dyDescent="0.25">
      <c r="A10">
        <v>-96.791700000000006</v>
      </c>
      <c r="B10">
        <v>39.041699999999999</v>
      </c>
      <c r="C10">
        <v>9</v>
      </c>
      <c r="D10">
        <v>118809</v>
      </c>
      <c r="E10">
        <f t="shared" si="0"/>
        <v>39.041699999999999</v>
      </c>
      <c r="F10">
        <f t="shared" si="1"/>
        <v>-96.791700000000006</v>
      </c>
    </row>
    <row r="11" spans="1:6" x14ac:dyDescent="0.25">
      <c r="A11">
        <v>-97.125</v>
      </c>
      <c r="B11">
        <v>37.291699999999999</v>
      </c>
      <c r="C11">
        <v>10</v>
      </c>
      <c r="D11">
        <v>120187</v>
      </c>
      <c r="E11">
        <f t="shared" si="0"/>
        <v>37.291699999999999</v>
      </c>
      <c r="F11">
        <f t="shared" si="1"/>
        <v>-97.125</v>
      </c>
    </row>
    <row r="12" spans="1:6" x14ac:dyDescent="0.25">
      <c r="A12">
        <v>-97.041700000000006</v>
      </c>
      <c r="B12">
        <v>37.041699999999999</v>
      </c>
      <c r="C12">
        <v>11</v>
      </c>
      <c r="D12">
        <v>120872</v>
      </c>
      <c r="E12">
        <f t="shared" si="0"/>
        <v>37.041699999999999</v>
      </c>
      <c r="F12">
        <f t="shared" si="1"/>
        <v>-97.041700000000006</v>
      </c>
    </row>
    <row r="13" spans="1:6" x14ac:dyDescent="0.25">
      <c r="A13">
        <v>-97.208299999999994</v>
      </c>
      <c r="B13">
        <v>37.375</v>
      </c>
      <c r="C13">
        <v>12</v>
      </c>
      <c r="D13">
        <v>115840</v>
      </c>
      <c r="E13">
        <f t="shared" si="0"/>
        <v>37.375</v>
      </c>
      <c r="F13">
        <f t="shared" si="1"/>
        <v>-97.208299999999994</v>
      </c>
    </row>
    <row r="14" spans="1:6" x14ac:dyDescent="0.25">
      <c r="A14">
        <v>-97.291700000000006</v>
      </c>
      <c r="B14">
        <v>37.541699999999999</v>
      </c>
      <c r="C14">
        <v>13</v>
      </c>
      <c r="D14">
        <v>110324</v>
      </c>
      <c r="E14">
        <f t="shared" si="0"/>
        <v>37.541699999999999</v>
      </c>
      <c r="F14">
        <f t="shared" si="1"/>
        <v>-97.291700000000006</v>
      </c>
    </row>
    <row r="15" spans="1:6" x14ac:dyDescent="0.25">
      <c r="A15">
        <v>-97.291700000000006</v>
      </c>
      <c r="B15">
        <v>37.541699999999999</v>
      </c>
      <c r="C15">
        <v>14</v>
      </c>
      <c r="D15">
        <v>110324</v>
      </c>
      <c r="E15">
        <f t="shared" si="0"/>
        <v>37.541699999999999</v>
      </c>
      <c r="F15">
        <f t="shared" si="1"/>
        <v>-97.291700000000006</v>
      </c>
    </row>
    <row r="16" spans="1:6" x14ac:dyDescent="0.25">
      <c r="A16">
        <v>-97.375</v>
      </c>
      <c r="B16">
        <v>37.708300000000001</v>
      </c>
      <c r="C16">
        <v>15</v>
      </c>
      <c r="D16">
        <v>109712</v>
      </c>
      <c r="E16">
        <f t="shared" si="0"/>
        <v>37.708300000000001</v>
      </c>
      <c r="F16">
        <f t="shared" si="1"/>
        <v>-97.375</v>
      </c>
    </row>
    <row r="17" spans="1:6" x14ac:dyDescent="0.25">
      <c r="A17">
        <v>-97.375</v>
      </c>
      <c r="B17">
        <v>37.708300000000001</v>
      </c>
      <c r="C17">
        <v>16</v>
      </c>
      <c r="D17">
        <v>109712</v>
      </c>
      <c r="E17">
        <f t="shared" si="0"/>
        <v>37.708300000000001</v>
      </c>
      <c r="F17">
        <f t="shared" si="1"/>
        <v>-97.375</v>
      </c>
    </row>
    <row r="18" spans="1:6" x14ac:dyDescent="0.25">
      <c r="A18">
        <v>-97.541700000000006</v>
      </c>
      <c r="B18">
        <v>37.875</v>
      </c>
      <c r="C18">
        <v>17</v>
      </c>
      <c r="D18">
        <v>108695</v>
      </c>
      <c r="E18">
        <f t="shared" si="0"/>
        <v>37.875</v>
      </c>
      <c r="F18">
        <f t="shared" si="1"/>
        <v>-97.541700000000006</v>
      </c>
    </row>
    <row r="19" spans="1:6" x14ac:dyDescent="0.25">
      <c r="A19">
        <v>-97.791700000000006</v>
      </c>
      <c r="B19">
        <v>37.958300000000001</v>
      </c>
      <c r="C19">
        <v>18</v>
      </c>
      <c r="D19">
        <v>106398</v>
      </c>
      <c r="E19">
        <f t="shared" si="0"/>
        <v>37.958300000000001</v>
      </c>
      <c r="F19">
        <f t="shared" si="1"/>
        <v>-97.791700000000006</v>
      </c>
    </row>
    <row r="20" spans="1:6" x14ac:dyDescent="0.25">
      <c r="A20">
        <v>-98.041700000000006</v>
      </c>
      <c r="B20">
        <v>38.125</v>
      </c>
      <c r="C20">
        <v>19</v>
      </c>
      <c r="D20">
        <v>104301</v>
      </c>
      <c r="E20">
        <f t="shared" si="0"/>
        <v>38.125</v>
      </c>
      <c r="F20">
        <f t="shared" si="1"/>
        <v>-98.041700000000006</v>
      </c>
    </row>
    <row r="21" spans="1:6" x14ac:dyDescent="0.25">
      <c r="A21">
        <v>-98.791700000000006</v>
      </c>
      <c r="B21">
        <v>38.375</v>
      </c>
      <c r="C21">
        <v>20</v>
      </c>
      <c r="D21">
        <v>96596.5</v>
      </c>
      <c r="E21">
        <f t="shared" si="0"/>
        <v>38.375</v>
      </c>
      <c r="F21">
        <f t="shared" si="1"/>
        <v>-98.791700000000006</v>
      </c>
    </row>
    <row r="22" spans="1:6" x14ac:dyDescent="0.25">
      <c r="A22">
        <v>-99.041700000000006</v>
      </c>
      <c r="B22">
        <v>38.208300000000001</v>
      </c>
      <c r="C22">
        <v>21</v>
      </c>
      <c r="D22">
        <v>92896.7</v>
      </c>
      <c r="E22">
        <f t="shared" si="0"/>
        <v>38.208300000000001</v>
      </c>
      <c r="F22">
        <f t="shared" si="1"/>
        <v>-99.041700000000006</v>
      </c>
    </row>
    <row r="23" spans="1:6" x14ac:dyDescent="0.25">
      <c r="A23">
        <v>-99.291700000000006</v>
      </c>
      <c r="B23">
        <v>38.041699999999999</v>
      </c>
      <c r="C23">
        <v>22</v>
      </c>
      <c r="D23">
        <v>84735.3</v>
      </c>
      <c r="E23">
        <f t="shared" si="0"/>
        <v>38.041699999999999</v>
      </c>
      <c r="F23">
        <f t="shared" si="1"/>
        <v>-99.291700000000006</v>
      </c>
    </row>
    <row r="24" spans="1:6" x14ac:dyDescent="0.25">
      <c r="A24">
        <v>-100.792</v>
      </c>
      <c r="B24">
        <v>37.958300000000001</v>
      </c>
      <c r="C24">
        <v>23</v>
      </c>
      <c r="D24">
        <v>77403.199999999997</v>
      </c>
      <c r="E24">
        <f t="shared" si="0"/>
        <v>37.958300000000001</v>
      </c>
      <c r="F24">
        <f t="shared" si="1"/>
        <v>-100.792</v>
      </c>
    </row>
    <row r="25" spans="1:6" x14ac:dyDescent="0.25">
      <c r="A25">
        <v>-101.125</v>
      </c>
      <c r="B25">
        <v>37.958300000000001</v>
      </c>
      <c r="C25">
        <v>24</v>
      </c>
      <c r="D25">
        <v>76118.2</v>
      </c>
      <c r="E25">
        <f t="shared" si="0"/>
        <v>37.958300000000001</v>
      </c>
      <c r="F25">
        <f t="shared" si="1"/>
        <v>-101.125</v>
      </c>
    </row>
    <row r="26" spans="1:6" x14ac:dyDescent="0.25">
      <c r="A26">
        <v>-101.542</v>
      </c>
      <c r="B26">
        <v>37.958300000000001</v>
      </c>
      <c r="C26">
        <v>25</v>
      </c>
      <c r="D26">
        <v>67682.399999999994</v>
      </c>
      <c r="E26">
        <f t="shared" si="0"/>
        <v>37.958300000000001</v>
      </c>
      <c r="F26">
        <f t="shared" si="1"/>
        <v>-101.542</v>
      </c>
    </row>
    <row r="27" spans="1:6" x14ac:dyDescent="0.25">
      <c r="A27">
        <v>-101.792</v>
      </c>
      <c r="B27">
        <v>37.958300000000001</v>
      </c>
      <c r="C27">
        <v>26</v>
      </c>
      <c r="D27">
        <v>67141</v>
      </c>
      <c r="E27">
        <f t="shared" si="0"/>
        <v>37.958300000000001</v>
      </c>
      <c r="F27">
        <f t="shared" si="1"/>
        <v>-101.792</v>
      </c>
    </row>
    <row r="28" spans="1:6" x14ac:dyDescent="0.25">
      <c r="A28">
        <v>-102.042</v>
      </c>
      <c r="B28">
        <v>38.041699999999999</v>
      </c>
      <c r="C28">
        <v>27</v>
      </c>
      <c r="D28">
        <v>66329</v>
      </c>
      <c r="E28">
        <f t="shared" si="0"/>
        <v>38.041699999999999</v>
      </c>
      <c r="F28">
        <f t="shared" si="1"/>
        <v>-102.042</v>
      </c>
    </row>
    <row r="29" spans="1:6" x14ac:dyDescent="0.25">
      <c r="A29">
        <v>-96.708299999999994</v>
      </c>
      <c r="B29">
        <v>39.041699999999999</v>
      </c>
      <c r="C29">
        <v>28</v>
      </c>
      <c r="D29">
        <v>119076</v>
      </c>
      <c r="E29">
        <f t="shared" si="0"/>
        <v>39.041699999999999</v>
      </c>
      <c r="F29">
        <f t="shared" si="1"/>
        <v>-96.708299999999994</v>
      </c>
    </row>
    <row r="30" spans="1:6" x14ac:dyDescent="0.25">
      <c r="A30">
        <v>-97.125</v>
      </c>
      <c r="B30">
        <v>39.375</v>
      </c>
      <c r="C30">
        <v>29</v>
      </c>
      <c r="D30">
        <v>63319.8</v>
      </c>
      <c r="E30">
        <f t="shared" si="0"/>
        <v>39.375</v>
      </c>
      <c r="F30">
        <f t="shared" si="1"/>
        <v>-97.125</v>
      </c>
    </row>
    <row r="31" spans="1:6" x14ac:dyDescent="0.25">
      <c r="A31">
        <v>-97.791700000000006</v>
      </c>
      <c r="B31">
        <v>39.791699999999999</v>
      </c>
      <c r="C31">
        <v>30</v>
      </c>
      <c r="D31">
        <v>59878.5</v>
      </c>
      <c r="E31">
        <f t="shared" si="0"/>
        <v>39.791699999999999</v>
      </c>
      <c r="F31">
        <f t="shared" si="1"/>
        <v>-97.791700000000006</v>
      </c>
    </row>
    <row r="32" spans="1:6" x14ac:dyDescent="0.25">
      <c r="A32">
        <v>-97.625</v>
      </c>
      <c r="B32">
        <v>39.625</v>
      </c>
      <c r="C32">
        <v>31</v>
      </c>
      <c r="D32">
        <v>60870.1</v>
      </c>
      <c r="E32">
        <f t="shared" si="0"/>
        <v>39.625</v>
      </c>
      <c r="F32">
        <f t="shared" si="1"/>
        <v>-97.625</v>
      </c>
    </row>
    <row r="33" spans="1:6" x14ac:dyDescent="0.25">
      <c r="A33">
        <v>-97.958299999999994</v>
      </c>
      <c r="B33">
        <v>39.958300000000001</v>
      </c>
      <c r="C33">
        <v>32</v>
      </c>
      <c r="D33">
        <v>59022</v>
      </c>
      <c r="E33">
        <f t="shared" si="0"/>
        <v>39.958300000000001</v>
      </c>
      <c r="F33">
        <f t="shared" si="1"/>
        <v>-97.958299999999994</v>
      </c>
    </row>
    <row r="34" spans="1:6" x14ac:dyDescent="0.25">
      <c r="A34">
        <v>-97.125</v>
      </c>
      <c r="B34">
        <v>38.875</v>
      </c>
      <c r="C34">
        <v>33</v>
      </c>
      <c r="D34">
        <v>51954.5</v>
      </c>
      <c r="E34">
        <f t="shared" si="0"/>
        <v>38.875</v>
      </c>
      <c r="F34">
        <f t="shared" si="1"/>
        <v>-97.125</v>
      </c>
    </row>
    <row r="35" spans="1:6" x14ac:dyDescent="0.25">
      <c r="A35">
        <v>-97.375</v>
      </c>
      <c r="B35">
        <v>38.875</v>
      </c>
      <c r="C35">
        <v>34</v>
      </c>
      <c r="D35">
        <v>51151.3</v>
      </c>
      <c r="E35">
        <f t="shared" si="0"/>
        <v>38.875</v>
      </c>
      <c r="F35">
        <f t="shared" si="1"/>
        <v>-97.375</v>
      </c>
    </row>
    <row r="36" spans="1:6" x14ac:dyDescent="0.25">
      <c r="A36">
        <v>-99.375</v>
      </c>
      <c r="B36">
        <v>36.958300000000001</v>
      </c>
      <c r="C36">
        <v>35</v>
      </c>
      <c r="D36">
        <v>23066.1</v>
      </c>
      <c r="E36">
        <f t="shared" si="0"/>
        <v>36.958300000000001</v>
      </c>
      <c r="F36">
        <f t="shared" si="1"/>
        <v>-99.375</v>
      </c>
    </row>
    <row r="37" spans="1:6" x14ac:dyDescent="0.25">
      <c r="A37">
        <v>-96.541700000000006</v>
      </c>
      <c r="B37">
        <v>39.208300000000001</v>
      </c>
      <c r="C37">
        <v>36</v>
      </c>
      <c r="D37">
        <v>23254.9</v>
      </c>
      <c r="E37">
        <f t="shared" si="0"/>
        <v>39.208300000000001</v>
      </c>
      <c r="F37">
        <f t="shared" si="1"/>
        <v>-96.541700000000006</v>
      </c>
    </row>
    <row r="38" spans="1:6" x14ac:dyDescent="0.25">
      <c r="A38">
        <v>-100.375</v>
      </c>
      <c r="B38">
        <v>36.958300000000001</v>
      </c>
      <c r="C38">
        <v>37</v>
      </c>
      <c r="D38">
        <v>15275.6</v>
      </c>
      <c r="E38">
        <f t="shared" si="0"/>
        <v>36.958300000000001</v>
      </c>
      <c r="F38">
        <f t="shared" si="1"/>
        <v>-100.375</v>
      </c>
    </row>
    <row r="39" spans="1:6" x14ac:dyDescent="0.25">
      <c r="A39">
        <v>-97.541700000000006</v>
      </c>
      <c r="B39">
        <v>38.791699999999999</v>
      </c>
      <c r="C39">
        <v>38</v>
      </c>
      <c r="D39">
        <v>25033.5</v>
      </c>
      <c r="E39">
        <f t="shared" si="0"/>
        <v>38.791699999999999</v>
      </c>
      <c r="F39">
        <f t="shared" si="1"/>
        <v>-97.541700000000006</v>
      </c>
    </row>
    <row r="40" spans="1:6" x14ac:dyDescent="0.25">
      <c r="A40">
        <v>-97.625</v>
      </c>
      <c r="B40">
        <v>38.625</v>
      </c>
      <c r="C40">
        <v>39</v>
      </c>
      <c r="D40">
        <v>24228.3</v>
      </c>
      <c r="E40">
        <f t="shared" si="0"/>
        <v>38.625</v>
      </c>
      <c r="F40">
        <f t="shared" si="1"/>
        <v>-97.625</v>
      </c>
    </row>
    <row r="41" spans="1:6" x14ac:dyDescent="0.25">
      <c r="A41">
        <v>-97.875</v>
      </c>
      <c r="B41">
        <v>38.541699999999999</v>
      </c>
      <c r="C41">
        <v>40</v>
      </c>
      <c r="D41">
        <v>23355.5</v>
      </c>
      <c r="E41">
        <f t="shared" si="0"/>
        <v>38.541699999999999</v>
      </c>
      <c r="F41">
        <f t="shared" si="1"/>
        <v>-97.875</v>
      </c>
    </row>
    <row r="42" spans="1:6" x14ac:dyDescent="0.25">
      <c r="A42">
        <v>-98.125</v>
      </c>
      <c r="B42">
        <v>38.708300000000001</v>
      </c>
      <c r="C42">
        <v>41</v>
      </c>
      <c r="D42">
        <v>22483.200000000001</v>
      </c>
      <c r="E42">
        <f t="shared" si="0"/>
        <v>38.708300000000001</v>
      </c>
      <c r="F42">
        <f t="shared" si="1"/>
        <v>-98.125</v>
      </c>
    </row>
    <row r="43" spans="1:6" x14ac:dyDescent="0.25">
      <c r="A43">
        <v>-98.708299999999994</v>
      </c>
      <c r="B43">
        <v>38.791699999999999</v>
      </c>
      <c r="C43">
        <v>42</v>
      </c>
      <c r="D43">
        <v>21076.799999999999</v>
      </c>
      <c r="E43">
        <f t="shared" si="0"/>
        <v>38.791699999999999</v>
      </c>
      <c r="F43">
        <f t="shared" si="1"/>
        <v>-98.708299999999994</v>
      </c>
    </row>
    <row r="44" spans="1:6" x14ac:dyDescent="0.25">
      <c r="A44">
        <v>-98.791700000000006</v>
      </c>
      <c r="B44">
        <v>38.791699999999999</v>
      </c>
      <c r="C44">
        <v>43</v>
      </c>
      <c r="D44">
        <v>20876</v>
      </c>
      <c r="E44">
        <f t="shared" si="0"/>
        <v>38.791699999999999</v>
      </c>
      <c r="F44">
        <f t="shared" si="1"/>
        <v>-98.791700000000006</v>
      </c>
    </row>
    <row r="45" spans="1:6" x14ac:dyDescent="0.25">
      <c r="A45">
        <v>-97.375</v>
      </c>
      <c r="B45">
        <v>38.875</v>
      </c>
      <c r="C45">
        <v>44</v>
      </c>
      <c r="D45">
        <v>51151.3</v>
      </c>
      <c r="E45">
        <f t="shared" si="0"/>
        <v>38.875</v>
      </c>
      <c r="F45">
        <f t="shared" si="1"/>
        <v>-97.375</v>
      </c>
    </row>
    <row r="46" spans="1:6" x14ac:dyDescent="0.25">
      <c r="A46">
        <v>-97.625</v>
      </c>
      <c r="B46">
        <v>39.041699999999999</v>
      </c>
      <c r="C46">
        <v>45</v>
      </c>
      <c r="D46">
        <v>24446.799999999999</v>
      </c>
      <c r="E46">
        <f t="shared" si="0"/>
        <v>39.041699999999999</v>
      </c>
      <c r="F46">
        <f t="shared" si="1"/>
        <v>-97.625</v>
      </c>
    </row>
    <row r="47" spans="1:6" x14ac:dyDescent="0.25">
      <c r="A47">
        <v>-99.041700000000006</v>
      </c>
      <c r="B47">
        <v>38.708300000000001</v>
      </c>
      <c r="C47">
        <v>46</v>
      </c>
      <c r="D47">
        <v>20005.7</v>
      </c>
      <c r="E47">
        <f t="shared" si="0"/>
        <v>38.708300000000001</v>
      </c>
      <c r="F47">
        <f t="shared" si="1"/>
        <v>-99.041700000000006</v>
      </c>
    </row>
    <row r="48" spans="1:6" x14ac:dyDescent="0.25">
      <c r="A48">
        <v>-99.208299999999994</v>
      </c>
      <c r="B48">
        <v>38.708300000000001</v>
      </c>
      <c r="C48">
        <v>47</v>
      </c>
      <c r="D48">
        <v>19603.7</v>
      </c>
      <c r="E48">
        <f t="shared" si="0"/>
        <v>38.708300000000001</v>
      </c>
      <c r="F48">
        <f t="shared" si="1"/>
        <v>-99.208299999999994</v>
      </c>
    </row>
    <row r="49" spans="1:6" x14ac:dyDescent="0.25">
      <c r="A49">
        <v>-99.291700000000006</v>
      </c>
      <c r="B49">
        <v>38.708300000000001</v>
      </c>
      <c r="C49">
        <v>48</v>
      </c>
      <c r="D49">
        <v>19269</v>
      </c>
      <c r="E49">
        <f t="shared" si="0"/>
        <v>38.708300000000001</v>
      </c>
      <c r="F49">
        <f t="shared" si="1"/>
        <v>-99.291700000000006</v>
      </c>
    </row>
    <row r="50" spans="1:6" x14ac:dyDescent="0.25">
      <c r="A50">
        <v>-98.041700000000006</v>
      </c>
      <c r="B50">
        <v>39.375</v>
      </c>
      <c r="C50">
        <v>49</v>
      </c>
      <c r="D50">
        <v>11458.5</v>
      </c>
      <c r="E50">
        <f t="shared" si="0"/>
        <v>39.375</v>
      </c>
      <c r="F50">
        <f t="shared" si="1"/>
        <v>-98.041700000000006</v>
      </c>
    </row>
    <row r="51" spans="1:6" x14ac:dyDescent="0.25">
      <c r="A51">
        <v>-98.208299999999994</v>
      </c>
      <c r="B51">
        <v>39.458300000000001</v>
      </c>
      <c r="C51">
        <v>50</v>
      </c>
      <c r="D51">
        <v>10927.4</v>
      </c>
      <c r="E51">
        <f t="shared" si="0"/>
        <v>39.458300000000001</v>
      </c>
      <c r="F51">
        <f t="shared" si="1"/>
        <v>-98.208299999999994</v>
      </c>
    </row>
    <row r="52" spans="1:6" x14ac:dyDescent="0.25">
      <c r="A52">
        <v>-99.958299999999994</v>
      </c>
      <c r="B52">
        <v>38.791699999999999</v>
      </c>
      <c r="C52">
        <v>51</v>
      </c>
      <c r="D52">
        <v>17394.2</v>
      </c>
      <c r="E52">
        <f t="shared" si="0"/>
        <v>38.791699999999999</v>
      </c>
      <c r="F52">
        <f t="shared" si="1"/>
        <v>-99.958299999999994</v>
      </c>
    </row>
    <row r="53" spans="1:6" x14ac:dyDescent="0.25">
      <c r="A53">
        <v>-95.125</v>
      </c>
      <c r="B53">
        <v>37.291699999999999</v>
      </c>
      <c r="C53">
        <v>52</v>
      </c>
      <c r="D53">
        <v>14709.8</v>
      </c>
      <c r="E53">
        <f t="shared" si="0"/>
        <v>37.291699999999999</v>
      </c>
      <c r="F53">
        <f t="shared" si="1"/>
        <v>-95.125</v>
      </c>
    </row>
    <row r="54" spans="1:6" x14ac:dyDescent="0.25">
      <c r="A54">
        <v>-96.625</v>
      </c>
      <c r="B54">
        <v>39.791699999999999</v>
      </c>
      <c r="C54">
        <v>53</v>
      </c>
      <c r="D54">
        <v>10624.9</v>
      </c>
      <c r="E54">
        <f t="shared" si="0"/>
        <v>39.791699999999999</v>
      </c>
      <c r="F54">
        <f t="shared" si="1"/>
        <v>-96.625</v>
      </c>
    </row>
    <row r="55" spans="1:6" x14ac:dyDescent="0.25">
      <c r="A55">
        <v>-95.458299999999994</v>
      </c>
      <c r="B55">
        <v>37.875</v>
      </c>
      <c r="C55">
        <v>54</v>
      </c>
      <c r="D55">
        <v>12055.2</v>
      </c>
      <c r="E55">
        <f t="shared" si="0"/>
        <v>37.875</v>
      </c>
      <c r="F55">
        <f t="shared" si="1"/>
        <v>-95.458299999999994</v>
      </c>
    </row>
    <row r="56" spans="1:6" x14ac:dyDescent="0.25">
      <c r="A56">
        <v>-100.792</v>
      </c>
      <c r="B56">
        <v>38.791699999999999</v>
      </c>
      <c r="C56">
        <v>55</v>
      </c>
      <c r="D56">
        <v>13714.6</v>
      </c>
      <c r="E56">
        <f t="shared" si="0"/>
        <v>38.791699999999999</v>
      </c>
      <c r="F56">
        <f t="shared" si="1"/>
        <v>-100.792</v>
      </c>
    </row>
    <row r="57" spans="1:6" x14ac:dyDescent="0.25">
      <c r="A57">
        <v>-96.791700000000006</v>
      </c>
      <c r="B57">
        <v>39.708300000000001</v>
      </c>
      <c r="C57">
        <v>56</v>
      </c>
      <c r="D57">
        <v>8923.59</v>
      </c>
      <c r="E57">
        <f t="shared" si="0"/>
        <v>39.708300000000001</v>
      </c>
      <c r="F57">
        <f t="shared" si="1"/>
        <v>-96.791700000000006</v>
      </c>
    </row>
    <row r="58" spans="1:6" x14ac:dyDescent="0.25">
      <c r="A58">
        <v>-95.625</v>
      </c>
      <c r="B58">
        <v>37.041699999999999</v>
      </c>
      <c r="C58">
        <v>57</v>
      </c>
      <c r="D58">
        <v>9047.39</v>
      </c>
      <c r="E58">
        <f t="shared" si="0"/>
        <v>37.041699999999999</v>
      </c>
      <c r="F58">
        <f t="shared" si="1"/>
        <v>-95.625</v>
      </c>
    </row>
    <row r="59" spans="1:6" x14ac:dyDescent="0.25">
      <c r="A59">
        <v>-94.541700000000006</v>
      </c>
      <c r="B59">
        <v>38.208300000000001</v>
      </c>
      <c r="C59">
        <v>58</v>
      </c>
      <c r="D59">
        <v>7126.16</v>
      </c>
      <c r="E59">
        <f t="shared" si="0"/>
        <v>38.208300000000001</v>
      </c>
      <c r="F59">
        <f t="shared" si="1"/>
        <v>-94.541700000000006</v>
      </c>
    </row>
    <row r="60" spans="1:6" x14ac:dyDescent="0.25">
      <c r="A60">
        <v>-95.708299999999994</v>
      </c>
      <c r="B60">
        <v>38.125</v>
      </c>
      <c r="C60">
        <v>59</v>
      </c>
      <c r="D60">
        <v>10025.299999999999</v>
      </c>
      <c r="E60">
        <f t="shared" si="0"/>
        <v>38.125</v>
      </c>
      <c r="F60">
        <f t="shared" si="1"/>
        <v>-95.708299999999994</v>
      </c>
    </row>
    <row r="61" spans="1:6" x14ac:dyDescent="0.25">
      <c r="A61">
        <v>-101.792</v>
      </c>
      <c r="B61">
        <v>37.125</v>
      </c>
      <c r="C61">
        <v>60</v>
      </c>
      <c r="D61">
        <v>8851.1</v>
      </c>
      <c r="E61">
        <f t="shared" si="0"/>
        <v>37.125</v>
      </c>
      <c r="F61">
        <f t="shared" si="1"/>
        <v>-101.792</v>
      </c>
    </row>
    <row r="62" spans="1:6" x14ac:dyDescent="0.25">
      <c r="A62">
        <v>-95.708299999999994</v>
      </c>
      <c r="B62">
        <v>37.208300000000001</v>
      </c>
      <c r="C62">
        <v>61</v>
      </c>
      <c r="D62">
        <v>7612.65</v>
      </c>
      <c r="E62">
        <f t="shared" si="0"/>
        <v>37.208300000000001</v>
      </c>
      <c r="F62">
        <f t="shared" si="1"/>
        <v>-95.708299999999994</v>
      </c>
    </row>
    <row r="63" spans="1:6" x14ac:dyDescent="0.25">
      <c r="A63">
        <v>-97.791700000000006</v>
      </c>
      <c r="B63">
        <v>39.125</v>
      </c>
      <c r="C63">
        <v>62</v>
      </c>
      <c r="D63">
        <v>10325.5</v>
      </c>
      <c r="E63">
        <f t="shared" si="0"/>
        <v>39.125</v>
      </c>
      <c r="F63">
        <f t="shared" si="1"/>
        <v>-97.791700000000006</v>
      </c>
    </row>
    <row r="64" spans="1:6" x14ac:dyDescent="0.25">
      <c r="A64">
        <v>-96.041700000000006</v>
      </c>
      <c r="B64">
        <v>38.375</v>
      </c>
      <c r="C64">
        <v>63</v>
      </c>
      <c r="D64">
        <v>7401.1</v>
      </c>
      <c r="E64">
        <f t="shared" si="0"/>
        <v>38.375</v>
      </c>
      <c r="F64">
        <f t="shared" si="1"/>
        <v>-96.041700000000006</v>
      </c>
    </row>
    <row r="65" spans="1:6" x14ac:dyDescent="0.25">
      <c r="A65">
        <v>-96.958299999999994</v>
      </c>
      <c r="B65">
        <v>39.958300000000001</v>
      </c>
      <c r="C65">
        <v>64</v>
      </c>
      <c r="D65">
        <v>7538.58</v>
      </c>
      <c r="E65">
        <f t="shared" si="0"/>
        <v>39.958300000000001</v>
      </c>
      <c r="F65">
        <f t="shared" si="1"/>
        <v>-96.958299999999994</v>
      </c>
    </row>
    <row r="66" spans="1:6" x14ac:dyDescent="0.25">
      <c r="A66">
        <v>-94.708299999999994</v>
      </c>
      <c r="B66">
        <v>38.291699999999999</v>
      </c>
      <c r="C66">
        <v>65</v>
      </c>
      <c r="D66">
        <v>6383.72</v>
      </c>
      <c r="E66">
        <f t="shared" si="0"/>
        <v>38.291699999999999</v>
      </c>
      <c r="F66">
        <f t="shared" si="1"/>
        <v>-94.708299999999994</v>
      </c>
    </row>
    <row r="67" spans="1:6" x14ac:dyDescent="0.25">
      <c r="A67">
        <v>-98.041700000000006</v>
      </c>
      <c r="B67">
        <v>39.041699999999999</v>
      </c>
      <c r="C67">
        <v>66</v>
      </c>
      <c r="D67">
        <v>9726.14</v>
      </c>
      <c r="E67">
        <f t="shared" ref="E67:E130" si="2">B67</f>
        <v>39.041699999999999</v>
      </c>
      <c r="F67">
        <f t="shared" ref="F67:F130" si="3">A67</f>
        <v>-98.041700000000006</v>
      </c>
    </row>
    <row r="68" spans="1:6" x14ac:dyDescent="0.25">
      <c r="A68">
        <v>-94.708299999999994</v>
      </c>
      <c r="B68">
        <v>36.958300000000001</v>
      </c>
      <c r="C68">
        <v>67</v>
      </c>
      <c r="D68">
        <v>7458.28</v>
      </c>
      <c r="E68">
        <f t="shared" si="2"/>
        <v>36.958300000000001</v>
      </c>
      <c r="F68">
        <f t="shared" si="3"/>
        <v>-94.708299999999994</v>
      </c>
    </row>
    <row r="69" spans="1:6" x14ac:dyDescent="0.25">
      <c r="A69">
        <v>-98.625</v>
      </c>
      <c r="B69">
        <v>39.541699999999999</v>
      </c>
      <c r="C69">
        <v>68</v>
      </c>
      <c r="D69">
        <v>8476</v>
      </c>
      <c r="E69">
        <f t="shared" si="2"/>
        <v>39.541699999999999</v>
      </c>
      <c r="F69">
        <f t="shared" si="3"/>
        <v>-98.625</v>
      </c>
    </row>
    <row r="70" spans="1:6" x14ac:dyDescent="0.25">
      <c r="A70">
        <v>-99.291700000000006</v>
      </c>
      <c r="B70">
        <v>38.208300000000001</v>
      </c>
      <c r="C70">
        <v>69</v>
      </c>
      <c r="D70">
        <v>7350.9</v>
      </c>
      <c r="E70">
        <f t="shared" si="2"/>
        <v>38.208300000000001</v>
      </c>
      <c r="F70">
        <f t="shared" si="3"/>
        <v>-99.291700000000006</v>
      </c>
    </row>
    <row r="71" spans="1:6" x14ac:dyDescent="0.25">
      <c r="A71">
        <v>-97.375</v>
      </c>
      <c r="B71">
        <v>37.458300000000001</v>
      </c>
      <c r="C71">
        <v>70</v>
      </c>
      <c r="D71">
        <v>4765.13</v>
      </c>
      <c r="E71">
        <f t="shared" si="2"/>
        <v>37.458300000000001</v>
      </c>
      <c r="F71">
        <f t="shared" si="3"/>
        <v>-97.375</v>
      </c>
    </row>
    <row r="72" spans="1:6" x14ac:dyDescent="0.25">
      <c r="A72">
        <v>-98.625</v>
      </c>
      <c r="B72">
        <v>39.541699999999999</v>
      </c>
      <c r="C72">
        <v>71</v>
      </c>
      <c r="D72">
        <v>8476</v>
      </c>
      <c r="E72">
        <f t="shared" si="2"/>
        <v>39.541699999999999</v>
      </c>
      <c r="F72">
        <f t="shared" si="3"/>
        <v>-98.625</v>
      </c>
    </row>
    <row r="73" spans="1:6" x14ac:dyDescent="0.25">
      <c r="A73">
        <v>-98.375</v>
      </c>
      <c r="B73">
        <v>39.041699999999999</v>
      </c>
      <c r="C73">
        <v>72</v>
      </c>
      <c r="D73">
        <v>8926.2900000000009</v>
      </c>
      <c r="E73">
        <f t="shared" si="2"/>
        <v>39.041699999999999</v>
      </c>
      <c r="F73">
        <f t="shared" si="3"/>
        <v>-98.375</v>
      </c>
    </row>
    <row r="74" spans="1:6" x14ac:dyDescent="0.25">
      <c r="A74">
        <v>-95.958299999999994</v>
      </c>
      <c r="B74">
        <v>38.291699999999999</v>
      </c>
      <c r="C74">
        <v>73</v>
      </c>
      <c r="D74">
        <v>7670.84</v>
      </c>
      <c r="E74">
        <f t="shared" si="2"/>
        <v>38.291699999999999</v>
      </c>
      <c r="F74">
        <f t="shared" si="3"/>
        <v>-95.958299999999994</v>
      </c>
    </row>
    <row r="75" spans="1:6" x14ac:dyDescent="0.25">
      <c r="A75">
        <v>-96.875</v>
      </c>
      <c r="B75">
        <v>37.125</v>
      </c>
      <c r="C75">
        <v>74</v>
      </c>
      <c r="D75">
        <v>1571.6</v>
      </c>
      <c r="E75">
        <f t="shared" si="2"/>
        <v>37.125</v>
      </c>
      <c r="F75">
        <f t="shared" si="3"/>
        <v>-96.875</v>
      </c>
    </row>
    <row r="76" spans="1:6" x14ac:dyDescent="0.25">
      <c r="A76">
        <v>-101.958</v>
      </c>
      <c r="B76">
        <v>39.708300000000001</v>
      </c>
      <c r="C76">
        <v>75</v>
      </c>
      <c r="D76">
        <v>9148.34</v>
      </c>
      <c r="E76">
        <f t="shared" si="2"/>
        <v>39.708300000000001</v>
      </c>
      <c r="F76">
        <f t="shared" si="3"/>
        <v>-101.958</v>
      </c>
    </row>
    <row r="77" spans="1:6" x14ac:dyDescent="0.25">
      <c r="A77">
        <v>-96.125</v>
      </c>
      <c r="B77">
        <v>38.375</v>
      </c>
      <c r="C77">
        <v>76</v>
      </c>
      <c r="D77">
        <v>6997.58</v>
      </c>
      <c r="E77">
        <f t="shared" si="2"/>
        <v>38.375</v>
      </c>
      <c r="F77">
        <f t="shared" si="3"/>
        <v>-96.125</v>
      </c>
    </row>
    <row r="78" spans="1:6" x14ac:dyDescent="0.25">
      <c r="A78">
        <v>-96.375</v>
      </c>
      <c r="B78">
        <v>38.375</v>
      </c>
      <c r="C78">
        <v>77</v>
      </c>
      <c r="D78">
        <v>4917.5600000000004</v>
      </c>
      <c r="E78">
        <f t="shared" si="2"/>
        <v>38.375</v>
      </c>
      <c r="F78">
        <f t="shared" si="3"/>
        <v>-96.375</v>
      </c>
    </row>
    <row r="79" spans="1:6" x14ac:dyDescent="0.25">
      <c r="A79">
        <v>-100.458</v>
      </c>
      <c r="B79">
        <v>40.041699999999999</v>
      </c>
      <c r="C79">
        <v>78</v>
      </c>
      <c r="D79">
        <v>8132.71</v>
      </c>
      <c r="E79">
        <f t="shared" si="2"/>
        <v>40.041699999999999</v>
      </c>
      <c r="F79">
        <f t="shared" si="3"/>
        <v>-100.458</v>
      </c>
    </row>
    <row r="80" spans="1:6" x14ac:dyDescent="0.25">
      <c r="A80">
        <v>-98.958299999999994</v>
      </c>
      <c r="B80">
        <v>38.458300000000001</v>
      </c>
      <c r="C80">
        <v>79</v>
      </c>
      <c r="D80">
        <v>2285.33</v>
      </c>
      <c r="E80">
        <f t="shared" si="2"/>
        <v>38.458300000000001</v>
      </c>
      <c r="F80">
        <f t="shared" si="3"/>
        <v>-98.958299999999994</v>
      </c>
    </row>
    <row r="81" spans="1:6" x14ac:dyDescent="0.25">
      <c r="A81">
        <v>-98.791700000000006</v>
      </c>
      <c r="B81">
        <v>38.958300000000001</v>
      </c>
      <c r="C81">
        <v>80</v>
      </c>
      <c r="D81">
        <v>7725.97</v>
      </c>
      <c r="E81">
        <f t="shared" si="2"/>
        <v>38.958300000000001</v>
      </c>
      <c r="F81">
        <f t="shared" si="3"/>
        <v>-98.791700000000006</v>
      </c>
    </row>
    <row r="82" spans="1:6" x14ac:dyDescent="0.25">
      <c r="A82">
        <v>-99.041700000000006</v>
      </c>
      <c r="B82">
        <v>39.458300000000001</v>
      </c>
      <c r="C82">
        <v>81</v>
      </c>
      <c r="D82">
        <v>3517.23</v>
      </c>
      <c r="E82">
        <f t="shared" si="2"/>
        <v>39.458300000000001</v>
      </c>
      <c r="F82">
        <f t="shared" si="3"/>
        <v>-99.041700000000006</v>
      </c>
    </row>
    <row r="83" spans="1:6" x14ac:dyDescent="0.25">
      <c r="A83">
        <v>-98.708299999999994</v>
      </c>
      <c r="B83">
        <v>38.375</v>
      </c>
      <c r="C83">
        <v>82</v>
      </c>
      <c r="D83">
        <v>97000.8</v>
      </c>
      <c r="E83">
        <f t="shared" si="2"/>
        <v>38.375</v>
      </c>
      <c r="F83">
        <f t="shared" si="3"/>
        <v>-98.708299999999994</v>
      </c>
    </row>
    <row r="84" spans="1:6" x14ac:dyDescent="0.25">
      <c r="A84">
        <v>-98.708299999999994</v>
      </c>
      <c r="B84">
        <v>38.375</v>
      </c>
      <c r="C84">
        <v>83</v>
      </c>
      <c r="D84">
        <v>97000.8</v>
      </c>
      <c r="E84">
        <f t="shared" si="2"/>
        <v>38.375</v>
      </c>
      <c r="F84">
        <f t="shared" si="3"/>
        <v>-98.708299999999994</v>
      </c>
    </row>
    <row r="85" spans="1:6" x14ac:dyDescent="0.25">
      <c r="A85">
        <v>-99.875</v>
      </c>
      <c r="B85">
        <v>40.125</v>
      </c>
      <c r="C85">
        <v>84</v>
      </c>
      <c r="D85">
        <v>789.35400000000004</v>
      </c>
      <c r="E85">
        <f t="shared" si="2"/>
        <v>40.125</v>
      </c>
      <c r="F85">
        <f t="shared" si="3"/>
        <v>-99.875</v>
      </c>
    </row>
    <row r="86" spans="1:6" x14ac:dyDescent="0.25">
      <c r="A86">
        <v>-100.958</v>
      </c>
      <c r="B86">
        <v>39.875</v>
      </c>
      <c r="C86">
        <v>85</v>
      </c>
      <c r="D86">
        <v>3967.39</v>
      </c>
      <c r="E86">
        <f t="shared" si="2"/>
        <v>39.875</v>
      </c>
      <c r="F86">
        <f t="shared" si="3"/>
        <v>-100.958</v>
      </c>
    </row>
    <row r="87" spans="1:6" x14ac:dyDescent="0.25">
      <c r="A87">
        <v>-99.041700000000006</v>
      </c>
      <c r="B87">
        <v>39.625</v>
      </c>
      <c r="C87">
        <v>86</v>
      </c>
      <c r="D87">
        <v>2974.44</v>
      </c>
      <c r="E87">
        <f t="shared" si="2"/>
        <v>39.625</v>
      </c>
      <c r="F87">
        <f t="shared" si="3"/>
        <v>-99.041700000000006</v>
      </c>
    </row>
    <row r="88" spans="1:6" x14ac:dyDescent="0.25">
      <c r="A88">
        <v>-97.375</v>
      </c>
      <c r="B88">
        <v>37.708300000000001</v>
      </c>
      <c r="C88">
        <v>87</v>
      </c>
      <c r="D88">
        <v>109712</v>
      </c>
      <c r="E88">
        <f t="shared" si="2"/>
        <v>37.708300000000001</v>
      </c>
      <c r="F88">
        <f t="shared" si="3"/>
        <v>-97.375</v>
      </c>
    </row>
    <row r="89" spans="1:6" x14ac:dyDescent="0.25">
      <c r="A89">
        <v>-97.458299999999994</v>
      </c>
      <c r="B89">
        <v>37.791699999999999</v>
      </c>
      <c r="C89">
        <v>88</v>
      </c>
      <c r="D89">
        <v>109102</v>
      </c>
      <c r="E89">
        <f t="shared" si="2"/>
        <v>37.791699999999999</v>
      </c>
      <c r="F89">
        <f t="shared" si="3"/>
        <v>-97.458299999999994</v>
      </c>
    </row>
    <row r="90" spans="1:6" x14ac:dyDescent="0.25">
      <c r="A90">
        <v>-96.625</v>
      </c>
      <c r="B90">
        <v>38.375</v>
      </c>
      <c r="C90">
        <v>89</v>
      </c>
      <c r="D90">
        <v>3703.74</v>
      </c>
      <c r="E90">
        <f t="shared" si="2"/>
        <v>38.375</v>
      </c>
      <c r="F90">
        <f t="shared" si="3"/>
        <v>-96.625</v>
      </c>
    </row>
    <row r="91" spans="1:6" x14ac:dyDescent="0.25">
      <c r="A91">
        <v>-99.375</v>
      </c>
      <c r="B91">
        <v>38.458300000000001</v>
      </c>
      <c r="C91">
        <v>90</v>
      </c>
      <c r="D91">
        <v>1411.36</v>
      </c>
      <c r="E91">
        <f t="shared" si="2"/>
        <v>38.458300000000001</v>
      </c>
      <c r="F91">
        <f t="shared" si="3"/>
        <v>-99.375</v>
      </c>
    </row>
    <row r="92" spans="1:6" x14ac:dyDescent="0.25">
      <c r="A92">
        <v>-95.208299999999994</v>
      </c>
      <c r="B92">
        <v>38.625</v>
      </c>
      <c r="C92">
        <v>91</v>
      </c>
      <c r="D92">
        <v>2213.2600000000002</v>
      </c>
      <c r="E92">
        <f t="shared" si="2"/>
        <v>38.625</v>
      </c>
      <c r="F92">
        <f t="shared" si="3"/>
        <v>-95.208299999999994</v>
      </c>
    </row>
    <row r="93" spans="1:6" x14ac:dyDescent="0.25">
      <c r="A93">
        <v>-97.458299999999994</v>
      </c>
      <c r="B93">
        <v>37.791699999999999</v>
      </c>
      <c r="C93">
        <v>92</v>
      </c>
      <c r="D93">
        <v>109102</v>
      </c>
      <c r="E93">
        <f t="shared" si="2"/>
        <v>37.791699999999999</v>
      </c>
      <c r="F93">
        <f t="shared" si="3"/>
        <v>-97.458299999999994</v>
      </c>
    </row>
    <row r="94" spans="1:6" x14ac:dyDescent="0.25">
      <c r="A94">
        <v>-98.375</v>
      </c>
      <c r="B94">
        <v>38.208300000000001</v>
      </c>
      <c r="C94">
        <v>93</v>
      </c>
      <c r="D94">
        <v>102817</v>
      </c>
      <c r="E94">
        <f t="shared" si="2"/>
        <v>38.208300000000001</v>
      </c>
      <c r="F94">
        <f t="shared" si="3"/>
        <v>-98.375</v>
      </c>
    </row>
    <row r="95" spans="1:6" x14ac:dyDescent="0.25">
      <c r="A95">
        <v>-100.125</v>
      </c>
      <c r="B95">
        <v>36.958300000000001</v>
      </c>
      <c r="C95">
        <v>94</v>
      </c>
      <c r="D95">
        <v>19235.599999999999</v>
      </c>
      <c r="E95">
        <f t="shared" si="2"/>
        <v>36.958300000000001</v>
      </c>
      <c r="F95">
        <f t="shared" si="3"/>
        <v>-100.125</v>
      </c>
    </row>
    <row r="96" spans="1:6" x14ac:dyDescent="0.25">
      <c r="A96">
        <v>-99.291700000000006</v>
      </c>
      <c r="B96">
        <v>39.458300000000001</v>
      </c>
      <c r="C96">
        <v>95</v>
      </c>
      <c r="D96">
        <v>3052.98</v>
      </c>
      <c r="E96">
        <f t="shared" si="2"/>
        <v>39.458300000000001</v>
      </c>
      <c r="F96">
        <f t="shared" si="3"/>
        <v>-99.291700000000006</v>
      </c>
    </row>
    <row r="97" spans="1:6" x14ac:dyDescent="0.25">
      <c r="A97">
        <v>-95.291700000000006</v>
      </c>
      <c r="B97">
        <v>39.041699999999999</v>
      </c>
      <c r="C97">
        <v>96</v>
      </c>
      <c r="D97">
        <v>152839</v>
      </c>
      <c r="E97">
        <f t="shared" si="2"/>
        <v>39.041699999999999</v>
      </c>
      <c r="F97">
        <f t="shared" si="3"/>
        <v>-95.291700000000006</v>
      </c>
    </row>
    <row r="98" spans="1:6" x14ac:dyDescent="0.25">
      <c r="A98">
        <v>-95.708299999999994</v>
      </c>
      <c r="B98">
        <v>37.458300000000001</v>
      </c>
      <c r="C98">
        <v>97</v>
      </c>
      <c r="D98">
        <v>5223.32</v>
      </c>
      <c r="E98">
        <f t="shared" si="2"/>
        <v>37.458300000000001</v>
      </c>
      <c r="F98">
        <f t="shared" si="3"/>
        <v>-95.708299999999994</v>
      </c>
    </row>
    <row r="99" spans="1:6" x14ac:dyDescent="0.25">
      <c r="A99">
        <v>-99.541700000000006</v>
      </c>
      <c r="B99">
        <v>38.208300000000001</v>
      </c>
      <c r="C99">
        <v>98</v>
      </c>
      <c r="D99">
        <v>6878.74</v>
      </c>
      <c r="E99">
        <f t="shared" si="2"/>
        <v>38.208300000000001</v>
      </c>
      <c r="F99">
        <f t="shared" si="3"/>
        <v>-99.541700000000006</v>
      </c>
    </row>
    <row r="100" spans="1:6" x14ac:dyDescent="0.25">
      <c r="A100">
        <v>-100.625</v>
      </c>
      <c r="B100">
        <v>39.791699999999999</v>
      </c>
      <c r="C100">
        <v>99</v>
      </c>
      <c r="D100">
        <v>2187.5300000000002</v>
      </c>
      <c r="E100">
        <f t="shared" si="2"/>
        <v>39.791699999999999</v>
      </c>
      <c r="F100">
        <f t="shared" si="3"/>
        <v>-100.625</v>
      </c>
    </row>
    <row r="101" spans="1:6" x14ac:dyDescent="0.25">
      <c r="A101">
        <v>-98.458299999999994</v>
      </c>
      <c r="B101">
        <v>38.125</v>
      </c>
      <c r="C101">
        <v>100</v>
      </c>
      <c r="D101">
        <v>3797.18</v>
      </c>
      <c r="E101">
        <f t="shared" si="2"/>
        <v>38.125</v>
      </c>
      <c r="F101">
        <f t="shared" si="3"/>
        <v>-98.458299999999994</v>
      </c>
    </row>
    <row r="102" spans="1:6" x14ac:dyDescent="0.25">
      <c r="A102">
        <v>-99.458299999999994</v>
      </c>
      <c r="B102">
        <v>39.375</v>
      </c>
      <c r="C102">
        <v>101</v>
      </c>
      <c r="D102">
        <v>2389.6</v>
      </c>
      <c r="E102">
        <f t="shared" si="2"/>
        <v>39.375</v>
      </c>
      <c r="F102">
        <f t="shared" si="3"/>
        <v>-99.458299999999994</v>
      </c>
    </row>
    <row r="103" spans="1:6" x14ac:dyDescent="0.25">
      <c r="A103">
        <v>-95.375</v>
      </c>
      <c r="B103">
        <v>38.625</v>
      </c>
      <c r="C103">
        <v>102</v>
      </c>
      <c r="D103">
        <v>1877.91</v>
      </c>
      <c r="E103">
        <f t="shared" si="2"/>
        <v>38.625</v>
      </c>
      <c r="F103">
        <f t="shared" si="3"/>
        <v>-95.375</v>
      </c>
    </row>
    <row r="104" spans="1:6" x14ac:dyDescent="0.25">
      <c r="A104">
        <v>-99.541700000000006</v>
      </c>
      <c r="B104">
        <v>38.458300000000001</v>
      </c>
      <c r="C104">
        <v>103</v>
      </c>
      <c r="D104">
        <v>1007.91</v>
      </c>
      <c r="E104">
        <f t="shared" si="2"/>
        <v>38.458300000000001</v>
      </c>
      <c r="F104">
        <f t="shared" si="3"/>
        <v>-99.541700000000006</v>
      </c>
    </row>
    <row r="105" spans="1:6" x14ac:dyDescent="0.25">
      <c r="A105">
        <v>-99.375</v>
      </c>
      <c r="B105">
        <v>40.041699999999999</v>
      </c>
      <c r="C105">
        <v>104</v>
      </c>
      <c r="D105">
        <v>394.91800000000001</v>
      </c>
      <c r="E105">
        <f t="shared" si="2"/>
        <v>40.041699999999999</v>
      </c>
      <c r="F105">
        <f t="shared" si="3"/>
        <v>-99.375</v>
      </c>
    </row>
    <row r="106" spans="1:6" x14ac:dyDescent="0.25">
      <c r="A106">
        <v>-98.375</v>
      </c>
      <c r="B106">
        <v>36.958300000000001</v>
      </c>
      <c r="C106">
        <v>105</v>
      </c>
      <c r="D106">
        <v>3961.91</v>
      </c>
      <c r="E106">
        <f t="shared" si="2"/>
        <v>36.958300000000001</v>
      </c>
      <c r="F106">
        <f t="shared" si="3"/>
        <v>-98.375</v>
      </c>
    </row>
    <row r="107" spans="1:6" x14ac:dyDescent="0.25">
      <c r="A107">
        <v>-97.791700000000006</v>
      </c>
      <c r="B107">
        <v>37.625</v>
      </c>
      <c r="C107">
        <v>106</v>
      </c>
      <c r="D107">
        <v>3199.76</v>
      </c>
      <c r="E107">
        <f t="shared" si="2"/>
        <v>37.625</v>
      </c>
      <c r="F107">
        <f t="shared" si="3"/>
        <v>-97.791700000000006</v>
      </c>
    </row>
    <row r="108" spans="1:6" x14ac:dyDescent="0.25">
      <c r="A108">
        <v>-99.208299999999994</v>
      </c>
      <c r="B108">
        <v>39.625</v>
      </c>
      <c r="C108">
        <v>107</v>
      </c>
      <c r="D108">
        <v>2115.9</v>
      </c>
      <c r="E108">
        <f t="shared" si="2"/>
        <v>39.625</v>
      </c>
      <c r="F108">
        <f t="shared" si="3"/>
        <v>-99.208299999999994</v>
      </c>
    </row>
    <row r="109" spans="1:6" x14ac:dyDescent="0.25">
      <c r="A109">
        <v>-101.708</v>
      </c>
      <c r="B109">
        <v>37.708300000000001</v>
      </c>
      <c r="C109">
        <v>108</v>
      </c>
      <c r="D109">
        <v>5115.8900000000003</v>
      </c>
      <c r="E109">
        <f t="shared" si="2"/>
        <v>37.708300000000001</v>
      </c>
      <c r="F109">
        <f t="shared" si="3"/>
        <v>-101.708</v>
      </c>
    </row>
    <row r="110" spans="1:6" x14ac:dyDescent="0.25">
      <c r="A110">
        <v>-95.791700000000006</v>
      </c>
      <c r="B110">
        <v>37.625</v>
      </c>
      <c r="C110">
        <v>109</v>
      </c>
      <c r="D110">
        <v>4815.1099999999997</v>
      </c>
      <c r="E110">
        <f t="shared" si="2"/>
        <v>37.625</v>
      </c>
      <c r="F110">
        <f t="shared" si="3"/>
        <v>-95.791700000000006</v>
      </c>
    </row>
    <row r="111" spans="1:6" x14ac:dyDescent="0.25">
      <c r="A111">
        <v>-97.541700000000006</v>
      </c>
      <c r="B111">
        <v>37.125</v>
      </c>
      <c r="C111">
        <v>110</v>
      </c>
      <c r="D111">
        <v>2599.4899999999998</v>
      </c>
      <c r="E111">
        <f t="shared" si="2"/>
        <v>37.125</v>
      </c>
      <c r="F111">
        <f t="shared" si="3"/>
        <v>-97.541700000000006</v>
      </c>
    </row>
    <row r="112" spans="1:6" x14ac:dyDescent="0.25">
      <c r="A112">
        <v>-97.458299999999994</v>
      </c>
      <c r="B112">
        <v>37.958300000000001</v>
      </c>
      <c r="C112">
        <v>111</v>
      </c>
      <c r="D112">
        <v>1619.51</v>
      </c>
      <c r="E112">
        <f t="shared" si="2"/>
        <v>37.958300000000001</v>
      </c>
      <c r="F112">
        <f t="shared" si="3"/>
        <v>-97.458299999999994</v>
      </c>
    </row>
    <row r="113" spans="1:6" x14ac:dyDescent="0.25">
      <c r="A113">
        <v>-96.041700000000006</v>
      </c>
      <c r="B113">
        <v>38.375</v>
      </c>
      <c r="C113">
        <v>112</v>
      </c>
      <c r="D113">
        <v>7401.1</v>
      </c>
      <c r="E113">
        <f t="shared" si="2"/>
        <v>38.375</v>
      </c>
      <c r="F113">
        <f t="shared" si="3"/>
        <v>-96.041700000000006</v>
      </c>
    </row>
    <row r="114" spans="1:6" x14ac:dyDescent="0.25">
      <c r="A114">
        <v>-96.791700000000006</v>
      </c>
      <c r="B114">
        <v>38.291699999999999</v>
      </c>
      <c r="C114">
        <v>113</v>
      </c>
      <c r="D114">
        <v>2560.2600000000002</v>
      </c>
      <c r="E114">
        <f t="shared" si="2"/>
        <v>38.291699999999999</v>
      </c>
      <c r="F114">
        <f t="shared" si="3"/>
        <v>-96.791700000000006</v>
      </c>
    </row>
    <row r="115" spans="1:6" x14ac:dyDescent="0.25">
      <c r="A115">
        <v>-97.541700000000006</v>
      </c>
      <c r="B115">
        <v>38.041699999999999</v>
      </c>
      <c r="C115">
        <v>114</v>
      </c>
      <c r="D115">
        <v>1213.9000000000001</v>
      </c>
      <c r="E115">
        <f t="shared" si="2"/>
        <v>38.041699999999999</v>
      </c>
      <c r="F115">
        <f t="shared" si="3"/>
        <v>-97.541700000000006</v>
      </c>
    </row>
    <row r="116" spans="1:6" x14ac:dyDescent="0.25">
      <c r="A116">
        <v>-99.541700000000006</v>
      </c>
      <c r="B116">
        <v>38.208300000000001</v>
      </c>
      <c r="C116">
        <v>115</v>
      </c>
      <c r="D116">
        <v>6878.74</v>
      </c>
      <c r="E116">
        <f t="shared" si="2"/>
        <v>38.208300000000001</v>
      </c>
      <c r="F116">
        <f t="shared" si="3"/>
        <v>-99.541700000000006</v>
      </c>
    </row>
    <row r="117" spans="1:6" x14ac:dyDescent="0.25">
      <c r="A117">
        <v>-98.208299999999994</v>
      </c>
      <c r="B117">
        <v>38.208300000000001</v>
      </c>
      <c r="C117">
        <v>116</v>
      </c>
      <c r="D117">
        <v>103356</v>
      </c>
      <c r="E117">
        <f t="shared" si="2"/>
        <v>38.208300000000001</v>
      </c>
      <c r="F117">
        <f t="shared" si="3"/>
        <v>-98.208299999999994</v>
      </c>
    </row>
    <row r="118" spans="1:6" x14ac:dyDescent="0.25">
      <c r="A118">
        <v>-97.958299999999994</v>
      </c>
      <c r="B118">
        <v>37.875</v>
      </c>
      <c r="C118">
        <v>117</v>
      </c>
      <c r="D118">
        <v>745.74400000000003</v>
      </c>
      <c r="E118">
        <f t="shared" si="2"/>
        <v>37.875</v>
      </c>
      <c r="F118">
        <f t="shared" si="3"/>
        <v>-97.958299999999994</v>
      </c>
    </row>
    <row r="119" spans="1:6" x14ac:dyDescent="0.25">
      <c r="A119">
        <v>-98.875</v>
      </c>
      <c r="B119">
        <v>37.875</v>
      </c>
      <c r="C119">
        <v>118</v>
      </c>
      <c r="D119">
        <v>1629.73</v>
      </c>
      <c r="E119">
        <f t="shared" si="2"/>
        <v>37.875</v>
      </c>
      <c r="F119">
        <f t="shared" si="3"/>
        <v>-98.875</v>
      </c>
    </row>
    <row r="120" spans="1:6" x14ac:dyDescent="0.25">
      <c r="A120">
        <v>-99.791700000000006</v>
      </c>
      <c r="B120">
        <v>39.125</v>
      </c>
      <c r="C120">
        <v>119</v>
      </c>
      <c r="D120">
        <v>4060.58</v>
      </c>
      <c r="E120">
        <f t="shared" si="2"/>
        <v>39.125</v>
      </c>
      <c r="F120">
        <f t="shared" si="3"/>
        <v>-99.791700000000006</v>
      </c>
    </row>
    <row r="121" spans="1:6" x14ac:dyDescent="0.25">
      <c r="A121">
        <v>-99.875</v>
      </c>
      <c r="B121">
        <v>39.791699999999999</v>
      </c>
      <c r="C121">
        <v>120</v>
      </c>
      <c r="D121">
        <v>1255.93</v>
      </c>
      <c r="E121">
        <f t="shared" si="2"/>
        <v>39.791699999999999</v>
      </c>
      <c r="F121">
        <f t="shared" si="3"/>
        <v>-99.875</v>
      </c>
    </row>
    <row r="122" spans="1:6" x14ac:dyDescent="0.25">
      <c r="A122">
        <v>-99.375</v>
      </c>
      <c r="B122">
        <v>36.958300000000001</v>
      </c>
      <c r="C122">
        <v>121</v>
      </c>
      <c r="D122">
        <v>23066.1</v>
      </c>
      <c r="E122">
        <f t="shared" si="2"/>
        <v>36.958300000000001</v>
      </c>
      <c r="F122">
        <f t="shared" si="3"/>
        <v>-99.375</v>
      </c>
    </row>
    <row r="123" spans="1:6" x14ac:dyDescent="0.25">
      <c r="A123">
        <v>-95.708299999999994</v>
      </c>
      <c r="B123">
        <v>37.208300000000001</v>
      </c>
      <c r="C123">
        <v>122</v>
      </c>
      <c r="D123">
        <v>7612.65</v>
      </c>
      <c r="E123">
        <f t="shared" si="2"/>
        <v>37.208300000000001</v>
      </c>
      <c r="F123">
        <f t="shared" si="3"/>
        <v>-95.708299999999994</v>
      </c>
    </row>
    <row r="124" spans="1:6" x14ac:dyDescent="0.25">
      <c r="A124">
        <v>-96.208299999999994</v>
      </c>
      <c r="B124">
        <v>38.375</v>
      </c>
      <c r="C124">
        <v>123</v>
      </c>
      <c r="D124">
        <v>6930.26</v>
      </c>
      <c r="E124">
        <f t="shared" si="2"/>
        <v>38.375</v>
      </c>
      <c r="F124">
        <f t="shared" si="3"/>
        <v>-96.208299999999994</v>
      </c>
    </row>
    <row r="125" spans="1:6" x14ac:dyDescent="0.25">
      <c r="A125">
        <v>-99.958299999999994</v>
      </c>
      <c r="B125">
        <v>38.791699999999999</v>
      </c>
      <c r="C125">
        <v>124</v>
      </c>
      <c r="D125">
        <v>17394.2</v>
      </c>
      <c r="E125">
        <f t="shared" si="2"/>
        <v>38.791699999999999</v>
      </c>
      <c r="F125">
        <f t="shared" si="3"/>
        <v>-99.958299999999994</v>
      </c>
    </row>
    <row r="126" spans="1:6" x14ac:dyDescent="0.25">
      <c r="A126">
        <v>-97.791700000000006</v>
      </c>
      <c r="B126">
        <v>37.625</v>
      </c>
      <c r="C126">
        <v>125</v>
      </c>
      <c r="D126">
        <v>3199.76</v>
      </c>
      <c r="E126">
        <f t="shared" si="2"/>
        <v>37.625</v>
      </c>
      <c r="F126">
        <f t="shared" si="3"/>
        <v>-97.791700000000006</v>
      </c>
    </row>
    <row r="127" spans="1:6" x14ac:dyDescent="0.25">
      <c r="A127">
        <v>-100.042</v>
      </c>
      <c r="B127">
        <v>39.791699999999999</v>
      </c>
      <c r="C127">
        <v>126</v>
      </c>
      <c r="D127">
        <v>991.851</v>
      </c>
      <c r="E127">
        <f t="shared" si="2"/>
        <v>39.791699999999999</v>
      </c>
      <c r="F127">
        <f t="shared" si="3"/>
        <v>-100.042</v>
      </c>
    </row>
    <row r="128" spans="1:6" x14ac:dyDescent="0.25">
      <c r="A128">
        <v>-99.208299999999994</v>
      </c>
      <c r="B128">
        <v>38.791699999999999</v>
      </c>
      <c r="C128">
        <v>127</v>
      </c>
      <c r="D128">
        <v>200.63</v>
      </c>
      <c r="E128">
        <f t="shared" si="2"/>
        <v>38.791699999999999</v>
      </c>
      <c r="F128">
        <f t="shared" si="3"/>
        <v>-99.208299999999994</v>
      </c>
    </row>
    <row r="129" spans="1:6" x14ac:dyDescent="0.25">
      <c r="A129">
        <v>-95.041700000000006</v>
      </c>
      <c r="B129">
        <v>38.541699999999999</v>
      </c>
      <c r="C129">
        <v>128</v>
      </c>
      <c r="D129">
        <v>2817.41</v>
      </c>
      <c r="E129">
        <f t="shared" si="2"/>
        <v>38.541699999999999</v>
      </c>
      <c r="F129">
        <f t="shared" si="3"/>
        <v>-95.041700000000006</v>
      </c>
    </row>
    <row r="130" spans="1:6" x14ac:dyDescent="0.25">
      <c r="A130">
        <v>-100.625</v>
      </c>
      <c r="B130">
        <v>39.791699999999999</v>
      </c>
      <c r="C130">
        <v>129</v>
      </c>
      <c r="D130">
        <v>2187.5300000000002</v>
      </c>
      <c r="E130">
        <f t="shared" si="2"/>
        <v>39.791699999999999</v>
      </c>
      <c r="F130">
        <f t="shared" si="3"/>
        <v>-100.625</v>
      </c>
    </row>
    <row r="131" spans="1:6" x14ac:dyDescent="0.25">
      <c r="A131">
        <v>-96.208299999999994</v>
      </c>
      <c r="B131">
        <v>36.958300000000001</v>
      </c>
      <c r="C131">
        <v>130</v>
      </c>
      <c r="D131">
        <v>1849.31</v>
      </c>
      <c r="E131">
        <f t="shared" ref="E131:E194" si="4">B131</f>
        <v>36.958300000000001</v>
      </c>
      <c r="F131">
        <f t="shared" ref="F131:F194" si="5">A131</f>
        <v>-96.208299999999994</v>
      </c>
    </row>
    <row r="132" spans="1:6" x14ac:dyDescent="0.25">
      <c r="A132">
        <v>-95.541700000000006</v>
      </c>
      <c r="B132">
        <v>39.458300000000001</v>
      </c>
      <c r="C132">
        <v>131</v>
      </c>
      <c r="D132">
        <v>1851.98</v>
      </c>
      <c r="E132">
        <f t="shared" si="4"/>
        <v>39.458300000000001</v>
      </c>
      <c r="F132">
        <f t="shared" si="5"/>
        <v>-95.541700000000006</v>
      </c>
    </row>
    <row r="133" spans="1:6" x14ac:dyDescent="0.25">
      <c r="A133">
        <v>-97.041700000000006</v>
      </c>
      <c r="B133">
        <v>37.791699999999999</v>
      </c>
      <c r="C133">
        <v>132</v>
      </c>
      <c r="D133">
        <v>1016.02</v>
      </c>
      <c r="E133">
        <f t="shared" si="4"/>
        <v>37.791699999999999</v>
      </c>
      <c r="F133">
        <f t="shared" si="5"/>
        <v>-97.041700000000006</v>
      </c>
    </row>
    <row r="134" spans="1:6" x14ac:dyDescent="0.25">
      <c r="A134">
        <v>-95.208299999999994</v>
      </c>
      <c r="B134">
        <v>38.958300000000001</v>
      </c>
      <c r="C134">
        <v>133</v>
      </c>
      <c r="D134">
        <v>153040</v>
      </c>
      <c r="E134">
        <f t="shared" si="4"/>
        <v>38.958300000000001</v>
      </c>
      <c r="F134">
        <f t="shared" si="5"/>
        <v>-95.208299999999994</v>
      </c>
    </row>
    <row r="135" spans="1:6" x14ac:dyDescent="0.25">
      <c r="A135">
        <v>-96.541700000000006</v>
      </c>
      <c r="B135">
        <v>39.625</v>
      </c>
      <c r="C135">
        <v>134</v>
      </c>
      <c r="D135">
        <v>1188.83</v>
      </c>
      <c r="E135">
        <f t="shared" si="4"/>
        <v>39.625</v>
      </c>
      <c r="F135">
        <f t="shared" si="5"/>
        <v>-96.541700000000006</v>
      </c>
    </row>
    <row r="136" spans="1:6" x14ac:dyDescent="0.25">
      <c r="A136">
        <v>-97.791700000000006</v>
      </c>
      <c r="B136">
        <v>39.208300000000001</v>
      </c>
      <c r="C136">
        <v>135</v>
      </c>
      <c r="D136">
        <v>12387.8</v>
      </c>
      <c r="E136">
        <f t="shared" si="4"/>
        <v>39.208300000000001</v>
      </c>
      <c r="F136">
        <f t="shared" si="5"/>
        <v>-97.791700000000006</v>
      </c>
    </row>
    <row r="137" spans="1:6" x14ac:dyDescent="0.25">
      <c r="A137">
        <v>-95.041700000000006</v>
      </c>
      <c r="B137">
        <v>39.041699999999999</v>
      </c>
      <c r="C137">
        <v>136</v>
      </c>
      <c r="D137">
        <v>599.13800000000003</v>
      </c>
      <c r="E137">
        <f t="shared" si="4"/>
        <v>39.041699999999999</v>
      </c>
      <c r="F137">
        <f t="shared" si="5"/>
        <v>-95.041700000000006</v>
      </c>
    </row>
    <row r="138" spans="1:6" x14ac:dyDescent="0.25">
      <c r="A138">
        <v>-99.625</v>
      </c>
      <c r="B138">
        <v>38.208300000000001</v>
      </c>
      <c r="C138">
        <v>137</v>
      </c>
      <c r="D138">
        <v>6406.12</v>
      </c>
      <c r="E138">
        <f t="shared" si="4"/>
        <v>38.208300000000001</v>
      </c>
      <c r="F138">
        <f t="shared" si="5"/>
        <v>-99.625</v>
      </c>
    </row>
    <row r="139" spans="1:6" x14ac:dyDescent="0.25">
      <c r="A139">
        <v>-96.958299999999994</v>
      </c>
      <c r="B139">
        <v>36.958300000000001</v>
      </c>
      <c r="C139">
        <v>138</v>
      </c>
      <c r="D139">
        <v>123197</v>
      </c>
      <c r="E139">
        <f t="shared" si="4"/>
        <v>36.958300000000001</v>
      </c>
      <c r="F139">
        <f t="shared" si="5"/>
        <v>-96.958299999999994</v>
      </c>
    </row>
    <row r="140" spans="1:6" x14ac:dyDescent="0.25">
      <c r="A140">
        <v>-94.625</v>
      </c>
      <c r="B140">
        <v>37.875</v>
      </c>
      <c r="C140">
        <v>139</v>
      </c>
      <c r="D140">
        <v>2372.33</v>
      </c>
      <c r="E140">
        <f t="shared" si="4"/>
        <v>37.875</v>
      </c>
      <c r="F140">
        <f t="shared" si="5"/>
        <v>-94.625</v>
      </c>
    </row>
    <row r="141" spans="1:6" x14ac:dyDescent="0.25">
      <c r="A141">
        <v>-97.791700000000006</v>
      </c>
      <c r="B141">
        <v>39.625</v>
      </c>
      <c r="C141">
        <v>140</v>
      </c>
      <c r="D141">
        <v>595.09500000000003</v>
      </c>
      <c r="E141">
        <f t="shared" si="4"/>
        <v>39.625</v>
      </c>
      <c r="F141">
        <f t="shared" si="5"/>
        <v>-97.791700000000006</v>
      </c>
    </row>
    <row r="142" spans="1:6" x14ac:dyDescent="0.25">
      <c r="A142">
        <v>-95.708299999999994</v>
      </c>
      <c r="B142">
        <v>38.541699999999999</v>
      </c>
      <c r="C142">
        <v>141</v>
      </c>
      <c r="D142">
        <v>268.80700000000002</v>
      </c>
      <c r="E142">
        <f t="shared" si="4"/>
        <v>38.541699999999999</v>
      </c>
      <c r="F142">
        <f t="shared" si="5"/>
        <v>-95.708299999999994</v>
      </c>
    </row>
    <row r="143" spans="1:6" x14ac:dyDescent="0.25">
      <c r="A143">
        <v>-96.875</v>
      </c>
      <c r="B143">
        <v>37.791699999999999</v>
      </c>
      <c r="C143">
        <v>142</v>
      </c>
      <c r="D143">
        <v>135.63900000000001</v>
      </c>
      <c r="E143">
        <f t="shared" si="4"/>
        <v>37.791699999999999</v>
      </c>
      <c r="F143">
        <f t="shared" si="5"/>
        <v>-96.875</v>
      </c>
    </row>
    <row r="144" spans="1:6" x14ac:dyDescent="0.25">
      <c r="A144">
        <v>-98.041700000000006</v>
      </c>
      <c r="B144">
        <v>39.875</v>
      </c>
      <c r="C144">
        <v>143</v>
      </c>
      <c r="D144">
        <v>131.88</v>
      </c>
      <c r="E144">
        <f t="shared" si="4"/>
        <v>39.875</v>
      </c>
      <c r="F144">
        <f t="shared" si="5"/>
        <v>-98.041700000000006</v>
      </c>
    </row>
    <row r="145" spans="1:6" x14ac:dyDescent="0.25">
      <c r="A145">
        <v>-97.041700000000006</v>
      </c>
      <c r="B145">
        <v>39.791699999999999</v>
      </c>
      <c r="C145">
        <v>144</v>
      </c>
      <c r="D145">
        <v>132.04</v>
      </c>
      <c r="E145">
        <f t="shared" si="4"/>
        <v>39.791699999999999</v>
      </c>
      <c r="F145">
        <f t="shared" si="5"/>
        <v>-97.041700000000006</v>
      </c>
    </row>
    <row r="146" spans="1:6" x14ac:dyDescent="0.25">
      <c r="A146">
        <v>-95.208299999999994</v>
      </c>
      <c r="B146">
        <v>38.375</v>
      </c>
      <c r="C146">
        <v>145</v>
      </c>
      <c r="D146">
        <v>673.64800000000002</v>
      </c>
      <c r="E146">
        <f t="shared" si="4"/>
        <v>38.375</v>
      </c>
      <c r="F146">
        <f t="shared" si="5"/>
        <v>-95.208299999999994</v>
      </c>
    </row>
    <row r="147" spans="1:6" x14ac:dyDescent="0.25">
      <c r="A147">
        <v>-99.291700000000006</v>
      </c>
      <c r="B147">
        <v>39.541699999999999</v>
      </c>
      <c r="C147">
        <v>146</v>
      </c>
      <c r="D147">
        <v>66.218999999999994</v>
      </c>
      <c r="E147">
        <f t="shared" si="4"/>
        <v>39.541699999999999</v>
      </c>
      <c r="F147">
        <f t="shared" si="5"/>
        <v>-99.291700000000006</v>
      </c>
    </row>
    <row r="148" spans="1:6" x14ac:dyDescent="0.25">
      <c r="A148">
        <v>-99.625</v>
      </c>
      <c r="B148">
        <v>38.958300000000001</v>
      </c>
      <c r="C148">
        <v>147</v>
      </c>
      <c r="D148">
        <v>267.089</v>
      </c>
      <c r="E148">
        <f t="shared" si="4"/>
        <v>38.958300000000001</v>
      </c>
      <c r="F148">
        <f t="shared" si="5"/>
        <v>-99.625</v>
      </c>
    </row>
    <row r="149" spans="1:6" x14ac:dyDescent="0.25">
      <c r="A149">
        <v>-95.208299999999994</v>
      </c>
      <c r="B149">
        <v>38.375</v>
      </c>
      <c r="C149">
        <v>148</v>
      </c>
      <c r="D149">
        <v>673.64800000000002</v>
      </c>
      <c r="E149">
        <f t="shared" si="4"/>
        <v>38.375</v>
      </c>
      <c r="F149">
        <f t="shared" si="5"/>
        <v>-95.208299999999994</v>
      </c>
    </row>
    <row r="150" spans="1:6" x14ac:dyDescent="0.25">
      <c r="A150">
        <v>-98.208299999999994</v>
      </c>
      <c r="B150">
        <v>37.875</v>
      </c>
      <c r="C150">
        <v>149</v>
      </c>
      <c r="D150">
        <v>271.12400000000002</v>
      </c>
      <c r="E150">
        <f t="shared" si="4"/>
        <v>37.875</v>
      </c>
      <c r="F150">
        <f t="shared" si="5"/>
        <v>-98.208299999999994</v>
      </c>
    </row>
    <row r="151" spans="1:6" x14ac:dyDescent="0.25">
      <c r="A151">
        <v>-95.541700000000006</v>
      </c>
      <c r="B151">
        <v>38.625</v>
      </c>
      <c r="C151">
        <v>150</v>
      </c>
      <c r="D151">
        <v>1071.96</v>
      </c>
      <c r="E151">
        <f t="shared" si="4"/>
        <v>38.625</v>
      </c>
      <c r="F151">
        <f t="shared" si="5"/>
        <v>-95.541700000000006</v>
      </c>
    </row>
    <row r="152" spans="1:6" x14ac:dyDescent="0.25">
      <c r="A152">
        <v>-96.208299999999994</v>
      </c>
      <c r="B152">
        <v>39.041699999999999</v>
      </c>
      <c r="C152">
        <v>151</v>
      </c>
      <c r="D152">
        <v>200.316</v>
      </c>
      <c r="E152">
        <f t="shared" si="4"/>
        <v>39.041699999999999</v>
      </c>
      <c r="F152">
        <f t="shared" si="5"/>
        <v>-96.208299999999994</v>
      </c>
    </row>
    <row r="153" spans="1:6" x14ac:dyDescent="0.25">
      <c r="A153">
        <v>-94.708299999999994</v>
      </c>
      <c r="B153">
        <v>38.041699999999999</v>
      </c>
      <c r="C153">
        <v>152</v>
      </c>
      <c r="D153">
        <v>1151.1199999999999</v>
      </c>
      <c r="E153">
        <f t="shared" si="4"/>
        <v>38.041699999999999</v>
      </c>
      <c r="F153">
        <f t="shared" si="5"/>
        <v>-94.708299999999994</v>
      </c>
    </row>
    <row r="154" spans="1:6" x14ac:dyDescent="0.25">
      <c r="A154">
        <v>-99.958299999999994</v>
      </c>
      <c r="B154">
        <v>38.041699999999999</v>
      </c>
      <c r="C154">
        <v>153</v>
      </c>
      <c r="D154">
        <v>135.33199999999999</v>
      </c>
      <c r="E154">
        <f t="shared" si="4"/>
        <v>38.041699999999999</v>
      </c>
      <c r="F154">
        <f t="shared" si="5"/>
        <v>-99.958299999999994</v>
      </c>
    </row>
    <row r="155" spans="1:6" x14ac:dyDescent="0.25">
      <c r="A155">
        <v>-97.041700000000006</v>
      </c>
      <c r="B155">
        <v>39.041699999999999</v>
      </c>
      <c r="C155">
        <v>154</v>
      </c>
      <c r="D155">
        <v>66.693600000000004</v>
      </c>
      <c r="E155">
        <f t="shared" si="4"/>
        <v>39.041699999999999</v>
      </c>
      <c r="F155">
        <f t="shared" si="5"/>
        <v>-97.041700000000006</v>
      </c>
    </row>
    <row r="156" spans="1:6" x14ac:dyDescent="0.25">
      <c r="A156">
        <v>-94.791700000000006</v>
      </c>
      <c r="B156">
        <v>37.791699999999999</v>
      </c>
      <c r="C156">
        <v>155</v>
      </c>
      <c r="D156">
        <v>543.09</v>
      </c>
      <c r="E156">
        <f t="shared" si="4"/>
        <v>37.791699999999999</v>
      </c>
      <c r="F156">
        <f t="shared" si="5"/>
        <v>-94.791700000000006</v>
      </c>
    </row>
    <row r="157" spans="1:6" x14ac:dyDescent="0.25">
      <c r="A157">
        <v>-96.041700000000006</v>
      </c>
      <c r="B157">
        <v>37.958300000000001</v>
      </c>
      <c r="C157">
        <v>156</v>
      </c>
      <c r="D157">
        <v>945.93499999999995</v>
      </c>
      <c r="E157">
        <f t="shared" si="4"/>
        <v>37.958300000000001</v>
      </c>
      <c r="F157">
        <f t="shared" si="5"/>
        <v>-96.041700000000006</v>
      </c>
    </row>
    <row r="158" spans="1:6" x14ac:dyDescent="0.25">
      <c r="A158">
        <v>-95.708299999999994</v>
      </c>
      <c r="B158">
        <v>39.125</v>
      </c>
      <c r="C158">
        <v>157</v>
      </c>
      <c r="D158">
        <v>66.614800000000002</v>
      </c>
      <c r="E158">
        <f t="shared" si="4"/>
        <v>39.125</v>
      </c>
      <c r="F158">
        <f t="shared" si="5"/>
        <v>-95.708299999999994</v>
      </c>
    </row>
    <row r="159" spans="1:6" x14ac:dyDescent="0.25">
      <c r="A159">
        <v>-96.125</v>
      </c>
      <c r="B159">
        <v>39.958300000000001</v>
      </c>
      <c r="C159">
        <v>158</v>
      </c>
      <c r="D159">
        <v>329.09899999999999</v>
      </c>
      <c r="E159">
        <f t="shared" si="4"/>
        <v>39.958300000000001</v>
      </c>
      <c r="F159">
        <f t="shared" si="5"/>
        <v>-96.125</v>
      </c>
    </row>
    <row r="160" spans="1:6" x14ac:dyDescent="0.25">
      <c r="A160">
        <v>-96.458299999999994</v>
      </c>
      <c r="B160">
        <v>38.625</v>
      </c>
      <c r="C160">
        <v>159</v>
      </c>
      <c r="D160">
        <v>937.94200000000001</v>
      </c>
      <c r="E160">
        <f t="shared" si="4"/>
        <v>38.625</v>
      </c>
      <c r="F160">
        <f t="shared" si="5"/>
        <v>-96.458299999999994</v>
      </c>
    </row>
    <row r="161" spans="1:6" x14ac:dyDescent="0.25">
      <c r="A161">
        <v>-97.708299999999994</v>
      </c>
      <c r="B161">
        <v>38.875</v>
      </c>
      <c r="C161">
        <v>160</v>
      </c>
      <c r="D161">
        <v>200.708</v>
      </c>
      <c r="E161">
        <f t="shared" si="4"/>
        <v>38.875</v>
      </c>
      <c r="F161">
        <f t="shared" si="5"/>
        <v>-97.708299999999994</v>
      </c>
    </row>
    <row r="162" spans="1:6" x14ac:dyDescent="0.25">
      <c r="A162">
        <v>-96.875</v>
      </c>
      <c r="B162">
        <v>38.958300000000001</v>
      </c>
      <c r="C162">
        <v>161</v>
      </c>
      <c r="D162">
        <v>334.488</v>
      </c>
      <c r="E162">
        <f t="shared" si="4"/>
        <v>38.958300000000001</v>
      </c>
      <c r="F162">
        <f t="shared" si="5"/>
        <v>-96.875</v>
      </c>
    </row>
    <row r="163" spans="1:6" x14ac:dyDescent="0.25">
      <c r="A163">
        <v>-96.208299999999994</v>
      </c>
      <c r="B163">
        <v>39.375</v>
      </c>
      <c r="C163">
        <v>162</v>
      </c>
      <c r="D163">
        <v>794.86599999999999</v>
      </c>
      <c r="E163">
        <f t="shared" si="4"/>
        <v>39.375</v>
      </c>
      <c r="F163">
        <f t="shared" si="5"/>
        <v>-96.208299999999994</v>
      </c>
    </row>
    <row r="164" spans="1:6" x14ac:dyDescent="0.25">
      <c r="A164">
        <v>-100.042</v>
      </c>
      <c r="B164">
        <v>38.041699999999999</v>
      </c>
      <c r="C164">
        <v>163</v>
      </c>
      <c r="D164">
        <v>203.036</v>
      </c>
      <c r="E164">
        <f t="shared" si="4"/>
        <v>38.041699999999999</v>
      </c>
      <c r="F164">
        <f t="shared" si="5"/>
        <v>-100.042</v>
      </c>
    </row>
    <row r="165" spans="1:6" x14ac:dyDescent="0.25">
      <c r="A165">
        <v>-98.291700000000006</v>
      </c>
      <c r="B165">
        <v>39.875</v>
      </c>
      <c r="C165">
        <v>164</v>
      </c>
      <c r="D165">
        <v>527.43899999999996</v>
      </c>
      <c r="E165">
        <f t="shared" si="4"/>
        <v>39.875</v>
      </c>
      <c r="F165">
        <f t="shared" si="5"/>
        <v>-98.291700000000006</v>
      </c>
    </row>
    <row r="166" spans="1:6" x14ac:dyDescent="0.25">
      <c r="A166">
        <v>-94.708299999999994</v>
      </c>
      <c r="B166">
        <v>37.291699999999999</v>
      </c>
      <c r="C166">
        <v>165</v>
      </c>
      <c r="D166">
        <v>477.59300000000002</v>
      </c>
      <c r="E166">
        <f t="shared" si="4"/>
        <v>37.291699999999999</v>
      </c>
      <c r="F166">
        <f t="shared" si="5"/>
        <v>-94.708299999999994</v>
      </c>
    </row>
    <row r="167" spans="1:6" x14ac:dyDescent="0.25">
      <c r="A167">
        <v>-100.042</v>
      </c>
      <c r="B167">
        <v>38.041699999999999</v>
      </c>
      <c r="C167">
        <v>166</v>
      </c>
      <c r="D167">
        <v>203.036</v>
      </c>
      <c r="E167">
        <f t="shared" si="4"/>
        <v>38.041699999999999</v>
      </c>
      <c r="F167">
        <f t="shared" si="5"/>
        <v>-100.042</v>
      </c>
    </row>
    <row r="168" spans="1:6" x14ac:dyDescent="0.25">
      <c r="A168">
        <v>-96.208299999999994</v>
      </c>
      <c r="B168">
        <v>37.375</v>
      </c>
      <c r="C168">
        <v>167</v>
      </c>
      <c r="D168">
        <v>818.25400000000002</v>
      </c>
      <c r="E168">
        <f t="shared" si="4"/>
        <v>37.375</v>
      </c>
      <c r="F168">
        <f t="shared" si="5"/>
        <v>-96.208299999999994</v>
      </c>
    </row>
    <row r="169" spans="1:6" x14ac:dyDescent="0.25">
      <c r="A169">
        <v>-95.125</v>
      </c>
      <c r="B169">
        <v>39.375</v>
      </c>
      <c r="C169">
        <v>168</v>
      </c>
      <c r="D169">
        <v>132.756</v>
      </c>
      <c r="E169">
        <f t="shared" si="4"/>
        <v>39.375</v>
      </c>
      <c r="F169">
        <f t="shared" si="5"/>
        <v>-95.125</v>
      </c>
    </row>
    <row r="170" spans="1:6" x14ac:dyDescent="0.25">
      <c r="A170">
        <v>-98.875</v>
      </c>
      <c r="B170">
        <v>39.041699999999999</v>
      </c>
      <c r="C170">
        <v>169</v>
      </c>
      <c r="D170">
        <v>532.44500000000005</v>
      </c>
      <c r="E170">
        <f t="shared" si="4"/>
        <v>39.041699999999999</v>
      </c>
      <c r="F170">
        <f t="shared" si="5"/>
        <v>-98.875</v>
      </c>
    </row>
    <row r="171" spans="1:6" x14ac:dyDescent="0.25">
      <c r="A171">
        <v>-95.208299999999994</v>
      </c>
      <c r="B171">
        <v>37.208300000000001</v>
      </c>
      <c r="C171">
        <v>170</v>
      </c>
      <c r="D171">
        <v>205.245</v>
      </c>
      <c r="E171">
        <f t="shared" si="4"/>
        <v>37.208300000000001</v>
      </c>
      <c r="F171">
        <f t="shared" si="5"/>
        <v>-95.208299999999994</v>
      </c>
    </row>
    <row r="172" spans="1:6" x14ac:dyDescent="0.25">
      <c r="A172">
        <v>-96.458299999999994</v>
      </c>
      <c r="B172">
        <v>37.125</v>
      </c>
      <c r="C172">
        <v>171</v>
      </c>
      <c r="D172">
        <v>546.81600000000003</v>
      </c>
      <c r="E172">
        <f t="shared" si="4"/>
        <v>37.125</v>
      </c>
      <c r="F172">
        <f t="shared" si="5"/>
        <v>-96.458299999999994</v>
      </c>
    </row>
    <row r="173" spans="1:6" x14ac:dyDescent="0.25">
      <c r="A173">
        <v>-97.041700000000006</v>
      </c>
      <c r="B173">
        <v>38.375</v>
      </c>
      <c r="C173">
        <v>172</v>
      </c>
      <c r="D173">
        <v>1278.43</v>
      </c>
      <c r="E173">
        <f t="shared" si="4"/>
        <v>38.375</v>
      </c>
      <c r="F173">
        <f t="shared" si="5"/>
        <v>-97.041700000000006</v>
      </c>
    </row>
    <row r="174" spans="1:6" x14ac:dyDescent="0.25">
      <c r="A174">
        <v>-95.041700000000006</v>
      </c>
      <c r="B174">
        <v>37.291699999999999</v>
      </c>
      <c r="C174">
        <v>173</v>
      </c>
      <c r="D174">
        <v>613.38599999999997</v>
      </c>
      <c r="E174">
        <f t="shared" si="4"/>
        <v>37.291699999999999</v>
      </c>
      <c r="F174">
        <f t="shared" si="5"/>
        <v>-95.041700000000006</v>
      </c>
    </row>
    <row r="175" spans="1:6" x14ac:dyDescent="0.25">
      <c r="A175">
        <v>-98.208299999999994</v>
      </c>
      <c r="B175">
        <v>37.875</v>
      </c>
      <c r="C175">
        <v>174</v>
      </c>
      <c r="D175">
        <v>271.12400000000002</v>
      </c>
      <c r="E175">
        <f t="shared" si="4"/>
        <v>37.875</v>
      </c>
      <c r="F175">
        <f t="shared" si="5"/>
        <v>-98.208299999999994</v>
      </c>
    </row>
    <row r="176" spans="1:6" x14ac:dyDescent="0.25">
      <c r="A176">
        <v>-96.541700000000006</v>
      </c>
      <c r="B176">
        <v>38.291699999999999</v>
      </c>
      <c r="C176">
        <v>175</v>
      </c>
      <c r="D176">
        <v>540.40200000000004</v>
      </c>
      <c r="E176">
        <f t="shared" si="4"/>
        <v>38.291699999999999</v>
      </c>
      <c r="F176">
        <f t="shared" si="5"/>
        <v>-96.541700000000006</v>
      </c>
    </row>
    <row r="177" spans="1:6" x14ac:dyDescent="0.25">
      <c r="A177">
        <v>-95.125</v>
      </c>
      <c r="B177">
        <v>39.458300000000001</v>
      </c>
      <c r="C177">
        <v>176</v>
      </c>
      <c r="D177">
        <v>66.298500000000004</v>
      </c>
      <c r="E177">
        <f t="shared" si="4"/>
        <v>39.458300000000001</v>
      </c>
      <c r="F177">
        <f t="shared" si="5"/>
        <v>-95.125</v>
      </c>
    </row>
    <row r="178" spans="1:6" x14ac:dyDescent="0.25">
      <c r="A178">
        <v>-95.958299999999994</v>
      </c>
      <c r="B178">
        <v>38.541699999999999</v>
      </c>
      <c r="C178">
        <v>177</v>
      </c>
      <c r="D178">
        <v>603.29700000000003</v>
      </c>
      <c r="E178">
        <f t="shared" si="4"/>
        <v>38.541699999999999</v>
      </c>
      <c r="F178">
        <f t="shared" si="5"/>
        <v>-95.958299999999994</v>
      </c>
    </row>
    <row r="179" spans="1:6" x14ac:dyDescent="0.25">
      <c r="A179">
        <v>-96.791700000000006</v>
      </c>
      <c r="B179">
        <v>39.458300000000001</v>
      </c>
      <c r="C179">
        <v>178</v>
      </c>
      <c r="D179">
        <v>463.93</v>
      </c>
      <c r="E179">
        <f t="shared" si="4"/>
        <v>39.458300000000001</v>
      </c>
      <c r="F179">
        <f t="shared" si="5"/>
        <v>-96.791700000000006</v>
      </c>
    </row>
    <row r="180" spans="1:6" x14ac:dyDescent="0.25">
      <c r="A180">
        <v>-97.458299999999994</v>
      </c>
      <c r="B180">
        <v>37.958300000000001</v>
      </c>
      <c r="C180">
        <v>179</v>
      </c>
      <c r="D180">
        <v>1619.51</v>
      </c>
      <c r="E180">
        <f t="shared" si="4"/>
        <v>37.958300000000001</v>
      </c>
      <c r="F180">
        <f t="shared" si="5"/>
        <v>-97.458299999999994</v>
      </c>
    </row>
    <row r="181" spans="1:6" x14ac:dyDescent="0.25">
      <c r="A181">
        <v>-95.625</v>
      </c>
      <c r="B181">
        <v>38.875</v>
      </c>
      <c r="C181">
        <v>180</v>
      </c>
      <c r="D181">
        <v>200.55199999999999</v>
      </c>
      <c r="E181">
        <f t="shared" si="4"/>
        <v>38.875</v>
      </c>
      <c r="F181">
        <f t="shared" si="5"/>
        <v>-95.625</v>
      </c>
    </row>
    <row r="182" spans="1:6" x14ac:dyDescent="0.25">
      <c r="A182">
        <v>-97.375</v>
      </c>
      <c r="B182">
        <v>37.208300000000001</v>
      </c>
      <c r="C182">
        <v>181</v>
      </c>
      <c r="D182">
        <v>68.389799999999994</v>
      </c>
      <c r="E182">
        <f t="shared" si="4"/>
        <v>37.208300000000001</v>
      </c>
      <c r="F182">
        <f t="shared" si="5"/>
        <v>-97.375</v>
      </c>
    </row>
    <row r="183" spans="1:6" x14ac:dyDescent="0.25">
      <c r="A183">
        <v>-95.875</v>
      </c>
      <c r="B183">
        <v>39.208300000000001</v>
      </c>
      <c r="C183">
        <v>182</v>
      </c>
      <c r="D183">
        <v>663.85599999999999</v>
      </c>
      <c r="E183">
        <f t="shared" si="4"/>
        <v>39.208300000000001</v>
      </c>
      <c r="F183">
        <f t="shared" si="5"/>
        <v>-95.875</v>
      </c>
    </row>
    <row r="184" spans="1:6" x14ac:dyDescent="0.25">
      <c r="A184">
        <v>-94.875</v>
      </c>
      <c r="B184">
        <v>38.625</v>
      </c>
      <c r="C184">
        <v>183</v>
      </c>
      <c r="D184">
        <v>469.04899999999998</v>
      </c>
      <c r="E184">
        <f t="shared" si="4"/>
        <v>38.625</v>
      </c>
      <c r="F184">
        <f t="shared" si="5"/>
        <v>-94.875</v>
      </c>
    </row>
    <row r="185" spans="1:6" x14ac:dyDescent="0.25">
      <c r="A185">
        <v>-96.208299999999994</v>
      </c>
      <c r="B185">
        <v>37.708300000000001</v>
      </c>
      <c r="C185">
        <v>184</v>
      </c>
      <c r="D185">
        <v>1628.04</v>
      </c>
      <c r="E185">
        <f t="shared" si="4"/>
        <v>37.708300000000001</v>
      </c>
      <c r="F185">
        <f t="shared" si="5"/>
        <v>-96.208299999999994</v>
      </c>
    </row>
    <row r="186" spans="1:6" x14ac:dyDescent="0.25">
      <c r="A186">
        <v>-96.291700000000006</v>
      </c>
      <c r="B186">
        <v>39.208300000000001</v>
      </c>
      <c r="C186">
        <v>185</v>
      </c>
      <c r="D186">
        <v>144524</v>
      </c>
      <c r="E186">
        <f t="shared" si="4"/>
        <v>39.208300000000001</v>
      </c>
      <c r="F186">
        <f t="shared" si="5"/>
        <v>-96.291700000000006</v>
      </c>
    </row>
    <row r="187" spans="1:6" x14ac:dyDescent="0.25">
      <c r="A187">
        <v>-96.375</v>
      </c>
      <c r="B187">
        <v>38.625</v>
      </c>
      <c r="C187">
        <v>186</v>
      </c>
      <c r="D187">
        <v>268.02800000000002</v>
      </c>
      <c r="E187">
        <f t="shared" si="4"/>
        <v>38.625</v>
      </c>
      <c r="F187">
        <f t="shared" si="5"/>
        <v>-96.375</v>
      </c>
    </row>
    <row r="188" spans="1:6" x14ac:dyDescent="0.25">
      <c r="A188">
        <v>-96.208299999999994</v>
      </c>
      <c r="B188">
        <v>37.125</v>
      </c>
      <c r="C188">
        <v>187</v>
      </c>
      <c r="D188">
        <v>205.245</v>
      </c>
      <c r="E188">
        <f t="shared" si="4"/>
        <v>37.125</v>
      </c>
      <c r="F188">
        <f t="shared" si="5"/>
        <v>-96.208299999999994</v>
      </c>
    </row>
    <row r="189" spans="1:6" x14ac:dyDescent="0.25">
      <c r="A189">
        <v>-97.458299999999994</v>
      </c>
      <c r="B189">
        <v>38.625</v>
      </c>
      <c r="C189">
        <v>188</v>
      </c>
      <c r="D189">
        <v>67.085099999999997</v>
      </c>
      <c r="E189">
        <f t="shared" si="4"/>
        <v>38.625</v>
      </c>
      <c r="F189">
        <f t="shared" si="5"/>
        <v>-97.458299999999994</v>
      </c>
    </row>
    <row r="190" spans="1:6" x14ac:dyDescent="0.25">
      <c r="A190">
        <v>-98.708299999999994</v>
      </c>
      <c r="B190">
        <v>37.625</v>
      </c>
      <c r="C190">
        <v>189</v>
      </c>
      <c r="D190">
        <v>272.11799999999999</v>
      </c>
      <c r="E190">
        <f t="shared" si="4"/>
        <v>37.625</v>
      </c>
      <c r="F190">
        <f t="shared" si="5"/>
        <v>-98.708299999999994</v>
      </c>
    </row>
    <row r="191" spans="1:6" x14ac:dyDescent="0.25">
      <c r="A191">
        <v>-97.458299999999994</v>
      </c>
      <c r="B191">
        <v>37.625</v>
      </c>
      <c r="C191">
        <v>190</v>
      </c>
      <c r="D191">
        <v>68.010400000000004</v>
      </c>
      <c r="E191">
        <f t="shared" si="4"/>
        <v>37.625</v>
      </c>
      <c r="F191">
        <f t="shared" si="5"/>
        <v>-97.458299999999994</v>
      </c>
    </row>
    <row r="192" spans="1:6" x14ac:dyDescent="0.25">
      <c r="A192">
        <v>-95.875</v>
      </c>
      <c r="B192">
        <v>38.708300000000001</v>
      </c>
      <c r="C192">
        <v>191</v>
      </c>
      <c r="D192">
        <v>200.94300000000001</v>
      </c>
      <c r="E192">
        <f t="shared" si="4"/>
        <v>38.708300000000001</v>
      </c>
      <c r="F192">
        <f t="shared" si="5"/>
        <v>-95.875</v>
      </c>
    </row>
    <row r="193" spans="1:6" x14ac:dyDescent="0.25">
      <c r="A193">
        <v>-95.625</v>
      </c>
      <c r="B193">
        <v>38.625</v>
      </c>
      <c r="C193">
        <v>192</v>
      </c>
      <c r="D193">
        <v>67.085099999999997</v>
      </c>
      <c r="E193">
        <f t="shared" si="4"/>
        <v>38.625</v>
      </c>
      <c r="F193">
        <f t="shared" si="5"/>
        <v>-95.625</v>
      </c>
    </row>
    <row r="194" spans="1:6" x14ac:dyDescent="0.25">
      <c r="A194">
        <v>-96.791700000000006</v>
      </c>
      <c r="B194">
        <v>38.208300000000001</v>
      </c>
      <c r="C194">
        <v>193</v>
      </c>
      <c r="D194">
        <v>135.023</v>
      </c>
      <c r="E194">
        <f t="shared" si="4"/>
        <v>38.208300000000001</v>
      </c>
      <c r="F194">
        <f t="shared" si="5"/>
        <v>-96.791700000000006</v>
      </c>
    </row>
    <row r="195" spans="1:6" x14ac:dyDescent="0.25">
      <c r="A195">
        <v>-97.291700000000006</v>
      </c>
      <c r="B195">
        <v>38.458300000000001</v>
      </c>
      <c r="C195">
        <v>194</v>
      </c>
      <c r="D195">
        <v>201.8</v>
      </c>
      <c r="E195">
        <f t="shared" ref="E195:E241" si="6">B195</f>
        <v>38.458300000000001</v>
      </c>
      <c r="F195">
        <f t="shared" ref="F195:F241" si="7">A195</f>
        <v>-97.291700000000006</v>
      </c>
    </row>
    <row r="196" spans="1:6" x14ac:dyDescent="0.25">
      <c r="A196">
        <v>-95.708299999999994</v>
      </c>
      <c r="B196">
        <v>38.625</v>
      </c>
      <c r="C196">
        <v>195</v>
      </c>
      <c r="D196">
        <v>67.085099999999997</v>
      </c>
      <c r="E196">
        <f t="shared" si="6"/>
        <v>38.625</v>
      </c>
      <c r="F196">
        <f t="shared" si="7"/>
        <v>-95.708299999999994</v>
      </c>
    </row>
    <row r="197" spans="1:6" x14ac:dyDescent="0.25">
      <c r="A197">
        <v>-97.458299999999994</v>
      </c>
      <c r="B197">
        <v>37.708300000000001</v>
      </c>
      <c r="C197">
        <v>196</v>
      </c>
      <c r="D197">
        <v>67.934100000000001</v>
      </c>
      <c r="E197">
        <f t="shared" si="6"/>
        <v>37.708300000000001</v>
      </c>
      <c r="F197">
        <f t="shared" si="7"/>
        <v>-97.458299999999994</v>
      </c>
    </row>
    <row r="198" spans="1:6" x14ac:dyDescent="0.25">
      <c r="A198">
        <v>-94.541700000000006</v>
      </c>
      <c r="B198">
        <v>38.875</v>
      </c>
      <c r="C198">
        <v>197</v>
      </c>
      <c r="D198">
        <v>267.637</v>
      </c>
      <c r="E198">
        <f t="shared" si="6"/>
        <v>38.875</v>
      </c>
      <c r="F198">
        <f t="shared" si="7"/>
        <v>-94.541700000000006</v>
      </c>
    </row>
    <row r="199" spans="1:6" x14ac:dyDescent="0.25">
      <c r="A199">
        <v>-96.625</v>
      </c>
      <c r="B199">
        <v>39.208300000000001</v>
      </c>
      <c r="C199">
        <v>198</v>
      </c>
      <c r="D199">
        <v>66.535899999999998</v>
      </c>
      <c r="E199">
        <f t="shared" si="6"/>
        <v>39.208300000000001</v>
      </c>
      <c r="F199">
        <f t="shared" si="7"/>
        <v>-96.625</v>
      </c>
    </row>
    <row r="200" spans="1:6" x14ac:dyDescent="0.25">
      <c r="A200">
        <v>-97.458299999999994</v>
      </c>
      <c r="B200">
        <v>37.708300000000001</v>
      </c>
      <c r="C200">
        <v>199</v>
      </c>
      <c r="D200">
        <v>67.934100000000001</v>
      </c>
      <c r="E200">
        <f t="shared" si="6"/>
        <v>37.708300000000001</v>
      </c>
      <c r="F200">
        <f t="shared" si="7"/>
        <v>-97.458299999999994</v>
      </c>
    </row>
    <row r="201" spans="1:6" x14ac:dyDescent="0.25">
      <c r="A201">
        <v>-94.958299999999994</v>
      </c>
      <c r="B201">
        <v>37.875</v>
      </c>
      <c r="C201">
        <v>200</v>
      </c>
      <c r="D201">
        <v>339.21100000000001</v>
      </c>
      <c r="E201">
        <f t="shared" si="6"/>
        <v>37.875</v>
      </c>
      <c r="F201">
        <f t="shared" si="7"/>
        <v>-94.958299999999994</v>
      </c>
    </row>
    <row r="202" spans="1:6" x14ac:dyDescent="0.25">
      <c r="A202">
        <v>-95.625</v>
      </c>
      <c r="B202">
        <v>39.708300000000001</v>
      </c>
      <c r="C202">
        <v>201</v>
      </c>
      <c r="D202">
        <v>263.99900000000002</v>
      </c>
      <c r="E202">
        <f t="shared" si="6"/>
        <v>39.708300000000001</v>
      </c>
      <c r="F202">
        <f t="shared" si="7"/>
        <v>-95.625</v>
      </c>
    </row>
    <row r="203" spans="1:6" x14ac:dyDescent="0.25">
      <c r="A203">
        <v>-96.625</v>
      </c>
      <c r="B203">
        <v>38.791699999999999</v>
      </c>
      <c r="C203">
        <v>202</v>
      </c>
      <c r="D203">
        <v>133.78</v>
      </c>
      <c r="E203">
        <f t="shared" si="6"/>
        <v>38.791699999999999</v>
      </c>
      <c r="F203">
        <f t="shared" si="7"/>
        <v>-96.625</v>
      </c>
    </row>
    <row r="204" spans="1:6" x14ac:dyDescent="0.25">
      <c r="A204">
        <v>-94.625</v>
      </c>
      <c r="B204">
        <v>38.875</v>
      </c>
      <c r="C204">
        <v>203</v>
      </c>
      <c r="D204">
        <v>267.55900000000003</v>
      </c>
      <c r="E204">
        <f t="shared" si="6"/>
        <v>38.875</v>
      </c>
      <c r="F204">
        <f t="shared" si="7"/>
        <v>-94.625</v>
      </c>
    </row>
    <row r="205" spans="1:6" x14ac:dyDescent="0.25">
      <c r="A205">
        <v>-94.625</v>
      </c>
      <c r="B205">
        <v>38.958300000000001</v>
      </c>
      <c r="C205">
        <v>204</v>
      </c>
      <c r="D205">
        <v>66.772199999999998</v>
      </c>
      <c r="E205">
        <f t="shared" si="6"/>
        <v>38.958300000000001</v>
      </c>
      <c r="F205">
        <f t="shared" si="7"/>
        <v>-94.625</v>
      </c>
    </row>
    <row r="206" spans="1:6" x14ac:dyDescent="0.25">
      <c r="A206">
        <v>-96.875</v>
      </c>
      <c r="B206">
        <v>37.791699999999999</v>
      </c>
      <c r="C206">
        <v>205</v>
      </c>
      <c r="D206">
        <v>135.63900000000001</v>
      </c>
      <c r="E206">
        <f t="shared" si="6"/>
        <v>37.791699999999999</v>
      </c>
      <c r="F206">
        <f t="shared" si="7"/>
        <v>-96.875</v>
      </c>
    </row>
    <row r="207" spans="1:6" x14ac:dyDescent="0.25">
      <c r="A207">
        <v>-95.958299999999994</v>
      </c>
      <c r="B207">
        <v>39.458300000000001</v>
      </c>
      <c r="C207">
        <v>206</v>
      </c>
      <c r="D207">
        <v>132.517</v>
      </c>
      <c r="E207">
        <f t="shared" si="6"/>
        <v>39.458300000000001</v>
      </c>
      <c r="F207">
        <f t="shared" si="7"/>
        <v>-95.958299999999994</v>
      </c>
    </row>
    <row r="208" spans="1:6" x14ac:dyDescent="0.25">
      <c r="A208">
        <v>-95.625</v>
      </c>
      <c r="B208">
        <v>39.041699999999999</v>
      </c>
      <c r="C208">
        <v>207</v>
      </c>
      <c r="D208">
        <v>148255</v>
      </c>
      <c r="E208">
        <f t="shared" si="6"/>
        <v>39.041699999999999</v>
      </c>
      <c r="F208">
        <f t="shared" si="7"/>
        <v>-95.625</v>
      </c>
    </row>
    <row r="209" spans="1:6" x14ac:dyDescent="0.25">
      <c r="A209">
        <v>-94.958299999999994</v>
      </c>
      <c r="B209">
        <v>38.958300000000001</v>
      </c>
      <c r="C209">
        <v>208</v>
      </c>
      <c r="D209">
        <v>154307</v>
      </c>
      <c r="E209">
        <f t="shared" si="6"/>
        <v>38.958300000000001</v>
      </c>
      <c r="F209">
        <f t="shared" si="7"/>
        <v>-94.958299999999994</v>
      </c>
    </row>
    <row r="210" spans="1:6" x14ac:dyDescent="0.25">
      <c r="A210">
        <v>-94.791700000000006</v>
      </c>
      <c r="B210">
        <v>39.041699999999999</v>
      </c>
      <c r="C210">
        <v>209</v>
      </c>
      <c r="D210">
        <v>154841</v>
      </c>
      <c r="E210">
        <f t="shared" si="6"/>
        <v>39.041699999999999</v>
      </c>
      <c r="F210">
        <f t="shared" si="7"/>
        <v>-94.791700000000006</v>
      </c>
    </row>
    <row r="211" spans="1:6" x14ac:dyDescent="0.25">
      <c r="A211">
        <v>-94.958299999999994</v>
      </c>
      <c r="B211">
        <v>38.958300000000001</v>
      </c>
      <c r="C211">
        <v>210</v>
      </c>
      <c r="D211">
        <v>154307</v>
      </c>
      <c r="E211">
        <f t="shared" si="6"/>
        <v>38.958300000000001</v>
      </c>
      <c r="F211">
        <f t="shared" si="7"/>
        <v>-94.958299999999994</v>
      </c>
    </row>
    <row r="212" spans="1:6" x14ac:dyDescent="0.25">
      <c r="A212">
        <v>-98.041700000000006</v>
      </c>
      <c r="B212">
        <v>37.875</v>
      </c>
      <c r="C212">
        <v>211</v>
      </c>
      <c r="D212">
        <v>677.96299999999997</v>
      </c>
      <c r="E212">
        <f t="shared" si="6"/>
        <v>37.875</v>
      </c>
      <c r="F212">
        <f t="shared" si="7"/>
        <v>-98.041700000000006</v>
      </c>
    </row>
    <row r="213" spans="1:6" x14ac:dyDescent="0.25">
      <c r="A213">
        <v>-95.958299999999994</v>
      </c>
      <c r="B213">
        <v>39.458300000000001</v>
      </c>
      <c r="C213">
        <v>212</v>
      </c>
      <c r="D213">
        <v>132.517</v>
      </c>
      <c r="E213">
        <f t="shared" si="6"/>
        <v>39.458300000000001</v>
      </c>
      <c r="F213">
        <f t="shared" si="7"/>
        <v>-95.958299999999994</v>
      </c>
    </row>
    <row r="214" spans="1:6" x14ac:dyDescent="0.25">
      <c r="A214">
        <v>-98.208299999999994</v>
      </c>
      <c r="B214">
        <v>37.791699999999999</v>
      </c>
      <c r="C214">
        <v>213</v>
      </c>
      <c r="D214">
        <v>67.857600000000005</v>
      </c>
      <c r="E214">
        <f t="shared" si="6"/>
        <v>37.791699999999999</v>
      </c>
      <c r="F214">
        <f t="shared" si="7"/>
        <v>-98.208299999999994</v>
      </c>
    </row>
    <row r="215" spans="1:6" x14ac:dyDescent="0.25">
      <c r="A215">
        <v>-94.708299999999994</v>
      </c>
      <c r="B215">
        <v>38.791699999999999</v>
      </c>
      <c r="C215">
        <v>214</v>
      </c>
      <c r="D215">
        <v>133.858</v>
      </c>
      <c r="E215">
        <f t="shared" si="6"/>
        <v>38.791699999999999</v>
      </c>
      <c r="F215">
        <f t="shared" si="7"/>
        <v>-94.708299999999994</v>
      </c>
    </row>
    <row r="216" spans="1:6" x14ac:dyDescent="0.25">
      <c r="A216">
        <v>-95.458299999999994</v>
      </c>
      <c r="B216">
        <v>37.291699999999999</v>
      </c>
      <c r="C216">
        <v>215</v>
      </c>
      <c r="D216">
        <v>68.3142</v>
      </c>
      <c r="E216">
        <f t="shared" si="6"/>
        <v>37.291699999999999</v>
      </c>
      <c r="F216">
        <f t="shared" si="7"/>
        <v>-95.458299999999994</v>
      </c>
    </row>
    <row r="217" spans="1:6" x14ac:dyDescent="0.25">
      <c r="A217">
        <v>-94.625</v>
      </c>
      <c r="B217">
        <v>38.958300000000001</v>
      </c>
      <c r="C217">
        <v>216</v>
      </c>
      <c r="D217">
        <v>66.772199999999998</v>
      </c>
      <c r="E217">
        <f t="shared" si="6"/>
        <v>38.958300000000001</v>
      </c>
      <c r="F217">
        <f t="shared" si="7"/>
        <v>-94.625</v>
      </c>
    </row>
    <row r="218" spans="1:6" x14ac:dyDescent="0.25">
      <c r="A218">
        <v>-95.708299999999994</v>
      </c>
      <c r="B218">
        <v>39.041699999999999</v>
      </c>
      <c r="C218">
        <v>217</v>
      </c>
      <c r="D218">
        <v>148121</v>
      </c>
      <c r="E218">
        <f t="shared" si="6"/>
        <v>39.041699999999999</v>
      </c>
      <c r="F218">
        <f t="shared" si="7"/>
        <v>-95.708299999999994</v>
      </c>
    </row>
    <row r="219" spans="1:6" x14ac:dyDescent="0.25">
      <c r="A219">
        <v>-94.958299999999994</v>
      </c>
      <c r="B219">
        <v>38.791699999999999</v>
      </c>
      <c r="C219">
        <v>218</v>
      </c>
      <c r="D219">
        <v>66.928899999999999</v>
      </c>
      <c r="E219">
        <f t="shared" si="6"/>
        <v>38.791699999999999</v>
      </c>
      <c r="F219">
        <f t="shared" si="7"/>
        <v>-94.958299999999994</v>
      </c>
    </row>
    <row r="220" spans="1:6" x14ac:dyDescent="0.25">
      <c r="A220">
        <v>-94.708299999999994</v>
      </c>
      <c r="B220">
        <v>38.958300000000001</v>
      </c>
      <c r="C220">
        <v>219</v>
      </c>
      <c r="D220">
        <v>66.772199999999998</v>
      </c>
      <c r="E220">
        <f t="shared" si="6"/>
        <v>38.958300000000001</v>
      </c>
      <c r="F220">
        <f t="shared" si="7"/>
        <v>-94.708299999999994</v>
      </c>
    </row>
    <row r="221" spans="1:6" x14ac:dyDescent="0.25">
      <c r="A221">
        <v>-94.625</v>
      </c>
      <c r="B221">
        <v>38.875</v>
      </c>
      <c r="C221">
        <v>220</v>
      </c>
      <c r="D221">
        <v>267.55900000000003</v>
      </c>
      <c r="E221">
        <f t="shared" si="6"/>
        <v>38.875</v>
      </c>
      <c r="F221">
        <f t="shared" si="7"/>
        <v>-94.625</v>
      </c>
    </row>
    <row r="222" spans="1:6" x14ac:dyDescent="0.25">
      <c r="A222">
        <v>-94.875</v>
      </c>
      <c r="B222">
        <v>38.875</v>
      </c>
      <c r="C222">
        <v>221</v>
      </c>
      <c r="D222">
        <v>66.8506</v>
      </c>
      <c r="E222">
        <f t="shared" si="6"/>
        <v>38.875</v>
      </c>
      <c r="F222">
        <f t="shared" si="7"/>
        <v>-94.875</v>
      </c>
    </row>
    <row r="223" spans="1:6" x14ac:dyDescent="0.25">
      <c r="A223">
        <v>-95.958299999999994</v>
      </c>
      <c r="B223">
        <v>39.541699999999999</v>
      </c>
      <c r="C223">
        <v>222</v>
      </c>
      <c r="D223">
        <v>66.218999999999994</v>
      </c>
      <c r="E223">
        <f t="shared" si="6"/>
        <v>39.541699999999999</v>
      </c>
      <c r="F223">
        <f t="shared" si="7"/>
        <v>-95.958299999999994</v>
      </c>
    </row>
    <row r="224" spans="1:6" x14ac:dyDescent="0.25">
      <c r="A224">
        <v>-97.458299999999994</v>
      </c>
      <c r="B224">
        <v>37.708300000000001</v>
      </c>
      <c r="C224">
        <v>223</v>
      </c>
      <c r="D224">
        <v>67.934100000000001</v>
      </c>
      <c r="E224">
        <f t="shared" si="6"/>
        <v>37.708300000000001</v>
      </c>
      <c r="F224">
        <f t="shared" si="7"/>
        <v>-97.458299999999994</v>
      </c>
    </row>
    <row r="225" spans="1:6" x14ac:dyDescent="0.25">
      <c r="A225">
        <v>-95.041700000000006</v>
      </c>
      <c r="B225">
        <v>38.708300000000001</v>
      </c>
      <c r="C225">
        <v>224</v>
      </c>
      <c r="D225">
        <v>67.007099999999994</v>
      </c>
      <c r="E225">
        <f t="shared" si="6"/>
        <v>38.708300000000001</v>
      </c>
      <c r="F225">
        <f t="shared" si="7"/>
        <v>-95.041700000000006</v>
      </c>
    </row>
    <row r="226" spans="1:6" x14ac:dyDescent="0.25">
      <c r="A226">
        <v>-94.708299999999994</v>
      </c>
      <c r="B226">
        <v>38.958300000000001</v>
      </c>
      <c r="C226">
        <v>225</v>
      </c>
      <c r="D226">
        <v>66.772199999999998</v>
      </c>
      <c r="E226">
        <f t="shared" si="6"/>
        <v>38.958300000000001</v>
      </c>
      <c r="F226">
        <f t="shared" si="7"/>
        <v>-94.708299999999994</v>
      </c>
    </row>
    <row r="227" spans="1:6" x14ac:dyDescent="0.25">
      <c r="A227">
        <v>-94.708299999999994</v>
      </c>
      <c r="B227">
        <v>38.875</v>
      </c>
      <c r="C227">
        <v>226</v>
      </c>
      <c r="D227">
        <v>66.8506</v>
      </c>
      <c r="E227">
        <f t="shared" si="6"/>
        <v>38.875</v>
      </c>
      <c r="F227">
        <f t="shared" si="7"/>
        <v>-94.708299999999994</v>
      </c>
    </row>
    <row r="228" spans="1:6" x14ac:dyDescent="0.25">
      <c r="A228">
        <v>-95.708299999999994</v>
      </c>
      <c r="B228">
        <v>39.041699999999999</v>
      </c>
      <c r="C228">
        <v>227</v>
      </c>
      <c r="D228">
        <v>148121</v>
      </c>
      <c r="E228">
        <f t="shared" si="6"/>
        <v>39.041699999999999</v>
      </c>
      <c r="F228">
        <f t="shared" si="7"/>
        <v>-95.708299999999994</v>
      </c>
    </row>
    <row r="229" spans="1:6" x14ac:dyDescent="0.25">
      <c r="A229">
        <v>-94.875</v>
      </c>
      <c r="B229">
        <v>38.875</v>
      </c>
      <c r="C229">
        <v>228</v>
      </c>
      <c r="D229">
        <v>66.8506</v>
      </c>
      <c r="E229">
        <f t="shared" si="6"/>
        <v>38.875</v>
      </c>
      <c r="F229">
        <f t="shared" si="7"/>
        <v>-94.875</v>
      </c>
    </row>
    <row r="230" spans="1:6" x14ac:dyDescent="0.25">
      <c r="A230">
        <v>-97.041700000000006</v>
      </c>
      <c r="B230">
        <v>37.875</v>
      </c>
      <c r="C230">
        <v>229</v>
      </c>
      <c r="D230">
        <v>406.072</v>
      </c>
      <c r="E230">
        <f t="shared" si="6"/>
        <v>37.875</v>
      </c>
      <c r="F230">
        <f t="shared" si="7"/>
        <v>-97.041700000000006</v>
      </c>
    </row>
    <row r="231" spans="1:6" x14ac:dyDescent="0.25">
      <c r="A231">
        <v>-95.708299999999994</v>
      </c>
      <c r="B231">
        <v>39.041699999999999</v>
      </c>
      <c r="C231">
        <v>230</v>
      </c>
      <c r="D231">
        <v>148121</v>
      </c>
      <c r="E231">
        <f t="shared" si="6"/>
        <v>39.041699999999999</v>
      </c>
      <c r="F231">
        <f t="shared" si="7"/>
        <v>-95.708299999999994</v>
      </c>
    </row>
    <row r="232" spans="1:6" x14ac:dyDescent="0.25">
      <c r="A232">
        <v>-94.875</v>
      </c>
      <c r="B232">
        <v>38.791699999999999</v>
      </c>
      <c r="C232">
        <v>231</v>
      </c>
      <c r="D232">
        <v>66.928899999999999</v>
      </c>
      <c r="E232">
        <f t="shared" si="6"/>
        <v>38.791699999999999</v>
      </c>
      <c r="F232">
        <f t="shared" si="7"/>
        <v>-94.875</v>
      </c>
    </row>
    <row r="233" spans="1:6" x14ac:dyDescent="0.25">
      <c r="A233">
        <v>-96.625</v>
      </c>
      <c r="B233">
        <v>39.125</v>
      </c>
      <c r="C233">
        <v>232</v>
      </c>
      <c r="D233">
        <v>119542</v>
      </c>
      <c r="E233">
        <f t="shared" si="6"/>
        <v>39.125</v>
      </c>
      <c r="F233">
        <f t="shared" si="7"/>
        <v>-96.625</v>
      </c>
    </row>
    <row r="234" spans="1:6" x14ac:dyDescent="0.25">
      <c r="A234">
        <v>-95.791700000000006</v>
      </c>
      <c r="B234">
        <v>39.041699999999999</v>
      </c>
      <c r="C234">
        <v>233</v>
      </c>
      <c r="D234">
        <v>147988</v>
      </c>
      <c r="E234">
        <f t="shared" si="6"/>
        <v>39.041699999999999</v>
      </c>
      <c r="F234">
        <f t="shared" si="7"/>
        <v>-95.791700000000006</v>
      </c>
    </row>
    <row r="235" spans="1:6" x14ac:dyDescent="0.25">
      <c r="A235">
        <v>-96.708299999999994</v>
      </c>
      <c r="B235">
        <v>39.291699999999999</v>
      </c>
      <c r="C235">
        <v>234</v>
      </c>
      <c r="D235">
        <v>66.456900000000005</v>
      </c>
      <c r="E235">
        <f t="shared" si="6"/>
        <v>39.291699999999999</v>
      </c>
      <c r="F235">
        <f t="shared" si="7"/>
        <v>-96.708299999999994</v>
      </c>
    </row>
    <row r="236" spans="1:6" x14ac:dyDescent="0.25">
      <c r="A236">
        <v>-101.125</v>
      </c>
      <c r="B236">
        <v>37.958300000000001</v>
      </c>
      <c r="C236">
        <v>235</v>
      </c>
      <c r="D236">
        <v>76118.2</v>
      </c>
      <c r="E236">
        <f t="shared" si="6"/>
        <v>37.958300000000001</v>
      </c>
      <c r="F236">
        <f t="shared" si="7"/>
        <v>-101.125</v>
      </c>
    </row>
    <row r="237" spans="1:6" x14ac:dyDescent="0.25">
      <c r="A237">
        <v>-101.958</v>
      </c>
      <c r="B237">
        <v>38.041699999999999</v>
      </c>
      <c r="C237">
        <v>236</v>
      </c>
      <c r="D237">
        <v>66464.2</v>
      </c>
      <c r="E237">
        <f t="shared" si="6"/>
        <v>38.041699999999999</v>
      </c>
      <c r="F237">
        <f t="shared" si="7"/>
        <v>-101.958</v>
      </c>
    </row>
    <row r="238" spans="1:6" x14ac:dyDescent="0.25">
      <c r="A238">
        <v>-102.042</v>
      </c>
      <c r="B238">
        <v>38.041699999999999</v>
      </c>
      <c r="C238">
        <v>237</v>
      </c>
      <c r="D238">
        <v>66329</v>
      </c>
      <c r="E238">
        <f t="shared" si="6"/>
        <v>38.041699999999999</v>
      </c>
      <c r="F238">
        <f t="shared" si="7"/>
        <v>-102.042</v>
      </c>
    </row>
    <row r="239" spans="1:6" x14ac:dyDescent="0.25">
      <c r="A239">
        <v>-101.458</v>
      </c>
      <c r="B239">
        <v>37.875</v>
      </c>
      <c r="C239">
        <v>238</v>
      </c>
      <c r="D239">
        <v>68157</v>
      </c>
      <c r="E239">
        <f t="shared" si="6"/>
        <v>37.875</v>
      </c>
      <c r="F239">
        <f t="shared" si="7"/>
        <v>-101.458</v>
      </c>
    </row>
    <row r="240" spans="1:6" x14ac:dyDescent="0.25">
      <c r="A240">
        <v>-101.375</v>
      </c>
      <c r="B240">
        <v>37.875</v>
      </c>
      <c r="C240">
        <v>239</v>
      </c>
      <c r="D240">
        <v>74292.3</v>
      </c>
      <c r="E240">
        <f t="shared" si="6"/>
        <v>37.875</v>
      </c>
      <c r="F240">
        <f t="shared" si="7"/>
        <v>-101.375</v>
      </c>
    </row>
    <row r="241" spans="1:6" x14ac:dyDescent="0.25">
      <c r="A241">
        <v>-101.042</v>
      </c>
      <c r="B241">
        <v>37.958300000000001</v>
      </c>
      <c r="C241">
        <v>240</v>
      </c>
      <c r="D241">
        <v>76321.399999999994</v>
      </c>
      <c r="E241">
        <f t="shared" si="6"/>
        <v>37.958300000000001</v>
      </c>
      <c r="F241">
        <f t="shared" si="7"/>
        <v>-101.042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1"/>
  <sheetViews>
    <sheetView tabSelected="1" topLeftCell="C1" zoomScale="90" zoomScaleNormal="90" zoomScaleSheetLayoutView="74" workbookViewId="0">
      <pane ySplit="1" topLeftCell="A2" activePane="bottomLeft" state="frozen"/>
      <selection activeCell="B1" sqref="B1"/>
      <selection pane="bottomLeft" activeCell="F1" sqref="F1"/>
    </sheetView>
  </sheetViews>
  <sheetFormatPr defaultRowHeight="15" x14ac:dyDescent="0.25"/>
  <cols>
    <col min="1" max="2" width="21.140625" customWidth="1"/>
    <col min="3" max="3" width="54.28515625" bestFit="1" customWidth="1"/>
    <col min="4" max="5" width="28.5703125" style="3" customWidth="1"/>
    <col min="6" max="6" width="28.5703125" customWidth="1"/>
    <col min="7" max="7" width="28.5703125" style="5" customWidth="1"/>
    <col min="8" max="8" width="28.5703125" style="6" customWidth="1"/>
    <col min="9" max="11" width="27.140625" style="4" customWidth="1"/>
    <col min="12" max="12" width="13.42578125" style="7" bestFit="1" customWidth="1"/>
  </cols>
  <sheetData>
    <row r="1" spans="1:12" x14ac:dyDescent="0.25">
      <c r="A1" t="s">
        <v>278</v>
      </c>
      <c r="B1" t="s">
        <v>291</v>
      </c>
      <c r="C1" t="s">
        <v>292</v>
      </c>
      <c r="D1" s="3" t="s">
        <v>283</v>
      </c>
      <c r="E1" s="3" t="s">
        <v>284</v>
      </c>
      <c r="F1" s="1" t="s">
        <v>285</v>
      </c>
      <c r="G1" s="5" t="s">
        <v>5</v>
      </c>
      <c r="H1" s="6" t="s">
        <v>277</v>
      </c>
      <c r="I1" s="4" t="s">
        <v>287</v>
      </c>
      <c r="J1" s="4" t="s">
        <v>288</v>
      </c>
      <c r="K1" s="4" t="s">
        <v>289</v>
      </c>
      <c r="L1" s="7" t="s">
        <v>290</v>
      </c>
    </row>
    <row r="2" spans="1:12" x14ac:dyDescent="0.25">
      <c r="A2">
        <v>31</v>
      </c>
      <c r="B2">
        <f>VLOOKUP(A2,dischargeStations_SORTED!$A$4:$D$243,3,FALSE)</f>
        <v>6856000</v>
      </c>
      <c r="C2" t="str">
        <f>VLOOKUP(A2,dischargeStations_SORTED!$A$4:$D$243,4,FALSE)</f>
        <v>REPUBLICAN R AT CONCORDIA, KS</v>
      </c>
      <c r="D2" s="3">
        <v>39.5886134</v>
      </c>
      <c r="E2" s="3">
        <v>-97.658372999999997</v>
      </c>
      <c r="F2" s="3">
        <v>61020.119871600007</v>
      </c>
      <c r="G2" s="5" t="s">
        <v>17</v>
      </c>
      <c r="H2" s="6">
        <v>8</v>
      </c>
      <c r="I2" s="4">
        <v>39.625</v>
      </c>
      <c r="J2" s="4">
        <v>-97.625</v>
      </c>
      <c r="K2" s="4">
        <v>60870.1</v>
      </c>
      <c r="L2" s="7">
        <f>ABS(K2-F2)/F2</f>
        <v>2.4585312502775152E-3</v>
      </c>
    </row>
    <row r="3" spans="1:12" x14ac:dyDescent="0.25">
      <c r="A3">
        <v>2</v>
      </c>
      <c r="B3">
        <f>VLOOKUP(A3,dischargeStations_SORTED!$A$4:$D$243,3,FALSE)</f>
        <v>6892350</v>
      </c>
      <c r="C3" t="str">
        <f>VLOOKUP(A3,dischargeStations_SORTED!$A$4:$D$243,4,FALSE)</f>
        <v>KANSAS R AT DESOTO, KS</v>
      </c>
      <c r="D3" s="3">
        <v>38.983337499999998</v>
      </c>
      <c r="E3" s="3">
        <v>-94.964689300000003</v>
      </c>
      <c r="F3" s="3">
        <v>154767.32950116001</v>
      </c>
      <c r="G3" s="5" t="s">
        <v>17</v>
      </c>
      <c r="H3" s="6">
        <v>8</v>
      </c>
      <c r="I3" s="4">
        <v>38.958300000000001</v>
      </c>
      <c r="J3" s="4">
        <v>-94.958299999999994</v>
      </c>
      <c r="K3" s="4">
        <v>154307</v>
      </c>
      <c r="L3" s="7">
        <f>ABS(K3-F3)/F3</f>
        <v>2.9743325199428653E-3</v>
      </c>
    </row>
    <row r="4" spans="1:12" x14ac:dyDescent="0.25">
      <c r="A4">
        <v>1</v>
      </c>
      <c r="B4">
        <f>VLOOKUP(A4,dischargeStations_SORTED!$A$4:$D$243,3,FALSE)</f>
        <v>6892518</v>
      </c>
      <c r="C4" t="str">
        <f>VLOOKUP(A4,dischargeStations_SORTED!$A$4:$D$243,4,FALSE)</f>
        <v>KANSAS R NR LAKE QUIVIRA, KS</v>
      </c>
      <c r="D4" s="3">
        <v>39.046111099999997</v>
      </c>
      <c r="E4" s="3">
        <v>-94.789444399999994</v>
      </c>
      <c r="F4" s="3">
        <v>155360.43677835001</v>
      </c>
      <c r="G4" s="5" t="s">
        <v>124</v>
      </c>
      <c r="H4" s="6">
        <v>6</v>
      </c>
      <c r="I4" s="4">
        <v>39.041699999999999</v>
      </c>
      <c r="J4" s="4">
        <v>-94.791700000000006</v>
      </c>
      <c r="K4" s="4">
        <v>154841</v>
      </c>
      <c r="L4" s="7">
        <f>ABS(K4-F4)/F4</f>
        <v>3.3434302137749323E-3</v>
      </c>
    </row>
    <row r="5" spans="1:12" x14ac:dyDescent="0.25">
      <c r="A5">
        <v>29</v>
      </c>
      <c r="B5">
        <f>VLOOKUP(A5,dischargeStations_SORTED!$A$4:$D$243,3,FALSE)</f>
        <v>6856600</v>
      </c>
      <c r="C5" t="str">
        <f>VLOOKUP(A5,dischargeStations_SORTED!$A$4:$D$243,4,FALSE)</f>
        <v>REPUBLICAN R AT CLAY CENTER, KS</v>
      </c>
      <c r="D5" s="3">
        <v>39.355551499999997</v>
      </c>
      <c r="E5" s="3">
        <v>-97.1275203</v>
      </c>
      <c r="F5" s="3">
        <v>63563.488195620004</v>
      </c>
      <c r="G5" s="5" t="s">
        <v>17</v>
      </c>
      <c r="H5" s="6">
        <v>8</v>
      </c>
      <c r="I5" s="4">
        <v>39.375</v>
      </c>
      <c r="J5" s="4">
        <v>-97.125</v>
      </c>
      <c r="K5" s="4">
        <v>63319.8</v>
      </c>
      <c r="L5" s="7">
        <f>ABS(K5-F5)/F5</f>
        <v>3.8337763162090478E-3</v>
      </c>
    </row>
    <row r="6" spans="1:12" x14ac:dyDescent="0.25">
      <c r="A6">
        <v>25</v>
      </c>
      <c r="B6">
        <f>VLOOKUP(A6,dischargeStations_SORTED!$A$4:$D$243,3,FALSE)</f>
        <v>7138020</v>
      </c>
      <c r="C6" t="str">
        <f>VLOOKUP(A6,dischargeStations_SORTED!$A$4:$D$243,4,FALSE)</f>
        <v>ARKANSAS R AT KENDALL, KS</v>
      </c>
      <c r="D6" s="3">
        <v>37.930014999999997</v>
      </c>
      <c r="E6" s="3">
        <v>-101.5493371</v>
      </c>
      <c r="F6" s="3">
        <v>67412.210527080009</v>
      </c>
      <c r="G6" s="5" t="s">
        <v>17</v>
      </c>
      <c r="H6" s="6">
        <v>8</v>
      </c>
      <c r="I6" s="4">
        <v>37.958300000000001</v>
      </c>
      <c r="J6" s="4">
        <v>-101.542</v>
      </c>
      <c r="K6" s="4">
        <v>67682.399999999994</v>
      </c>
      <c r="L6" s="7">
        <f>ABS(K6-F6)/F6</f>
        <v>4.0080197757563166E-3</v>
      </c>
    </row>
    <row r="7" spans="1:12" x14ac:dyDescent="0.25">
      <c r="A7">
        <v>26</v>
      </c>
      <c r="B7">
        <f>VLOOKUP(A7,dischargeStations_SORTED!$A$4:$D$243,3,FALSE)</f>
        <v>7138000</v>
      </c>
      <c r="C7" t="str">
        <f>VLOOKUP(A7,dischargeStations_SORTED!$A$4:$D$243,4,FALSE)</f>
        <v>ARKANSAS R AT SYRACUSE, KS</v>
      </c>
      <c r="D7" s="3">
        <v>37.966124100000002</v>
      </c>
      <c r="E7" s="3">
        <v>-101.7568387</v>
      </c>
      <c r="F7" s="3">
        <v>66725.86367793</v>
      </c>
      <c r="G7" s="5" t="s">
        <v>17</v>
      </c>
      <c r="H7" s="6">
        <v>8</v>
      </c>
      <c r="I7" s="4">
        <v>37.958300000000001</v>
      </c>
      <c r="J7" s="4">
        <v>-101.792</v>
      </c>
      <c r="K7" s="4">
        <v>67141</v>
      </c>
      <c r="L7" s="7">
        <f>ABS(K7-F7)/F7</f>
        <v>6.2215203998522307E-3</v>
      </c>
    </row>
    <row r="8" spans="1:12" x14ac:dyDescent="0.25">
      <c r="A8">
        <v>7</v>
      </c>
      <c r="B8">
        <f>VLOOKUP(A8,dischargeStations_SORTED!$A$4:$D$243,3,FALSE)</f>
        <v>6888350</v>
      </c>
      <c r="C8" t="str">
        <f>VLOOKUP(A8,dischargeStations_SORTED!$A$4:$D$243,4,FALSE)</f>
        <v>KANSAS R NR BELVUE, KS</v>
      </c>
      <c r="D8" s="3">
        <v>39.193052649999998</v>
      </c>
      <c r="E8" s="3">
        <v>-96.147494499999993</v>
      </c>
      <c r="F8" s="3">
        <v>144702.6357057</v>
      </c>
      <c r="G8" s="5" t="s">
        <v>17</v>
      </c>
      <c r="H8" s="6">
        <v>8</v>
      </c>
      <c r="I8" s="4">
        <v>39.208300000000001</v>
      </c>
      <c r="J8" s="4">
        <v>-96.125</v>
      </c>
      <c r="K8" s="4">
        <v>145657</v>
      </c>
      <c r="L8" s="7">
        <f>ABS(K8-F8)/F8</f>
        <v>6.5953483821885065E-3</v>
      </c>
    </row>
    <row r="9" spans="1:12" x14ac:dyDescent="0.25">
      <c r="A9">
        <v>27</v>
      </c>
      <c r="B9">
        <f>VLOOKUP(A9,dischargeStations_SORTED!$A$4:$D$243,3,FALSE)</f>
        <v>7137500</v>
      </c>
      <c r="C9" t="str">
        <f>VLOOKUP(A9,dischargeStations_SORTED!$A$4:$D$243,4,FALSE)</f>
        <v>ARKANSAS R NR COOLIDGE, KS</v>
      </c>
      <c r="D9" s="3">
        <v>38.027512899999998</v>
      </c>
      <c r="E9" s="3">
        <v>-102.0115706</v>
      </c>
      <c r="F9" s="3">
        <v>65811.597875100008</v>
      </c>
      <c r="G9" s="5" t="s">
        <v>17</v>
      </c>
      <c r="H9" s="6">
        <v>8</v>
      </c>
      <c r="I9" s="4">
        <v>38.041699999999999</v>
      </c>
      <c r="J9" s="4">
        <v>-102.042</v>
      </c>
      <c r="K9" s="4">
        <v>66329</v>
      </c>
      <c r="L9" s="7">
        <f>ABS(K9-F9)/F9</f>
        <v>7.8618684488095825E-3</v>
      </c>
    </row>
    <row r="10" spans="1:12" x14ac:dyDescent="0.25">
      <c r="A10">
        <v>4</v>
      </c>
      <c r="B10">
        <f>VLOOKUP(A10,dischargeStations_SORTED!$A$4:$D$243,3,FALSE)</f>
        <v>6891000</v>
      </c>
      <c r="C10" t="str">
        <f>VLOOKUP(A10,dischargeStations_SORTED!$A$4:$D$243,4,FALSE)</f>
        <v>KANSAS R AT LECOMPTON, KS</v>
      </c>
      <c r="D10" s="3">
        <v>39.051111570000003</v>
      </c>
      <c r="E10" s="3">
        <v>-95.386363299999999</v>
      </c>
      <c r="F10" s="3">
        <v>151410.7049106</v>
      </c>
      <c r="G10" s="5" t="s">
        <v>17</v>
      </c>
      <c r="H10" s="6">
        <v>8</v>
      </c>
      <c r="I10" s="4">
        <v>39.041699999999999</v>
      </c>
      <c r="J10" s="4">
        <v>-95.375</v>
      </c>
      <c r="K10" s="4">
        <v>152706</v>
      </c>
      <c r="L10" s="7">
        <f>ABS(K10-F10)/F10</f>
        <v>8.5548448517216678E-3</v>
      </c>
    </row>
    <row r="11" spans="1:12" x14ac:dyDescent="0.25">
      <c r="A11">
        <v>6</v>
      </c>
      <c r="B11">
        <f>VLOOKUP(A11,dischargeStations_SORTED!$A$4:$D$243,3,FALSE)</f>
        <v>6888990</v>
      </c>
      <c r="C11" t="str">
        <f>VLOOKUP(A11,dischargeStations_SORTED!$A$4:$D$243,4,FALSE)</f>
        <v>KANSAS R AT TOPEKA WATER PLANT, KS</v>
      </c>
      <c r="D11" s="3">
        <v>39.071944350000003</v>
      </c>
      <c r="E11" s="3">
        <v>-95.716371499999994</v>
      </c>
      <c r="F11" s="3">
        <v>146816.06600346</v>
      </c>
      <c r="G11" s="5" t="s">
        <v>17</v>
      </c>
      <c r="H11" s="6">
        <v>8</v>
      </c>
      <c r="I11" s="4">
        <v>39.041699999999999</v>
      </c>
      <c r="J11" s="4">
        <v>-95.708299999999994</v>
      </c>
      <c r="K11" s="4">
        <v>148121</v>
      </c>
      <c r="L11" s="7">
        <f>ABS(K11-F11)/F11</f>
        <v>8.8882234217421835E-3</v>
      </c>
    </row>
    <row r="12" spans="1:12" x14ac:dyDescent="0.25">
      <c r="A12">
        <v>5</v>
      </c>
      <c r="B12">
        <f>VLOOKUP(A12,dischargeStations_SORTED!$A$4:$D$243,3,FALSE)</f>
        <v>6889000</v>
      </c>
      <c r="C12" t="str">
        <f>VLOOKUP(A12,dischargeStations_SORTED!$A$4:$D$243,4,FALSE)</f>
        <v>KANSAS R AT TOPEKA, KS</v>
      </c>
      <c r="D12" s="3">
        <v>39.066666599999998</v>
      </c>
      <c r="E12" s="3">
        <v>-95.6497028</v>
      </c>
      <c r="F12" s="3">
        <v>146904.12559920002</v>
      </c>
      <c r="G12" s="5" t="s">
        <v>17</v>
      </c>
      <c r="H12" s="6">
        <v>8</v>
      </c>
      <c r="I12" s="4">
        <v>39.041699999999999</v>
      </c>
      <c r="J12" s="4">
        <v>-95.625</v>
      </c>
      <c r="K12" s="4">
        <v>148255</v>
      </c>
      <c r="L12" s="7">
        <f>ABS(K12-F12)/F12</f>
        <v>9.1956192196098133E-3</v>
      </c>
    </row>
    <row r="13" spans="1:12" x14ac:dyDescent="0.25">
      <c r="A13">
        <v>8</v>
      </c>
      <c r="B13">
        <f>VLOOKUP(A13,dischargeStations_SORTED!$A$4:$D$243,3,FALSE)</f>
        <v>6887500</v>
      </c>
      <c r="C13" t="str">
        <f>VLOOKUP(A13,dischargeStations_SORTED!$A$4:$D$243,4,FALSE)</f>
        <v>KANSAS R AT WAMEGO, KS</v>
      </c>
      <c r="D13" s="3">
        <v>39.198330140000003</v>
      </c>
      <c r="E13" s="3">
        <v>-96.305553200000006</v>
      </c>
      <c r="F13" s="3">
        <v>143174.5427208</v>
      </c>
      <c r="G13" s="5" t="s">
        <v>17</v>
      </c>
      <c r="H13" s="6">
        <v>8</v>
      </c>
      <c r="I13" s="4">
        <v>39.208300000000001</v>
      </c>
      <c r="J13" s="4">
        <v>-96.291700000000006</v>
      </c>
      <c r="K13" s="4">
        <v>144524</v>
      </c>
      <c r="L13" s="7">
        <f>ABS(K13-F13)/F13</f>
        <v>9.4252599209031784E-3</v>
      </c>
    </row>
    <row r="14" spans="1:12" x14ac:dyDescent="0.25">
      <c r="A14">
        <v>3</v>
      </c>
      <c r="B14">
        <f>VLOOKUP(A14,dischargeStations_SORTED!$A$4:$D$243,3,FALSE)</f>
        <v>6891080</v>
      </c>
      <c r="C14" t="str">
        <f>VLOOKUP(A14,dischargeStations_SORTED!$A$4:$D$243,4,FALSE)</f>
        <v>KANSAS R AT LAWRENCE, KS</v>
      </c>
      <c r="D14" s="3">
        <v>38.973277779999997</v>
      </c>
      <c r="E14" s="3">
        <v>-95.232111099999997</v>
      </c>
      <c r="F14" s="3">
        <v>151514.304435</v>
      </c>
      <c r="G14" s="5">
        <v>1</v>
      </c>
      <c r="H14" s="6">
        <v>2</v>
      </c>
      <c r="I14" s="4">
        <v>38.958300000000001</v>
      </c>
      <c r="J14" s="4">
        <v>-95.208299999999994</v>
      </c>
      <c r="K14" s="4">
        <v>153040</v>
      </c>
      <c r="L14" s="7">
        <f>ABS(K14-F14)/F14</f>
        <v>1.0069647025667658E-2</v>
      </c>
    </row>
    <row r="15" spans="1:12" x14ac:dyDescent="0.25">
      <c r="A15">
        <v>22</v>
      </c>
      <c r="B15">
        <f>VLOOKUP(A15,dischargeStations_SORTED!$A$4:$D$243,3,FALSE)</f>
        <v>7140000</v>
      </c>
      <c r="C15" t="str">
        <f>VLOOKUP(A15,dischargeStations_SORTED!$A$4:$D$243,4,FALSE)</f>
        <v>ARKANSAS R NR KINSLEY, KS</v>
      </c>
      <c r="D15" s="3">
        <v>37.927794339999998</v>
      </c>
      <c r="E15" s="3">
        <v>-99.374281699999997</v>
      </c>
      <c r="F15" s="3">
        <v>85640.546845260003</v>
      </c>
      <c r="G15" s="5" t="s">
        <v>17</v>
      </c>
      <c r="H15" s="6">
        <v>8</v>
      </c>
      <c r="I15" s="4">
        <v>38.041699999999999</v>
      </c>
      <c r="J15" s="4">
        <v>-99.291700000000006</v>
      </c>
      <c r="K15" s="4">
        <v>84735.3</v>
      </c>
      <c r="L15" s="7">
        <f>ABS(K15-F15)/F15</f>
        <v>1.0570306690073451E-2</v>
      </c>
    </row>
    <row r="16" spans="1:12" x14ac:dyDescent="0.25">
      <c r="A16">
        <v>171</v>
      </c>
      <c r="B16">
        <f>VLOOKUP(A16,dischargeStations_SORTED!$A$4:$D$243,3,FALSE)</f>
        <v>7171600</v>
      </c>
      <c r="C16" t="str">
        <f>VLOOKUP(A16,dischargeStations_SORTED!$A$4:$D$243,4,FALSE)</f>
        <v>CANEY R NR CEDAR VALE, KS</v>
      </c>
      <c r="D16" s="3">
        <v>37.11031534</v>
      </c>
      <c r="E16" s="3">
        <v>-96.489455000000007</v>
      </c>
      <c r="F16" s="3">
        <v>539.49452331300006</v>
      </c>
      <c r="G16" s="5" t="s">
        <v>17</v>
      </c>
      <c r="H16" s="6">
        <v>8</v>
      </c>
      <c r="I16" s="4">
        <v>37.125</v>
      </c>
      <c r="J16" s="4">
        <v>-96.458299999999994</v>
      </c>
      <c r="K16" s="4">
        <v>546.81600000000003</v>
      </c>
      <c r="L16" s="7">
        <f>ABS(K16-F16)/F16</f>
        <v>1.3570993533056221E-2</v>
      </c>
    </row>
    <row r="17" spans="1:12" x14ac:dyDescent="0.25">
      <c r="A17">
        <v>61</v>
      </c>
      <c r="B17">
        <f>VLOOKUP(A17,dischargeStations_SORTED!$A$4:$D$243,3,FALSE)</f>
        <v>7170500</v>
      </c>
      <c r="C17" t="str">
        <f>VLOOKUP(A17,dischargeStations_SORTED!$A$4:$D$243,4,FALSE)</f>
        <v>VERDIGRIS R AT INDEPENDENCE, KS</v>
      </c>
      <c r="D17" s="3">
        <v>37.223680139999999</v>
      </c>
      <c r="E17" s="3">
        <v>-95.677757299999996</v>
      </c>
      <c r="F17" s="3">
        <v>7490.2456141200009</v>
      </c>
      <c r="G17" s="5" t="s">
        <v>17</v>
      </c>
      <c r="H17" s="6">
        <v>8</v>
      </c>
      <c r="I17" s="4">
        <v>37.208300000000001</v>
      </c>
      <c r="J17" s="4">
        <v>-95.708299999999994</v>
      </c>
      <c r="K17" s="4">
        <v>7612.65</v>
      </c>
      <c r="L17" s="7">
        <f>ABS(K17-F17)/F17</f>
        <v>1.6341838730795678E-2</v>
      </c>
    </row>
    <row r="18" spans="1:12" x14ac:dyDescent="0.25">
      <c r="A18">
        <v>32</v>
      </c>
      <c r="B18">
        <f>VLOOKUP(A18,dischargeStations_SORTED!$A$4:$D$243,3,FALSE)</f>
        <v>6853500</v>
      </c>
      <c r="C18" t="str">
        <f>VLOOKUP(A18,dischargeStations_SORTED!$A$4:$D$243,4,FALSE)</f>
        <v>REPUBLICAN R NR HARDY, NE</v>
      </c>
      <c r="D18" s="3">
        <v>39.992513000000002</v>
      </c>
      <c r="E18" s="3">
        <v>-97.932542999999995</v>
      </c>
      <c r="F18" s="3">
        <v>58018.323652110004</v>
      </c>
      <c r="G18" s="5" t="s">
        <v>17</v>
      </c>
      <c r="H18" s="6">
        <v>8</v>
      </c>
      <c r="I18" s="4">
        <v>39.958300000000001</v>
      </c>
      <c r="J18" s="4">
        <v>-97.958299999999994</v>
      </c>
      <c r="K18" s="4">
        <v>59022</v>
      </c>
      <c r="L18" s="7">
        <f>ABS(K18-F18)/F18</f>
        <v>1.7299299337020641E-2</v>
      </c>
    </row>
    <row r="19" spans="1:12" x14ac:dyDescent="0.25">
      <c r="A19">
        <v>30</v>
      </c>
      <c r="B19">
        <f>VLOOKUP(A19,dischargeStations_SORTED!$A$4:$D$243,3,FALSE)</f>
        <v>6854500</v>
      </c>
      <c r="C19" t="str">
        <f>VLOOKUP(A19,dischargeStations_SORTED!$A$4:$D$243,4,FALSE)</f>
        <v>REPUBLICAN R AT SCANDIA, KS</v>
      </c>
      <c r="D19" s="3">
        <v>39.798729999999999</v>
      </c>
      <c r="E19" s="3">
        <v>-97.793126599999994</v>
      </c>
      <c r="F19" s="3">
        <v>61020.119871600007</v>
      </c>
      <c r="G19" s="5" t="s">
        <v>17</v>
      </c>
      <c r="H19" s="6">
        <v>8</v>
      </c>
      <c r="I19" s="4">
        <v>39.791699999999999</v>
      </c>
      <c r="J19" s="4">
        <v>-97.791700000000006</v>
      </c>
      <c r="K19" s="4">
        <v>59878.5</v>
      </c>
      <c r="L19" s="7">
        <f>ABS(K19-F19)/F19</f>
        <v>1.8708909028730705E-2</v>
      </c>
    </row>
    <row r="20" spans="1:12" x14ac:dyDescent="0.25">
      <c r="A20">
        <v>9</v>
      </c>
      <c r="B20">
        <f>VLOOKUP(A20,dischargeStations_SORTED!$A$4:$D$243,3,FALSE)</f>
        <v>6879100</v>
      </c>
      <c r="C20" t="str">
        <f>VLOOKUP(A20,dischargeStations_SORTED!$A$4:$D$243,4,FALSE)</f>
        <v>KANSAS R AT FORT RILEY, KS</v>
      </c>
      <c r="D20" s="3">
        <v>39.061664569999998</v>
      </c>
      <c r="E20" s="3">
        <v>-96.766396299999997</v>
      </c>
      <c r="F20" s="3">
        <v>116212.76649570001</v>
      </c>
      <c r="G20" s="5" t="s">
        <v>17</v>
      </c>
      <c r="H20" s="6">
        <v>8</v>
      </c>
      <c r="I20" s="4">
        <v>39.041699999999999</v>
      </c>
      <c r="J20" s="4">
        <v>-96.791700000000006</v>
      </c>
      <c r="K20" s="4">
        <v>118809</v>
      </c>
      <c r="L20" s="7">
        <f>ABS(K20-F20)/F20</f>
        <v>2.23403467844994E-2</v>
      </c>
    </row>
    <row r="21" spans="1:12" x14ac:dyDescent="0.25">
      <c r="A21">
        <v>95</v>
      </c>
      <c r="B21">
        <f>VLOOKUP(A21,dischargeStations_SORTED!$A$4:$D$243,3,FALSE)</f>
        <v>6873200</v>
      </c>
      <c r="C21" t="str">
        <f>VLOOKUP(A21,dischargeStations_SORTED!$A$4:$D$243,4,FALSE)</f>
        <v>SF SOLOMON R BL WEBSTER RE, KS</v>
      </c>
      <c r="D21" s="3">
        <v>39.409670149999997</v>
      </c>
      <c r="E21" s="3">
        <v>-99.416033299999995</v>
      </c>
      <c r="F21" s="3">
        <v>2978.4863265000004</v>
      </c>
      <c r="G21" s="5" t="s">
        <v>17</v>
      </c>
      <c r="H21" s="6">
        <v>8</v>
      </c>
      <c r="I21" s="4">
        <v>39.458300000000001</v>
      </c>
      <c r="J21" s="4">
        <v>-99.291700000000006</v>
      </c>
      <c r="K21" s="4">
        <v>3052.98</v>
      </c>
      <c r="L21" s="7">
        <f>ABS(K21-F21)/F21</f>
        <v>2.5010580991162944E-2</v>
      </c>
    </row>
    <row r="22" spans="1:12" x14ac:dyDescent="0.25">
      <c r="A22">
        <v>56</v>
      </c>
      <c r="B22">
        <f>VLOOKUP(A22,dischargeStations_SORTED!$A$4:$D$243,3,FALSE)</f>
        <v>6884400</v>
      </c>
      <c r="C22" t="str">
        <f>VLOOKUP(A22,dischargeStations_SORTED!$A$4:$D$243,4,FALSE)</f>
        <v>L BLUE R NR BARNES, KS</v>
      </c>
      <c r="D22" s="3">
        <v>39.725835179999997</v>
      </c>
      <c r="E22" s="3">
        <v>-96.804743200000004</v>
      </c>
      <c r="F22" s="3">
        <v>8679.0501566100011</v>
      </c>
      <c r="G22" s="5" t="s">
        <v>17</v>
      </c>
      <c r="H22" s="6">
        <v>8</v>
      </c>
      <c r="I22" s="4">
        <v>39.708300000000001</v>
      </c>
      <c r="J22" s="4">
        <v>-96.791700000000006</v>
      </c>
      <c r="K22" s="4">
        <v>8923.59</v>
      </c>
      <c r="L22" s="7">
        <f>ABS(K22-F22)/F22</f>
        <v>2.8175876274174599E-2</v>
      </c>
    </row>
    <row r="23" spans="1:12" x14ac:dyDescent="0.25">
      <c r="A23">
        <v>178</v>
      </c>
      <c r="B23">
        <f>VLOOKUP(A23,dischargeStations_SORTED!$A$4:$D$243,3,FALSE)</f>
        <v>6886500</v>
      </c>
      <c r="C23" t="str">
        <f>VLOOKUP(A23,dischargeStations_SORTED!$A$4:$D$243,4,FALSE)</f>
        <v>FANCY C AT WINKLER, KS</v>
      </c>
      <c r="D23" s="3">
        <v>39.472220640000003</v>
      </c>
      <c r="E23" s="3">
        <v>-96.832235699999998</v>
      </c>
      <c r="F23" s="3">
        <v>450.65793114000002</v>
      </c>
      <c r="G23" s="5" t="s">
        <v>17</v>
      </c>
      <c r="H23" s="6">
        <v>8</v>
      </c>
      <c r="I23" s="4">
        <v>39.458300000000001</v>
      </c>
      <c r="J23" s="4">
        <v>-96.791700000000006</v>
      </c>
      <c r="K23" s="4">
        <v>463.93</v>
      </c>
      <c r="L23" s="7">
        <f>ABS(K23-F23)/F23</f>
        <v>2.9450427792153802E-2</v>
      </c>
    </row>
    <row r="24" spans="1:12" x14ac:dyDescent="0.25">
      <c r="A24">
        <v>169</v>
      </c>
      <c r="B24">
        <f>VLOOKUP(A24,dischargeStations_SORTED!$A$4:$D$243,3,FALSE)</f>
        <v>6867500</v>
      </c>
      <c r="C24" t="str">
        <f>VLOOKUP(A24,dischargeStations_SORTED!$A$4:$D$243,4,FALSE)</f>
        <v>PARADISE C NR PARADISE, KS</v>
      </c>
      <c r="D24" s="3">
        <v>39.059191669999997</v>
      </c>
      <c r="E24" s="3">
        <v>-98.842291700000004</v>
      </c>
      <c r="F24" s="3">
        <v>549.07747932000007</v>
      </c>
      <c r="G24" s="5" t="s">
        <v>55</v>
      </c>
      <c r="H24" s="6">
        <v>1</v>
      </c>
      <c r="I24" s="4">
        <v>39.041699999999999</v>
      </c>
      <c r="J24" s="4">
        <v>-98.875</v>
      </c>
      <c r="K24" s="4">
        <v>532.44500000000005</v>
      </c>
      <c r="L24" s="7">
        <f>ABS(K24-F24)/F24</f>
        <v>3.0291680038668417E-2</v>
      </c>
    </row>
    <row r="25" spans="1:12" x14ac:dyDescent="0.25">
      <c r="A25">
        <v>219</v>
      </c>
      <c r="B25">
        <f>VLOOKUP(A25,dischargeStations_SORTED!$A$4:$D$243,3,FALSE)</f>
        <v>6893300</v>
      </c>
      <c r="C25" t="str">
        <f>VLOOKUP(A25,dischargeStations_SORTED!$A$4:$D$243,4,FALSE)</f>
        <v>INDIAN C AT OVERLAND PARK, KS</v>
      </c>
      <c r="D25" s="3">
        <v>38.940562100000001</v>
      </c>
      <c r="E25" s="3">
        <v>-94.671346900000003</v>
      </c>
      <c r="F25" s="3">
        <v>68.893683726000006</v>
      </c>
      <c r="G25" s="5" t="s">
        <v>17</v>
      </c>
      <c r="H25" s="6">
        <v>8</v>
      </c>
      <c r="I25" s="4">
        <v>38.958300000000001</v>
      </c>
      <c r="J25" s="4">
        <v>-94.708299999999994</v>
      </c>
      <c r="K25" s="4">
        <v>66.772199999999998</v>
      </c>
      <c r="L25" s="7">
        <f>ABS(K25-F25)/F25</f>
        <v>3.0793588196523954E-2</v>
      </c>
    </row>
    <row r="26" spans="1:12" x14ac:dyDescent="0.25">
      <c r="A26">
        <v>107</v>
      </c>
      <c r="B26">
        <f>VLOOKUP(A26,dischargeStations_SORTED!$A$4:$D$243,3,FALSE)</f>
        <v>6871000</v>
      </c>
      <c r="C26" t="str">
        <f>VLOOKUP(A26,dischargeStations_SORTED!$A$4:$D$243,4,FALSE)</f>
        <v>NF SOLOMON R AT GLADE, KS</v>
      </c>
      <c r="D26" s="3">
        <v>39.673065200000003</v>
      </c>
      <c r="E26" s="3">
        <v>-99.309540900000002</v>
      </c>
      <c r="F26" s="3">
        <v>2198.8999053900002</v>
      </c>
      <c r="G26" s="5" t="s">
        <v>17</v>
      </c>
      <c r="H26" s="6">
        <v>8</v>
      </c>
      <c r="I26" s="4">
        <v>39.625</v>
      </c>
      <c r="J26" s="4">
        <v>-99.208299999999994</v>
      </c>
      <c r="K26" s="4">
        <v>2115.9</v>
      </c>
      <c r="L26" s="7">
        <f>ABS(K26-F26)/F26</f>
        <v>3.7746104398180463E-2</v>
      </c>
    </row>
    <row r="27" spans="1:12" x14ac:dyDescent="0.25">
      <c r="A27">
        <v>212</v>
      </c>
      <c r="B27">
        <f>VLOOKUP(A27,dischargeStations_SORTED!$A$4:$D$243,3,FALSE)</f>
        <v>6889160</v>
      </c>
      <c r="C27" t="str">
        <f>VLOOKUP(A27,dischargeStations_SORTED!$A$4:$D$243,4,FALSE)</f>
        <v>SOLDIER C NR CIRCLEVILLE, KS</v>
      </c>
      <c r="D27" s="3">
        <v>39.463144900000003</v>
      </c>
      <c r="E27" s="3">
        <v>-95.9505944</v>
      </c>
      <c r="F27" s="3">
        <v>127.686413823</v>
      </c>
      <c r="G27" s="5" t="s">
        <v>17</v>
      </c>
      <c r="H27" s="6">
        <v>8</v>
      </c>
      <c r="I27" s="4">
        <v>39.458300000000001</v>
      </c>
      <c r="J27" s="4">
        <v>-95.958299999999994</v>
      </c>
      <c r="K27" s="4">
        <v>132.517</v>
      </c>
      <c r="L27" s="7">
        <f>ABS(K27-F27)/F27</f>
        <v>3.783163793523249E-2</v>
      </c>
    </row>
    <row r="28" spans="1:12" x14ac:dyDescent="0.25">
      <c r="A28">
        <v>63</v>
      </c>
      <c r="B28">
        <f>VLOOKUP(A28,dischargeStations_SORTED!$A$4:$D$243,3,FALSE)</f>
        <v>7182390</v>
      </c>
      <c r="C28" t="str">
        <f>VLOOKUP(A28,dischargeStations_SORTED!$A$4:$D$243,4,FALSE)</f>
        <v>NEOSHO R AT NEOSHO RAPIDS, KS</v>
      </c>
      <c r="D28" s="3">
        <v>38.368071200000003</v>
      </c>
      <c r="E28" s="3">
        <v>-96.000268700000007</v>
      </c>
      <c r="F28" s="3">
        <v>7130.2372668300004</v>
      </c>
      <c r="G28" s="5" t="s">
        <v>17</v>
      </c>
      <c r="H28" s="6">
        <v>8</v>
      </c>
      <c r="I28" s="4">
        <v>38.375</v>
      </c>
      <c r="J28" s="4">
        <v>-96.041700000000006</v>
      </c>
      <c r="K28" s="4">
        <v>7401.1</v>
      </c>
      <c r="L28" s="7">
        <f>ABS(K28-F28)/F28</f>
        <v>3.7987899004435458E-2</v>
      </c>
    </row>
    <row r="29" spans="1:12" x14ac:dyDescent="0.25">
      <c r="A29">
        <v>33</v>
      </c>
      <c r="B29">
        <f>VLOOKUP(A29,dischargeStations_SORTED!$A$4:$D$243,3,FALSE)</f>
        <v>6877600</v>
      </c>
      <c r="C29" t="str">
        <f>VLOOKUP(A29,dischargeStations_SORTED!$A$4:$D$243,4,FALSE)</f>
        <v>SMOKY HILL R AT ENTERPRISE, KS</v>
      </c>
      <c r="D29" s="3">
        <v>38.906389060000002</v>
      </c>
      <c r="E29" s="3">
        <v>-97.117795200000003</v>
      </c>
      <c r="F29" s="3">
        <v>49883.170998600006</v>
      </c>
      <c r="G29" s="5" t="s">
        <v>17</v>
      </c>
      <c r="H29" s="6">
        <v>8</v>
      </c>
      <c r="I29" s="4">
        <v>38.875</v>
      </c>
      <c r="J29" s="4">
        <v>-97.125</v>
      </c>
      <c r="K29" s="4">
        <v>51954.5</v>
      </c>
      <c r="L29" s="7">
        <f>ABS(K29-F29)/F29</f>
        <v>4.1523603250044526E-2</v>
      </c>
    </row>
    <row r="30" spans="1:12" x14ac:dyDescent="0.25">
      <c r="A30">
        <v>13</v>
      </c>
      <c r="B30">
        <f>VLOOKUP(A30,dischargeStations_SORTED!$A$4:$D$243,3,FALSE)</f>
        <v>7144550</v>
      </c>
      <c r="C30" t="str">
        <f>VLOOKUP(A30,dischargeStations_SORTED!$A$4:$D$243,4,FALSE)</f>
        <v>ARKANSAS R AT DERBY, KS</v>
      </c>
      <c r="D30" s="3">
        <v>37.544184569999999</v>
      </c>
      <c r="E30" s="3">
        <v>-97.275599900000003</v>
      </c>
      <c r="F30" s="3">
        <v>105749.21453130001</v>
      </c>
      <c r="G30" s="5" t="s">
        <v>17</v>
      </c>
      <c r="H30" s="6">
        <v>8</v>
      </c>
      <c r="I30" s="4">
        <v>37.541699999999999</v>
      </c>
      <c r="J30" s="4">
        <v>-97.291700000000006</v>
      </c>
      <c r="K30" s="4">
        <v>110324</v>
      </c>
      <c r="L30" s="7">
        <f>ABS(K30-F30)/F30</f>
        <v>4.3260704005947316E-2</v>
      </c>
    </row>
    <row r="31" spans="1:12" x14ac:dyDescent="0.25">
      <c r="A31">
        <v>57</v>
      </c>
      <c r="B31">
        <f>VLOOKUP(A31,dischargeStations_SORTED!$A$4:$D$243,3,FALSE)</f>
        <v>7170990</v>
      </c>
      <c r="C31" t="str">
        <f>VLOOKUP(A31,dischargeStations_SORTED!$A$4:$D$243,4,FALSE)</f>
        <v>VERDIGRIS R AT COFFEYVILLE, KS</v>
      </c>
      <c r="D31" s="3">
        <v>37.005357799999999</v>
      </c>
      <c r="E31" s="3">
        <v>-95.592754900000003</v>
      </c>
      <c r="F31" s="3">
        <v>8655.7402636200004</v>
      </c>
      <c r="G31" s="5" t="s">
        <v>17</v>
      </c>
      <c r="H31" s="6">
        <v>8</v>
      </c>
      <c r="I31" s="4">
        <v>37.041699999999999</v>
      </c>
      <c r="J31" s="4">
        <v>-95.625</v>
      </c>
      <c r="K31" s="4">
        <v>9047.39</v>
      </c>
      <c r="L31" s="7">
        <f>ABS(K31-F31)/F31</f>
        <v>4.5247399350243835E-2</v>
      </c>
    </row>
    <row r="32" spans="1:12" x14ac:dyDescent="0.25">
      <c r="A32">
        <v>15</v>
      </c>
      <c r="B32">
        <f>VLOOKUP(A32,dischargeStations_SORTED!$A$4:$D$243,3,FALSE)</f>
        <v>7144301</v>
      </c>
      <c r="C32" t="str">
        <f>VLOOKUP(A32,dischargeStations_SORTED!$A$4:$D$243,4,FALSE)</f>
        <v>FLOODWAY AT ARKANSAS R AT WICHITA, KS</v>
      </c>
      <c r="D32" s="3">
        <v>37.716124200000003</v>
      </c>
      <c r="E32" s="3">
        <v>-97.402267699999996</v>
      </c>
      <c r="F32" s="3">
        <v>104868.61857390001</v>
      </c>
      <c r="G32" s="5" t="s">
        <v>17</v>
      </c>
      <c r="H32" s="6">
        <v>8</v>
      </c>
      <c r="I32" s="4">
        <v>37.708300000000001</v>
      </c>
      <c r="J32" s="4">
        <v>-97.375</v>
      </c>
      <c r="K32" s="4">
        <v>109712</v>
      </c>
      <c r="L32" s="7">
        <f>ABS(K32-F32)/F32</f>
        <v>4.6185231501709015E-2</v>
      </c>
    </row>
    <row r="33" spans="1:12" x14ac:dyDescent="0.25">
      <c r="A33">
        <v>14</v>
      </c>
      <c r="B33">
        <f>VLOOKUP(A33,dischargeStations_SORTED!$A$4:$D$243,3,FALSE)</f>
        <v>7144300</v>
      </c>
      <c r="C33" t="str">
        <f>VLOOKUP(A33,dischargeStations_SORTED!$A$4:$D$243,4,FALSE)</f>
        <v>ARKANSAS R AT WICHITA, KS</v>
      </c>
      <c r="D33" s="3">
        <v>37.643348490000001</v>
      </c>
      <c r="E33" s="3">
        <v>-97.335322700000006</v>
      </c>
      <c r="F33" s="3">
        <v>104868.61857390001</v>
      </c>
      <c r="G33" s="5" t="s">
        <v>17</v>
      </c>
      <c r="H33" s="6">
        <v>8</v>
      </c>
      <c r="I33" s="4">
        <v>37.541699999999999</v>
      </c>
      <c r="J33" s="4">
        <v>-97.291700000000006</v>
      </c>
      <c r="K33" s="4">
        <v>110324</v>
      </c>
      <c r="L33" s="7">
        <f>ABS(K33-F33)/F33</f>
        <v>5.2021105076878967E-2</v>
      </c>
    </row>
    <row r="34" spans="1:12" x14ac:dyDescent="0.25">
      <c r="A34">
        <v>21</v>
      </c>
      <c r="B34">
        <f>VLOOKUP(A34,dischargeStations_SORTED!$A$4:$D$243,3,FALSE)</f>
        <v>7141220</v>
      </c>
      <c r="C34" t="str">
        <f>VLOOKUP(A34,dischargeStations_SORTED!$A$4:$D$243,4,FALSE)</f>
        <v>ARKANSAS R NR LARNED, KS</v>
      </c>
      <c r="D34" s="3">
        <v>38.203624840000003</v>
      </c>
      <c r="E34" s="3">
        <v>-99.002319799999995</v>
      </c>
      <c r="F34" s="3">
        <v>88064.77571622</v>
      </c>
      <c r="G34" s="5" t="s">
        <v>17</v>
      </c>
      <c r="H34" s="6">
        <v>8</v>
      </c>
      <c r="I34" s="4">
        <v>38.208300000000001</v>
      </c>
      <c r="J34" s="4">
        <v>-99.041700000000006</v>
      </c>
      <c r="K34" s="4">
        <v>92896.7</v>
      </c>
      <c r="L34" s="7">
        <f>ABS(K34-F34)/F34</f>
        <v>5.4867842954036398E-2</v>
      </c>
    </row>
    <row r="35" spans="1:12" x14ac:dyDescent="0.25">
      <c r="A35">
        <v>18</v>
      </c>
      <c r="B35">
        <f>VLOOKUP(A35,dischargeStations_SORTED!$A$4:$D$243,3,FALSE)</f>
        <v>7143330</v>
      </c>
      <c r="C35" t="str">
        <f>VLOOKUP(A35,dischargeStations_SORTED!$A$4:$D$243,4,FALSE)</f>
        <v>ARKANSAS R NR HUTCHINSON, KS</v>
      </c>
      <c r="D35" s="3">
        <v>37.946400279999999</v>
      </c>
      <c r="E35" s="3">
        <v>-97.775048799999993</v>
      </c>
      <c r="F35" s="3">
        <v>100776.43736010001</v>
      </c>
      <c r="G35" s="5" t="s">
        <v>17</v>
      </c>
      <c r="H35" s="6">
        <v>8</v>
      </c>
      <c r="I35" s="4">
        <v>37.958300000000001</v>
      </c>
      <c r="J35" s="4">
        <v>-97.791700000000006</v>
      </c>
      <c r="K35" s="4">
        <v>106398</v>
      </c>
      <c r="L35" s="7">
        <f>ABS(K35-F35)/F35</f>
        <v>5.5782510149795295E-2</v>
      </c>
    </row>
    <row r="36" spans="1:12" x14ac:dyDescent="0.25">
      <c r="A36">
        <v>64</v>
      </c>
      <c r="B36">
        <f>VLOOKUP(A36,dischargeStations_SORTED!$A$4:$D$243,3,FALSE)</f>
        <v>6884025</v>
      </c>
      <c r="C36" t="str">
        <f>VLOOKUP(A36,dischargeStations_SORTED!$A$4:$D$243,4,FALSE)</f>
        <v>Little Blue River at Hollenberg, KS</v>
      </c>
      <c r="D36" s="3">
        <v>39.980277780000002</v>
      </c>
      <c r="E36" s="3">
        <v>-97.004722200000003</v>
      </c>
      <c r="F36" s="3">
        <v>7127.64727872</v>
      </c>
      <c r="G36" s="5" t="s">
        <v>33</v>
      </c>
      <c r="H36" s="6">
        <v>4</v>
      </c>
      <c r="I36" s="4">
        <v>39.958300000000001</v>
      </c>
      <c r="J36" s="4">
        <v>-96.958299999999994</v>
      </c>
      <c r="K36" s="4">
        <v>7538.58</v>
      </c>
      <c r="L36" s="7">
        <f>ABS(K36-F36)/F36</f>
        <v>5.7653346919517623E-2</v>
      </c>
    </row>
    <row r="37" spans="1:12" x14ac:dyDescent="0.25">
      <c r="A37">
        <v>10</v>
      </c>
      <c r="B37">
        <f>VLOOKUP(A37,dischargeStations_SORTED!$A$4:$D$243,3,FALSE)</f>
        <v>7145600</v>
      </c>
      <c r="C37" t="str">
        <f>VLOOKUP(A37,dischargeStations_SORTED!$A$4:$D$243,4,FALSE)</f>
        <v>ARKANSAS R ON HWY 160 AT OXFORD, KS</v>
      </c>
      <c r="D37" s="3">
        <v>37.274405559999998</v>
      </c>
      <c r="E37" s="3">
        <v>-97.162263899999999</v>
      </c>
      <c r="F37" s="3">
        <v>113444.06920611001</v>
      </c>
      <c r="G37" s="5">
        <v>1</v>
      </c>
      <c r="H37" s="6">
        <v>2</v>
      </c>
      <c r="I37" s="4">
        <v>37.291699999999999</v>
      </c>
      <c r="J37" s="4">
        <v>-97.125</v>
      </c>
      <c r="K37" s="4">
        <v>120187</v>
      </c>
      <c r="L37" s="7">
        <f>ABS(K37-F37)/F37</f>
        <v>5.9438372063674333E-2</v>
      </c>
    </row>
    <row r="38" spans="1:12" x14ac:dyDescent="0.25">
      <c r="A38">
        <v>11</v>
      </c>
      <c r="B38">
        <f>VLOOKUP(A38,dischargeStations_SORTED!$A$4:$D$243,3,FALSE)</f>
        <v>7146500</v>
      </c>
      <c r="C38" t="str">
        <f>VLOOKUP(A38,dischargeStations_SORTED!$A$4:$D$243,4,FALSE)</f>
        <v>ARKANSAS R AT ARKANSAS CITY, KS</v>
      </c>
      <c r="D38" s="3">
        <v>37.037508299999999</v>
      </c>
      <c r="E38" s="3">
        <v>-97.039219399999993</v>
      </c>
      <c r="F38" s="3">
        <v>113216.15025243</v>
      </c>
      <c r="G38" s="5" t="s">
        <v>33</v>
      </c>
      <c r="H38" s="6">
        <v>4</v>
      </c>
      <c r="I38" s="4">
        <v>37.041699999999999</v>
      </c>
      <c r="J38" s="4">
        <v>-97.041700000000006</v>
      </c>
      <c r="K38" s="4">
        <v>120872</v>
      </c>
      <c r="L38" s="7">
        <f>ABS(K38-F38)/F38</f>
        <v>6.7621533946352133E-2</v>
      </c>
    </row>
    <row r="39" spans="1:12" x14ac:dyDescent="0.25">
      <c r="A39">
        <v>36</v>
      </c>
      <c r="B39">
        <f>VLOOKUP(A39,dischargeStations_SORTED!$A$4:$D$243,3,FALSE)</f>
        <v>6887000</v>
      </c>
      <c r="C39" t="str">
        <f>VLOOKUP(A39,dischargeStations_SORTED!$A$4:$D$243,4,FALSE)</f>
        <v>BIG BLUE R NR MANHATTAN, KS</v>
      </c>
      <c r="D39" s="3">
        <v>39.237218599999999</v>
      </c>
      <c r="E39" s="3">
        <v>-96.571391800000001</v>
      </c>
      <c r="F39" s="3">
        <v>24967.485380400001</v>
      </c>
      <c r="G39" s="5" t="s">
        <v>17</v>
      </c>
      <c r="H39" s="6">
        <v>8</v>
      </c>
      <c r="I39" s="4">
        <v>39.208300000000001</v>
      </c>
      <c r="J39" s="4">
        <v>-96.541700000000006</v>
      </c>
      <c r="K39" s="4">
        <v>23254.9</v>
      </c>
      <c r="L39" s="7">
        <f>ABS(K39-F39)/F39</f>
        <v>6.8592625741333776E-2</v>
      </c>
    </row>
    <row r="40" spans="1:12" x14ac:dyDescent="0.25">
      <c r="A40">
        <v>17</v>
      </c>
      <c r="B40">
        <f>VLOOKUP(A40,dischargeStations_SORTED!$A$4:$D$243,3,FALSE)</f>
        <v>7143350</v>
      </c>
      <c r="C40" t="str">
        <f>VLOOKUP(A40,dischargeStations_SORTED!$A$4:$D$243,4,FALSE)</f>
        <v>ARKANSAS R NR BENTLEY, KS</v>
      </c>
      <c r="D40" s="3">
        <v>37.842511790000003</v>
      </c>
      <c r="E40" s="3">
        <v>-97.519211200000001</v>
      </c>
      <c r="F40" s="3">
        <v>101139.0356955</v>
      </c>
      <c r="G40" s="5" t="s">
        <v>33</v>
      </c>
      <c r="H40" s="6">
        <v>4</v>
      </c>
      <c r="I40" s="4">
        <v>37.875</v>
      </c>
      <c r="J40" s="4">
        <v>-97.541700000000006</v>
      </c>
      <c r="K40" s="4">
        <v>108695</v>
      </c>
      <c r="L40" s="7">
        <f>ABS(K40-F40)/F40</f>
        <v>7.4708684461346778E-2</v>
      </c>
    </row>
    <row r="41" spans="1:12" x14ac:dyDescent="0.25">
      <c r="A41">
        <v>65</v>
      </c>
      <c r="B41">
        <f>VLOOKUP(A41,dischargeStations_SORTED!$A$4:$D$243,3,FALSE)</f>
        <v>6915800</v>
      </c>
      <c r="C41" t="str">
        <f>VLOOKUP(A41,dischargeStations_SORTED!$A$4:$D$243,4,FALSE)</f>
        <v>MARAIS DES CYGNES R AT LA CYGNE, KS</v>
      </c>
      <c r="D41" s="3">
        <v>38.345298579999998</v>
      </c>
      <c r="E41" s="3">
        <v>-94.772459100000006</v>
      </c>
      <c r="F41" s="3">
        <v>6912.6782655900006</v>
      </c>
      <c r="G41" s="5" t="s">
        <v>17</v>
      </c>
      <c r="H41" s="6">
        <v>8</v>
      </c>
      <c r="I41" s="4">
        <v>38.291699999999999</v>
      </c>
      <c r="J41" s="4">
        <v>-94.708299999999994</v>
      </c>
      <c r="K41" s="4">
        <v>6383.72</v>
      </c>
      <c r="L41" s="7">
        <f>ABS(K41-F41)/F41</f>
        <v>7.6520018040338159E-2</v>
      </c>
    </row>
    <row r="42" spans="1:12" x14ac:dyDescent="0.25">
      <c r="A42">
        <v>89</v>
      </c>
      <c r="B42">
        <f>VLOOKUP(A42,dischargeStations_SORTED!$A$4:$D$243,3,FALSE)</f>
        <v>7182000</v>
      </c>
      <c r="C42" t="str">
        <f>VLOOKUP(A42,dischargeStations_SORTED!$A$4:$D$243,4,FALSE)</f>
        <v>COTTONWOOD R AT COTTONWOOD FALLS, KS</v>
      </c>
      <c r="D42" s="3">
        <v>38.387408540000003</v>
      </c>
      <c r="E42" s="3">
        <v>-96.597266599999998</v>
      </c>
      <c r="F42" s="3">
        <v>3436.9142219700002</v>
      </c>
      <c r="G42" s="5" t="s">
        <v>17</v>
      </c>
      <c r="H42" s="6">
        <v>8</v>
      </c>
      <c r="I42" s="4">
        <v>38.375</v>
      </c>
      <c r="J42" s="4">
        <v>-96.625</v>
      </c>
      <c r="K42" s="4">
        <v>3703.74</v>
      </c>
      <c r="L42" s="7">
        <f>ABS(K42-F42)/F42</f>
        <v>7.7635274201594148E-2</v>
      </c>
    </row>
    <row r="43" spans="1:12" x14ac:dyDescent="0.25">
      <c r="A43">
        <v>132</v>
      </c>
      <c r="B43">
        <f>VLOOKUP(A43,dischargeStations_SORTED!$A$4:$D$243,3,FALSE)</f>
        <v>7147070</v>
      </c>
      <c r="C43" t="str">
        <f>VLOOKUP(A43,dischargeStations_SORTED!$A$4:$D$243,4,FALSE)</f>
        <v>WHITEWATER R AT TOWANDA, KS</v>
      </c>
      <c r="D43" s="3">
        <v>37.796127849999998</v>
      </c>
      <c r="E43" s="3">
        <v>-97.014480599999999</v>
      </c>
      <c r="F43" s="3">
        <v>1103.33493486</v>
      </c>
      <c r="G43" s="5" t="s">
        <v>17</v>
      </c>
      <c r="H43" s="6">
        <v>8</v>
      </c>
      <c r="I43" s="4">
        <v>37.791699999999999</v>
      </c>
      <c r="J43" s="4">
        <v>-97.041700000000006</v>
      </c>
      <c r="K43" s="4">
        <v>1016.02</v>
      </c>
      <c r="L43" s="7">
        <f>ABS(K43-F43)/F43</f>
        <v>7.9137288325851124E-2</v>
      </c>
    </row>
    <row r="44" spans="1:12" x14ac:dyDescent="0.25">
      <c r="A44">
        <v>16</v>
      </c>
      <c r="B44">
        <f>VLOOKUP(A44,dischargeStations_SORTED!$A$4:$D$243,3,FALSE)</f>
        <v>7143375</v>
      </c>
      <c r="C44" t="str">
        <f>VLOOKUP(A44,dischargeStations_SORTED!$A$4:$D$243,4,FALSE)</f>
        <v>ARKANSAS R NR MAIZE, KS</v>
      </c>
      <c r="D44" s="3">
        <v>37.781401090000003</v>
      </c>
      <c r="E44" s="3">
        <v>-97.389766499999993</v>
      </c>
      <c r="F44" s="3">
        <v>101294.43498210001</v>
      </c>
      <c r="G44" s="5" t="s">
        <v>17</v>
      </c>
      <c r="H44" s="6">
        <v>8</v>
      </c>
      <c r="I44" s="4">
        <v>37.708300000000001</v>
      </c>
      <c r="J44" s="4">
        <v>-97.375</v>
      </c>
      <c r="K44" s="4">
        <v>109712</v>
      </c>
      <c r="L44" s="7">
        <f>ABS(K44-F44)/F44</f>
        <v>8.3099975032068465E-2</v>
      </c>
    </row>
    <row r="45" spans="1:12" x14ac:dyDescent="0.25">
      <c r="A45">
        <v>20</v>
      </c>
      <c r="B45">
        <f>VLOOKUP(A45,dischargeStations_SORTED!$A$4:$D$243,3,FALSE)</f>
        <v>7141300</v>
      </c>
      <c r="C45" t="str">
        <f>VLOOKUP(A45,dischargeStations_SORTED!$A$4:$D$243,4,FALSE)</f>
        <v>ARKANSAS R AT GREAT BEND, KS</v>
      </c>
      <c r="D45" s="3">
        <v>38.353067869999997</v>
      </c>
      <c r="E45" s="3">
        <v>-98.764251900000005</v>
      </c>
      <c r="F45" s="3">
        <v>88981.631507160011</v>
      </c>
      <c r="G45" s="5" t="s">
        <v>17</v>
      </c>
      <c r="H45" s="6">
        <v>8</v>
      </c>
      <c r="I45" s="4">
        <v>38.375</v>
      </c>
      <c r="J45" s="4">
        <v>-98.791700000000006</v>
      </c>
      <c r="K45" s="4">
        <v>96596.5</v>
      </c>
      <c r="L45" s="7">
        <f>ABS(K45-F45)/F45</f>
        <v>8.5577982375241682E-2</v>
      </c>
    </row>
    <row r="46" spans="1:12" x14ac:dyDescent="0.25">
      <c r="A46">
        <v>85</v>
      </c>
      <c r="B46">
        <f>VLOOKUP(A46,dischargeStations_SORTED!$A$4:$D$243,3,FALSE)</f>
        <v>6846000</v>
      </c>
      <c r="C46" t="str">
        <f>VLOOKUP(A46,dischargeStations_SORTED!$A$4:$D$243,4,FALSE)</f>
        <v>BEAVER C AT LUDELL, KS</v>
      </c>
      <c r="D46" s="3">
        <v>39.848057849999996</v>
      </c>
      <c r="E46" s="3">
        <v>-100.9615446</v>
      </c>
      <c r="F46" s="3">
        <v>3654.4732232100005</v>
      </c>
      <c r="G46" s="5" t="s">
        <v>17</v>
      </c>
      <c r="H46" s="6">
        <v>8</v>
      </c>
      <c r="I46" s="4">
        <v>39.875</v>
      </c>
      <c r="J46" s="4">
        <v>-100.958</v>
      </c>
      <c r="K46" s="4">
        <v>3967.39</v>
      </c>
      <c r="L46" s="7">
        <f>ABS(K46-F46)/F46</f>
        <v>8.5625686022988812E-2</v>
      </c>
    </row>
    <row r="47" spans="1:12" x14ac:dyDescent="0.25">
      <c r="A47">
        <v>24</v>
      </c>
      <c r="B47">
        <f>VLOOKUP(A47,dischargeStations_SORTED!$A$4:$D$243,3,FALSE)</f>
        <v>7138070</v>
      </c>
      <c r="C47" t="str">
        <f>VLOOKUP(A47,dischargeStations_SORTED!$A$4:$D$243,4,FALSE)</f>
        <v>ARKANSAS R AT DEERFIELD, KS</v>
      </c>
      <c r="D47" s="3">
        <v>37.969744200000001</v>
      </c>
      <c r="E47" s="3">
        <v>-101.1287794</v>
      </c>
      <c r="F47" s="3">
        <v>69836.439398040005</v>
      </c>
      <c r="G47" s="5" t="s">
        <v>17</v>
      </c>
      <c r="H47" s="6">
        <v>8</v>
      </c>
      <c r="I47" s="4">
        <v>37.958300000000001</v>
      </c>
      <c r="J47" s="4">
        <v>-101.125</v>
      </c>
      <c r="K47" s="4">
        <v>76118.2</v>
      </c>
      <c r="L47" s="7">
        <f>ABS(K47-F47)/F47</f>
        <v>8.9949611636934226E-2</v>
      </c>
    </row>
    <row r="48" spans="1:12" x14ac:dyDescent="0.25">
      <c r="A48">
        <v>77</v>
      </c>
      <c r="B48">
        <f>VLOOKUP(A48,dischargeStations_SORTED!$A$4:$D$243,3,FALSE)</f>
        <v>7182250</v>
      </c>
      <c r="C48" t="str">
        <f>VLOOKUP(A48,dischargeStations_SORTED!$A$4:$D$243,4,FALSE)</f>
        <v>COTTONWOOD R NR PLYMOUTH, KS</v>
      </c>
      <c r="D48" s="3">
        <v>38.3975139</v>
      </c>
      <c r="E48" s="3">
        <v>-96.356111999999996</v>
      </c>
      <c r="F48" s="3">
        <v>4506.5793114000007</v>
      </c>
      <c r="G48" s="5" t="s">
        <v>17</v>
      </c>
      <c r="H48" s="6">
        <v>8</v>
      </c>
      <c r="I48" s="4">
        <v>38.375</v>
      </c>
      <c r="J48" s="4">
        <v>-96.375</v>
      </c>
      <c r="K48" s="4">
        <v>4917.5600000000004</v>
      </c>
      <c r="L48" s="7">
        <f>ABS(K48-F48)/F48</f>
        <v>9.1195707476038099E-2</v>
      </c>
    </row>
    <row r="49" spans="1:12" x14ac:dyDescent="0.25">
      <c r="A49">
        <v>12</v>
      </c>
      <c r="B49">
        <f>VLOOKUP(A49,dischargeStations_SORTED!$A$4:$D$243,3,FALSE)</f>
        <v>7144570</v>
      </c>
      <c r="C49" t="str">
        <f>VLOOKUP(A49,dischargeStations_SORTED!$A$4:$D$243,4,FALSE)</f>
        <v>ARKANSAS R AT MULVANE, KS</v>
      </c>
      <c r="D49" s="3">
        <v>37.475502779999999</v>
      </c>
      <c r="E49" s="3">
        <v>-97.261272199999993</v>
      </c>
      <c r="F49" s="3">
        <v>105852.8140557</v>
      </c>
      <c r="G49" s="5">
        <v>5</v>
      </c>
      <c r="H49" s="6">
        <v>3</v>
      </c>
      <c r="I49" s="4">
        <v>37.375</v>
      </c>
      <c r="J49" s="4">
        <v>-97.208299999999994</v>
      </c>
      <c r="K49" s="4">
        <v>115840</v>
      </c>
      <c r="L49" s="7">
        <f>ABS(K49-F49)/F49</f>
        <v>9.4349744344488742E-2</v>
      </c>
    </row>
    <row r="50" spans="1:12" x14ac:dyDescent="0.25">
      <c r="A50">
        <v>81</v>
      </c>
      <c r="B50">
        <f>VLOOKUP(A50,dischargeStations_SORTED!$A$4:$D$243,3,FALSE)</f>
        <v>6873460</v>
      </c>
      <c r="C50" t="str">
        <f>VLOOKUP(A50,dischargeStations_SORTED!$A$4:$D$243,4,FALSE)</f>
        <v>SF SOLOMON R AT WOODSTON, KS</v>
      </c>
      <c r="D50" s="3">
        <v>39.439732499999998</v>
      </c>
      <c r="E50" s="3">
        <v>-99.101756699999996</v>
      </c>
      <c r="F50" s="3">
        <v>3890.1621412200002</v>
      </c>
      <c r="G50" s="5" t="s">
        <v>17</v>
      </c>
      <c r="H50" s="6">
        <v>8</v>
      </c>
      <c r="I50" s="4">
        <v>39.458300000000001</v>
      </c>
      <c r="J50" s="4">
        <v>-99.041700000000006</v>
      </c>
      <c r="K50" s="4">
        <v>3517.23</v>
      </c>
      <c r="L50" s="7">
        <f>ABS(K50-F50)/F50</f>
        <v>9.5865449223420884E-2</v>
      </c>
    </row>
    <row r="51" spans="1:12" x14ac:dyDescent="0.25">
      <c r="A51">
        <v>118</v>
      </c>
      <c r="B51">
        <f>VLOOKUP(A51,dischargeStations_SORTED!$A$4:$D$243,3,FALSE)</f>
        <v>7142300</v>
      </c>
      <c r="C51" t="str">
        <f>VLOOKUP(A51,dischargeStations_SORTED!$A$4:$D$243,4,FALSE)</f>
        <v>RATTLESNAKE C NR MACKSVILLE, KS</v>
      </c>
      <c r="D51" s="3">
        <v>37.8716826</v>
      </c>
      <c r="E51" s="3">
        <v>-98.876206699999997</v>
      </c>
      <c r="F51" s="3">
        <v>1805.2217126700002</v>
      </c>
      <c r="G51" s="5" t="s">
        <v>17</v>
      </c>
      <c r="H51" s="6">
        <v>8</v>
      </c>
      <c r="I51" s="4">
        <v>37.875</v>
      </c>
      <c r="J51" s="4">
        <v>-98.875</v>
      </c>
      <c r="K51" s="4">
        <v>1629.73</v>
      </c>
      <c r="L51" s="7">
        <f>ABS(K51-F51)/F51</f>
        <v>9.7213384615477752E-2</v>
      </c>
    </row>
    <row r="52" spans="1:12" x14ac:dyDescent="0.25">
      <c r="A52">
        <v>175</v>
      </c>
      <c r="B52">
        <f>VLOOKUP(A52,dischargeStations_SORTED!$A$4:$D$243,3,FALSE)</f>
        <v>7182200</v>
      </c>
      <c r="C52" t="str">
        <f>VLOOKUP(A52,dischargeStations_SORTED!$A$4:$D$243,4,FALSE)</f>
        <v>SF COTTONWOOD R NR BAZAAR, KS</v>
      </c>
      <c r="D52" s="3">
        <v>38.285571249999997</v>
      </c>
      <c r="E52" s="3">
        <v>-96.512784400000001</v>
      </c>
      <c r="F52" s="3">
        <v>492.09774090000002</v>
      </c>
      <c r="G52" s="5" t="s">
        <v>17</v>
      </c>
      <c r="H52" s="6">
        <v>8</v>
      </c>
      <c r="I52" s="4">
        <v>38.291699999999999</v>
      </c>
      <c r="J52" s="4">
        <v>-96.541700000000006</v>
      </c>
      <c r="K52" s="4">
        <v>540.40200000000004</v>
      </c>
      <c r="L52" s="7">
        <f>ABS(K52-F52)/F52</f>
        <v>9.8159887935384799E-2</v>
      </c>
    </row>
    <row r="53" spans="1:12" x14ac:dyDescent="0.25">
      <c r="A53">
        <v>218</v>
      </c>
      <c r="B53">
        <f>VLOOKUP(A53,dischargeStations_SORTED!$A$4:$D$243,3,FALSE)</f>
        <v>6914950</v>
      </c>
      <c r="C53" t="str">
        <f>VLOOKUP(A53,dischargeStations_SORTED!$A$4:$D$243,4,FALSE)</f>
        <v>BIG BULL C NR EDGERTON, KS</v>
      </c>
      <c r="D53" s="3">
        <v>38.753341679999998</v>
      </c>
      <c r="E53" s="3">
        <v>-94.977187999999998</v>
      </c>
      <c r="F53" s="3">
        <v>74.332658757000004</v>
      </c>
      <c r="G53" s="5" t="s">
        <v>17</v>
      </c>
      <c r="H53" s="6">
        <v>8</v>
      </c>
      <c r="I53" s="4">
        <v>38.791699999999999</v>
      </c>
      <c r="J53" s="4">
        <v>-94.958299999999994</v>
      </c>
      <c r="K53" s="4">
        <v>66.928899999999999</v>
      </c>
      <c r="L53" s="7">
        <f>ABS(K53-F53)/F53</f>
        <v>9.9603039643766059E-2</v>
      </c>
    </row>
    <row r="54" spans="1:12" x14ac:dyDescent="0.25">
      <c r="A54">
        <v>189</v>
      </c>
      <c r="B54">
        <f>VLOOKUP(A54,dischargeStations_SORTED!$A$4:$D$243,3,FALSE)</f>
        <v>7144910</v>
      </c>
      <c r="C54" t="str">
        <f>VLOOKUP(A54,dischargeStations_SORTED!$A$4:$D$243,4,FALSE)</f>
        <v>SF NINNESCAH R NR PRATT, KS</v>
      </c>
      <c r="D54" s="3">
        <v>37.637796000000002</v>
      </c>
      <c r="E54" s="3">
        <v>-98.7209237</v>
      </c>
      <c r="F54" s="3">
        <v>303.02860887000003</v>
      </c>
      <c r="G54" s="5" t="s">
        <v>17</v>
      </c>
      <c r="H54" s="6">
        <v>8</v>
      </c>
      <c r="I54" s="4">
        <v>37.625</v>
      </c>
      <c r="J54" s="4">
        <v>-98.708299999999994</v>
      </c>
      <c r="K54" s="4">
        <v>272.11799999999999</v>
      </c>
      <c r="L54" s="7">
        <f>ABS(K54-F54)/F54</f>
        <v>0.10200557955655189</v>
      </c>
    </row>
    <row r="55" spans="1:12" x14ac:dyDescent="0.25">
      <c r="A55">
        <v>164</v>
      </c>
      <c r="B55">
        <f>VLOOKUP(A55,dischargeStations_SORTED!$A$4:$D$243,3,FALSE)</f>
        <v>6853800</v>
      </c>
      <c r="C55" t="str">
        <f>VLOOKUP(A55,dischargeStations_SORTED!$A$4:$D$243,4,FALSE)</f>
        <v>WHITE ROCK C NR BURR OAK, KS</v>
      </c>
      <c r="D55" s="3">
        <v>39.899180000000001</v>
      </c>
      <c r="E55" s="3">
        <v>-98.250327600000006</v>
      </c>
      <c r="F55" s="3">
        <v>587.92730097000003</v>
      </c>
      <c r="G55" s="5" t="s">
        <v>17</v>
      </c>
      <c r="H55" s="6">
        <v>8</v>
      </c>
      <c r="I55" s="4">
        <v>39.875</v>
      </c>
      <c r="J55" s="4">
        <v>-98.291700000000006</v>
      </c>
      <c r="K55" s="4">
        <v>527.43899999999996</v>
      </c>
      <c r="L55" s="7">
        <f>ABS(K55-F55)/F55</f>
        <v>0.10288398050269583</v>
      </c>
    </row>
    <row r="56" spans="1:12" x14ac:dyDescent="0.25">
      <c r="A56">
        <v>23</v>
      </c>
      <c r="B56">
        <f>VLOOKUP(A56,dischargeStations_SORTED!$A$4:$D$243,3,FALSE)</f>
        <v>7139000</v>
      </c>
      <c r="C56" t="str">
        <f>VLOOKUP(A56,dischargeStations_SORTED!$A$4:$D$243,4,FALSE)</f>
        <v>ARKANSAS R AT GARDEN CITY, KS</v>
      </c>
      <c r="D56" s="3">
        <v>37.955856500000003</v>
      </c>
      <c r="E56" s="3">
        <v>-100.8773844</v>
      </c>
      <c r="F56" s="3">
        <v>70113.568125810008</v>
      </c>
      <c r="G56" s="5" t="s">
        <v>17</v>
      </c>
      <c r="H56" s="6">
        <v>8</v>
      </c>
      <c r="I56" s="4">
        <v>37.958300000000001</v>
      </c>
      <c r="J56" s="4">
        <v>-100.792</v>
      </c>
      <c r="K56" s="4">
        <v>77403.199999999997</v>
      </c>
      <c r="L56" s="7">
        <f>ABS(K56-F56)/F56</f>
        <v>0.10396891884192312</v>
      </c>
    </row>
    <row r="57" spans="1:12" x14ac:dyDescent="0.25">
      <c r="A57">
        <v>197</v>
      </c>
      <c r="B57">
        <f>VLOOKUP(A57,dischargeStations_SORTED!$A$4:$D$243,3,FALSE)</f>
        <v>6893150</v>
      </c>
      <c r="C57" t="str">
        <f>VLOOKUP(A57,dischargeStations_SORTED!$A$4:$D$243,4,FALSE)</f>
        <v>Blue River at Blue Ridge Blvd Ext in KC, MO</v>
      </c>
      <c r="D57" s="3">
        <v>38.889416670000003</v>
      </c>
      <c r="E57" s="3">
        <v>-94.580666699999995</v>
      </c>
      <c r="F57" s="3">
        <v>241.12789304099999</v>
      </c>
      <c r="G57" s="5">
        <v>5</v>
      </c>
      <c r="H57" s="6">
        <v>3</v>
      </c>
      <c r="I57" s="4">
        <v>38.875</v>
      </c>
      <c r="J57" s="4">
        <v>-94.541700000000006</v>
      </c>
      <c r="K57" s="4">
        <v>267.637</v>
      </c>
      <c r="L57" s="7">
        <f>ABS(K57-F57)/F57</f>
        <v>0.10993795294554559</v>
      </c>
    </row>
    <row r="58" spans="1:12" x14ac:dyDescent="0.25">
      <c r="A58">
        <v>101</v>
      </c>
      <c r="B58">
        <f>VLOOKUP(A58,dischargeStations_SORTED!$A$4:$D$243,3,FALSE)</f>
        <v>6873000</v>
      </c>
      <c r="C58" t="str">
        <f>VLOOKUP(A58,dischargeStations_SORTED!$A$4:$D$243,4,FALSE)</f>
        <v>SF SOLOMON R AB WEBSTER RE, KS</v>
      </c>
      <c r="D58" s="3">
        <v>39.376674559999998</v>
      </c>
      <c r="E58" s="3">
        <v>-99.5801096</v>
      </c>
      <c r="F58" s="3">
        <v>2693.5876344000003</v>
      </c>
      <c r="G58" s="5" t="s">
        <v>17</v>
      </c>
      <c r="H58" s="6">
        <v>8</v>
      </c>
      <c r="I58" s="4">
        <v>39.375</v>
      </c>
      <c r="J58" s="4">
        <v>-99.458299999999994</v>
      </c>
      <c r="K58" s="4">
        <v>2389.6</v>
      </c>
      <c r="L58" s="7">
        <f>ABS(K58-F58)/F58</f>
        <v>0.11285604021853701</v>
      </c>
    </row>
    <row r="59" spans="1:12" x14ac:dyDescent="0.25">
      <c r="A59">
        <v>19</v>
      </c>
      <c r="B59">
        <f>VLOOKUP(A59,dischargeStations_SORTED!$A$4:$D$243,3,FALSE)</f>
        <v>7142680</v>
      </c>
      <c r="C59" t="str">
        <f>VLOOKUP(A59,dischargeStations_SORTED!$A$4:$D$243,4,FALSE)</f>
        <v>ARKANSAS R NR NICKERSON, KS</v>
      </c>
      <c r="D59" s="3">
        <v>38.1450113</v>
      </c>
      <c r="E59" s="3">
        <v>-98.111169000000004</v>
      </c>
      <c r="F59" s="3">
        <v>93278.421781650002</v>
      </c>
      <c r="G59" s="5" t="s">
        <v>17</v>
      </c>
      <c r="H59" s="6">
        <v>8</v>
      </c>
      <c r="I59" s="4">
        <v>38.125</v>
      </c>
      <c r="J59" s="4">
        <v>-98.041700000000006</v>
      </c>
      <c r="K59" s="4">
        <v>104301</v>
      </c>
      <c r="L59" s="7">
        <f>ABS(K59-F59)/F59</f>
        <v>0.11816857540913488</v>
      </c>
    </row>
    <row r="60" spans="1:12" x14ac:dyDescent="0.25">
      <c r="A60">
        <v>134</v>
      </c>
      <c r="B60">
        <f>VLOOKUP(A60,dischargeStations_SORTED!$A$4:$D$243,3,FALSE)</f>
        <v>6885500</v>
      </c>
      <c r="C60" t="str">
        <f>VLOOKUP(A60,dischargeStations_SORTED!$A$4:$D$243,4,FALSE)</f>
        <v>BLACK VERMILLION R NR FRANKFORT, KS</v>
      </c>
      <c r="D60" s="3">
        <v>39.681943490000002</v>
      </c>
      <c r="E60" s="3">
        <v>-96.442788800000002</v>
      </c>
      <c r="F60" s="3">
        <v>1061.8951251000001</v>
      </c>
      <c r="G60" s="5" t="s">
        <v>17</v>
      </c>
      <c r="H60" s="6">
        <v>8</v>
      </c>
      <c r="I60" s="4">
        <v>39.625</v>
      </c>
      <c r="J60" s="4">
        <v>-96.541700000000006</v>
      </c>
      <c r="K60" s="4">
        <v>1188.83</v>
      </c>
      <c r="L60" s="7">
        <f>ABS(K60-F60)/F60</f>
        <v>0.11953616877942275</v>
      </c>
    </row>
    <row r="61" spans="1:12" x14ac:dyDescent="0.25">
      <c r="A61">
        <v>214</v>
      </c>
      <c r="B61">
        <f>VLOOKUP(A61,dischargeStations_SORTED!$A$4:$D$243,3,FALSE)</f>
        <v>6893080</v>
      </c>
      <c r="C61" t="str">
        <f>VLOOKUP(A61,dischargeStations_SORTED!$A$4:$D$243,4,FALSE)</f>
        <v>BLUE R NR STANLEY, KS</v>
      </c>
      <c r="D61" s="3">
        <v>38.812508200000003</v>
      </c>
      <c r="E61" s="3">
        <v>-94.675790599999999</v>
      </c>
      <c r="F61" s="3">
        <v>119.13945306000001</v>
      </c>
      <c r="G61" s="5" t="s">
        <v>17</v>
      </c>
      <c r="H61" s="6">
        <v>8</v>
      </c>
      <c r="I61" s="4">
        <v>38.791699999999999</v>
      </c>
      <c r="J61" s="4">
        <v>-94.708299999999994</v>
      </c>
      <c r="K61" s="4">
        <v>133.858</v>
      </c>
      <c r="L61" s="7">
        <f>ABS(K61-F61)/F61</f>
        <v>0.12354049445390324</v>
      </c>
    </row>
    <row r="62" spans="1:12" x14ac:dyDescent="0.25">
      <c r="A62">
        <v>70</v>
      </c>
      <c r="B62">
        <f>VLOOKUP(A62,dischargeStations_SORTED!$A$4:$D$243,3,FALSE)</f>
        <v>7145500</v>
      </c>
      <c r="C62" t="str">
        <f>VLOOKUP(A62,dischargeStations_SORTED!$A$4:$D$243,4,FALSE)</f>
        <v>NINNESCAH R NR PECK, KS</v>
      </c>
      <c r="D62" s="3">
        <v>37.456963600000002</v>
      </c>
      <c r="E62" s="3">
        <v>-97.423935299999997</v>
      </c>
      <c r="F62" s="3">
        <v>5514.08468619</v>
      </c>
      <c r="G62" s="5" t="s">
        <v>17</v>
      </c>
      <c r="H62" s="6">
        <v>8</v>
      </c>
      <c r="I62" s="4">
        <v>37.458300000000001</v>
      </c>
      <c r="J62" s="4">
        <v>-97.375</v>
      </c>
      <c r="K62" s="4">
        <v>4765.13</v>
      </c>
      <c r="L62" s="7">
        <f>ABS(K62-F62)/F62</f>
        <v>0.13582574965991245</v>
      </c>
    </row>
    <row r="63" spans="1:12" x14ac:dyDescent="0.25">
      <c r="A63">
        <v>186</v>
      </c>
      <c r="B63">
        <f>VLOOKUP(A63,dischargeStations_SORTED!$A$4:$D$243,3,FALSE)</f>
        <v>7179700</v>
      </c>
      <c r="C63" t="str">
        <f>VLOOKUP(A63,dischargeStations_SORTED!$A$4:$D$243,4,FALSE)</f>
        <v>ROCK C NR DUNLAP, KS</v>
      </c>
      <c r="D63" s="3">
        <v>38.610555560000002</v>
      </c>
      <c r="E63" s="3">
        <v>-96.370277799999997</v>
      </c>
      <c r="F63" s="3">
        <v>310.79857320000002</v>
      </c>
      <c r="G63" s="5">
        <v>1</v>
      </c>
      <c r="H63" s="6">
        <v>2</v>
      </c>
      <c r="I63" s="4">
        <v>38.625</v>
      </c>
      <c r="J63" s="4">
        <v>-96.375</v>
      </c>
      <c r="K63" s="4">
        <v>268.02800000000002</v>
      </c>
      <c r="L63" s="7">
        <f>ABS(K63-F63)/F63</f>
        <v>0.1376150886396669</v>
      </c>
    </row>
    <row r="64" spans="1:12" x14ac:dyDescent="0.25">
      <c r="A64">
        <v>53</v>
      </c>
      <c r="B64">
        <f>VLOOKUP(A64,dischargeStations_SORTED!$A$4:$D$243,3,FALSE)</f>
        <v>6882510</v>
      </c>
      <c r="C64" t="str">
        <f>VLOOKUP(A64,dischargeStations_SORTED!$A$4:$D$243,4,FALSE)</f>
        <v>BIG BLUE R AT MARYSVILLE, KS</v>
      </c>
      <c r="D64" s="3">
        <v>39.841946299999996</v>
      </c>
      <c r="E64" s="3">
        <v>-96.662242500000005</v>
      </c>
      <c r="F64" s="3">
        <v>12372.373201470002</v>
      </c>
      <c r="G64" s="5" t="s">
        <v>17</v>
      </c>
      <c r="H64" s="6">
        <v>8</v>
      </c>
      <c r="I64" s="4">
        <v>39.791699999999999</v>
      </c>
      <c r="J64" s="4">
        <v>-96.625</v>
      </c>
      <c r="K64" s="4">
        <v>10624.9</v>
      </c>
      <c r="L64" s="7">
        <f>ABS(K64-F64)/F64</f>
        <v>0.14123993618802083</v>
      </c>
    </row>
    <row r="65" spans="1:12" x14ac:dyDescent="0.25">
      <c r="A65">
        <v>41</v>
      </c>
      <c r="B65">
        <f>VLOOKUP(A65,dischargeStations_SORTED!$A$4:$D$243,3,FALSE)</f>
        <v>6864500</v>
      </c>
      <c r="C65" t="str">
        <f>VLOOKUP(A65,dischargeStations_SORTED!$A$4:$D$243,4,FALSE)</f>
        <v>SMOKY HILL R AT ELLSWORTH, KS</v>
      </c>
      <c r="D65" s="3">
        <v>38.726675890000003</v>
      </c>
      <c r="E65" s="3">
        <v>-98.233668399999999</v>
      </c>
      <c r="F65" s="3">
        <v>19632.1098738</v>
      </c>
      <c r="G65" s="5" t="s">
        <v>17</v>
      </c>
      <c r="H65" s="6">
        <v>8</v>
      </c>
      <c r="I65" s="4">
        <v>38.708300000000001</v>
      </c>
      <c r="J65" s="4">
        <v>-98.125</v>
      </c>
      <c r="K65" s="4">
        <v>22483.200000000001</v>
      </c>
      <c r="L65" s="7">
        <f>ABS(K65-F65)/F65</f>
        <v>0.14522586438887641</v>
      </c>
    </row>
    <row r="66" spans="1:12" x14ac:dyDescent="0.25">
      <c r="A66">
        <v>40</v>
      </c>
      <c r="B66">
        <f>VLOOKUP(A66,dischargeStations_SORTED!$A$4:$D$243,3,FALSE)</f>
        <v>6865500</v>
      </c>
      <c r="C66" t="str">
        <f>VLOOKUP(A66,dischargeStations_SORTED!$A$4:$D$243,4,FALSE)</f>
        <v>SMOKY HILL R NR LANGLEY, KS</v>
      </c>
      <c r="D66" s="3">
        <v>38.611396790000001</v>
      </c>
      <c r="E66" s="3">
        <v>-97.952826000000002</v>
      </c>
      <c r="F66" s="3">
        <v>20349.53658027</v>
      </c>
      <c r="G66" s="5" t="s">
        <v>17</v>
      </c>
      <c r="H66" s="6">
        <v>8</v>
      </c>
      <c r="I66" s="4">
        <v>38.541699999999999</v>
      </c>
      <c r="J66" s="4">
        <v>-97.875</v>
      </c>
      <c r="K66" s="4">
        <v>23355.5</v>
      </c>
      <c r="L66" s="7">
        <f>ABS(K66-F66)/F66</f>
        <v>0.14771655402926706</v>
      </c>
    </row>
    <row r="67" spans="1:12" x14ac:dyDescent="0.25">
      <c r="A67">
        <v>42</v>
      </c>
      <c r="B67">
        <f>VLOOKUP(A67,dischargeStations_SORTED!$A$4:$D$243,3,FALSE)</f>
        <v>6864050</v>
      </c>
      <c r="C67" t="str">
        <f>VLOOKUP(A67,dischargeStations_SORTED!$A$4:$D$243,4,FALSE)</f>
        <v>SMOKY HILL R NR BUNKER HILL, KS</v>
      </c>
      <c r="D67" s="3">
        <v>38.793900139999998</v>
      </c>
      <c r="E67" s="3">
        <v>-98.781192000000004</v>
      </c>
      <c r="F67" s="3">
        <v>18324.165878250002</v>
      </c>
      <c r="G67" s="5" t="s">
        <v>17</v>
      </c>
      <c r="H67" s="6">
        <v>8</v>
      </c>
      <c r="I67" s="4">
        <v>38.791699999999999</v>
      </c>
      <c r="J67" s="4">
        <v>-98.708299999999994</v>
      </c>
      <c r="K67" s="4">
        <v>21076.799999999999</v>
      </c>
      <c r="L67" s="7">
        <f>ABS(K67-F67)/F67</f>
        <v>0.15021879522588563</v>
      </c>
    </row>
    <row r="68" spans="1:12" x14ac:dyDescent="0.25">
      <c r="A68">
        <v>58</v>
      </c>
      <c r="B68">
        <f>VLOOKUP(A68,dischargeStations_SORTED!$A$4:$D$243,3,FALSE)</f>
        <v>6916600</v>
      </c>
      <c r="C68" t="str">
        <f>VLOOKUP(A68,dischargeStations_SORTED!$A$4:$D$243,4,FALSE)</f>
        <v>MARAIS DES CYGNES R NR KS-MO ST LINE, KS</v>
      </c>
      <c r="D68" s="3">
        <v>38.218636699999998</v>
      </c>
      <c r="E68" s="3">
        <v>-94.613011299999997</v>
      </c>
      <c r="F68" s="3">
        <v>8417.4613575000003</v>
      </c>
      <c r="G68" s="5" t="s">
        <v>17</v>
      </c>
      <c r="H68" s="6">
        <v>8</v>
      </c>
      <c r="I68" s="4">
        <v>38.208300000000001</v>
      </c>
      <c r="J68" s="4">
        <v>-94.541700000000006</v>
      </c>
      <c r="K68" s="4">
        <v>7126.16</v>
      </c>
      <c r="L68" s="7">
        <f>ABS(K68-F68)/F68</f>
        <v>0.15340745893052951</v>
      </c>
    </row>
    <row r="69" spans="1:12" x14ac:dyDescent="0.25">
      <c r="A69">
        <v>39</v>
      </c>
      <c r="B69">
        <f>VLOOKUP(A69,dischargeStations_SORTED!$A$4:$D$243,3,FALSE)</f>
        <v>6866000</v>
      </c>
      <c r="C69" t="str">
        <f>VLOOKUP(A69,dischargeStations_SORTED!$A$4:$D$243,4,FALSE)</f>
        <v>SMOKY HILL R AT LINDSBORG, KS</v>
      </c>
      <c r="D69" s="3">
        <v>38.563806589999999</v>
      </c>
      <c r="E69" s="3">
        <v>-97.666494700000001</v>
      </c>
      <c r="F69" s="3">
        <v>21004.803572100001</v>
      </c>
      <c r="G69" s="5" t="s">
        <v>17</v>
      </c>
      <c r="H69" s="6">
        <v>8</v>
      </c>
      <c r="I69" s="4">
        <v>38.625</v>
      </c>
      <c r="J69" s="4">
        <v>-97.625</v>
      </c>
      <c r="K69" s="4">
        <v>24228.3</v>
      </c>
      <c r="L69" s="7">
        <f>ABS(K69-F69)/F69</f>
        <v>0.15346472614395992</v>
      </c>
    </row>
    <row r="70" spans="1:12" x14ac:dyDescent="0.25">
      <c r="A70">
        <v>205</v>
      </c>
      <c r="B70">
        <f>VLOOKUP(A70,dischargeStations_SORTED!$A$4:$D$243,3,FALSE)</f>
        <v>7146800</v>
      </c>
      <c r="C70" t="str">
        <f>VLOOKUP(A70,dischargeStations_SORTED!$A$4:$D$243,4,FALSE)</f>
        <v>WB WALNUT R NR EL DORADO, KS</v>
      </c>
      <c r="D70" s="3">
        <v>37.826666670000002</v>
      </c>
      <c r="E70" s="3">
        <v>-96.849166699999998</v>
      </c>
      <c r="F70" s="3">
        <v>160.57926282</v>
      </c>
      <c r="G70" s="5" t="s">
        <v>17</v>
      </c>
      <c r="H70" s="6">
        <v>8</v>
      </c>
      <c r="I70" s="4">
        <v>37.791699999999999</v>
      </c>
      <c r="J70" s="4">
        <v>-96.875</v>
      </c>
      <c r="K70" s="4">
        <v>135.63900000000001</v>
      </c>
      <c r="L70" s="7">
        <f>ABS(K70-F70)/F70</f>
        <v>0.15531434372043773</v>
      </c>
    </row>
    <row r="71" spans="1:12" x14ac:dyDescent="0.25">
      <c r="A71">
        <v>43</v>
      </c>
      <c r="B71">
        <f>VLOOKUP(A71,dischargeStations_SORTED!$A$4:$D$243,3,FALSE)</f>
        <v>6864000</v>
      </c>
      <c r="C71" t="str">
        <f>VLOOKUP(A71,dischargeStations_SORTED!$A$4:$D$243,4,FALSE)</f>
        <v>SMOKY HILL R NR RUSSELL, KS</v>
      </c>
      <c r="D71" s="3">
        <v>38.776678099999998</v>
      </c>
      <c r="E71" s="3">
        <v>-98.854806600000003</v>
      </c>
      <c r="F71" s="3">
        <v>18039.267186150002</v>
      </c>
      <c r="G71" s="5" t="s">
        <v>17</v>
      </c>
      <c r="H71" s="6">
        <v>8</v>
      </c>
      <c r="I71" s="4">
        <v>38.791699999999999</v>
      </c>
      <c r="J71" s="4">
        <v>-98.791700000000006</v>
      </c>
      <c r="K71" s="4">
        <v>20876</v>
      </c>
      <c r="L71" s="7">
        <f>ABS(K71-F71)/F71</f>
        <v>0.1572532179149691</v>
      </c>
    </row>
    <row r="72" spans="1:12" x14ac:dyDescent="0.25">
      <c r="A72">
        <v>52</v>
      </c>
      <c r="B72">
        <f>VLOOKUP(A72,dischargeStations_SORTED!$A$4:$D$243,3,FALSE)</f>
        <v>7183500</v>
      </c>
      <c r="C72" t="str">
        <f>VLOOKUP(A72,dischargeStations_SORTED!$A$4:$D$243,4,FALSE)</f>
        <v>NEOSHO R NR PARSONS, KS</v>
      </c>
      <c r="D72" s="3">
        <v>37.340058659999997</v>
      </c>
      <c r="E72" s="3">
        <v>-95.109968699999996</v>
      </c>
      <c r="F72" s="3">
        <v>12703.891679550001</v>
      </c>
      <c r="G72" s="5" t="s">
        <v>17</v>
      </c>
      <c r="H72" s="6">
        <v>8</v>
      </c>
      <c r="I72" s="4">
        <v>37.291699999999999</v>
      </c>
      <c r="J72" s="4">
        <v>-95.125</v>
      </c>
      <c r="K72" s="4">
        <v>14709.8</v>
      </c>
      <c r="L72" s="7">
        <f>ABS(K72-F72)/F72</f>
        <v>0.15789715238827132</v>
      </c>
    </row>
    <row r="73" spans="1:12" x14ac:dyDescent="0.25">
      <c r="A73">
        <v>206</v>
      </c>
      <c r="B73">
        <f>VLOOKUP(A73,dischargeStations_SORTED!$A$4:$D$243,3,FALSE)</f>
        <v>6889170</v>
      </c>
      <c r="C73" t="str">
        <f>VLOOKUP(A73,dischargeStations_SORTED!$A$4:$D$243,4,FALSE)</f>
        <v>SOLDIER C NR HOLTON, KS</v>
      </c>
      <c r="D73" s="3">
        <v>39.434166670000003</v>
      </c>
      <c r="E73" s="3">
        <v>-95.942222200000003</v>
      </c>
      <c r="F73" s="3">
        <v>157.47127708799999</v>
      </c>
      <c r="G73" s="5" t="s">
        <v>39</v>
      </c>
      <c r="H73" s="6">
        <v>5</v>
      </c>
      <c r="I73" s="4">
        <v>39.458300000000001</v>
      </c>
      <c r="J73" s="4">
        <v>-95.958299999999994</v>
      </c>
      <c r="K73" s="4">
        <v>132.517</v>
      </c>
      <c r="L73" s="7">
        <f>ABS(K73-F73)/F73</f>
        <v>0.15846875410843814</v>
      </c>
    </row>
    <row r="74" spans="1:12" x14ac:dyDescent="0.25">
      <c r="A74">
        <v>38</v>
      </c>
      <c r="B74">
        <f>VLOOKUP(A74,dischargeStations_SORTED!$A$4:$D$243,3,FALSE)</f>
        <v>6866500</v>
      </c>
      <c r="C74" t="str">
        <f>VLOOKUP(A74,dischargeStations_SORTED!$A$4:$D$243,4,FALSE)</f>
        <v>SMOKY HILL R NR MENTOR, KS</v>
      </c>
      <c r="D74" s="3">
        <v>38.711115200000002</v>
      </c>
      <c r="E74" s="3">
        <v>-97.571701500000003</v>
      </c>
      <c r="F74" s="3">
        <v>21603.09082551</v>
      </c>
      <c r="G74" s="5" t="s">
        <v>17</v>
      </c>
      <c r="H74" s="6">
        <v>8</v>
      </c>
      <c r="I74" s="4">
        <v>38.791699999999999</v>
      </c>
      <c r="J74" s="4">
        <v>-97.541700000000006</v>
      </c>
      <c r="K74" s="4">
        <v>25033.5</v>
      </c>
      <c r="L74" s="7">
        <f>ABS(K74-F74)/F74</f>
        <v>0.15879251733919494</v>
      </c>
    </row>
    <row r="75" spans="1:12" x14ac:dyDescent="0.25">
      <c r="A75">
        <v>86</v>
      </c>
      <c r="B75">
        <f>VLOOKUP(A75,dischargeStations_SORTED!$A$4:$D$243,3,FALSE)</f>
        <v>6871800</v>
      </c>
      <c r="C75" t="str">
        <f>VLOOKUP(A75,dischargeStations_SORTED!$A$4:$D$243,4,FALSE)</f>
        <v>NF SOLOMON R AT KIRWIN, KS</v>
      </c>
      <c r="D75" s="3">
        <v>39.6600106</v>
      </c>
      <c r="E75" s="3">
        <v>-99.115644000000003</v>
      </c>
      <c r="F75" s="3">
        <v>3540.5137463700003</v>
      </c>
      <c r="G75" s="5" t="s">
        <v>17</v>
      </c>
      <c r="H75" s="6">
        <v>8</v>
      </c>
      <c r="I75" s="4">
        <v>39.625</v>
      </c>
      <c r="J75" s="4">
        <v>-99.041700000000006</v>
      </c>
      <c r="K75" s="4">
        <v>2974.44</v>
      </c>
      <c r="L75" s="7">
        <f>ABS(K75-F75)/F75</f>
        <v>0.15988463452525256</v>
      </c>
    </row>
    <row r="76" spans="1:12" x14ac:dyDescent="0.25">
      <c r="A76">
        <v>165</v>
      </c>
      <c r="B76">
        <f>VLOOKUP(A76,dischargeStations_SORTED!$A$4:$D$243,3,FALSE)</f>
        <v>7186055</v>
      </c>
      <c r="C76" t="str">
        <f>VLOOKUP(A76,dischargeStations_SORTED!$A$4:$D$243,4,FALSE)</f>
        <v>COW C NR SCAMMON, KS</v>
      </c>
      <c r="D76" s="3">
        <v>37.280555560000003</v>
      </c>
      <c r="E76" s="3">
        <v>-94.674999999999997</v>
      </c>
      <c r="F76" s="3">
        <v>574.97736042000008</v>
      </c>
      <c r="G76" s="5" t="s">
        <v>33</v>
      </c>
      <c r="H76" s="6">
        <v>4</v>
      </c>
      <c r="I76" s="4">
        <v>37.291699999999999</v>
      </c>
      <c r="J76" s="4">
        <v>-94.708299999999994</v>
      </c>
      <c r="K76" s="4">
        <v>477.59300000000002</v>
      </c>
      <c r="L76" s="7">
        <f>ABS(K76-F76)/F76</f>
        <v>0.16937077374466419</v>
      </c>
    </row>
    <row r="77" spans="1:12" x14ac:dyDescent="0.25">
      <c r="A77">
        <v>111</v>
      </c>
      <c r="B77">
        <f>VLOOKUP(A77,dischargeStations_SORTED!$A$4:$D$243,3,FALSE)</f>
        <v>7143672</v>
      </c>
      <c r="C77" t="str">
        <f>VLOOKUP(A77,dischargeStations_SORTED!$A$4:$D$243,4,FALSE)</f>
        <v>L ARKANSAS R AT HWY 50 NR HALSTEAD, KS</v>
      </c>
      <c r="D77" s="3">
        <v>38.028622300000002</v>
      </c>
      <c r="E77" s="3">
        <v>-97.540597000000005</v>
      </c>
      <c r="F77" s="3">
        <v>1965.8009754900002</v>
      </c>
      <c r="G77" s="5" t="s">
        <v>33</v>
      </c>
      <c r="H77" s="6">
        <v>4</v>
      </c>
      <c r="I77" s="4">
        <v>37.958300000000001</v>
      </c>
      <c r="J77" s="4">
        <v>-97.458299999999994</v>
      </c>
      <c r="K77" s="4">
        <v>1619.51</v>
      </c>
      <c r="L77" s="7">
        <f>ABS(K77-F77)/F77</f>
        <v>0.17615769846877957</v>
      </c>
    </row>
    <row r="78" spans="1:12" x14ac:dyDescent="0.25">
      <c r="A78">
        <v>67</v>
      </c>
      <c r="B78">
        <f>VLOOKUP(A78,dischargeStations_SORTED!$A$4:$D$243,3,FALSE)</f>
        <v>7187600</v>
      </c>
      <c r="C78" t="str">
        <f>VLOOKUP(A78,dischargeStations_SORTED!$A$4:$D$243,4,FALSE)</f>
        <v>SPRING R NR BAXTER SPRINGS, KS</v>
      </c>
      <c r="D78" s="3">
        <v>37.023675699999998</v>
      </c>
      <c r="E78" s="3">
        <v>-94.721059499999996</v>
      </c>
      <c r="F78" s="3">
        <v>6340.2908932800001</v>
      </c>
      <c r="G78" s="5" t="s">
        <v>17</v>
      </c>
      <c r="H78" s="6">
        <v>8</v>
      </c>
      <c r="I78" s="4">
        <v>36.958300000000001</v>
      </c>
      <c r="J78" s="4">
        <v>-94.708299999999994</v>
      </c>
      <c r="K78" s="4">
        <v>7458.28</v>
      </c>
      <c r="L78" s="7">
        <f>ABS(K78-F78)/F78</f>
        <v>0.17633088537072381</v>
      </c>
    </row>
    <row r="79" spans="1:12" x14ac:dyDescent="0.25">
      <c r="A79">
        <v>60</v>
      </c>
      <c r="B79">
        <f>VLOOKUP(A79,dischargeStations_SORTED!$A$4:$D$243,3,FALSE)</f>
        <v>7155590</v>
      </c>
      <c r="C79" t="str">
        <f>VLOOKUP(A79,dischargeStations_SORTED!$A$4:$D$243,4,FALSE)</f>
        <v>CIMARRON R NR ELKHART, KS</v>
      </c>
      <c r="D79" s="3">
        <v>37.12196746</v>
      </c>
      <c r="E79" s="3">
        <v>-101.8979456</v>
      </c>
      <c r="F79" s="3">
        <v>7508.3755308900008</v>
      </c>
      <c r="G79" s="5" t="s">
        <v>17</v>
      </c>
      <c r="H79" s="6">
        <v>8</v>
      </c>
      <c r="I79" s="4">
        <v>37.125</v>
      </c>
      <c r="J79" s="4">
        <v>-101.792</v>
      </c>
      <c r="K79" s="4">
        <v>8851.1</v>
      </c>
      <c r="L79" s="7">
        <f>ABS(K79-F79)/F79</f>
        <v>0.17883022280730815</v>
      </c>
    </row>
    <row r="80" spans="1:12" x14ac:dyDescent="0.25">
      <c r="A80">
        <v>49</v>
      </c>
      <c r="B80">
        <f>VLOOKUP(A80,dischargeStations_SORTED!$A$4:$D$243,3,FALSE)</f>
        <v>6876000</v>
      </c>
      <c r="C80" t="str">
        <f>VLOOKUP(A80,dischargeStations_SORTED!$A$4:$D$243,4,FALSE)</f>
        <v>SOLOMON R AT BELOIT, KS</v>
      </c>
      <c r="D80" s="3">
        <v>39.454509569999999</v>
      </c>
      <c r="E80" s="3">
        <v>-98.1098985</v>
      </c>
      <c r="F80" s="3">
        <v>14089.535318400001</v>
      </c>
      <c r="G80" s="5" t="s">
        <v>17</v>
      </c>
      <c r="H80" s="6">
        <v>8</v>
      </c>
      <c r="I80" s="4">
        <v>39.375</v>
      </c>
      <c r="J80" s="4">
        <v>-98.041700000000006</v>
      </c>
      <c r="K80" s="4">
        <v>11458.5</v>
      </c>
      <c r="L80" s="7">
        <f>ABS(K80-F80)/F80</f>
        <v>0.18673684113372024</v>
      </c>
    </row>
    <row r="81" spans="1:12" x14ac:dyDescent="0.25">
      <c r="A81">
        <v>35</v>
      </c>
      <c r="B81">
        <f>VLOOKUP(A81,dischargeStations_SORTED!$A$4:$D$243,3,FALSE)</f>
        <v>7157740</v>
      </c>
      <c r="C81" t="str">
        <f>VLOOKUP(A81,dischargeStations_SORTED!$A$4:$D$243,4,FALSE)</f>
        <v>CIMARRON R NR BUTTERMILK, KS</v>
      </c>
      <c r="D81" s="3">
        <v>37.026694990000003</v>
      </c>
      <c r="E81" s="3">
        <v>-99.479561500000003</v>
      </c>
      <c r="F81" s="3">
        <v>28800.667783200002</v>
      </c>
      <c r="G81" s="5" t="s">
        <v>17</v>
      </c>
      <c r="H81" s="6">
        <v>8</v>
      </c>
      <c r="I81" s="4">
        <v>36.958300000000001</v>
      </c>
      <c r="J81" s="4">
        <v>-99.375</v>
      </c>
      <c r="K81" s="4">
        <v>23066.1</v>
      </c>
      <c r="L81" s="7">
        <f>ABS(K81-F81)/F81</f>
        <v>0.19911232011589294</v>
      </c>
    </row>
    <row r="82" spans="1:12" x14ac:dyDescent="0.25">
      <c r="A82">
        <v>173</v>
      </c>
      <c r="B82">
        <f>VLOOKUP(A82,dischargeStations_SORTED!$A$4:$D$243,3,FALSE)</f>
        <v>7184000</v>
      </c>
      <c r="C82" t="str">
        <f>VLOOKUP(A82,dischargeStations_SORTED!$A$4:$D$243,4,FALSE)</f>
        <v>LIGHTNING C NR MCCUNE, KS</v>
      </c>
      <c r="D82" s="3">
        <v>37.281171100000002</v>
      </c>
      <c r="E82" s="3">
        <v>-95.032742799999994</v>
      </c>
      <c r="F82" s="3">
        <v>510.22765767000004</v>
      </c>
      <c r="G82" s="5" t="s">
        <v>17</v>
      </c>
      <c r="H82" s="6">
        <v>8</v>
      </c>
      <c r="I82" s="4">
        <v>37.291699999999999</v>
      </c>
      <c r="J82" s="4">
        <v>-95.041700000000006</v>
      </c>
      <c r="K82" s="4">
        <v>613.38599999999997</v>
      </c>
      <c r="L82" s="7">
        <f>ABS(K82-F82)/F82</f>
        <v>0.20218100837787129</v>
      </c>
    </row>
    <row r="83" spans="1:12" x14ac:dyDescent="0.25">
      <c r="A83">
        <v>50</v>
      </c>
      <c r="B83">
        <f>VLOOKUP(A83,dischargeStations_SORTED!$A$4:$D$243,3,FALSE)</f>
        <v>6875900</v>
      </c>
      <c r="C83" t="str">
        <f>VLOOKUP(A83,dischargeStations_SORTED!$A$4:$D$243,4,FALSE)</f>
        <v>SOLOMON R NR GLEN ELDER, KS</v>
      </c>
      <c r="D83" s="3">
        <v>39.473898699999999</v>
      </c>
      <c r="E83" s="3">
        <v>-98.283665799999994</v>
      </c>
      <c r="F83" s="3">
        <v>13830.5365074</v>
      </c>
      <c r="G83" s="5" t="s">
        <v>17</v>
      </c>
      <c r="H83" s="6">
        <v>8</v>
      </c>
      <c r="I83" s="4">
        <v>39.458300000000001</v>
      </c>
      <c r="J83" s="4">
        <v>-98.208299999999994</v>
      </c>
      <c r="K83" s="4">
        <v>10927.4</v>
      </c>
      <c r="L83" s="7">
        <f>ABS(K83-F83)/F83</f>
        <v>0.20990772887564291</v>
      </c>
    </row>
    <row r="84" spans="1:12" x14ac:dyDescent="0.25">
      <c r="A84">
        <v>148</v>
      </c>
      <c r="B84">
        <f>VLOOKUP(A84,dischargeStations_SORTED!$A$4:$D$243,3,FALSE)</f>
        <v>6914000</v>
      </c>
      <c r="C84" t="str">
        <f>VLOOKUP(A84,dischargeStations_SORTED!$A$4:$D$243,4,FALSE)</f>
        <v>POTTAWATOMIE C NR GARNETT, KS</v>
      </c>
      <c r="D84" s="3">
        <v>38.333630999999997</v>
      </c>
      <c r="E84" s="3">
        <v>-95.248863400000005</v>
      </c>
      <c r="F84" s="3">
        <v>865.0560287400001</v>
      </c>
      <c r="G84" s="5" t="s">
        <v>17</v>
      </c>
      <c r="H84" s="6">
        <v>8</v>
      </c>
      <c r="I84" s="4">
        <v>38.375</v>
      </c>
      <c r="J84" s="4">
        <v>-95.208299999999994</v>
      </c>
      <c r="K84" s="4">
        <v>673.64800000000002</v>
      </c>
      <c r="L84" s="7">
        <f>ABS(K84-F84)/F84</f>
        <v>0.22126662595346108</v>
      </c>
    </row>
    <row r="85" spans="1:12" x14ac:dyDescent="0.25">
      <c r="A85">
        <v>99</v>
      </c>
      <c r="B85">
        <f>VLOOKUP(A85,dischargeStations_SORTED!$A$4:$D$243,3,FALSE)</f>
        <v>6845000</v>
      </c>
      <c r="C85" t="str">
        <f>VLOOKUP(A85,dischargeStations_SORTED!$A$4:$D$243,4,FALSE)</f>
        <v>SAPPA C NR OBERLIN, KS</v>
      </c>
      <c r="D85" s="3">
        <v>39.8130606</v>
      </c>
      <c r="E85" s="3">
        <v>-100.5343122</v>
      </c>
      <c r="F85" s="3">
        <v>2812.7270874600003</v>
      </c>
      <c r="G85" s="5" t="s">
        <v>17</v>
      </c>
      <c r="H85" s="6">
        <v>8</v>
      </c>
      <c r="I85" s="4">
        <v>39.791699999999999</v>
      </c>
      <c r="J85" s="4">
        <v>-100.625</v>
      </c>
      <c r="K85" s="4">
        <v>2187.5300000000002</v>
      </c>
      <c r="L85" s="7">
        <f>ABS(K85-F85)/F85</f>
        <v>0.22227435084168687</v>
      </c>
    </row>
    <row r="86" spans="1:12" x14ac:dyDescent="0.25">
      <c r="A86">
        <v>145</v>
      </c>
      <c r="B86">
        <f>VLOOKUP(A86,dischargeStations_SORTED!$A$4:$D$243,3,FALSE)</f>
        <v>6914100</v>
      </c>
      <c r="C86" t="str">
        <f>VLOOKUP(A86,dischargeStations_SORTED!$A$4:$D$243,4,FALSE)</f>
        <v>POTTAWATOMIE C NR SCIPIO, KS</v>
      </c>
      <c r="D86" s="3">
        <v>38.348888889999998</v>
      </c>
      <c r="E86" s="3">
        <v>-95.203333299999997</v>
      </c>
      <c r="F86" s="3">
        <v>888.36592173000008</v>
      </c>
      <c r="G86" s="5" t="s">
        <v>39</v>
      </c>
      <c r="H86" s="6">
        <v>5</v>
      </c>
      <c r="I86" s="4">
        <v>38.375</v>
      </c>
      <c r="J86" s="4">
        <v>-95.208299999999994</v>
      </c>
      <c r="K86" s="4">
        <v>673.64800000000002</v>
      </c>
      <c r="L86" s="7">
        <f>ABS(K86-F86)/F86</f>
        <v>0.24169986317334108</v>
      </c>
    </row>
    <row r="87" spans="1:12" x14ac:dyDescent="0.25">
      <c r="A87">
        <v>194</v>
      </c>
      <c r="B87">
        <f>VLOOKUP(A87,dischargeStations_SORTED!$A$4:$D$243,3,FALSE)</f>
        <v>7179785</v>
      </c>
      <c r="C87" t="str">
        <f>VLOOKUP(A87,dischargeStations_SORTED!$A$4:$D$243,4,FALSE)</f>
        <v>NF COTTONWOOD R NR DURHAM, KS</v>
      </c>
      <c r="D87" s="3">
        <v>38.496827779999997</v>
      </c>
      <c r="E87" s="3">
        <v>-97.261166700000004</v>
      </c>
      <c r="F87" s="3">
        <v>266.76877533000004</v>
      </c>
      <c r="G87" s="5" t="s">
        <v>55</v>
      </c>
      <c r="H87" s="6">
        <v>1</v>
      </c>
      <c r="I87" s="4">
        <v>38.458300000000001</v>
      </c>
      <c r="J87" s="4">
        <v>-97.291700000000006</v>
      </c>
      <c r="K87" s="4">
        <v>201.8</v>
      </c>
      <c r="L87" s="7">
        <f>ABS(K87-F87)/F87</f>
        <v>0.24353965433035382</v>
      </c>
    </row>
    <row r="88" spans="1:12" x14ac:dyDescent="0.25">
      <c r="A88">
        <v>54</v>
      </c>
      <c r="B88">
        <f>VLOOKUP(A88,dischargeStations_SORTED!$A$4:$D$243,3,FALSE)</f>
        <v>7183000</v>
      </c>
      <c r="C88" t="str">
        <f>VLOOKUP(A88,dischargeStations_SORTED!$A$4:$D$243,4,FALSE)</f>
        <v>NEOSHO R NR IOLA, KS</v>
      </c>
      <c r="D88" s="3">
        <v>37.922257780000002</v>
      </c>
      <c r="E88" s="3">
        <v>-95.427759600000002</v>
      </c>
      <c r="F88" s="3">
        <v>9642.5257335300012</v>
      </c>
      <c r="G88" s="5" t="s">
        <v>17</v>
      </c>
      <c r="H88" s="6">
        <v>8</v>
      </c>
      <c r="I88" s="4">
        <v>37.875</v>
      </c>
      <c r="J88" s="4">
        <v>-95.458299999999994</v>
      </c>
      <c r="K88" s="4">
        <v>12055.2</v>
      </c>
      <c r="L88" s="7">
        <f>ABS(K88-F88)/F88</f>
        <v>0.25021185663839046</v>
      </c>
    </row>
    <row r="89" spans="1:12" x14ac:dyDescent="0.25">
      <c r="A89">
        <v>156</v>
      </c>
      <c r="B89">
        <f>VLOOKUP(A89,dischargeStations_SORTED!$A$4:$D$243,3,FALSE)</f>
        <v>7165750</v>
      </c>
      <c r="C89" t="str">
        <f>VLOOKUP(A89,dischargeStations_SORTED!$A$4:$D$243,4,FALSE)</f>
        <v>VERDIGRIS R NR VIRGIL, KS</v>
      </c>
      <c r="D89" s="3">
        <v>37.982528139999999</v>
      </c>
      <c r="E89" s="3">
        <v>-96.023881700000004</v>
      </c>
      <c r="F89" s="3">
        <v>756.27652812000008</v>
      </c>
      <c r="G89" s="5" t="s">
        <v>17</v>
      </c>
      <c r="H89" s="6">
        <v>8</v>
      </c>
      <c r="I89" s="4">
        <v>37.958300000000001</v>
      </c>
      <c r="J89" s="4">
        <v>-96.041700000000006</v>
      </c>
      <c r="K89" s="4">
        <v>945.93499999999995</v>
      </c>
      <c r="L89" s="7">
        <f>ABS(K89-F89)/F89</f>
        <v>0.25077926502818337</v>
      </c>
    </row>
    <row r="90" spans="1:12" x14ac:dyDescent="0.25">
      <c r="A90">
        <v>162</v>
      </c>
      <c r="B90">
        <f>VLOOKUP(A90,dischargeStations_SORTED!$A$4:$D$243,3,FALSE)</f>
        <v>6888000</v>
      </c>
      <c r="C90" t="str">
        <f>VLOOKUP(A90,dischargeStations_SORTED!$A$4:$D$243,4,FALSE)</f>
        <v>VERMILLION C NR WAMEGO, KS</v>
      </c>
      <c r="D90" s="3">
        <v>39.347773859999997</v>
      </c>
      <c r="E90" s="3">
        <v>-96.217497899999998</v>
      </c>
      <c r="F90" s="3">
        <v>629.36711073000004</v>
      </c>
      <c r="G90" s="5" t="s">
        <v>17</v>
      </c>
      <c r="H90" s="6">
        <v>8</v>
      </c>
      <c r="I90" s="4">
        <v>39.375</v>
      </c>
      <c r="J90" s="4">
        <v>-96.208299999999994</v>
      </c>
      <c r="K90" s="4">
        <v>794.86599999999999</v>
      </c>
      <c r="L90" s="7">
        <f>ABS(K90-F90)/F90</f>
        <v>0.26296081642721775</v>
      </c>
    </row>
    <row r="91" spans="1:12" x14ac:dyDescent="0.25">
      <c r="A91">
        <v>110</v>
      </c>
      <c r="B91">
        <f>VLOOKUP(A91,dischargeStations_SORTED!$A$4:$D$243,3,FALSE)</f>
        <v>7151500</v>
      </c>
      <c r="C91" t="str">
        <f>VLOOKUP(A91,dischargeStations_SORTED!$A$4:$D$243,4,FALSE)</f>
        <v>CHIKASKIA R NR CORBIN, KS</v>
      </c>
      <c r="D91" s="3">
        <v>37.128912249999999</v>
      </c>
      <c r="E91" s="3">
        <v>-97.601994500000004</v>
      </c>
      <c r="F91" s="3">
        <v>2056.4505593399999</v>
      </c>
      <c r="G91" s="5" t="s">
        <v>17</v>
      </c>
      <c r="H91" s="6">
        <v>8</v>
      </c>
      <c r="I91" s="4">
        <v>37.125</v>
      </c>
      <c r="J91" s="4">
        <v>-97.541700000000006</v>
      </c>
      <c r="K91" s="4">
        <v>2599.4899999999998</v>
      </c>
      <c r="L91" s="7">
        <f>ABS(K91-F91)/F91</f>
        <v>0.26406637309787001</v>
      </c>
    </row>
    <row r="92" spans="1:12" x14ac:dyDescent="0.25">
      <c r="A92">
        <v>183</v>
      </c>
      <c r="B92">
        <f>VLOOKUP(A92,dischargeStations_SORTED!$A$4:$D$243,3,FALSE)</f>
        <v>6915000</v>
      </c>
      <c r="C92" t="str">
        <f>VLOOKUP(A92,dischargeStations_SORTED!$A$4:$D$243,4,FALSE)</f>
        <v>BIG BULL C NR HILLSDALE, KS</v>
      </c>
      <c r="D92" s="3">
        <v>38.656399899999997</v>
      </c>
      <c r="E92" s="3">
        <v>-94.896352100000001</v>
      </c>
      <c r="F92" s="3">
        <v>370.36829973000005</v>
      </c>
      <c r="G92" s="5" t="s">
        <v>17</v>
      </c>
      <c r="H92" s="6">
        <v>8</v>
      </c>
      <c r="I92" s="4">
        <v>38.625</v>
      </c>
      <c r="J92" s="4">
        <v>-94.875</v>
      </c>
      <c r="K92" s="4">
        <v>469.04899999999998</v>
      </c>
      <c r="L92" s="7">
        <f>ABS(K92-F92)/F92</f>
        <v>0.26643938031937009</v>
      </c>
    </row>
    <row r="93" spans="1:12" x14ac:dyDescent="0.25">
      <c r="A93">
        <v>59</v>
      </c>
      <c r="B93">
        <f>VLOOKUP(A93,dischargeStations_SORTED!$A$4:$D$243,3,FALSE)</f>
        <v>7182510</v>
      </c>
      <c r="C93" t="str">
        <f>VLOOKUP(A93,dischargeStations_SORTED!$A$4:$D$243,4,FALSE)</f>
        <v>NEOSHO R AT BURLINGTON, KS</v>
      </c>
      <c r="D93" s="3">
        <v>38.194466779999999</v>
      </c>
      <c r="E93" s="3">
        <v>-95.735264000000001</v>
      </c>
      <c r="F93" s="3">
        <v>7878.7438306200002</v>
      </c>
      <c r="G93" s="5" t="s">
        <v>17</v>
      </c>
      <c r="H93" s="6">
        <v>8</v>
      </c>
      <c r="I93" s="4">
        <v>38.125</v>
      </c>
      <c r="J93" s="4">
        <v>-95.708299999999994</v>
      </c>
      <c r="K93" s="4">
        <v>10025.299999999999</v>
      </c>
      <c r="L93" s="7">
        <f>ABS(K93-F93)/F93</f>
        <v>0.27244903699465511</v>
      </c>
    </row>
    <row r="94" spans="1:12" x14ac:dyDescent="0.25">
      <c r="A94">
        <v>46</v>
      </c>
      <c r="B94">
        <f>VLOOKUP(A94,dischargeStations_SORTED!$A$4:$D$243,3,FALSE)</f>
        <v>6863000</v>
      </c>
      <c r="C94" t="str">
        <f>VLOOKUP(A94,dischargeStations_SORTED!$A$4:$D$243,4,FALSE)</f>
        <v>SMOKY HILL R AT PFEIFER, KS</v>
      </c>
      <c r="D94" s="3">
        <v>38.714734499999999</v>
      </c>
      <c r="E94" s="3">
        <v>-99.153708600000002</v>
      </c>
      <c r="F94" s="3">
        <v>15625.39826763</v>
      </c>
      <c r="G94" s="5" t="s">
        <v>17</v>
      </c>
      <c r="H94" s="6">
        <v>8</v>
      </c>
      <c r="I94" s="4">
        <v>38.708300000000001</v>
      </c>
      <c r="J94" s="4">
        <v>-99.041700000000006</v>
      </c>
      <c r="K94" s="4">
        <v>20005.7</v>
      </c>
      <c r="L94" s="7">
        <f>ABS(K94-F94)/F94</f>
        <v>0.28033216544914269</v>
      </c>
    </row>
    <row r="95" spans="1:12" x14ac:dyDescent="0.25">
      <c r="A95">
        <v>155</v>
      </c>
      <c r="B95">
        <f>VLOOKUP(A95,dischargeStations_SORTED!$A$4:$D$243,3,FALSE)</f>
        <v>6917380</v>
      </c>
      <c r="C95" t="str">
        <f>VLOOKUP(A95,dischargeStations_SORTED!$A$4:$D$243,4,FALSE)</f>
        <v>MARMATON R NR MARMATON, KS</v>
      </c>
      <c r="D95" s="3">
        <v>37.817541159999998</v>
      </c>
      <c r="E95" s="3">
        <v>-94.791909500000003</v>
      </c>
      <c r="F95" s="3">
        <v>756.27652812000008</v>
      </c>
      <c r="G95" s="5" t="s">
        <v>17</v>
      </c>
      <c r="H95" s="6">
        <v>8</v>
      </c>
      <c r="I95" s="4">
        <v>37.791699999999999</v>
      </c>
      <c r="J95" s="4">
        <v>-94.791700000000006</v>
      </c>
      <c r="K95" s="4">
        <v>543.09</v>
      </c>
      <c r="L95" s="7">
        <f>ABS(K95-F95)/F95</f>
        <v>0.28188965304787733</v>
      </c>
    </row>
    <row r="96" spans="1:12" x14ac:dyDescent="0.25">
      <c r="A96">
        <v>150</v>
      </c>
      <c r="B96">
        <f>VLOOKUP(A96,dischargeStations_SORTED!$A$4:$D$243,3,FALSE)</f>
        <v>6912500</v>
      </c>
      <c r="C96" t="str">
        <f>VLOOKUP(A96,dischargeStations_SORTED!$A$4:$D$243,4,FALSE)</f>
        <v>HUNDRED AND TEN MILE C NR QUENEMO, KS</v>
      </c>
      <c r="D96" s="3">
        <v>38.645008900000001</v>
      </c>
      <c r="E96" s="3">
        <v>-95.5597037</v>
      </c>
      <c r="F96" s="3">
        <v>833.97617142000001</v>
      </c>
      <c r="G96" s="5" t="s">
        <v>17</v>
      </c>
      <c r="H96" s="6">
        <v>8</v>
      </c>
      <c r="I96" s="4">
        <v>38.625</v>
      </c>
      <c r="J96" s="4">
        <v>-95.541700000000006</v>
      </c>
      <c r="K96" s="4">
        <v>1071.96</v>
      </c>
      <c r="L96" s="7">
        <f>ABS(K96-F96)/F96</f>
        <v>0.28536046560513612</v>
      </c>
    </row>
    <row r="97" spans="1:12" x14ac:dyDescent="0.25">
      <c r="A97">
        <v>51</v>
      </c>
      <c r="B97">
        <f>VLOOKUP(A97,dischargeStations_SORTED!$A$4:$D$243,3,FALSE)</f>
        <v>6861000</v>
      </c>
      <c r="C97" t="str">
        <f>VLOOKUP(A97,dischargeStations_SORTED!$A$4:$D$243,4,FALSE)</f>
        <v>SMOKY HILL R NR ARNOLD, KS</v>
      </c>
      <c r="D97" s="3">
        <v>38.807789800000002</v>
      </c>
      <c r="E97" s="3">
        <v>-100.0226243</v>
      </c>
      <c r="F97" s="3">
        <v>13519.7379342</v>
      </c>
      <c r="G97" s="5" t="s">
        <v>17</v>
      </c>
      <c r="H97" s="6">
        <v>8</v>
      </c>
      <c r="I97" s="4">
        <v>38.791699999999999</v>
      </c>
      <c r="J97" s="4">
        <v>-99.958299999999994</v>
      </c>
      <c r="K97" s="4">
        <v>17394.2</v>
      </c>
      <c r="L97" s="7">
        <f>ABS(K97-F97)/F97</f>
        <v>0.28657819291001391</v>
      </c>
    </row>
    <row r="98" spans="1:12" x14ac:dyDescent="0.25">
      <c r="A98">
        <v>215</v>
      </c>
      <c r="B98">
        <f>VLOOKUP(A98,dischargeStations_SORTED!$A$4:$D$243,3,FALSE)</f>
        <v>7170700</v>
      </c>
      <c r="C98" t="str">
        <f>VLOOKUP(A98,dischargeStations_SORTED!$A$4:$D$243,4,FALSE)</f>
        <v>BIG HILL C NR CHERRYVALE, KS</v>
      </c>
      <c r="D98" s="3">
        <v>37.266732500000003</v>
      </c>
      <c r="E98" s="3">
        <v>-95.469144</v>
      </c>
      <c r="F98" s="3">
        <v>95.829560070000014</v>
      </c>
      <c r="G98" s="5" t="s">
        <v>17</v>
      </c>
      <c r="H98" s="6">
        <v>8</v>
      </c>
      <c r="I98" s="4">
        <v>37.291699999999999</v>
      </c>
      <c r="J98" s="4">
        <v>-95.458299999999994</v>
      </c>
      <c r="K98" s="4">
        <v>68.3142</v>
      </c>
      <c r="L98" s="7">
        <f>ABS(K98-F98)/F98</f>
        <v>0.2871281058777797</v>
      </c>
    </row>
    <row r="99" spans="1:12" x14ac:dyDescent="0.25">
      <c r="A99">
        <v>201</v>
      </c>
      <c r="B99">
        <f>VLOOKUP(A99,dischargeStations_SORTED!$A$4:$D$243,3,FALSE)</f>
        <v>6889990</v>
      </c>
      <c r="C99" t="str">
        <f>VLOOKUP(A99,dischargeStations_SORTED!$A$4:$D$243,4,FALSE)</f>
        <v>DELAWARE R NR HORTON, KS</v>
      </c>
      <c r="D99" s="3">
        <v>39.667340750000001</v>
      </c>
      <c r="E99" s="3">
        <v>-95.659683099999995</v>
      </c>
      <c r="F99" s="3">
        <v>204.60906069000001</v>
      </c>
      <c r="G99" s="5" t="s">
        <v>17</v>
      </c>
      <c r="H99" s="6">
        <v>8</v>
      </c>
      <c r="I99" s="4">
        <v>39.708300000000001</v>
      </c>
      <c r="J99" s="4">
        <v>-95.625</v>
      </c>
      <c r="K99" s="4">
        <v>263.99900000000002</v>
      </c>
      <c r="L99" s="7">
        <f>ABS(K99-F99)/F99</f>
        <v>0.29026055400342599</v>
      </c>
    </row>
    <row r="100" spans="1:12" x14ac:dyDescent="0.25">
      <c r="A100">
        <v>120</v>
      </c>
      <c r="B100">
        <f>VLOOKUP(A100,dischargeStations_SORTED!$A$4:$D$243,3,FALSE)</f>
        <v>6848000</v>
      </c>
      <c r="C100" t="str">
        <f>VLOOKUP(A100,dischargeStations_SORTED!$A$4:$D$243,4,FALSE)</f>
        <v>PRAIRIE DOG C AT NORTON, KS</v>
      </c>
      <c r="D100" s="3">
        <v>39.810005480000001</v>
      </c>
      <c r="E100" s="3">
        <v>-99.922068300000007</v>
      </c>
      <c r="F100" s="3">
        <v>1771.5518672400001</v>
      </c>
      <c r="G100" s="5" t="s">
        <v>17</v>
      </c>
      <c r="H100" s="6">
        <v>8</v>
      </c>
      <c r="I100" s="4">
        <v>39.791699999999999</v>
      </c>
      <c r="J100" s="4">
        <v>-99.875</v>
      </c>
      <c r="K100" s="4">
        <v>1255.93</v>
      </c>
      <c r="L100" s="7">
        <f>ABS(K100-F100)/F100</f>
        <v>0.29105660227906066</v>
      </c>
    </row>
    <row r="101" spans="1:12" x14ac:dyDescent="0.25">
      <c r="A101">
        <v>48</v>
      </c>
      <c r="B101">
        <f>VLOOKUP(A101,dischargeStations_SORTED!$A$4:$D$243,3,FALSE)</f>
        <v>6862700</v>
      </c>
      <c r="C101" t="str">
        <f>VLOOKUP(A101,dischargeStations_SORTED!$A$4:$D$243,4,FALSE)</f>
        <v>SMOKY HILL R NR SCHOENCHEN, KS</v>
      </c>
      <c r="D101" s="3">
        <v>38.711679269999998</v>
      </c>
      <c r="E101" s="3">
        <v>-99.347049200000001</v>
      </c>
      <c r="F101" s="3">
        <v>14918.331513600002</v>
      </c>
      <c r="G101" s="5" t="s">
        <v>17</v>
      </c>
      <c r="H101" s="6">
        <v>8</v>
      </c>
      <c r="I101" s="4">
        <v>38.708300000000001</v>
      </c>
      <c r="J101" s="4">
        <v>-99.291700000000006</v>
      </c>
      <c r="K101" s="4">
        <v>19269</v>
      </c>
      <c r="L101" s="7">
        <f>ABS(K101-F101)/F101</f>
        <v>0.29163237741658959</v>
      </c>
    </row>
    <row r="102" spans="1:12" x14ac:dyDescent="0.25">
      <c r="A102">
        <v>216</v>
      </c>
      <c r="B102">
        <f>VLOOKUP(A102,dischargeStations_SORTED!$A$4:$D$243,3,FALSE)</f>
        <v>385608094380300</v>
      </c>
      <c r="C102" t="str">
        <f>VLOOKUP(A102,dischargeStations_SORTED!$A$4:$D$243,4,FALSE)</f>
        <v>INDIAN C AT INDIAN C PKWY, OVERLAND PARK, KS</v>
      </c>
      <c r="D102" s="3">
        <v>38.935555559999997</v>
      </c>
      <c r="E102" s="3">
        <v>-94.634166699999994</v>
      </c>
      <c r="F102" s="3">
        <v>94.793564826000008</v>
      </c>
      <c r="G102" s="5" t="s">
        <v>33</v>
      </c>
      <c r="H102" s="6">
        <v>4</v>
      </c>
      <c r="I102" s="4">
        <v>38.958300000000001</v>
      </c>
      <c r="J102" s="4">
        <v>-94.625</v>
      </c>
      <c r="K102" s="4">
        <v>66.772199999999998</v>
      </c>
      <c r="L102" s="7">
        <f>ABS(K102-F102)/F102</f>
        <v>0.29560408322479609</v>
      </c>
    </row>
    <row r="103" spans="1:12" x14ac:dyDescent="0.25">
      <c r="A103">
        <v>47</v>
      </c>
      <c r="B103">
        <f>VLOOKUP(A103,dischargeStations_SORTED!$A$4:$D$243,3,FALSE)</f>
        <v>6862850</v>
      </c>
      <c r="C103" t="str">
        <f>VLOOKUP(A103,dischargeStations_SORTED!$A$4:$D$243,4,FALSE)</f>
        <v>SMOKY HILL R BL SCHOENCHEN, KS</v>
      </c>
      <c r="D103" s="3">
        <v>38.71223475</v>
      </c>
      <c r="E103" s="3">
        <v>-99.292325000000005</v>
      </c>
      <c r="F103" s="3">
        <v>15047.830919100001</v>
      </c>
      <c r="G103" s="5" t="s">
        <v>17</v>
      </c>
      <c r="H103" s="6">
        <v>8</v>
      </c>
      <c r="I103" s="4">
        <v>38.708300000000001</v>
      </c>
      <c r="J103" s="4">
        <v>-99.208299999999994</v>
      </c>
      <c r="K103" s="4">
        <v>19603.7</v>
      </c>
      <c r="L103" s="7">
        <f>ABS(K103-F103)/F103</f>
        <v>0.30275918870920454</v>
      </c>
    </row>
    <row r="104" spans="1:12" x14ac:dyDescent="0.25">
      <c r="A104">
        <v>102</v>
      </c>
      <c r="B104">
        <f>VLOOKUP(A104,dischargeStations_SORTED!$A$4:$D$243,3,FALSE)</f>
        <v>6913000</v>
      </c>
      <c r="C104" t="str">
        <f>VLOOKUP(A104,dischargeStations_SORTED!$A$4:$D$243,4,FALSE)</f>
        <v>MARAIS DES CYGNES R NR POMONA, KS</v>
      </c>
      <c r="D104" s="3">
        <v>38.584177699999998</v>
      </c>
      <c r="E104" s="3">
        <v>-95.453590199999994</v>
      </c>
      <c r="F104" s="3">
        <v>2693.5876344000003</v>
      </c>
      <c r="G104" s="5" t="s">
        <v>17</v>
      </c>
      <c r="H104" s="6">
        <v>8</v>
      </c>
      <c r="I104" s="4">
        <v>38.625</v>
      </c>
      <c r="J104" s="4">
        <v>-95.375</v>
      </c>
      <c r="K104" s="4">
        <v>1877.91</v>
      </c>
      <c r="L104" s="7">
        <f>ABS(K104-F104)/F104</f>
        <v>0.30282201476681986</v>
      </c>
    </row>
    <row r="105" spans="1:12" x14ac:dyDescent="0.25">
      <c r="A105">
        <v>37</v>
      </c>
      <c r="B105">
        <f>VLOOKUP(A105,dischargeStations_SORTED!$A$4:$D$243,3,FALSE)</f>
        <v>7156900</v>
      </c>
      <c r="C105" t="str">
        <f>VLOOKUP(A105,dischargeStations_SORTED!$A$4:$D$243,4,FALSE)</f>
        <v>Cimarron River near Forgan, OK</v>
      </c>
      <c r="D105" s="3">
        <v>37.0111372</v>
      </c>
      <c r="E105" s="3">
        <v>-100.49181710000001</v>
      </c>
      <c r="F105" s="3">
        <v>21978.639101460001</v>
      </c>
      <c r="G105" s="5" t="s">
        <v>124</v>
      </c>
      <c r="H105" s="6">
        <v>6</v>
      </c>
      <c r="I105" s="4">
        <v>36.958300000000001</v>
      </c>
      <c r="J105" s="4">
        <v>-100.375</v>
      </c>
      <c r="K105" s="4">
        <v>15275.6</v>
      </c>
      <c r="L105" s="7">
        <f>ABS(K105-F105)/F105</f>
        <v>0.30497971555548814</v>
      </c>
    </row>
    <row r="106" spans="1:12" x14ac:dyDescent="0.25">
      <c r="A106">
        <v>202</v>
      </c>
      <c r="B106">
        <f>VLOOKUP(A106,dischargeStations_SORTED!$A$4:$D$243,3,FALSE)</f>
        <v>7179300</v>
      </c>
      <c r="C106" t="str">
        <f>VLOOKUP(A106,dischargeStations_SORTED!$A$4:$D$243,4,FALSE)</f>
        <v>NEOSHO R NR PARKERVILLE, KS</v>
      </c>
      <c r="D106" s="3">
        <v>38.751291670000001</v>
      </c>
      <c r="E106" s="3">
        <v>-96.649661100000003</v>
      </c>
      <c r="F106" s="3">
        <v>193.21311300599999</v>
      </c>
      <c r="G106" s="5">
        <v>5</v>
      </c>
      <c r="H106" s="6">
        <v>3</v>
      </c>
      <c r="I106" s="4">
        <v>38.791699999999999</v>
      </c>
      <c r="J106" s="4">
        <v>-96.625</v>
      </c>
      <c r="K106" s="4">
        <v>133.78</v>
      </c>
      <c r="L106" s="7">
        <f>ABS(K106-F106)/F106</f>
        <v>0.30760393060979441</v>
      </c>
    </row>
    <row r="107" spans="1:12" x14ac:dyDescent="0.25">
      <c r="A107">
        <v>113</v>
      </c>
      <c r="B107">
        <f>VLOOKUP(A107,dischargeStations_SORTED!$A$4:$D$243,3,FALSE)</f>
        <v>7180400</v>
      </c>
      <c r="C107" t="str">
        <f>VLOOKUP(A107,dischargeStations_SORTED!$A$4:$D$243,4,FALSE)</f>
        <v>COTTONWOOD R NR FLORENCE, KS</v>
      </c>
      <c r="D107" s="3">
        <v>38.2361285</v>
      </c>
      <c r="E107" s="3">
        <v>-96.8772436</v>
      </c>
      <c r="F107" s="3">
        <v>1952.8510349400001</v>
      </c>
      <c r="G107" s="5" t="s">
        <v>17</v>
      </c>
      <c r="H107" s="6">
        <v>8</v>
      </c>
      <c r="I107" s="4">
        <v>38.291699999999999</v>
      </c>
      <c r="J107" s="4">
        <v>-96.791700000000006</v>
      </c>
      <c r="K107" s="4">
        <v>2560.2600000000002</v>
      </c>
      <c r="L107" s="7">
        <f>ABS(K107-F107)/F107</f>
        <v>0.31103701930785638</v>
      </c>
    </row>
    <row r="108" spans="1:12" x14ac:dyDescent="0.25">
      <c r="A108">
        <v>177</v>
      </c>
      <c r="B108">
        <f>VLOOKUP(A108,dischargeStations_SORTED!$A$4:$D$243,3,FALSE)</f>
        <v>6910800</v>
      </c>
      <c r="C108" t="str">
        <f>VLOOKUP(A108,dischargeStations_SORTED!$A$4:$D$243,4,FALSE)</f>
        <v>MARAIS DES CYGNES R NR READING, KS</v>
      </c>
      <c r="D108" s="3">
        <v>38.566955239999999</v>
      </c>
      <c r="E108" s="3">
        <v>-95.961657000000002</v>
      </c>
      <c r="F108" s="3">
        <v>458.42789547000001</v>
      </c>
      <c r="G108" s="5" t="s">
        <v>17</v>
      </c>
      <c r="H108" s="6">
        <v>8</v>
      </c>
      <c r="I108" s="4">
        <v>38.541699999999999</v>
      </c>
      <c r="J108" s="4">
        <v>-95.958299999999994</v>
      </c>
      <c r="K108" s="4">
        <v>603.29700000000003</v>
      </c>
      <c r="L108" s="7">
        <f>ABS(K108-F108)/F108</f>
        <v>0.31601284730169826</v>
      </c>
    </row>
    <row r="109" spans="1:12" x14ac:dyDescent="0.25">
      <c r="A109">
        <v>91</v>
      </c>
      <c r="B109">
        <f>VLOOKUP(A109,dischargeStations_SORTED!$A$4:$D$243,3,FALSE)</f>
        <v>6913500</v>
      </c>
      <c r="C109" t="str">
        <f>VLOOKUP(A109,dischargeStations_SORTED!$A$4:$D$243,4,FALSE)</f>
        <v>MARAIS DES CYGNES R NR OTTAWA, KS</v>
      </c>
      <c r="D109" s="3">
        <v>38.618066689999999</v>
      </c>
      <c r="E109" s="3">
        <v>-95.268307100000001</v>
      </c>
      <c r="F109" s="3">
        <v>3237.4851375000003</v>
      </c>
      <c r="G109" s="5" t="s">
        <v>17</v>
      </c>
      <c r="H109" s="6">
        <v>8</v>
      </c>
      <c r="I109" s="4">
        <v>38.625</v>
      </c>
      <c r="J109" s="4">
        <v>-95.208299999999994</v>
      </c>
      <c r="K109" s="4">
        <v>2213.2600000000002</v>
      </c>
      <c r="L109" s="7">
        <f>ABS(K109-F109)/F109</f>
        <v>0.31636442917878876</v>
      </c>
    </row>
    <row r="110" spans="1:12" x14ac:dyDescent="0.25">
      <c r="A110">
        <v>191</v>
      </c>
      <c r="B110">
        <f>VLOOKUP(A110,dischargeStations_SORTED!$A$4:$D$243,3,FALSE)</f>
        <v>6911900</v>
      </c>
      <c r="C110" t="str">
        <f>VLOOKUP(A110,dischargeStations_SORTED!$A$4:$D$243,4,FALSE)</f>
        <v>DRAGOON C NR BURLINGAME, KS</v>
      </c>
      <c r="D110" s="3">
        <v>38.709173700000001</v>
      </c>
      <c r="E110" s="3">
        <v>-95.838320499999995</v>
      </c>
      <c r="F110" s="3">
        <v>295.25864454000003</v>
      </c>
      <c r="G110" s="5" t="s">
        <v>17</v>
      </c>
      <c r="H110" s="6">
        <v>8</v>
      </c>
      <c r="I110" s="4">
        <v>38.708300000000001</v>
      </c>
      <c r="J110" s="4">
        <v>-95.875</v>
      </c>
      <c r="K110" s="4">
        <v>200.94300000000001</v>
      </c>
      <c r="L110" s="7">
        <f>ABS(K110-F110)/F110</f>
        <v>0.31943398198193196</v>
      </c>
    </row>
    <row r="111" spans="1:12" x14ac:dyDescent="0.25">
      <c r="A111">
        <v>69</v>
      </c>
      <c r="B111">
        <f>VLOOKUP(A111,dischargeStations_SORTED!$A$4:$D$243,3,FALSE)</f>
        <v>7141200</v>
      </c>
      <c r="C111" t="str">
        <f>VLOOKUP(A111,dischargeStations_SORTED!$A$4:$D$243,4,FALSE)</f>
        <v>PAWNEE R AT ROZEL, KS</v>
      </c>
      <c r="D111" s="3">
        <v>38.207514500000002</v>
      </c>
      <c r="E111" s="3">
        <v>-99.406224699999996</v>
      </c>
      <c r="F111" s="3">
        <v>5563.2944602800007</v>
      </c>
      <c r="G111" s="5" t="s">
        <v>17</v>
      </c>
      <c r="H111" s="6">
        <v>8</v>
      </c>
      <c r="I111" s="4">
        <v>38.208300000000001</v>
      </c>
      <c r="J111" s="4">
        <v>-99.291700000000006</v>
      </c>
      <c r="K111" s="4">
        <v>7350.9</v>
      </c>
      <c r="L111" s="7">
        <f>ABS(K111-F111)/F111</f>
        <v>0.32132139552973232</v>
      </c>
    </row>
    <row r="112" spans="1:12" x14ac:dyDescent="0.25">
      <c r="A112">
        <v>187</v>
      </c>
      <c r="B112">
        <f>VLOOKUP(A112,dischargeStations_SORTED!$A$4:$D$243,3,FALSE)</f>
        <v>7173300</v>
      </c>
      <c r="C112" t="str">
        <f>VLOOKUP(A112,dischargeStations_SORTED!$A$4:$D$243,4,FALSE)</f>
        <v>M CANEY C AT SEDAN, KS</v>
      </c>
      <c r="D112" s="3">
        <v>37.117831299999999</v>
      </c>
      <c r="E112" s="3">
        <v>-96.181657999999999</v>
      </c>
      <c r="F112" s="3">
        <v>309.24458033400003</v>
      </c>
      <c r="G112" s="5" t="s">
        <v>17</v>
      </c>
      <c r="H112" s="6">
        <v>8</v>
      </c>
      <c r="I112" s="4">
        <v>37.125</v>
      </c>
      <c r="J112" s="4">
        <v>-96.208299999999994</v>
      </c>
      <c r="K112" s="4">
        <v>205.245</v>
      </c>
      <c r="L112" s="7">
        <f>ABS(K112-F112)/F112</f>
        <v>0.3363020306505457</v>
      </c>
    </row>
    <row r="113" spans="1:12" x14ac:dyDescent="0.25">
      <c r="A113">
        <v>126</v>
      </c>
      <c r="B113">
        <f>VLOOKUP(A113,dischargeStations_SORTED!$A$4:$D$243,3,FALSE)</f>
        <v>6847900</v>
      </c>
      <c r="C113" t="str">
        <f>VLOOKUP(A113,dischargeStations_SORTED!$A$4:$D$243,4,FALSE)</f>
        <v>PRAIRIE DOG C AB KEITH SEBELIUS LAKE, KS</v>
      </c>
      <c r="D113" s="3">
        <v>39.769727000000003</v>
      </c>
      <c r="E113" s="3">
        <v>-100.10068750000001</v>
      </c>
      <c r="F113" s="3">
        <v>1528.0929849000001</v>
      </c>
      <c r="G113" s="5" t="s">
        <v>17</v>
      </c>
      <c r="H113" s="6">
        <v>8</v>
      </c>
      <c r="I113" s="4">
        <v>39.791699999999999</v>
      </c>
      <c r="J113" s="4">
        <v>-100.042</v>
      </c>
      <c r="K113" s="4">
        <v>991.851</v>
      </c>
      <c r="L113" s="7">
        <f>ABS(K113-F113)/F113</f>
        <v>0.35092235236921288</v>
      </c>
    </row>
    <row r="114" spans="1:12" x14ac:dyDescent="0.25">
      <c r="A114">
        <v>114</v>
      </c>
      <c r="B114">
        <f>VLOOKUP(A114,dischargeStations_SORTED!$A$4:$D$243,3,FALSE)</f>
        <v>7143665</v>
      </c>
      <c r="C114" t="str">
        <f>VLOOKUP(A114,dischargeStations_SORTED!$A$4:$D$243,4,FALSE)</f>
        <v>L ARKANSAS R AT ALTA MILLS, KS</v>
      </c>
      <c r="D114" s="3">
        <v>38.112232599999999</v>
      </c>
      <c r="E114" s="3">
        <v>-97.591987000000003</v>
      </c>
      <c r="F114" s="3">
        <v>1906.2312489600001</v>
      </c>
      <c r="G114" s="5" t="s">
        <v>17</v>
      </c>
      <c r="H114" s="6">
        <v>8</v>
      </c>
      <c r="I114" s="4">
        <v>38.041699999999999</v>
      </c>
      <c r="J114" s="4">
        <v>-97.541700000000006</v>
      </c>
      <c r="K114" s="4">
        <v>1213.9000000000001</v>
      </c>
      <c r="L114" s="7">
        <f>ABS(K114-F114)/F114</f>
        <v>0.36319373598440458</v>
      </c>
    </row>
    <row r="115" spans="1:12" x14ac:dyDescent="0.25">
      <c r="A115">
        <v>159</v>
      </c>
      <c r="B115">
        <f>VLOOKUP(A115,dischargeStations_SORTED!$A$4:$D$243,3,FALSE)</f>
        <v>7179500</v>
      </c>
      <c r="C115" t="str">
        <f>VLOOKUP(A115,dischargeStations_SORTED!$A$4:$D$243,4,FALSE)</f>
        <v>NEOSHO R AT COUNCIL GROVE, KS</v>
      </c>
      <c r="D115" s="3">
        <v>38.665840850000002</v>
      </c>
      <c r="E115" s="3">
        <v>-96.493613999999994</v>
      </c>
      <c r="F115" s="3">
        <v>686.34684915000003</v>
      </c>
      <c r="G115" s="5" t="s">
        <v>17</v>
      </c>
      <c r="H115" s="6">
        <v>8</v>
      </c>
      <c r="I115" s="4">
        <v>38.625</v>
      </c>
      <c r="J115" s="4">
        <v>-96.458299999999994</v>
      </c>
      <c r="K115" s="4">
        <v>937.94200000000001</v>
      </c>
      <c r="L115" s="7">
        <f>ABS(K115-F115)/F115</f>
        <v>0.36657143711169604</v>
      </c>
    </row>
    <row r="116" spans="1:12" x14ac:dyDescent="0.25">
      <c r="A116">
        <v>106</v>
      </c>
      <c r="B116">
        <f>VLOOKUP(A116,dischargeStations_SORTED!$A$4:$D$243,3,FALSE)</f>
        <v>7144795</v>
      </c>
      <c r="C116" t="str">
        <f>VLOOKUP(A116,dischargeStations_SORTED!$A$4:$D$243,4,FALSE)</f>
        <v>NF NINNESCAH R AT CHENEY DAM, KS</v>
      </c>
      <c r="D116" s="3">
        <v>37.721400969999998</v>
      </c>
      <c r="E116" s="3">
        <v>-97.794495600000005</v>
      </c>
      <c r="F116" s="3">
        <v>2333.5792871100002</v>
      </c>
      <c r="G116" s="5" t="s">
        <v>17</v>
      </c>
      <c r="H116" s="6">
        <v>8</v>
      </c>
      <c r="I116" s="4">
        <v>37.625</v>
      </c>
      <c r="J116" s="4">
        <v>-97.791700000000006</v>
      </c>
      <c r="K116" s="4">
        <v>3199.76</v>
      </c>
      <c r="L116" s="7">
        <f>ABS(K116-F116)/F116</f>
        <v>0.3711811797758599</v>
      </c>
    </row>
    <row r="117" spans="1:12" x14ac:dyDescent="0.25">
      <c r="A117">
        <v>140</v>
      </c>
      <c r="B117">
        <f>VLOOKUP(A117,dischargeStations_SORTED!$A$4:$D$243,3,FALSE)</f>
        <v>6855850</v>
      </c>
      <c r="C117" t="str">
        <f>VLOOKUP(A117,dischargeStations_SORTED!$A$4:$D$243,4,FALSE)</f>
        <v>BUFFALO C 4 MI E OF JAMESTOWN, KS</v>
      </c>
      <c r="D117" s="3">
        <v>39.592786099999998</v>
      </c>
      <c r="E117" s="3">
        <v>-97.781477800000005</v>
      </c>
      <c r="F117" s="3">
        <v>984.19548180000004</v>
      </c>
      <c r="G117" s="5" t="s">
        <v>33</v>
      </c>
      <c r="H117" s="6">
        <v>4</v>
      </c>
      <c r="I117" s="4">
        <v>39.625</v>
      </c>
      <c r="J117" s="4">
        <v>-97.791700000000006</v>
      </c>
      <c r="K117" s="4">
        <v>595.09500000000003</v>
      </c>
      <c r="L117" s="7">
        <f>ABS(K117-F117)/F117</f>
        <v>0.39534877876940888</v>
      </c>
    </row>
    <row r="118" spans="1:12" x14ac:dyDescent="0.25">
      <c r="A118">
        <v>100</v>
      </c>
      <c r="B118">
        <f>VLOOKUP(A118,dischargeStations_SORTED!$A$4:$D$243,3,FALSE)</f>
        <v>7142575</v>
      </c>
      <c r="C118" t="str">
        <f>VLOOKUP(A118,dischargeStations_SORTED!$A$4:$D$243,4,FALSE)</f>
        <v>RATTLESNAKE C NR ZENITH, KS</v>
      </c>
      <c r="D118" s="3">
        <v>38.093624800000001</v>
      </c>
      <c r="E118" s="3">
        <v>-98.546189400000003</v>
      </c>
      <c r="F118" s="3">
        <v>2711.7175511700002</v>
      </c>
      <c r="G118" s="5" t="s">
        <v>17</v>
      </c>
      <c r="H118" s="6">
        <v>8</v>
      </c>
      <c r="I118" s="4">
        <v>38.125</v>
      </c>
      <c r="J118" s="4">
        <v>-98.458299999999994</v>
      </c>
      <c r="K118" s="4">
        <v>3797.18</v>
      </c>
      <c r="L118" s="7">
        <f>ABS(K118-F118)/F118</f>
        <v>0.40028595469379358</v>
      </c>
    </row>
    <row r="119" spans="1:12" x14ac:dyDescent="0.25">
      <c r="A119">
        <v>68</v>
      </c>
      <c r="B119">
        <f>VLOOKUP(A119,dischargeStations_SORTED!$A$4:$D$243,3,FALSE)</f>
        <v>6872500</v>
      </c>
      <c r="C119" t="str">
        <f>VLOOKUP(A119,dischargeStations_SORTED!$A$4:$D$243,4,FALSE)</f>
        <v>NF SOLOMON R AT PORTIS, KS</v>
      </c>
      <c r="D119" s="3">
        <v>39.555010789999997</v>
      </c>
      <c r="E119" s="3">
        <v>-98.692294200000006</v>
      </c>
      <c r="F119" s="3">
        <v>5995.82247465</v>
      </c>
      <c r="G119" s="5" t="s">
        <v>17</v>
      </c>
      <c r="H119" s="6">
        <v>8</v>
      </c>
      <c r="I119" s="4">
        <v>39.541699999999999</v>
      </c>
      <c r="J119" s="4">
        <v>-98.625</v>
      </c>
      <c r="K119" s="4">
        <v>8476</v>
      </c>
      <c r="L119" s="7">
        <f>ABS(K119-F119)/F119</f>
        <v>0.41365092709733337</v>
      </c>
    </row>
    <row r="120" spans="1:12" x14ac:dyDescent="0.25">
      <c r="A120">
        <v>62</v>
      </c>
      <c r="B120">
        <f>VLOOKUP(A120,dischargeStations_SORTED!$A$4:$D$243,3,FALSE)</f>
        <v>6869500</v>
      </c>
      <c r="C120" t="str">
        <f>VLOOKUP(A120,dischargeStations_SORTED!$A$4:$D$243,4,FALSE)</f>
        <v>SALINE R AT TESCOTT, KS</v>
      </c>
      <c r="D120" s="3">
        <v>39.003892299999997</v>
      </c>
      <c r="E120" s="3">
        <v>-97.873931600000006</v>
      </c>
      <c r="F120" s="3">
        <v>7303.7664702000002</v>
      </c>
      <c r="G120" s="5" t="s">
        <v>17</v>
      </c>
      <c r="H120" s="6">
        <v>8</v>
      </c>
      <c r="I120" s="4">
        <v>39.125</v>
      </c>
      <c r="J120" s="4">
        <v>-97.791700000000006</v>
      </c>
      <c r="K120" s="4">
        <v>10325.5</v>
      </c>
      <c r="L120" s="7">
        <f>ABS(K120-F120)/F120</f>
        <v>0.41372263778270219</v>
      </c>
    </row>
    <row r="121" spans="1:12" x14ac:dyDescent="0.25">
      <c r="A121">
        <v>152</v>
      </c>
      <c r="B121">
        <f>VLOOKUP(A121,dischargeStations_SORTED!$A$4:$D$243,3,FALSE)</f>
        <v>6917000</v>
      </c>
      <c r="C121" t="str">
        <f>VLOOKUP(A121,dischargeStations_SORTED!$A$4:$D$243,4,FALSE)</f>
        <v>L OSAGE R AT FULTON, KS</v>
      </c>
      <c r="D121" s="3">
        <v>38.008924280000002</v>
      </c>
      <c r="E121" s="3">
        <v>-94.704126400000007</v>
      </c>
      <c r="F121" s="3">
        <v>813.25626654000007</v>
      </c>
      <c r="G121" s="5" t="s">
        <v>17</v>
      </c>
      <c r="H121" s="6">
        <v>8</v>
      </c>
      <c r="I121" s="4">
        <v>38.041699999999999</v>
      </c>
      <c r="J121" s="4">
        <v>-94.708299999999994</v>
      </c>
      <c r="K121" s="4">
        <v>1151.1199999999999</v>
      </c>
      <c r="L121" s="7">
        <f>ABS(K121-F121)/F121</f>
        <v>0.41544559490139749</v>
      </c>
    </row>
    <row r="122" spans="1:12" x14ac:dyDescent="0.25">
      <c r="A122">
        <v>136</v>
      </c>
      <c r="B122">
        <f>VLOOKUP(A122,dischargeStations_SORTED!$A$4:$D$243,3,FALSE)</f>
        <v>6892000</v>
      </c>
      <c r="C122" t="str">
        <f>VLOOKUP(A122,dischargeStations_SORTED!$A$4:$D$243,4,FALSE)</f>
        <v>STRANGER C NR TONGANOXIE, KS</v>
      </c>
      <c r="D122" s="3">
        <v>39.116391200000002</v>
      </c>
      <c r="E122" s="3">
        <v>-95.010800599999996</v>
      </c>
      <c r="F122" s="3">
        <v>1051.5351726600002</v>
      </c>
      <c r="G122" s="5" t="s">
        <v>17</v>
      </c>
      <c r="H122" s="6">
        <v>8</v>
      </c>
      <c r="I122" s="4">
        <v>39.041699999999999</v>
      </c>
      <c r="J122" s="4">
        <v>-95.041700000000006</v>
      </c>
      <c r="K122" s="4">
        <v>599.13800000000003</v>
      </c>
      <c r="L122" s="7">
        <f>ABS(K122-F122)/F122</f>
        <v>0.43022543080095021</v>
      </c>
    </row>
    <row r="123" spans="1:12" x14ac:dyDescent="0.25">
      <c r="A123">
        <v>167</v>
      </c>
      <c r="B123">
        <f>VLOOKUP(A123,dischargeStations_SORTED!$A$4:$D$243,3,FALSE)</f>
        <v>7169800</v>
      </c>
      <c r="C123" t="str">
        <f>VLOOKUP(A123,dischargeStations_SORTED!$A$4:$D$243,4,FALSE)</f>
        <v>ELK R AT ELK FALLS, KS</v>
      </c>
      <c r="D123" s="3">
        <v>37.375597290000002</v>
      </c>
      <c r="E123" s="3">
        <v>-96.185547999999997</v>
      </c>
      <c r="F123" s="3">
        <v>569.79738420000001</v>
      </c>
      <c r="G123" s="5" t="s">
        <v>17</v>
      </c>
      <c r="H123" s="6">
        <v>8</v>
      </c>
      <c r="I123" s="4">
        <v>37.375</v>
      </c>
      <c r="J123" s="4">
        <v>-96.208299999999994</v>
      </c>
      <c r="K123" s="4">
        <v>818.25400000000002</v>
      </c>
      <c r="L123" s="7">
        <f>ABS(K123-F123)/F123</f>
        <v>0.43604379853170971</v>
      </c>
    </row>
    <row r="124" spans="1:12" x14ac:dyDescent="0.25">
      <c r="A124">
        <v>213</v>
      </c>
      <c r="B124">
        <f>VLOOKUP(A124,dischargeStations_SORTED!$A$4:$D$243,3,FALSE)</f>
        <v>7144680</v>
      </c>
      <c r="C124" t="str">
        <f>VLOOKUP(A124,dischargeStations_SORTED!$A$4:$D$243,4,FALSE)</f>
        <v>GOOSE C NR ARLINGTON, KS</v>
      </c>
      <c r="D124" s="3">
        <v>37.823837179999998</v>
      </c>
      <c r="E124" s="3">
        <v>-98.194703200000006</v>
      </c>
      <c r="F124" s="3">
        <v>120.69344592600001</v>
      </c>
      <c r="G124" s="5" t="s">
        <v>17</v>
      </c>
      <c r="H124" s="6">
        <v>8</v>
      </c>
      <c r="I124" s="4">
        <v>37.791699999999999</v>
      </c>
      <c r="J124" s="4">
        <v>-98.208299999999994</v>
      </c>
      <c r="K124" s="4">
        <v>67.857600000000005</v>
      </c>
      <c r="L124" s="7">
        <f>ABS(K124-F124)/F124</f>
        <v>0.43776897345689264</v>
      </c>
    </row>
    <row r="125" spans="1:12" x14ac:dyDescent="0.25">
      <c r="A125">
        <v>79</v>
      </c>
      <c r="B125">
        <f>VLOOKUP(A125,dischargeStations_SORTED!$A$4:$D$243,3,FALSE)</f>
        <v>7141900</v>
      </c>
      <c r="C125" t="str">
        <f>VLOOKUP(A125,dischargeStations_SORTED!$A$4:$D$243,4,FALSE)</f>
        <v>WALNUT C AT ALBERT, KS</v>
      </c>
      <c r="D125" s="3">
        <v>38.461679480000001</v>
      </c>
      <c r="E125" s="3">
        <v>-99.014816999999994</v>
      </c>
      <c r="F125" s="3">
        <v>4190.6007619800002</v>
      </c>
      <c r="G125" s="5" t="s">
        <v>17</v>
      </c>
      <c r="H125" s="6">
        <v>8</v>
      </c>
      <c r="I125" s="4">
        <v>38.458300000000001</v>
      </c>
      <c r="J125" s="4">
        <v>-98.958299999999994</v>
      </c>
      <c r="K125" s="4">
        <v>2285.33</v>
      </c>
      <c r="L125" s="7">
        <f>ABS(K125-F125)/F125</f>
        <v>0.45465337076867862</v>
      </c>
    </row>
    <row r="126" spans="1:12" x14ac:dyDescent="0.25">
      <c r="A126">
        <v>174</v>
      </c>
      <c r="B126">
        <f>VLOOKUP(A126,dischargeStations_SORTED!$A$4:$D$243,3,FALSE)</f>
        <v>7144660</v>
      </c>
      <c r="C126" t="str">
        <f>VLOOKUP(A126,dischargeStations_SORTED!$A$4:$D$243,4,FALSE)</f>
        <v>SILVER C NR ARLINGTON, KS</v>
      </c>
      <c r="D126" s="3">
        <v>37.842792549999999</v>
      </c>
      <c r="E126" s="3">
        <v>-98.196453000000005</v>
      </c>
      <c r="F126" s="3">
        <v>502.45769334000005</v>
      </c>
      <c r="G126" s="5" t="s">
        <v>17</v>
      </c>
      <c r="H126" s="6">
        <v>8</v>
      </c>
      <c r="I126" s="4">
        <v>37.875</v>
      </c>
      <c r="J126" s="4">
        <v>-98.208299999999994</v>
      </c>
      <c r="K126" s="4">
        <v>271.12400000000002</v>
      </c>
      <c r="L126" s="7">
        <f>ABS(K126-F126)/F126</f>
        <v>0.46040432141112136</v>
      </c>
    </row>
    <row r="127" spans="1:12" x14ac:dyDescent="0.25">
      <c r="A127">
        <v>66</v>
      </c>
      <c r="B127">
        <f>VLOOKUP(A127,dischargeStations_SORTED!$A$4:$D$243,3,FALSE)</f>
        <v>6868850</v>
      </c>
      <c r="C127" t="str">
        <f>VLOOKUP(A127,dischargeStations_SORTED!$A$4:$D$243,4,FALSE)</f>
        <v>SALINE R AT LINCOLN, KS</v>
      </c>
      <c r="D127" s="3">
        <v>39.028617400000002</v>
      </c>
      <c r="E127" s="3">
        <v>-98.151163600000004</v>
      </c>
      <c r="F127" s="3">
        <v>6604.4696805000003</v>
      </c>
      <c r="G127" s="5" t="s">
        <v>39</v>
      </c>
      <c r="H127" s="6">
        <v>5</v>
      </c>
      <c r="I127" s="4">
        <v>39.041699999999999</v>
      </c>
      <c r="J127" s="4">
        <v>-98.041700000000006</v>
      </c>
      <c r="K127" s="4">
        <v>9726.14</v>
      </c>
      <c r="L127" s="7">
        <f>ABS(K127-F127)/F127</f>
        <v>0.47266025442086196</v>
      </c>
    </row>
    <row r="128" spans="1:12" x14ac:dyDescent="0.25">
      <c r="A128">
        <v>76</v>
      </c>
      <c r="B128">
        <f>VLOOKUP(A128,dischargeStations_SORTED!$A$4:$D$243,3,FALSE)</f>
        <v>7182260</v>
      </c>
      <c r="C128" t="str">
        <f>VLOOKUP(A128,dischargeStations_SORTED!$A$4:$D$243,4,FALSE)</f>
        <v>COTTONWOOD R AT EMPORIA, KS</v>
      </c>
      <c r="D128" s="3">
        <v>38.385111100000003</v>
      </c>
      <c r="E128" s="3">
        <v>-96.1814167</v>
      </c>
      <c r="F128" s="3">
        <v>4747.4482056300003</v>
      </c>
      <c r="G128" s="5">
        <v>5</v>
      </c>
      <c r="H128" s="6">
        <v>3</v>
      </c>
      <c r="I128" s="4">
        <v>38.375</v>
      </c>
      <c r="J128" s="4">
        <v>-96.125</v>
      </c>
      <c r="K128" s="4">
        <v>6997.58</v>
      </c>
      <c r="L128" s="7">
        <f>ABS(K128-F128)/F128</f>
        <v>0.47396658097324107</v>
      </c>
    </row>
    <row r="129" spans="1:12" x14ac:dyDescent="0.25">
      <c r="A129">
        <v>55</v>
      </c>
      <c r="B129">
        <f>VLOOKUP(A129,dischargeStations_SORTED!$A$4:$D$243,3,FALSE)</f>
        <v>6860000</v>
      </c>
      <c r="C129" t="str">
        <f>VLOOKUP(A129,dischargeStations_SORTED!$A$4:$D$243,4,FALSE)</f>
        <v>SMOKY HILL R AT ELKADER, KS</v>
      </c>
      <c r="D129" s="3">
        <v>38.7947354</v>
      </c>
      <c r="E129" s="3">
        <v>-100.8584796</v>
      </c>
      <c r="F129" s="3">
        <v>9207.4077310500015</v>
      </c>
      <c r="G129" s="5" t="s">
        <v>17</v>
      </c>
      <c r="H129" s="6">
        <v>8</v>
      </c>
      <c r="I129" s="4">
        <v>38.791699999999999</v>
      </c>
      <c r="J129" s="4">
        <v>-100.792</v>
      </c>
      <c r="K129" s="4">
        <v>13714.6</v>
      </c>
      <c r="L129" s="7">
        <f>ABS(K129-F129)/F129</f>
        <v>0.48951804901073975</v>
      </c>
    </row>
    <row r="130" spans="1:12" x14ac:dyDescent="0.25">
      <c r="A130">
        <v>221</v>
      </c>
      <c r="B130">
        <f>VLOOKUP(A130,dischargeStations_SORTED!$A$4:$D$243,3,FALSE)</f>
        <v>6892460</v>
      </c>
      <c r="C130" t="str">
        <f>VLOOKUP(A130,dischargeStations_SORTED!$A$4:$D$243,4,FALSE)</f>
        <v>CEDAR C BL OLATHE LK NR OLATHE, KS</v>
      </c>
      <c r="D130" s="3">
        <v>38.883498170000003</v>
      </c>
      <c r="E130" s="3">
        <v>-94.880086000000006</v>
      </c>
      <c r="F130" s="3">
        <v>44.806794303000004</v>
      </c>
      <c r="G130" s="5" t="s">
        <v>39</v>
      </c>
      <c r="H130" s="6">
        <v>5</v>
      </c>
      <c r="I130" s="4">
        <v>38.875</v>
      </c>
      <c r="J130" s="4">
        <v>-94.875</v>
      </c>
      <c r="K130" s="4">
        <v>66.8506</v>
      </c>
      <c r="L130" s="7">
        <f>ABS(K130-F130)/F130</f>
        <v>0.49197462215064269</v>
      </c>
    </row>
    <row r="131" spans="1:12" x14ac:dyDescent="0.25">
      <c r="A131">
        <v>161</v>
      </c>
      <c r="B131">
        <f>VLOOKUP(A131,dischargeStations_SORTED!$A$4:$D$243,3,FALSE)</f>
        <v>6878600</v>
      </c>
      <c r="C131" t="str">
        <f>VLOOKUP(A131,dischargeStations_SORTED!$A$4:$D$243,4,FALSE)</f>
        <v>LYON C NR JUNCTION CITY, KS</v>
      </c>
      <c r="D131" s="3">
        <v>38.949166669999997</v>
      </c>
      <c r="E131" s="3">
        <v>-96.8580556</v>
      </c>
      <c r="F131" s="3">
        <v>668.21693238</v>
      </c>
      <c r="G131" s="5" t="s">
        <v>39</v>
      </c>
      <c r="H131" s="6">
        <v>5</v>
      </c>
      <c r="I131" s="4">
        <v>38.958300000000001</v>
      </c>
      <c r="J131" s="4">
        <v>-96.875</v>
      </c>
      <c r="K131" s="4">
        <v>334.488</v>
      </c>
      <c r="L131" s="7">
        <f>ABS(K131-F131)/F131</f>
        <v>0.49943202006472925</v>
      </c>
    </row>
    <row r="132" spans="1:12" x14ac:dyDescent="0.25">
      <c r="A132">
        <v>222</v>
      </c>
      <c r="B132">
        <f>VLOOKUP(A132,dischargeStations_SORTED!$A$4:$D$243,3,FALSE)</f>
        <v>6889140</v>
      </c>
      <c r="C132" t="str">
        <f>VLOOKUP(A132,dischargeStations_SORTED!$A$4:$D$243,4,FALSE)</f>
        <v>SOLDIER C NR SOLDIER, KS</v>
      </c>
      <c r="D132" s="3">
        <v>39.565828699999997</v>
      </c>
      <c r="E132" s="3">
        <v>-95.962771000000004</v>
      </c>
      <c r="F132" s="3">
        <v>43.770799058999998</v>
      </c>
      <c r="G132" s="5" t="s">
        <v>17</v>
      </c>
      <c r="H132" s="6">
        <v>8</v>
      </c>
      <c r="I132" s="4">
        <v>39.541699999999999</v>
      </c>
      <c r="J132" s="4">
        <v>-95.958299999999994</v>
      </c>
      <c r="K132" s="4">
        <v>66.218999999999994</v>
      </c>
      <c r="L132" s="7">
        <f>ABS(K132-F132)/F132</f>
        <v>0.51285791951710502</v>
      </c>
    </row>
    <row r="133" spans="1:12" x14ac:dyDescent="0.25">
      <c r="A133">
        <v>193</v>
      </c>
      <c r="B133">
        <f>VLOOKUP(A133,dischargeStations_SORTED!$A$4:$D$243,3,FALSE)</f>
        <v>7180500</v>
      </c>
      <c r="C133" t="str">
        <f>VLOOKUP(A133,dischargeStations_SORTED!$A$4:$D$243,4,FALSE)</f>
        <v>CEDAR C NR CEDAR POINT, KS</v>
      </c>
      <c r="D133" s="3">
        <v>38.196406179999997</v>
      </c>
      <c r="E133" s="3">
        <v>-96.824464800000001</v>
      </c>
      <c r="F133" s="3">
        <v>284.89869210000001</v>
      </c>
      <c r="G133" s="5" t="s">
        <v>17</v>
      </c>
      <c r="H133" s="6">
        <v>8</v>
      </c>
      <c r="I133" s="4">
        <v>38.208300000000001</v>
      </c>
      <c r="J133" s="4">
        <v>-96.791700000000006</v>
      </c>
      <c r="K133" s="4">
        <v>135.023</v>
      </c>
      <c r="L133" s="7">
        <f>ABS(K133-F133)/F133</f>
        <v>0.52606662036691043</v>
      </c>
    </row>
    <row r="134" spans="1:12" x14ac:dyDescent="0.25">
      <c r="A134">
        <v>180</v>
      </c>
      <c r="B134">
        <f>VLOOKUP(A134,dischargeStations_SORTED!$A$4:$D$243,3,FALSE)</f>
        <v>6891260</v>
      </c>
      <c r="C134" t="str">
        <f>VLOOKUP(A134,dischargeStations_SORTED!$A$4:$D$243,4,FALSE)</f>
        <v>WAKARUSA R NR RICHLAND, KS</v>
      </c>
      <c r="D134" s="3">
        <v>38.891944440000003</v>
      </c>
      <c r="E134" s="3">
        <v>-95.5944444</v>
      </c>
      <c r="F134" s="3">
        <v>424.75805004000006</v>
      </c>
      <c r="G134" s="5">
        <v>5</v>
      </c>
      <c r="H134" s="6">
        <v>3</v>
      </c>
      <c r="I134" s="4">
        <v>38.875</v>
      </c>
      <c r="J134" s="4">
        <v>-95.625</v>
      </c>
      <c r="K134" s="4">
        <v>200.55199999999999</v>
      </c>
      <c r="L134" s="7">
        <f>ABS(K134-F134)/F134</f>
        <v>0.52784414567042637</v>
      </c>
    </row>
    <row r="135" spans="1:12" x14ac:dyDescent="0.25">
      <c r="A135">
        <v>158</v>
      </c>
      <c r="B135">
        <f>VLOOKUP(A135,dischargeStations_SORTED!$A$4:$D$243,3,FALSE)</f>
        <v>6814000</v>
      </c>
      <c r="C135" t="str">
        <f>VLOOKUP(A135,dischargeStations_SORTED!$A$4:$D$243,4,FALSE)</f>
        <v>TURKEY C NR SENECA, KS</v>
      </c>
      <c r="D135" s="3">
        <v>39.947777299999998</v>
      </c>
      <c r="E135" s="3">
        <v>-96.108614900000006</v>
      </c>
      <c r="F135" s="3">
        <v>714.83671836000008</v>
      </c>
      <c r="G135" s="5" t="s">
        <v>17</v>
      </c>
      <c r="H135" s="6">
        <v>8</v>
      </c>
      <c r="I135" s="4">
        <v>39.958300000000001</v>
      </c>
      <c r="J135" s="4">
        <v>-96.125</v>
      </c>
      <c r="K135" s="4">
        <v>329.09899999999999</v>
      </c>
      <c r="L135" s="7">
        <f>ABS(K135-F135)/F135</f>
        <v>0.53961654242520052</v>
      </c>
    </row>
    <row r="136" spans="1:12" x14ac:dyDescent="0.25">
      <c r="A136">
        <v>73</v>
      </c>
      <c r="B136">
        <f>VLOOKUP(A136,dischargeStations_SORTED!$A$4:$D$243,3,FALSE)</f>
        <v>7182280</v>
      </c>
      <c r="C136" t="str">
        <f>VLOOKUP(A136,dischargeStations_SORTED!$A$4:$D$243,4,FALSE)</f>
        <v>COTTONWOOD R NR NEOSHO RAPIDS, KS</v>
      </c>
      <c r="D136" s="3">
        <v>38.376126300000003</v>
      </c>
      <c r="E136" s="3">
        <v>-96.067770600000003</v>
      </c>
      <c r="F136" s="3">
        <v>4952.0572663200001</v>
      </c>
      <c r="G136" s="5" t="s">
        <v>33</v>
      </c>
      <c r="H136" s="6">
        <v>4</v>
      </c>
      <c r="I136" s="4">
        <v>38.291699999999999</v>
      </c>
      <c r="J136" s="4">
        <v>-95.958299999999994</v>
      </c>
      <c r="K136" s="4">
        <v>7670.84</v>
      </c>
      <c r="L136" s="7">
        <f>ABS(K136-F136)/F136</f>
        <v>0.54902085890060737</v>
      </c>
    </row>
    <row r="137" spans="1:12" x14ac:dyDescent="0.25">
      <c r="A137">
        <v>45</v>
      </c>
      <c r="B137">
        <f>VLOOKUP(A137,dischargeStations_SORTED!$A$4:$D$243,3,FALSE)</f>
        <v>6876440</v>
      </c>
      <c r="C137" t="str">
        <f>VLOOKUP(A137,dischargeStations_SORTED!$A$4:$D$243,4,FALSE)</f>
        <v>SOLOMON R NR MINNEAPOLIS, KS</v>
      </c>
      <c r="D137" s="3">
        <v>39.120027780000001</v>
      </c>
      <c r="E137" s="3">
        <v>-97.7112889</v>
      </c>
      <c r="F137" s="3">
        <v>15695.3279466</v>
      </c>
      <c r="G137" s="5" t="s">
        <v>33</v>
      </c>
      <c r="H137" s="6">
        <v>4</v>
      </c>
      <c r="I137" s="4">
        <v>39.041699999999999</v>
      </c>
      <c r="J137" s="4">
        <v>-97.625</v>
      </c>
      <c r="K137" s="4">
        <v>24446.799999999999</v>
      </c>
      <c r="L137" s="7">
        <f>ABS(K137-F137)/F137</f>
        <v>0.55758452981517892</v>
      </c>
    </row>
    <row r="138" spans="1:12" x14ac:dyDescent="0.25">
      <c r="A138">
        <v>200</v>
      </c>
      <c r="B138">
        <f>VLOOKUP(A138,dischargeStations_SORTED!$A$4:$D$243,3,FALSE)</f>
        <v>6917240</v>
      </c>
      <c r="C138" t="str">
        <f>VLOOKUP(A138,dischargeStations_SORTED!$A$4:$D$243,4,FALSE)</f>
        <v>MARMATON R NR UNIONTOWN, KS</v>
      </c>
      <c r="D138" s="3">
        <v>37.835595650000002</v>
      </c>
      <c r="E138" s="3">
        <v>-94.981361000000007</v>
      </c>
      <c r="F138" s="3">
        <v>217.55900124000001</v>
      </c>
      <c r="G138" s="5" t="s">
        <v>39</v>
      </c>
      <c r="H138" s="6">
        <v>5</v>
      </c>
      <c r="I138" s="4">
        <v>37.875</v>
      </c>
      <c r="J138" s="4">
        <v>-94.958299999999994</v>
      </c>
      <c r="K138" s="4">
        <v>339.21100000000001</v>
      </c>
      <c r="L138" s="7">
        <f>ABS(K138-F138)/F138</f>
        <v>0.55916784902776651</v>
      </c>
    </row>
    <row r="139" spans="1:12" x14ac:dyDescent="0.25">
      <c r="A139">
        <v>90</v>
      </c>
      <c r="B139">
        <f>VLOOKUP(A139,dischargeStations_SORTED!$A$4:$D$243,3,FALSE)</f>
        <v>7141780</v>
      </c>
      <c r="C139" t="str">
        <f>VLOOKUP(A139,dischargeStations_SORTED!$A$4:$D$243,4,FALSE)</f>
        <v>WALNUT C AT NEKOMA, KS</v>
      </c>
      <c r="D139" s="3">
        <v>38.477236140000002</v>
      </c>
      <c r="E139" s="3">
        <v>-99.438165600000005</v>
      </c>
      <c r="F139" s="3">
        <v>3253.0250661600003</v>
      </c>
      <c r="G139" s="5" t="s">
        <v>17</v>
      </c>
      <c r="H139" s="6">
        <v>8</v>
      </c>
      <c r="I139" s="4">
        <v>38.458300000000001</v>
      </c>
      <c r="J139" s="4">
        <v>-99.375</v>
      </c>
      <c r="K139" s="4">
        <v>1411.36</v>
      </c>
      <c r="L139" s="7">
        <f>ABS(K139-F139)/F139</f>
        <v>0.56613921771404452</v>
      </c>
    </row>
    <row r="140" spans="1:12" x14ac:dyDescent="0.25">
      <c r="A140">
        <v>203</v>
      </c>
      <c r="B140">
        <f>VLOOKUP(A140,dischargeStations_SORTED!$A$4:$D$243,3,FALSE)</f>
        <v>6893100</v>
      </c>
      <c r="C140" t="str">
        <f>VLOOKUP(A140,dischargeStations_SORTED!$A$4:$D$243,4,FALSE)</f>
        <v>BLUE R AT KENNETH RD, OVERLAND PARK, KS</v>
      </c>
      <c r="D140" s="3">
        <v>38.842222200000002</v>
      </c>
      <c r="E140" s="3">
        <v>-94.612222200000005</v>
      </c>
      <c r="F140" s="3">
        <v>170.421217638</v>
      </c>
      <c r="G140" s="5">
        <v>1</v>
      </c>
      <c r="H140" s="6">
        <v>2</v>
      </c>
      <c r="I140" s="4">
        <v>38.875</v>
      </c>
      <c r="J140" s="4">
        <v>-94.625</v>
      </c>
      <c r="K140" s="4">
        <v>267.55900000000003</v>
      </c>
      <c r="L140" s="7">
        <f>ABS(K140-F140)/F140</f>
        <v>0.56998643542340555</v>
      </c>
    </row>
    <row r="141" spans="1:12" x14ac:dyDescent="0.25">
      <c r="A141">
        <v>117</v>
      </c>
      <c r="B141">
        <f>VLOOKUP(A141,dischargeStations_SORTED!$A$4:$D$243,3,FALSE)</f>
        <v>7144780</v>
      </c>
      <c r="C141" t="str">
        <f>VLOOKUP(A141,dischargeStations_SORTED!$A$4:$D$243,4,FALSE)</f>
        <v>NF NINNESCAH R AB CHENEY RE, KS</v>
      </c>
      <c r="D141" s="3">
        <v>37.862512899999999</v>
      </c>
      <c r="E141" s="3">
        <v>-98.013944899999998</v>
      </c>
      <c r="F141" s="3">
        <v>1846.6615224300001</v>
      </c>
      <c r="G141" s="5" t="s">
        <v>17</v>
      </c>
      <c r="H141" s="6">
        <v>8</v>
      </c>
      <c r="I141" s="4">
        <v>37.875</v>
      </c>
      <c r="J141" s="4">
        <v>-97.958299999999994</v>
      </c>
      <c r="K141" s="4">
        <v>745.74400000000003</v>
      </c>
      <c r="L141" s="7">
        <f>ABS(K141-F141)/F141</f>
        <v>0.5961663840709237</v>
      </c>
    </row>
    <row r="142" spans="1:12" x14ac:dyDescent="0.25">
      <c r="A142">
        <v>204</v>
      </c>
      <c r="B142">
        <f>VLOOKUP(A142,dischargeStations_SORTED!$A$4:$D$243,3,FALSE)</f>
        <v>6893390</v>
      </c>
      <c r="C142" t="str">
        <f>VLOOKUP(A142,dischargeStations_SORTED!$A$4:$D$243,4,FALSE)</f>
        <v>INDIAN C AT STATE LINE RD, LEAWOOD, KS</v>
      </c>
      <c r="D142" s="3">
        <v>38.938333299999996</v>
      </c>
      <c r="E142" s="3">
        <v>-94.607777799999994</v>
      </c>
      <c r="F142" s="3">
        <v>166.19953701870003</v>
      </c>
      <c r="G142" s="5" t="s">
        <v>33</v>
      </c>
      <c r="H142" s="6">
        <v>4</v>
      </c>
      <c r="I142" s="4">
        <v>38.958300000000001</v>
      </c>
      <c r="J142" s="4">
        <v>-94.625</v>
      </c>
      <c r="K142" s="4">
        <v>66.772199999999998</v>
      </c>
      <c r="L142" s="7">
        <f>ABS(K142-F142)/F142</f>
        <v>0.5982407580805289</v>
      </c>
    </row>
    <row r="143" spans="1:12" x14ac:dyDescent="0.25">
      <c r="A143">
        <v>130</v>
      </c>
      <c r="B143">
        <f>VLOOKUP(A143,dischargeStations_SORTED!$A$4:$D$243,3,FALSE)</f>
        <v>7172000</v>
      </c>
      <c r="C143" t="str">
        <f>VLOOKUP(A143,dischargeStations_SORTED!$A$4:$D$243,4,FALSE)</f>
        <v>CANEY R NR ELGIN, KS</v>
      </c>
      <c r="D143" s="3">
        <v>37.003938859999998</v>
      </c>
      <c r="E143" s="3">
        <v>-96.316663800000001</v>
      </c>
      <c r="F143" s="3">
        <v>1152.5447089500001</v>
      </c>
      <c r="G143" s="5" t="s">
        <v>17</v>
      </c>
      <c r="H143" s="6">
        <v>8</v>
      </c>
      <c r="I143" s="4">
        <v>36.958300000000001</v>
      </c>
      <c r="J143" s="4">
        <v>-96.208299999999994</v>
      </c>
      <c r="K143" s="4">
        <v>1849.31</v>
      </c>
      <c r="L143" s="7">
        <f>ABS(K143-F143)/F143</f>
        <v>0.6045451301275524</v>
      </c>
    </row>
    <row r="144" spans="1:12" x14ac:dyDescent="0.25">
      <c r="A144">
        <v>103</v>
      </c>
      <c r="B144">
        <f>VLOOKUP(A144,dischargeStations_SORTED!$A$4:$D$243,3,FALSE)</f>
        <v>7141770</v>
      </c>
      <c r="C144" t="str">
        <f>VLOOKUP(A144,dischargeStations_SORTED!$A$4:$D$243,4,FALSE)</f>
        <v>WALNUT C NR ALEXANDER, KS</v>
      </c>
      <c r="D144" s="3">
        <v>38.464736870000003</v>
      </c>
      <c r="E144" s="3">
        <v>-99.622616199999996</v>
      </c>
      <c r="F144" s="3">
        <v>2654.7378127500001</v>
      </c>
      <c r="G144" s="5" t="s">
        <v>17</v>
      </c>
      <c r="H144" s="6">
        <v>8</v>
      </c>
      <c r="I144" s="4">
        <v>38.458300000000001</v>
      </c>
      <c r="J144" s="4">
        <v>-99.541700000000006</v>
      </c>
      <c r="K144" s="4">
        <v>1007.91</v>
      </c>
      <c r="L144" s="7">
        <f>ABS(K144-F144)/F144</f>
        <v>0.6203353886175591</v>
      </c>
    </row>
    <row r="145" spans="1:12" x14ac:dyDescent="0.25">
      <c r="A145">
        <v>170</v>
      </c>
      <c r="B145">
        <f>VLOOKUP(A145,dischargeStations_SORTED!$A$4:$D$243,3,FALSE)</f>
        <v>7184500</v>
      </c>
      <c r="C145" t="str">
        <f>VLOOKUP(A145,dischargeStations_SORTED!$A$4:$D$243,4,FALSE)</f>
        <v>LABETTE C NR OSWEGO, KS</v>
      </c>
      <c r="D145" s="3">
        <v>37.193795889999997</v>
      </c>
      <c r="E145" s="3">
        <v>-95.192497900000006</v>
      </c>
      <c r="F145" s="3">
        <v>546.48749121000003</v>
      </c>
      <c r="G145" s="5" t="s">
        <v>17</v>
      </c>
      <c r="H145" s="6">
        <v>8</v>
      </c>
      <c r="I145" s="4">
        <v>37.208300000000001</v>
      </c>
      <c r="J145" s="4">
        <v>-95.208299999999994</v>
      </c>
      <c r="K145" s="4">
        <v>205.245</v>
      </c>
      <c r="L145" s="7">
        <f>ABS(K145-F145)/F145</f>
        <v>0.62442873203637517</v>
      </c>
    </row>
    <row r="146" spans="1:12" x14ac:dyDescent="0.25">
      <c r="A146">
        <v>71</v>
      </c>
      <c r="B146">
        <f>VLOOKUP(A146,dischargeStations_SORTED!$A$4:$D$243,3,FALSE)</f>
        <v>6874000</v>
      </c>
      <c r="C146" t="str">
        <f>VLOOKUP(A146,dischargeStations_SORTED!$A$4:$D$243,4,FALSE)</f>
        <v>SF SOLOMON R AT OSBORNE, KS</v>
      </c>
      <c r="D146" s="3">
        <v>39.42778826</v>
      </c>
      <c r="E146" s="3">
        <v>-98.694239499999995</v>
      </c>
      <c r="F146" s="3">
        <v>5211.0560773200004</v>
      </c>
      <c r="G146" s="5" t="s">
        <v>17</v>
      </c>
      <c r="H146" s="6">
        <v>8</v>
      </c>
      <c r="I146" s="4">
        <v>39.541699999999999</v>
      </c>
      <c r="J146" s="4">
        <v>-98.625</v>
      </c>
      <c r="K146" s="4">
        <v>8476</v>
      </c>
      <c r="L146" s="7">
        <f>ABS(K146-F146)/F146</f>
        <v>0.62654169792759762</v>
      </c>
    </row>
    <row r="147" spans="1:12" x14ac:dyDescent="0.25">
      <c r="A147">
        <v>224</v>
      </c>
      <c r="B147">
        <f>VLOOKUP(A147,dischargeStations_SORTED!$A$4:$D$243,3,FALSE)</f>
        <v>6914960</v>
      </c>
      <c r="C147" t="str">
        <f>VLOOKUP(A147,dischargeStations_SORTED!$A$4:$D$243,4,FALSE)</f>
        <v>ROCK C NR WELLSVILLE, KS</v>
      </c>
      <c r="D147" s="3">
        <v>38.69834299</v>
      </c>
      <c r="E147" s="3">
        <v>-95.008855699999998</v>
      </c>
      <c r="F147" s="3">
        <v>41.180810949000005</v>
      </c>
      <c r="G147" s="5" t="s">
        <v>17</v>
      </c>
      <c r="H147" s="6">
        <v>8</v>
      </c>
      <c r="I147" s="4">
        <v>38.708300000000001</v>
      </c>
      <c r="J147" s="4">
        <v>-95.041700000000006</v>
      </c>
      <c r="K147" s="4">
        <v>67.007099999999994</v>
      </c>
      <c r="L147" s="7">
        <f>ABS(K147-F147)/F147</f>
        <v>0.62714377050477021</v>
      </c>
    </row>
    <row r="148" spans="1:12" x14ac:dyDescent="0.25">
      <c r="A148">
        <v>223</v>
      </c>
      <c r="B148">
        <f>VLOOKUP(A148,dischargeStations_SORTED!$A$4:$D$243,3,FALSE)</f>
        <v>7144486</v>
      </c>
      <c r="C148" t="str">
        <f>VLOOKUP(A148,dischargeStations_SORTED!$A$4:$D$243,4,FALSE)</f>
        <v>CALFSKIN C AT 119TH ST, WICHITA, KS</v>
      </c>
      <c r="D148" s="3">
        <v>37.674166669999998</v>
      </c>
      <c r="E148" s="3">
        <v>-97.480277799999996</v>
      </c>
      <c r="F148" s="3">
        <v>41.698808571000008</v>
      </c>
      <c r="G148" s="5" t="s">
        <v>33</v>
      </c>
      <c r="H148" s="6">
        <v>4</v>
      </c>
      <c r="I148" s="4">
        <v>37.708300000000001</v>
      </c>
      <c r="J148" s="4">
        <v>-97.458299999999994</v>
      </c>
      <c r="K148" s="4">
        <v>67.934100000000001</v>
      </c>
      <c r="L148" s="7">
        <f>ABS(K148-F148)/F148</f>
        <v>0.62916165540628122</v>
      </c>
    </row>
    <row r="149" spans="1:12" x14ac:dyDescent="0.25">
      <c r="A149">
        <v>225</v>
      </c>
      <c r="B149">
        <f>VLOOKUP(A149,dischargeStations_SORTED!$A$4:$D$243,3,FALSE)</f>
        <v>385520094420000</v>
      </c>
      <c r="C149" t="str">
        <f>VLOOKUP(A149,dischargeStations_SORTED!$A$4:$D$243,4,FALSE)</f>
        <v>INDIAN C AT COLLEGE BLVD, JOHNSON CO, KS</v>
      </c>
      <c r="D149" s="3">
        <v>38.927222200000003</v>
      </c>
      <c r="E149" s="3">
        <v>-94.696944400000007</v>
      </c>
      <c r="F149" s="3">
        <v>40.921812138000007</v>
      </c>
      <c r="G149" s="5" t="s">
        <v>55</v>
      </c>
      <c r="H149" s="6">
        <v>1</v>
      </c>
      <c r="I149" s="4">
        <v>38.958300000000001</v>
      </c>
      <c r="J149" s="4">
        <v>-94.708299999999994</v>
      </c>
      <c r="K149" s="4">
        <v>66.772199999999998</v>
      </c>
      <c r="L149" s="7">
        <f>ABS(K149-F149)/F149</f>
        <v>0.63170193379572537</v>
      </c>
    </row>
    <row r="150" spans="1:12" x14ac:dyDescent="0.25">
      <c r="A150">
        <v>166</v>
      </c>
      <c r="B150">
        <f>VLOOKUP(A150,dischargeStations_SORTED!$A$4:$D$243,3,FALSE)</f>
        <v>7140880</v>
      </c>
      <c r="C150" t="str">
        <f>VLOOKUP(A150,dischargeStations_SORTED!$A$4:$D$243,4,FALSE)</f>
        <v>BUCKNER C AB HORSETHIEF RE NR JETMORE, KS</v>
      </c>
      <c r="D150" s="3">
        <v>38.049166669999998</v>
      </c>
      <c r="E150" s="3">
        <v>-100.0822222</v>
      </c>
      <c r="F150" s="3">
        <v>572.38737231000005</v>
      </c>
      <c r="G150" s="5">
        <v>5</v>
      </c>
      <c r="H150" s="6">
        <v>3</v>
      </c>
      <c r="I150" s="4">
        <v>38.041699999999999</v>
      </c>
      <c r="J150" s="4">
        <v>-100.042</v>
      </c>
      <c r="K150" s="4">
        <v>203.036</v>
      </c>
      <c r="L150" s="7">
        <f>ABS(K150-F150)/F150</f>
        <v>0.64528218157468809</v>
      </c>
    </row>
    <row r="151" spans="1:12" x14ac:dyDescent="0.25">
      <c r="A151">
        <v>131</v>
      </c>
      <c r="B151">
        <f>VLOOKUP(A151,dischargeStations_SORTED!$A$4:$D$243,3,FALSE)</f>
        <v>6890100</v>
      </c>
      <c r="C151" t="str">
        <f>VLOOKUP(A151,dischargeStations_SORTED!$A$4:$D$243,4,FALSE)</f>
        <v>DELAWARE R NR MUSCOTAH, KS</v>
      </c>
      <c r="D151" s="3">
        <v>39.521387300000001</v>
      </c>
      <c r="E151" s="3">
        <v>-95.532756000000006</v>
      </c>
      <c r="F151" s="3">
        <v>1116.28487541</v>
      </c>
      <c r="G151" s="5" t="s">
        <v>17</v>
      </c>
      <c r="H151" s="6">
        <v>8</v>
      </c>
      <c r="I151" s="4">
        <v>39.458300000000001</v>
      </c>
      <c r="J151" s="4">
        <v>-95.541700000000006</v>
      </c>
      <c r="K151" s="4">
        <v>1851.98</v>
      </c>
      <c r="L151" s="7">
        <f>ABS(K151-F151)/F151</f>
        <v>0.65905678809791868</v>
      </c>
    </row>
    <row r="152" spans="1:12" x14ac:dyDescent="0.25">
      <c r="A152">
        <v>163</v>
      </c>
      <c r="B152">
        <f>VLOOKUP(A152,dischargeStations_SORTED!$A$4:$D$243,3,FALSE)</f>
        <v>7140890</v>
      </c>
      <c r="C152" t="str">
        <f>VLOOKUP(A152,dischargeStations_SORTED!$A$4:$D$243,4,FALSE)</f>
        <v>BUCKNER C BL HORSETHIEF RE NR JETMORE, KS</v>
      </c>
      <c r="D152" s="3">
        <v>38.06027778</v>
      </c>
      <c r="E152" s="3">
        <v>-100.04527779999999</v>
      </c>
      <c r="F152" s="3">
        <v>616.41717018000008</v>
      </c>
      <c r="G152" s="5">
        <v>5</v>
      </c>
      <c r="H152" s="6">
        <v>3</v>
      </c>
      <c r="I152" s="4">
        <v>38.041699999999999</v>
      </c>
      <c r="J152" s="4">
        <v>-100.042</v>
      </c>
      <c r="K152" s="4">
        <v>203.036</v>
      </c>
      <c r="L152" s="7">
        <f>ABS(K152-F152)/F152</f>
        <v>0.67061916860506754</v>
      </c>
    </row>
    <row r="153" spans="1:12" x14ac:dyDescent="0.25">
      <c r="A153">
        <v>149</v>
      </c>
      <c r="B153">
        <f>VLOOKUP(A153,dischargeStations_SORTED!$A$4:$D$243,3,FALSE)</f>
        <v>7144601</v>
      </c>
      <c r="C153" t="str">
        <f>VLOOKUP(A153,dischargeStations_SORTED!$A$4:$D$243,4,FALSE)</f>
        <v>NF NINNESCAH R AT ARLINGTON, KS</v>
      </c>
      <c r="D153" s="3">
        <v>37.89626956</v>
      </c>
      <c r="E153" s="3">
        <v>-98.171107000000006</v>
      </c>
      <c r="F153" s="3">
        <v>834.13157070660009</v>
      </c>
      <c r="G153" s="5" t="s">
        <v>17</v>
      </c>
      <c r="H153" s="6">
        <v>8</v>
      </c>
      <c r="I153" s="4">
        <v>37.875</v>
      </c>
      <c r="J153" s="4">
        <v>-98.208299999999994</v>
      </c>
      <c r="K153" s="4">
        <v>271.12400000000002</v>
      </c>
      <c r="L153" s="7">
        <f>ABS(K153-F153)/F153</f>
        <v>0.67496254844984638</v>
      </c>
    </row>
    <row r="154" spans="1:12" x14ac:dyDescent="0.25">
      <c r="A154">
        <v>74</v>
      </c>
      <c r="B154">
        <f>VLOOKUP(A154,dischargeStations_SORTED!$A$4:$D$243,3,FALSE)</f>
        <v>7147800</v>
      </c>
      <c r="C154" t="str">
        <f>VLOOKUP(A154,dischargeStations_SORTED!$A$4:$D$243,4,FALSE)</f>
        <v>WALNUT R AT WINFIELD, KS</v>
      </c>
      <c r="D154" s="3">
        <v>37.223915570000003</v>
      </c>
      <c r="E154" s="3">
        <v>-96.996147500000006</v>
      </c>
      <c r="F154" s="3">
        <v>4869.1776468000007</v>
      </c>
      <c r="G154" s="5" t="s">
        <v>17</v>
      </c>
      <c r="H154" s="6">
        <v>8</v>
      </c>
      <c r="I154" s="4">
        <v>37.125</v>
      </c>
      <c r="J154" s="4">
        <v>-96.875</v>
      </c>
      <c r="K154" s="4">
        <v>1571.6</v>
      </c>
      <c r="L154" s="7">
        <f>ABS(K154-F154)/F154</f>
        <v>0.67723502529572988</v>
      </c>
    </row>
    <row r="155" spans="1:12" x14ac:dyDescent="0.25">
      <c r="A155">
        <v>34</v>
      </c>
      <c r="B155">
        <f>VLOOKUP(A155,dischargeStations_SORTED!$A$4:$D$243,3,FALSE)</f>
        <v>6870200</v>
      </c>
      <c r="C155" t="str">
        <f>VLOOKUP(A155,dischargeStations_SORTED!$A$4:$D$243,4,FALSE)</f>
        <v>SMOKY HILL R AT NEW CAMBRIA, KS</v>
      </c>
      <c r="D155" s="3">
        <v>38.863890089999998</v>
      </c>
      <c r="E155" s="3">
        <v>-97.483363900000001</v>
      </c>
      <c r="F155" s="3">
        <v>30380.560530300001</v>
      </c>
      <c r="G155" s="5" t="s">
        <v>17</v>
      </c>
      <c r="H155" s="6">
        <v>8</v>
      </c>
      <c r="I155" s="4">
        <v>38.875</v>
      </c>
      <c r="J155" s="4">
        <v>-97.375</v>
      </c>
      <c r="K155" s="4">
        <v>51151.3</v>
      </c>
      <c r="L155" s="7">
        <f>ABS(K155-F155)/F155</f>
        <v>0.68368519563634578</v>
      </c>
    </row>
    <row r="156" spans="1:12" x14ac:dyDescent="0.25">
      <c r="A156">
        <v>105</v>
      </c>
      <c r="B156">
        <f>VLOOKUP(A156,dischargeStations_SORTED!$A$4:$D$243,3,FALSE)</f>
        <v>7149000</v>
      </c>
      <c r="C156" t="str">
        <f>VLOOKUP(A156,dischargeStations_SORTED!$A$4:$D$243,4,FALSE)</f>
        <v>MEDICINE LODGE R NR KIOWA, KS</v>
      </c>
      <c r="D156" s="3">
        <v>37.038915469999999</v>
      </c>
      <c r="E156" s="3">
        <v>-98.470909199999994</v>
      </c>
      <c r="F156" s="3">
        <v>2338.7592633300001</v>
      </c>
      <c r="G156" s="5" t="s">
        <v>17</v>
      </c>
      <c r="H156" s="6">
        <v>8</v>
      </c>
      <c r="I156" s="4">
        <v>36.958300000000001</v>
      </c>
      <c r="J156" s="4">
        <v>-98.375</v>
      </c>
      <c r="K156" s="4">
        <v>3961.91</v>
      </c>
      <c r="L156" s="7">
        <f>ABS(K156-F156)/F156</f>
        <v>0.69402215188189398</v>
      </c>
    </row>
    <row r="157" spans="1:12" x14ac:dyDescent="0.25">
      <c r="A157">
        <v>147</v>
      </c>
      <c r="B157">
        <f>VLOOKUP(A157,dischargeStations_SORTED!$A$4:$D$243,3,FALSE)</f>
        <v>6863420</v>
      </c>
      <c r="C157" t="str">
        <f>VLOOKUP(A157,dischargeStations_SORTED!$A$4:$D$243,4,FALSE)</f>
        <v>BIG C NR ELLIS, KS</v>
      </c>
      <c r="D157" s="3">
        <v>38.923333300000003</v>
      </c>
      <c r="E157" s="3">
        <v>-99.650833300000002</v>
      </c>
      <c r="F157" s="3">
        <v>875.41598118000002</v>
      </c>
      <c r="G157" s="5" t="s">
        <v>33</v>
      </c>
      <c r="H157" s="6">
        <v>4</v>
      </c>
      <c r="I157" s="4">
        <v>38.958300000000001</v>
      </c>
      <c r="J157" s="4">
        <v>-99.625</v>
      </c>
      <c r="K157" s="4">
        <v>267.089</v>
      </c>
      <c r="L157" s="7">
        <f>ABS(K157-F157)/F157</f>
        <v>0.69490047504046881</v>
      </c>
    </row>
    <row r="158" spans="1:12" x14ac:dyDescent="0.25">
      <c r="A158">
        <v>199</v>
      </c>
      <c r="B158">
        <f>VLOOKUP(A158,dischargeStations_SORTED!$A$4:$D$243,3,FALSE)</f>
        <v>7144480</v>
      </c>
      <c r="C158" t="str">
        <f>VLOOKUP(A158,dischargeStations_SORTED!$A$4:$D$243,4,FALSE)</f>
        <v>COWSKIN C AT 119TH ST AT WICHITA, KS</v>
      </c>
      <c r="D158" s="3">
        <v>37.701679939999998</v>
      </c>
      <c r="E158" s="3">
        <v>-97.480879700000003</v>
      </c>
      <c r="F158" s="3">
        <v>222.73897746</v>
      </c>
      <c r="G158" s="5" t="s">
        <v>39</v>
      </c>
      <c r="H158" s="6">
        <v>5</v>
      </c>
      <c r="I158" s="4">
        <v>37.708300000000001</v>
      </c>
      <c r="J158" s="4">
        <v>-97.458299999999994</v>
      </c>
      <c r="K158" s="4">
        <v>67.934100000000001</v>
      </c>
      <c r="L158" s="7">
        <f>ABS(K158-F158)/F158</f>
        <v>0.69500578311580075</v>
      </c>
    </row>
    <row r="159" spans="1:12" x14ac:dyDescent="0.25">
      <c r="A159">
        <v>198</v>
      </c>
      <c r="B159">
        <f>VLOOKUP(A159,dischargeStations_SORTED!$A$4:$D$243,3,FALSE)</f>
        <v>6879810</v>
      </c>
      <c r="C159" t="str">
        <f>VLOOKUP(A159,dischargeStations_SORTED!$A$4:$D$243,4,FALSE)</f>
        <v>WILDCAT C AT SCENIC DRIVE, MANHATTAN, KS</v>
      </c>
      <c r="D159" s="3">
        <v>39.188388889999999</v>
      </c>
      <c r="E159" s="3">
        <v>-96.642555599999994</v>
      </c>
      <c r="F159" s="3">
        <v>222.73897746</v>
      </c>
      <c r="G159" s="5">
        <v>5</v>
      </c>
      <c r="H159" s="6">
        <v>3</v>
      </c>
      <c r="I159" s="4">
        <v>39.208300000000001</v>
      </c>
      <c r="J159" s="4">
        <v>-96.625</v>
      </c>
      <c r="K159" s="4">
        <v>66.535899999999998</v>
      </c>
      <c r="L159" s="7">
        <f>ABS(K159-F159)/F159</f>
        <v>0.70128308588491806</v>
      </c>
    </row>
    <row r="160" spans="1:12" x14ac:dyDescent="0.25">
      <c r="A160">
        <v>160</v>
      </c>
      <c r="B160">
        <f>VLOOKUP(A160,dischargeStations_SORTED!$A$4:$D$243,3,FALSE)</f>
        <v>6869950</v>
      </c>
      <c r="C160" t="str">
        <f>VLOOKUP(A160,dischargeStations_SORTED!$A$4:$D$243,4,FALSE)</f>
        <v>MULBERRY C NR SALINA, KS</v>
      </c>
      <c r="D160" s="3">
        <v>38.844447600000002</v>
      </c>
      <c r="E160" s="3">
        <v>-97.668369900000002</v>
      </c>
      <c r="F160" s="3">
        <v>675.98689671</v>
      </c>
      <c r="G160" s="5" t="s">
        <v>17</v>
      </c>
      <c r="H160" s="6">
        <v>8</v>
      </c>
      <c r="I160" s="4">
        <v>38.875</v>
      </c>
      <c r="J160" s="4">
        <v>-97.708299999999994</v>
      </c>
      <c r="K160" s="4">
        <v>200.708</v>
      </c>
      <c r="L160" s="7">
        <f>ABS(K160-F160)/F160</f>
        <v>0.70308891936095597</v>
      </c>
    </row>
    <row r="161" spans="1:12" x14ac:dyDescent="0.25">
      <c r="A161">
        <v>141</v>
      </c>
      <c r="B161">
        <f>VLOOKUP(A161,dischargeStations_SORTED!$A$4:$D$243,3,FALSE)</f>
        <v>6911000</v>
      </c>
      <c r="C161" t="str">
        <f>VLOOKUP(A161,dischargeStations_SORTED!$A$4:$D$243,4,FALSE)</f>
        <v>MARAIS DES CYGNES R AT MELVERN, KS</v>
      </c>
      <c r="D161" s="3">
        <v>38.516111100000003</v>
      </c>
      <c r="E161" s="3">
        <v>-95.696111099999996</v>
      </c>
      <c r="F161" s="3">
        <v>909.08582661000003</v>
      </c>
      <c r="G161" s="5" t="s">
        <v>33</v>
      </c>
      <c r="H161" s="6">
        <v>4</v>
      </c>
      <c r="I161" s="4">
        <v>38.541699999999999</v>
      </c>
      <c r="J161" s="4">
        <v>-95.708299999999994</v>
      </c>
      <c r="K161" s="4">
        <v>268.80700000000002</v>
      </c>
      <c r="L161" s="7">
        <f>ABS(K161-F161)/F161</f>
        <v>0.70431064688095857</v>
      </c>
    </row>
    <row r="162" spans="1:12" x14ac:dyDescent="0.25">
      <c r="A162">
        <v>182</v>
      </c>
      <c r="B162">
        <f>VLOOKUP(A162,dischargeStations_SORTED!$A$4:$D$243,3,FALSE)</f>
        <v>6889200</v>
      </c>
      <c r="C162" t="str">
        <f>VLOOKUP(A162,dischargeStations_SORTED!$A$4:$D$243,4,FALSE)</f>
        <v>SOLDIER C NR DELIA, KS</v>
      </c>
      <c r="D162" s="3">
        <v>39.238330240000003</v>
      </c>
      <c r="E162" s="3">
        <v>-95.888599200000002</v>
      </c>
      <c r="F162" s="3">
        <v>385.90822839000003</v>
      </c>
      <c r="G162" s="5" t="s">
        <v>17</v>
      </c>
      <c r="H162" s="6">
        <v>8</v>
      </c>
      <c r="I162" s="4">
        <v>39.208300000000001</v>
      </c>
      <c r="J162" s="4">
        <v>-95.875</v>
      </c>
      <c r="K162" s="4">
        <v>663.85599999999999</v>
      </c>
      <c r="L162" s="7">
        <f>ABS(K162-F162)/F162</f>
        <v>0.72024318519869723</v>
      </c>
    </row>
    <row r="163" spans="1:12" x14ac:dyDescent="0.25">
      <c r="A163">
        <v>196</v>
      </c>
      <c r="B163">
        <f>VLOOKUP(A163,dischargeStations_SORTED!$A$4:$D$243,3,FALSE)</f>
        <v>7144485</v>
      </c>
      <c r="C163" t="str">
        <f>VLOOKUP(A163,dischargeStations_SORTED!$A$4:$D$243,4,FALSE)</f>
        <v>COWSKIN C AT MAPLE ST, WICHITA, KS</v>
      </c>
      <c r="D163" s="3">
        <v>37.679166670000001</v>
      </c>
      <c r="E163" s="3">
        <v>-97.457499999999996</v>
      </c>
      <c r="F163" s="3">
        <v>253.04183834700004</v>
      </c>
      <c r="G163" s="5">
        <v>1</v>
      </c>
      <c r="H163" s="6">
        <v>2</v>
      </c>
      <c r="I163" s="4">
        <v>37.708300000000001</v>
      </c>
      <c r="J163" s="4">
        <v>-97.458299999999994</v>
      </c>
      <c r="K163" s="4">
        <v>67.934100000000001</v>
      </c>
      <c r="L163" s="7">
        <f>ABS(K163-F163)/F163</f>
        <v>0.73153016732813581</v>
      </c>
    </row>
    <row r="164" spans="1:12" x14ac:dyDescent="0.25">
      <c r="A164">
        <v>195</v>
      </c>
      <c r="B164">
        <f>VLOOKUP(A164,dischargeStations_SORTED!$A$4:$D$243,3,FALSE)</f>
        <v>6911490</v>
      </c>
      <c r="C164" t="str">
        <f>VLOOKUP(A164,dischargeStations_SORTED!$A$4:$D$243,4,FALSE)</f>
        <v>SALT C AT LYNDON, KS</v>
      </c>
      <c r="D164" s="3">
        <v>38.601399069999999</v>
      </c>
      <c r="E164" s="3">
        <v>-95.684706800000001</v>
      </c>
      <c r="F164" s="3">
        <v>253.30083715800001</v>
      </c>
      <c r="G164" s="5" t="s">
        <v>17</v>
      </c>
      <c r="H164" s="6">
        <v>8</v>
      </c>
      <c r="I164" s="4">
        <v>38.625</v>
      </c>
      <c r="J164" s="4">
        <v>-95.708299999999994</v>
      </c>
      <c r="K164" s="4">
        <v>67.085099999999997</v>
      </c>
      <c r="L164" s="7">
        <f>ABS(K164-F164)/F164</f>
        <v>0.73515642209206478</v>
      </c>
    </row>
    <row r="165" spans="1:12" x14ac:dyDescent="0.25">
      <c r="A165">
        <v>151</v>
      </c>
      <c r="B165">
        <f>VLOOKUP(A165,dischargeStations_SORTED!$A$4:$D$243,3,FALSE)</f>
        <v>6888500</v>
      </c>
      <c r="C165" t="str">
        <f>VLOOKUP(A165,dischargeStations_SORTED!$A$4:$D$243,4,FALSE)</f>
        <v>MILL C NR PAXICO, KS</v>
      </c>
      <c r="D165" s="3">
        <v>39.064721059999997</v>
      </c>
      <c r="E165" s="3">
        <v>-96.169160500000004</v>
      </c>
      <c r="F165" s="3">
        <v>823.6162189800001</v>
      </c>
      <c r="G165" s="5" t="s">
        <v>17</v>
      </c>
      <c r="H165" s="6">
        <v>8</v>
      </c>
      <c r="I165" s="4">
        <v>39.041699999999999</v>
      </c>
      <c r="J165" s="4">
        <v>-96.208299999999994</v>
      </c>
      <c r="K165" s="4">
        <v>200.316</v>
      </c>
      <c r="L165" s="7">
        <f>ABS(K165-F165)/F165</f>
        <v>0.75678477987225712</v>
      </c>
    </row>
    <row r="166" spans="1:12" x14ac:dyDescent="0.25">
      <c r="A166">
        <v>168</v>
      </c>
      <c r="B166">
        <f>VLOOKUP(A166,dischargeStations_SORTED!$A$4:$D$243,3,FALSE)</f>
        <v>6891850</v>
      </c>
      <c r="C166" t="str">
        <f>VLOOKUP(A166,dischargeStations_SORTED!$A$4:$D$243,4,FALSE)</f>
        <v>STRANGER C AT EASTON, KS</v>
      </c>
      <c r="D166" s="3">
        <v>39.346387700000001</v>
      </c>
      <c r="E166" s="3">
        <v>-95.108856500000002</v>
      </c>
      <c r="F166" s="3">
        <v>559.43743175999998</v>
      </c>
      <c r="G166" s="5" t="s">
        <v>17</v>
      </c>
      <c r="H166" s="6">
        <v>8</v>
      </c>
      <c r="I166" s="4">
        <v>39.375</v>
      </c>
      <c r="J166" s="4">
        <v>-95.125</v>
      </c>
      <c r="K166" s="4">
        <v>132.756</v>
      </c>
      <c r="L166" s="7">
        <f>ABS(K166-F166)/F166</f>
        <v>0.7626973233050437</v>
      </c>
    </row>
    <row r="167" spans="1:12" x14ac:dyDescent="0.25">
      <c r="A167">
        <v>192</v>
      </c>
      <c r="B167">
        <f>VLOOKUP(A167,dischargeStations_SORTED!$A$4:$D$243,3,FALSE)</f>
        <v>6911500</v>
      </c>
      <c r="C167" t="str">
        <f>VLOOKUP(A167,dischargeStations_SORTED!$A$4:$D$243,4,FALSE)</f>
        <v>SALT C NR LYNDON, KS</v>
      </c>
      <c r="D167" s="3">
        <v>38.608898859999996</v>
      </c>
      <c r="E167" s="3">
        <v>-95.638316799999998</v>
      </c>
      <c r="F167" s="3">
        <v>287.48868021000004</v>
      </c>
      <c r="G167" s="5" t="s">
        <v>17</v>
      </c>
      <c r="H167" s="6">
        <v>8</v>
      </c>
      <c r="I167" s="4">
        <v>38.625</v>
      </c>
      <c r="J167" s="4">
        <v>-95.625</v>
      </c>
      <c r="K167" s="4">
        <v>67.085099999999997</v>
      </c>
      <c r="L167" s="7">
        <f>ABS(K167-F167)/F167</f>
        <v>0.76665133405949482</v>
      </c>
    </row>
    <row r="168" spans="1:12" x14ac:dyDescent="0.25">
      <c r="A168">
        <v>190</v>
      </c>
      <c r="B168">
        <f>VLOOKUP(A168,dischargeStations_SORTED!$A$4:$D$243,3,FALSE)</f>
        <v>7144490</v>
      </c>
      <c r="C168" t="str">
        <f>VLOOKUP(A168,dischargeStations_SORTED!$A$4:$D$243,4,FALSE)</f>
        <v>COWSKIN C AT KELLOGG ST, WICHITA, KS</v>
      </c>
      <c r="D168" s="3">
        <v>37.665683299999998</v>
      </c>
      <c r="E168" s="3">
        <v>-97.457702800000007</v>
      </c>
      <c r="F168" s="3">
        <v>297.84863265000001</v>
      </c>
      <c r="G168" s="5" t="s">
        <v>33</v>
      </c>
      <c r="H168" s="6">
        <v>4</v>
      </c>
      <c r="I168" s="4">
        <v>37.625</v>
      </c>
      <c r="J168" s="4">
        <v>-97.458299999999994</v>
      </c>
      <c r="K168" s="4">
        <v>68.010400000000004</v>
      </c>
      <c r="L168" s="7">
        <f>ABS(K168-F168)/F168</f>
        <v>0.77166119785441967</v>
      </c>
    </row>
    <row r="169" spans="1:12" x14ac:dyDescent="0.25">
      <c r="A169">
        <v>188</v>
      </c>
      <c r="B169">
        <f>VLOOKUP(A169,dischargeStations_SORTED!$A$4:$D$243,3,FALSE)</f>
        <v>6870300</v>
      </c>
      <c r="C169" t="str">
        <f>VLOOKUP(A169,dischargeStations_SORTED!$A$4:$D$243,4,FALSE)</f>
        <v>GYPSUM C NR GYPSUM, KS</v>
      </c>
      <c r="D169" s="3">
        <v>38.627263890000002</v>
      </c>
      <c r="E169" s="3">
        <v>-97.427558300000001</v>
      </c>
      <c r="F169" s="3">
        <v>303.02860887000003</v>
      </c>
      <c r="G169" s="5" t="s">
        <v>55</v>
      </c>
      <c r="H169" s="6">
        <v>1</v>
      </c>
      <c r="I169" s="4">
        <v>38.625</v>
      </c>
      <c r="J169" s="4">
        <v>-97.458299999999994</v>
      </c>
      <c r="K169" s="4">
        <v>67.085099999999997</v>
      </c>
      <c r="L169" s="7">
        <f>ABS(K169-F169)/F169</f>
        <v>0.77861793231285403</v>
      </c>
    </row>
    <row r="170" spans="1:12" x14ac:dyDescent="0.25">
      <c r="A170">
        <v>84</v>
      </c>
      <c r="B170">
        <f>VLOOKUP(A170,dischargeStations_SORTED!$A$4:$D$243,3,FALSE)</f>
        <v>6845110</v>
      </c>
      <c r="C170" t="str">
        <f>VLOOKUP(A170,dischargeStations_SORTED!$A$4:$D$243,4,FALSE)</f>
        <v>SAPPA C NR LYLE, KS</v>
      </c>
      <c r="D170" s="3">
        <v>40.001672599999999</v>
      </c>
      <c r="E170" s="3">
        <v>-99.992905500000006</v>
      </c>
      <c r="F170" s="3">
        <v>3853.9023076800004</v>
      </c>
      <c r="G170" s="5" t="s">
        <v>17</v>
      </c>
      <c r="H170" s="6">
        <v>8</v>
      </c>
      <c r="I170" s="4">
        <v>40.125</v>
      </c>
      <c r="J170" s="4">
        <v>-99.875</v>
      </c>
      <c r="K170" s="4">
        <v>789.35400000000004</v>
      </c>
      <c r="L170" s="7">
        <f>ABS(K170-F170)/F170</f>
        <v>0.79518058918437373</v>
      </c>
    </row>
    <row r="171" spans="1:12" x14ac:dyDescent="0.25">
      <c r="A171">
        <v>72</v>
      </c>
      <c r="B171">
        <f>VLOOKUP(A171,dischargeStations_SORTED!$A$4:$D$243,3,FALSE)</f>
        <v>6868200</v>
      </c>
      <c r="C171" t="str">
        <f>VLOOKUP(A171,dischargeStations_SORTED!$A$4:$D$243,4,FALSE)</f>
        <v>SALINE R AT WILSON DAM, KS</v>
      </c>
      <c r="D171" s="3">
        <v>38.974733200000003</v>
      </c>
      <c r="E171" s="3">
        <v>-98.490342900000002</v>
      </c>
      <c r="F171" s="3">
        <v>4965.0072068700001</v>
      </c>
      <c r="G171" s="5" t="s">
        <v>17</v>
      </c>
      <c r="H171" s="6">
        <v>8</v>
      </c>
      <c r="I171" s="4">
        <v>39.041699999999999</v>
      </c>
      <c r="J171" s="4">
        <v>-98.375</v>
      </c>
      <c r="K171" s="4">
        <v>8926.2900000000009</v>
      </c>
      <c r="L171" s="7">
        <f>ABS(K171-F171)/F171</f>
        <v>0.79784029067447026</v>
      </c>
    </row>
    <row r="172" spans="1:12" x14ac:dyDescent="0.25">
      <c r="A172">
        <v>226</v>
      </c>
      <c r="B172">
        <f>VLOOKUP(A172,dischargeStations_SORTED!$A$4:$D$243,3,FALSE)</f>
        <v>385446094430700</v>
      </c>
      <c r="C172" t="str">
        <f>VLOOKUP(A172,dischargeStations_SORTED!$A$4:$D$243,4,FALSE)</f>
        <v>INDIAN C AT 119TH ST, OVERLAND PARK, KS</v>
      </c>
      <c r="D172" s="3">
        <v>38.912777779999999</v>
      </c>
      <c r="E172" s="3">
        <v>-94.718611100000004</v>
      </c>
      <c r="F172" s="3">
        <v>36.777831161999998</v>
      </c>
      <c r="G172" s="5" t="s">
        <v>33</v>
      </c>
      <c r="H172" s="6">
        <v>4</v>
      </c>
      <c r="I172" s="4">
        <v>38.875</v>
      </c>
      <c r="J172" s="4">
        <v>-94.708299999999994</v>
      </c>
      <c r="K172" s="4">
        <v>66.8506</v>
      </c>
      <c r="L172" s="7">
        <f>ABS(K172-F172)/F172</f>
        <v>0.81768739177507899</v>
      </c>
    </row>
    <row r="173" spans="1:12" x14ac:dyDescent="0.25">
      <c r="A173">
        <v>181</v>
      </c>
      <c r="B173">
        <f>VLOOKUP(A173,dischargeStations_SORTED!$A$4:$D$243,3,FALSE)</f>
        <v>7145700</v>
      </c>
      <c r="C173" t="str">
        <f>VLOOKUP(A173,dischargeStations_SORTED!$A$4:$D$243,4,FALSE)</f>
        <v>SLATE C AT WELLINGTON, KS</v>
      </c>
      <c r="D173" s="3">
        <v>37.249467070000001</v>
      </c>
      <c r="E173" s="3">
        <v>-97.403656900000001</v>
      </c>
      <c r="F173" s="3">
        <v>398.85816894000004</v>
      </c>
      <c r="G173" s="5" t="s">
        <v>17</v>
      </c>
      <c r="H173" s="6">
        <v>8</v>
      </c>
      <c r="I173" s="4">
        <v>37.208300000000001</v>
      </c>
      <c r="J173" s="4">
        <v>-97.375</v>
      </c>
      <c r="K173" s="4">
        <v>68.389799999999994</v>
      </c>
      <c r="L173" s="7">
        <f>ABS(K173-F173)/F173</f>
        <v>0.82853604282005366</v>
      </c>
    </row>
    <row r="174" spans="1:12" x14ac:dyDescent="0.25">
      <c r="A174">
        <v>153</v>
      </c>
      <c r="B174">
        <f>VLOOKUP(A174,dischargeStations_SORTED!$A$4:$D$243,3,FALSE)</f>
        <v>7140900</v>
      </c>
      <c r="C174" t="str">
        <f>VLOOKUP(A174,dischargeStations_SORTED!$A$4:$D$243,4,FALSE)</f>
        <v>BUCKNER C NR JETMORE, KS</v>
      </c>
      <c r="D174" s="3">
        <v>38.07527778</v>
      </c>
      <c r="E174" s="3">
        <v>-99.916944400000006</v>
      </c>
      <c r="F174" s="3">
        <v>805.48630221000008</v>
      </c>
      <c r="G174" s="5">
        <v>5</v>
      </c>
      <c r="H174" s="6">
        <v>3</v>
      </c>
      <c r="I174" s="4">
        <v>38.041699999999999</v>
      </c>
      <c r="J174" s="4">
        <v>-99.958299999999994</v>
      </c>
      <c r="K174" s="4">
        <v>135.33199999999999</v>
      </c>
      <c r="L174" s="7">
        <f>ABS(K174-F174)/F174</f>
        <v>0.83198721116834429</v>
      </c>
    </row>
    <row r="175" spans="1:12" x14ac:dyDescent="0.25">
      <c r="A175">
        <v>97</v>
      </c>
      <c r="B175">
        <f>VLOOKUP(A175,dischargeStations_SORTED!$A$4:$D$243,3,FALSE)</f>
        <v>7166500</v>
      </c>
      <c r="C175" t="str">
        <f>VLOOKUP(A175,dischargeStations_SORTED!$A$4:$D$243,4,FALSE)</f>
        <v>VERDIGRIS R NR ALTOONA, KS</v>
      </c>
      <c r="D175" s="3">
        <v>37.529776400000003</v>
      </c>
      <c r="E175" s="3">
        <v>-95.674702999999994</v>
      </c>
      <c r="F175" s="3">
        <v>2833.4469923400002</v>
      </c>
      <c r="G175" s="5" t="s">
        <v>17</v>
      </c>
      <c r="H175" s="6">
        <v>8</v>
      </c>
      <c r="I175" s="4">
        <v>37.458300000000001</v>
      </c>
      <c r="J175" s="4">
        <v>-95.708299999999994</v>
      </c>
      <c r="K175" s="4">
        <v>5223.32</v>
      </c>
      <c r="L175" s="7">
        <f>ABS(K175-F175)/F175</f>
        <v>0.84345075595937813</v>
      </c>
    </row>
    <row r="176" spans="1:12" x14ac:dyDescent="0.25">
      <c r="A176">
        <v>28</v>
      </c>
      <c r="B176">
        <f>VLOOKUP(A176,dischargeStations_SORTED!$A$4:$D$243,3,FALSE)</f>
        <v>6857100</v>
      </c>
      <c r="C176" t="str">
        <f>VLOOKUP(A176,dischargeStations_SORTED!$A$4:$D$243,4,FALSE)</f>
        <v>REPUBLICAN R AT JUNCTION CITY, KS</v>
      </c>
      <c r="D176" s="3">
        <v>39.042775800000001</v>
      </c>
      <c r="E176" s="3">
        <v>-96.829453299999997</v>
      </c>
      <c r="F176" s="3">
        <v>64490.703939000006</v>
      </c>
      <c r="G176" s="5" t="s">
        <v>17</v>
      </c>
      <c r="H176" s="6">
        <v>8</v>
      </c>
      <c r="I176" s="4">
        <v>39.041699999999999</v>
      </c>
      <c r="J176" s="4">
        <v>-96.708299999999994</v>
      </c>
      <c r="K176" s="4">
        <v>119076</v>
      </c>
      <c r="L176" s="7">
        <f>ABS(K176-F176)/F176</f>
        <v>0.846405648054807</v>
      </c>
    </row>
    <row r="177" spans="1:12" x14ac:dyDescent="0.25">
      <c r="A177">
        <v>104</v>
      </c>
      <c r="B177">
        <f>VLOOKUP(A177,dischargeStations_SORTED!$A$4:$D$243,3,FALSE)</f>
        <v>6848500</v>
      </c>
      <c r="C177" t="str">
        <f>VLOOKUP(A177,dischargeStations_SORTED!$A$4:$D$243,4,FALSE)</f>
        <v>PRAIRIE DOG C NR WOODRUFF, KS</v>
      </c>
      <c r="D177" s="3">
        <v>39.978704299999997</v>
      </c>
      <c r="E177" s="3">
        <v>-99.4786584</v>
      </c>
      <c r="F177" s="3">
        <v>2608.1180267700001</v>
      </c>
      <c r="G177" s="5" t="s">
        <v>17</v>
      </c>
      <c r="H177" s="6">
        <v>8</v>
      </c>
      <c r="I177" s="4">
        <v>40.041699999999999</v>
      </c>
      <c r="J177" s="4">
        <v>-99.375</v>
      </c>
      <c r="K177" s="4">
        <v>394.91800000000001</v>
      </c>
      <c r="L177" s="7">
        <f>ABS(K177-F177)/F177</f>
        <v>0.84858123905953642</v>
      </c>
    </row>
    <row r="178" spans="1:12" x14ac:dyDescent="0.25">
      <c r="A178">
        <v>142</v>
      </c>
      <c r="B178">
        <f>VLOOKUP(A178,dischargeStations_SORTED!$A$4:$D$243,3,FALSE)</f>
        <v>7146830</v>
      </c>
      <c r="C178" t="str">
        <f>VLOOKUP(A178,dischargeStations_SORTED!$A$4:$D$243,4,FALSE)</f>
        <v>WALNUT R AT HWY 54 E OF EL DORADO, KS</v>
      </c>
      <c r="D178" s="3">
        <v>37.8169623</v>
      </c>
      <c r="E178" s="3">
        <v>-96.839473799999993</v>
      </c>
      <c r="F178" s="3">
        <v>906.4958385000001</v>
      </c>
      <c r="G178" s="5" t="s">
        <v>17</v>
      </c>
      <c r="H178" s="6">
        <v>8</v>
      </c>
      <c r="I178" s="4">
        <v>37.791699999999999</v>
      </c>
      <c r="J178" s="4">
        <v>-96.875</v>
      </c>
      <c r="K178" s="4">
        <v>135.63900000000001</v>
      </c>
      <c r="L178" s="7">
        <f>ABS(K178-F178)/F178</f>
        <v>0.85036996945904897</v>
      </c>
    </row>
    <row r="179" spans="1:12" x14ac:dyDescent="0.25">
      <c r="A179">
        <v>144</v>
      </c>
      <c r="B179">
        <f>VLOOKUP(A179,dischargeStations_SORTED!$A$4:$D$243,3,FALSE)</f>
        <v>6884200</v>
      </c>
      <c r="C179" t="str">
        <f>VLOOKUP(A179,dischargeStations_SORTED!$A$4:$D$243,4,FALSE)</f>
        <v>MILL C AT WASHINGTON, KS</v>
      </c>
      <c r="D179" s="3">
        <v>39.81361476</v>
      </c>
      <c r="E179" s="3">
        <v>-97.037526700000001</v>
      </c>
      <c r="F179" s="3">
        <v>890.95590984</v>
      </c>
      <c r="G179" s="5" t="s">
        <v>17</v>
      </c>
      <c r="H179" s="6">
        <v>8</v>
      </c>
      <c r="I179" s="4">
        <v>39.791699999999999</v>
      </c>
      <c r="J179" s="4">
        <v>-97.041700000000006</v>
      </c>
      <c r="K179" s="4">
        <v>132.04</v>
      </c>
      <c r="L179" s="7">
        <f>ABS(K179-F179)/F179</f>
        <v>0.85179962494023753</v>
      </c>
    </row>
    <row r="180" spans="1:12" x14ac:dyDescent="0.25">
      <c r="A180">
        <v>143</v>
      </c>
      <c r="B180">
        <f>VLOOKUP(A180,dischargeStations_SORTED!$A$4:$D$243,3,FALSE)</f>
        <v>6854000</v>
      </c>
      <c r="C180" t="str">
        <f>VLOOKUP(A180,dischargeStations_SORTED!$A$4:$D$243,4,FALSE)</f>
        <v>WHITE ROCK C AT LOVEWELL, KS</v>
      </c>
      <c r="D180" s="3">
        <v>39.884178660000003</v>
      </c>
      <c r="E180" s="3">
        <v>-98.022544800000006</v>
      </c>
      <c r="F180" s="3">
        <v>893.54589795000004</v>
      </c>
      <c r="G180" s="5" t="s">
        <v>17</v>
      </c>
      <c r="H180" s="6">
        <v>8</v>
      </c>
      <c r="I180" s="4">
        <v>39.875</v>
      </c>
      <c r="J180" s="4">
        <v>-98.041700000000006</v>
      </c>
      <c r="K180" s="4">
        <v>131.88</v>
      </c>
      <c r="L180" s="7">
        <f>ABS(K180-F180)/F180</f>
        <v>0.85240825311541013</v>
      </c>
    </row>
    <row r="181" spans="1:12" x14ac:dyDescent="0.25">
      <c r="A181">
        <v>127</v>
      </c>
      <c r="B181">
        <f>VLOOKUP(A181,dischargeStations_SORTED!$A$4:$D$243,3,FALSE)</f>
        <v>6863500</v>
      </c>
      <c r="C181" t="str">
        <f>VLOOKUP(A181,dischargeStations_SORTED!$A$4:$D$243,4,FALSE)</f>
        <v>BIG C NR HAYS, KS</v>
      </c>
      <c r="D181" s="3">
        <v>38.852234000000003</v>
      </c>
      <c r="E181" s="3">
        <v>-99.3181589</v>
      </c>
      <c r="F181" s="3">
        <v>1421.9034723900002</v>
      </c>
      <c r="G181" s="5" t="s">
        <v>17</v>
      </c>
      <c r="H181" s="6">
        <v>8</v>
      </c>
      <c r="I181" s="4">
        <v>38.791699999999999</v>
      </c>
      <c r="J181" s="4">
        <v>-99.208299999999994</v>
      </c>
      <c r="K181" s="4">
        <v>200.63</v>
      </c>
      <c r="L181" s="7">
        <f>ABS(K181-F181)/F181</f>
        <v>0.85890040787172994</v>
      </c>
    </row>
    <row r="182" spans="1:12" x14ac:dyDescent="0.25">
      <c r="A182">
        <v>176</v>
      </c>
      <c r="B182">
        <f>VLOOKUP(A182,dischargeStations_SORTED!$A$4:$D$243,3,FALSE)</f>
        <v>6891810</v>
      </c>
      <c r="C182" t="str">
        <f>VLOOKUP(A182,dischargeStations_SORTED!$A$4:$D$243,4,FALSE)</f>
        <v>STRANGER C NR POTTER, KS</v>
      </c>
      <c r="D182" s="3">
        <v>39.447775300000004</v>
      </c>
      <c r="E182" s="3">
        <v>-95.162191000000007</v>
      </c>
      <c r="F182" s="3">
        <v>476.55781224000003</v>
      </c>
      <c r="G182" s="5" t="s">
        <v>33</v>
      </c>
      <c r="H182" s="6">
        <v>4</v>
      </c>
      <c r="I182" s="4">
        <v>39.458300000000001</v>
      </c>
      <c r="J182" s="4">
        <v>-95.125</v>
      </c>
      <c r="K182" s="4">
        <v>66.298500000000004</v>
      </c>
      <c r="L182" s="7">
        <f>ABS(K182-F182)/F182</f>
        <v>0.86088046760083059</v>
      </c>
    </row>
    <row r="183" spans="1:12" x14ac:dyDescent="0.25">
      <c r="A183">
        <v>78</v>
      </c>
      <c r="B183">
        <f>VLOOKUP(A183,dischargeStations_SORTED!$A$4:$D$243,3,FALSE)</f>
        <v>6846500</v>
      </c>
      <c r="C183" t="str">
        <f>VLOOKUP(A183,dischargeStations_SORTED!$A$4:$D$243,4,FALSE)</f>
        <v>BEAVER C AT CEDAR BLUFFS, KS</v>
      </c>
      <c r="D183" s="3">
        <v>39.985005569999998</v>
      </c>
      <c r="E183" s="3">
        <v>-100.560148</v>
      </c>
      <c r="F183" s="3">
        <v>4351.1800248</v>
      </c>
      <c r="G183" s="5" t="s">
        <v>17</v>
      </c>
      <c r="H183" s="6">
        <v>8</v>
      </c>
      <c r="I183" s="4">
        <v>40.041699999999999</v>
      </c>
      <c r="J183" s="4">
        <v>-100.458</v>
      </c>
      <c r="K183" s="4">
        <v>8132.71</v>
      </c>
      <c r="L183" s="7">
        <f>ABS(K183-F183)/F183</f>
        <v>0.86908147988517581</v>
      </c>
    </row>
    <row r="184" spans="1:12" x14ac:dyDescent="0.25">
      <c r="A184">
        <v>129</v>
      </c>
      <c r="B184">
        <f>VLOOKUP(A184,dischargeStations_SORTED!$A$4:$D$243,3,FALSE)</f>
        <v>6844900</v>
      </c>
      <c r="C184" t="str">
        <f>VLOOKUP(A184,dischargeStations_SORTED!$A$4:$D$243,4,FALSE)</f>
        <v>SF SAPPA C NR ACHILLES, KS</v>
      </c>
      <c r="D184" s="3">
        <v>39.67694848</v>
      </c>
      <c r="E184" s="3">
        <v>-100.722093</v>
      </c>
      <c r="F184" s="3">
        <v>1155.13469706</v>
      </c>
      <c r="G184" s="5" t="s">
        <v>17</v>
      </c>
      <c r="H184" s="6">
        <v>8</v>
      </c>
      <c r="I184" s="4">
        <v>39.791699999999999</v>
      </c>
      <c r="J184" s="4">
        <v>-100.625</v>
      </c>
      <c r="K184" s="4">
        <v>2187.5300000000002</v>
      </c>
      <c r="L184" s="7">
        <f>ABS(K184-F184)/F184</f>
        <v>0.89374451790566856</v>
      </c>
    </row>
    <row r="185" spans="1:12" x14ac:dyDescent="0.25">
      <c r="A185">
        <v>75</v>
      </c>
      <c r="B185">
        <f>VLOOKUP(A185,dischargeStations_SORTED!$A$4:$D$243,3,FALSE)</f>
        <v>6827000</v>
      </c>
      <c r="C185" t="str">
        <f>VLOOKUP(A185,dischargeStations_SORTED!$A$4:$D$243,4,FALSE)</f>
        <v>SF REPUBLICAN R NR CO-KS ST LINE, KS</v>
      </c>
      <c r="D185" s="3">
        <v>39.671938269999998</v>
      </c>
      <c r="E185" s="3">
        <v>-102.0135164</v>
      </c>
      <c r="F185" s="3">
        <v>4817.3778846000005</v>
      </c>
      <c r="G185" s="5" t="s">
        <v>17</v>
      </c>
      <c r="H185" s="6">
        <v>8</v>
      </c>
      <c r="I185" s="4">
        <v>39.708300000000001</v>
      </c>
      <c r="J185" s="4">
        <v>-101.958</v>
      </c>
      <c r="K185" s="4">
        <v>9148.34</v>
      </c>
      <c r="L185" s="7">
        <f>ABS(K185-F185)/F185</f>
        <v>0.89902893631098457</v>
      </c>
    </row>
    <row r="186" spans="1:12" x14ac:dyDescent="0.25">
      <c r="A186">
        <v>157</v>
      </c>
      <c r="B186">
        <f>VLOOKUP(A186,dischargeStations_SORTED!$A$4:$D$243,3,FALSE)</f>
        <v>6889500</v>
      </c>
      <c r="C186" t="str">
        <f>VLOOKUP(A186,dischargeStations_SORTED!$A$4:$D$243,4,FALSE)</f>
        <v>SOLDIER C NR TOPEKA, KS</v>
      </c>
      <c r="D186" s="3">
        <v>39.099443899999997</v>
      </c>
      <c r="E186" s="3">
        <v>-95.724982800000006</v>
      </c>
      <c r="F186" s="3">
        <v>751.09655190000001</v>
      </c>
      <c r="G186" s="5" t="s">
        <v>17</v>
      </c>
      <c r="H186" s="6">
        <v>8</v>
      </c>
      <c r="I186" s="4">
        <v>39.125</v>
      </c>
      <c r="J186" s="4">
        <v>-95.708299999999994</v>
      </c>
      <c r="K186" s="4">
        <v>66.614800000000002</v>
      </c>
      <c r="L186" s="7">
        <f>ABS(K186-F186)/F186</f>
        <v>0.91130993767513802</v>
      </c>
    </row>
    <row r="187" spans="1:12" x14ac:dyDescent="0.25">
      <c r="A187">
        <v>154</v>
      </c>
      <c r="B187">
        <f>VLOOKUP(A187,dischargeStations_SORTED!$A$4:$D$243,3,FALSE)</f>
        <v>6878000</v>
      </c>
      <c r="C187" t="str">
        <f>VLOOKUP(A187,dischargeStations_SORTED!$A$4:$D$243,4,FALSE)</f>
        <v>CHAPMAN C NR CHAPMAN, KS</v>
      </c>
      <c r="D187" s="3">
        <v>39.031109000000001</v>
      </c>
      <c r="E187" s="3">
        <v>-97.040292199999996</v>
      </c>
      <c r="F187" s="3">
        <v>776.99643300000002</v>
      </c>
      <c r="G187" s="5" t="s">
        <v>17</v>
      </c>
      <c r="H187" s="6">
        <v>8</v>
      </c>
      <c r="I187" s="4">
        <v>39.041699999999999</v>
      </c>
      <c r="J187" s="4">
        <v>-97.041700000000006</v>
      </c>
      <c r="K187" s="4">
        <v>66.693600000000004</v>
      </c>
      <c r="L187" s="7">
        <f>ABS(K187-F187)/F187</f>
        <v>0.91416485691897631</v>
      </c>
    </row>
    <row r="188" spans="1:12" x14ac:dyDescent="0.25">
      <c r="A188">
        <v>146</v>
      </c>
      <c r="B188">
        <f>VLOOKUP(A188,dischargeStations_SORTED!$A$4:$D$243,3,FALSE)</f>
        <v>6871500</v>
      </c>
      <c r="C188" t="str">
        <f>VLOOKUP(A188,dischargeStations_SORTED!$A$4:$D$243,4,FALSE)</f>
        <v>BOW C NR STOCKTON, KS</v>
      </c>
      <c r="D188" s="3">
        <v>39.559454199999998</v>
      </c>
      <c r="E188" s="3">
        <v>-99.285929800000005</v>
      </c>
      <c r="F188" s="3">
        <v>883.18594551000001</v>
      </c>
      <c r="G188" s="5" t="s">
        <v>17</v>
      </c>
      <c r="H188" s="6">
        <v>8</v>
      </c>
      <c r="I188" s="4">
        <v>39.541699999999999</v>
      </c>
      <c r="J188" s="4">
        <v>-99.291700000000006</v>
      </c>
      <c r="K188" s="4">
        <v>66.218999999999994</v>
      </c>
      <c r="L188" s="7">
        <f>ABS(K188-F188)/F188</f>
        <v>0.92502258404739268</v>
      </c>
    </row>
    <row r="189" spans="1:12" x14ac:dyDescent="0.25">
      <c r="A189">
        <v>228</v>
      </c>
      <c r="B189">
        <f>VLOOKUP(A189,dischargeStations_SORTED!$A$4:$D$243,3,FALSE)</f>
        <v>6892440</v>
      </c>
      <c r="C189" t="str">
        <f>VLOOKUP(A189,dischargeStations_SORTED!$A$4:$D$243,4,FALSE)</f>
        <v>CEDAR C AT HWY 56 AT OLATHE, KS</v>
      </c>
      <c r="D189" s="3">
        <v>38.85916667</v>
      </c>
      <c r="E189" s="3">
        <v>-94.853888900000001</v>
      </c>
      <c r="F189" s="3">
        <v>34.446841863000003</v>
      </c>
      <c r="G189" s="5" t="s">
        <v>33</v>
      </c>
      <c r="H189" s="6">
        <v>4</v>
      </c>
      <c r="I189" s="4">
        <v>38.875</v>
      </c>
      <c r="J189" s="4">
        <v>-94.875</v>
      </c>
      <c r="K189" s="4">
        <v>66.8506</v>
      </c>
      <c r="L189" s="7">
        <f>ABS(K189-F189)/F189</f>
        <v>0.94068879422602392</v>
      </c>
    </row>
    <row r="190" spans="1:12" x14ac:dyDescent="0.25">
      <c r="A190">
        <v>80</v>
      </c>
      <c r="B190">
        <f>VLOOKUP(A190,dischargeStations_SORTED!$A$4:$D$243,3,FALSE)</f>
        <v>6867000</v>
      </c>
      <c r="C190" t="str">
        <f>VLOOKUP(A190,dischargeStations_SORTED!$A$4:$D$243,4,FALSE)</f>
        <v>SALINE R NR RUSSELL, KS</v>
      </c>
      <c r="D190" s="3">
        <v>38.965844789999998</v>
      </c>
      <c r="E190" s="3">
        <v>-98.854527599999997</v>
      </c>
      <c r="F190" s="3">
        <v>3890.1621412200002</v>
      </c>
      <c r="G190" s="5" t="s">
        <v>17</v>
      </c>
      <c r="H190" s="6">
        <v>8</v>
      </c>
      <c r="I190" s="4">
        <v>38.958300000000001</v>
      </c>
      <c r="J190" s="4">
        <v>-98.791700000000006</v>
      </c>
      <c r="K190" s="4">
        <v>7725.97</v>
      </c>
      <c r="L190" s="7">
        <f>ABS(K190-F190)/F190</f>
        <v>0.98602775913526475</v>
      </c>
    </row>
    <row r="191" spans="1:12" x14ac:dyDescent="0.25">
      <c r="A191">
        <v>125</v>
      </c>
      <c r="B191">
        <f>VLOOKUP(A191,dischargeStations_SORTED!$A$4:$D$243,3,FALSE)</f>
        <v>7145200</v>
      </c>
      <c r="C191" t="str">
        <f>VLOOKUP(A191,dischargeStations_SORTED!$A$4:$D$243,4,FALSE)</f>
        <v>SF NINNESCAH R NR MURDOCK, KS</v>
      </c>
      <c r="D191" s="3">
        <v>37.561683000000002</v>
      </c>
      <c r="E191" s="3">
        <v>-97.853109399999994</v>
      </c>
      <c r="F191" s="3">
        <v>1546.2229016700001</v>
      </c>
      <c r="G191" s="5" t="s">
        <v>17</v>
      </c>
      <c r="H191" s="6">
        <v>8</v>
      </c>
      <c r="I191" s="4">
        <v>37.625</v>
      </c>
      <c r="J191" s="4">
        <v>-97.791700000000006</v>
      </c>
      <c r="K191" s="4">
        <v>3199.76</v>
      </c>
      <c r="L191" s="7">
        <f>ABS(K191-F191)/F191</f>
        <v>1.0694040920905357</v>
      </c>
    </row>
    <row r="192" spans="1:12" x14ac:dyDescent="0.25">
      <c r="A192">
        <v>128</v>
      </c>
      <c r="B192">
        <f>VLOOKUP(A192,dischargeStations_SORTED!$A$4:$D$243,3,FALSE)</f>
        <v>6914500</v>
      </c>
      <c r="C192" t="str">
        <f>VLOOKUP(A192,dischargeStations_SORTED!$A$4:$D$243,4,FALSE)</f>
        <v>POTTAWATOMIE C AT LANE, KS</v>
      </c>
      <c r="D192" s="3">
        <v>38.443905700000002</v>
      </c>
      <c r="E192" s="3">
        <v>-95.084136000000001</v>
      </c>
      <c r="F192" s="3">
        <v>1328.66390043</v>
      </c>
      <c r="G192" s="5" t="s">
        <v>17</v>
      </c>
      <c r="H192" s="6">
        <v>8</v>
      </c>
      <c r="I192" s="4">
        <v>38.541699999999999</v>
      </c>
      <c r="J192" s="4">
        <v>-95.041700000000006</v>
      </c>
      <c r="K192" s="4">
        <v>2817.41</v>
      </c>
      <c r="L192" s="7">
        <f>ABS(K192-F192)/F192</f>
        <v>1.1204835918912164</v>
      </c>
    </row>
    <row r="193" spans="1:12" x14ac:dyDescent="0.25">
      <c r="A193">
        <v>109</v>
      </c>
      <c r="B193">
        <f>VLOOKUP(A193,dischargeStations_SORTED!$A$4:$D$243,3,FALSE)</f>
        <v>7169500</v>
      </c>
      <c r="C193" t="str">
        <f>VLOOKUP(A193,dischargeStations_SORTED!$A$4:$D$243,4,FALSE)</f>
        <v>FALL R AT FREDONIA, KS</v>
      </c>
      <c r="D193" s="3">
        <v>37.508383739999999</v>
      </c>
      <c r="E193" s="3">
        <v>-95.833592400000001</v>
      </c>
      <c r="F193" s="3">
        <v>2141.9201669700001</v>
      </c>
      <c r="G193" s="5" t="s">
        <v>17</v>
      </c>
      <c r="H193" s="6">
        <v>8</v>
      </c>
      <c r="I193" s="4">
        <v>37.625</v>
      </c>
      <c r="J193" s="4">
        <v>-95.791700000000006</v>
      </c>
      <c r="K193" s="4">
        <v>4815.1099999999997</v>
      </c>
      <c r="L193" s="7">
        <f>ABS(K193-F193)/F193</f>
        <v>1.2480342985012105</v>
      </c>
    </row>
    <row r="194" spans="1:12" x14ac:dyDescent="0.25">
      <c r="A194">
        <v>119</v>
      </c>
      <c r="B194">
        <f>VLOOKUP(A194,dischargeStations_SORTED!$A$4:$D$243,3,FALSE)</f>
        <v>6866900</v>
      </c>
      <c r="C194" t="str">
        <f>VLOOKUP(A194,dischargeStations_SORTED!$A$4:$D$243,4,FALSE)</f>
        <v>SALINE R NR WAKEENEY, KS</v>
      </c>
      <c r="D194" s="3">
        <v>39.106118500000001</v>
      </c>
      <c r="E194" s="3">
        <v>-99.8701212</v>
      </c>
      <c r="F194" s="3">
        <v>1802.6317245600001</v>
      </c>
      <c r="G194" s="5" t="s">
        <v>17</v>
      </c>
      <c r="H194" s="6">
        <v>8</v>
      </c>
      <c r="I194" s="4">
        <v>39.125</v>
      </c>
      <c r="J194" s="4">
        <v>-99.791700000000006</v>
      </c>
      <c r="K194" s="4">
        <v>4060.58</v>
      </c>
      <c r="L194" s="7">
        <f>ABS(K194-F194)/F194</f>
        <v>1.2525843435886144</v>
      </c>
    </row>
    <row r="195" spans="1:12" x14ac:dyDescent="0.25">
      <c r="A195">
        <v>139</v>
      </c>
      <c r="B195">
        <f>VLOOKUP(A195,dischargeStations_SORTED!$A$4:$D$243,3,FALSE)</f>
        <v>6917500</v>
      </c>
      <c r="C195" t="str">
        <f>VLOOKUP(A195,dischargeStations_SORTED!$A$4:$D$243,4,FALSE)</f>
        <v>MARMATON R NR FORT SCOTT, KS</v>
      </c>
      <c r="D195" s="3">
        <v>37.848928999999998</v>
      </c>
      <c r="E195" s="3">
        <v>-94.702739199999996</v>
      </c>
      <c r="F195" s="3">
        <v>1004.9153866800001</v>
      </c>
      <c r="G195" s="5" t="s">
        <v>17</v>
      </c>
      <c r="H195" s="6">
        <v>8</v>
      </c>
      <c r="I195" s="4">
        <v>37.875</v>
      </c>
      <c r="J195" s="4">
        <v>-94.625</v>
      </c>
      <c r="K195" s="4">
        <v>2372.33</v>
      </c>
      <c r="L195" s="7">
        <f>ABS(K195-F195)/F195</f>
        <v>1.360726118283063</v>
      </c>
    </row>
    <row r="196" spans="1:12" x14ac:dyDescent="0.25">
      <c r="A196">
        <v>108</v>
      </c>
      <c r="B196">
        <f>VLOOKUP(A196,dischargeStations_SORTED!$A$4:$D$243,3,FALSE)</f>
        <v>7156220</v>
      </c>
      <c r="C196" t="str">
        <f>VLOOKUP(A196,dischargeStations_SORTED!$A$4:$D$243,4,FALSE)</f>
        <v>BEAR C NR JOHNSON, KS</v>
      </c>
      <c r="D196" s="3">
        <v>37.626404450000003</v>
      </c>
      <c r="E196" s="3">
        <v>-101.76156090000001</v>
      </c>
      <c r="F196" s="3">
        <v>2162.6400718500004</v>
      </c>
      <c r="G196" s="5" t="s">
        <v>17</v>
      </c>
      <c r="H196" s="6">
        <v>8</v>
      </c>
      <c r="I196" s="4">
        <v>37.708300000000001</v>
      </c>
      <c r="J196" s="4">
        <v>-101.708</v>
      </c>
      <c r="K196" s="4">
        <v>5115.8900000000003</v>
      </c>
      <c r="L196" s="7">
        <f>ABS(K196-F196)/F196</f>
        <v>1.3655762540382799</v>
      </c>
    </row>
    <row r="197" spans="1:12" x14ac:dyDescent="0.25">
      <c r="A197">
        <v>98</v>
      </c>
      <c r="B197">
        <f>VLOOKUP(A197,dischargeStations_SORTED!$A$4:$D$243,3,FALSE)</f>
        <v>7140850</v>
      </c>
      <c r="C197" t="str">
        <f>VLOOKUP(A197,dischargeStations_SORTED!$A$4:$D$243,4,FALSE)</f>
        <v>PAWNEE R NR BURDETT, KS</v>
      </c>
      <c r="D197" s="3">
        <v>38.206682899999997</v>
      </c>
      <c r="E197" s="3">
        <v>-99.643453899999997</v>
      </c>
      <c r="F197" s="3">
        <v>2825.6770280100004</v>
      </c>
      <c r="G197" s="5" t="s">
        <v>17</v>
      </c>
      <c r="H197" s="6">
        <v>8</v>
      </c>
      <c r="I197" s="4">
        <v>38.208300000000001</v>
      </c>
      <c r="J197" s="4">
        <v>-99.541700000000006</v>
      </c>
      <c r="K197" s="4">
        <v>6878.74</v>
      </c>
      <c r="L197" s="7">
        <f>ABS(K197-F197)/F197</f>
        <v>1.434368801463624</v>
      </c>
    </row>
    <row r="198" spans="1:12" x14ac:dyDescent="0.25">
      <c r="A198">
        <v>172</v>
      </c>
      <c r="B198">
        <f>VLOOKUP(A198,dischargeStations_SORTED!$A$4:$D$243,3,FALSE)</f>
        <v>7179795</v>
      </c>
      <c r="C198" t="str">
        <f>VLOOKUP(A198,dischargeStations_SORTED!$A$4:$D$243,4,FALSE)</f>
        <v>N COTTONWOOD R BL MARION LK, KS</v>
      </c>
      <c r="D198" s="3">
        <v>38.365847389999999</v>
      </c>
      <c r="E198" s="3">
        <v>-97.082801799999999</v>
      </c>
      <c r="F198" s="3">
        <v>517.99762200000009</v>
      </c>
      <c r="G198" s="5" t="s">
        <v>17</v>
      </c>
      <c r="H198" s="6">
        <v>8</v>
      </c>
      <c r="I198" s="4">
        <v>38.375</v>
      </c>
      <c r="J198" s="4">
        <v>-97.041700000000006</v>
      </c>
      <c r="K198" s="4">
        <v>1278.43</v>
      </c>
      <c r="L198" s="7">
        <f>ABS(K198-F198)/F198</f>
        <v>1.4680229130472724</v>
      </c>
    </row>
    <row r="199" spans="1:12" x14ac:dyDescent="0.25">
      <c r="A199">
        <v>44</v>
      </c>
      <c r="B199">
        <f>VLOOKUP(A199,dischargeStations_SORTED!$A$4:$D$243,3,FALSE)</f>
        <v>6876900</v>
      </c>
      <c r="C199" t="str">
        <f>VLOOKUP(A199,dischargeStations_SORTED!$A$4:$D$243,4,FALSE)</f>
        <v>SOLOMON R AT NILES, KS</v>
      </c>
      <c r="D199" s="3">
        <v>38.969166299999998</v>
      </c>
      <c r="E199" s="3">
        <v>-97.477251300000006</v>
      </c>
      <c r="F199" s="3">
        <v>17534.219504700002</v>
      </c>
      <c r="G199" s="5" t="s">
        <v>17</v>
      </c>
      <c r="H199" s="6">
        <v>8</v>
      </c>
      <c r="I199" s="4">
        <v>38.875</v>
      </c>
      <c r="J199" s="4">
        <v>-97.375</v>
      </c>
      <c r="K199" s="4">
        <v>51151.3</v>
      </c>
      <c r="L199" s="7">
        <f>ABS(K199-F199)/F199</f>
        <v>1.917227081951896</v>
      </c>
    </row>
    <row r="200" spans="1:12" x14ac:dyDescent="0.25">
      <c r="A200">
        <v>231</v>
      </c>
      <c r="B200">
        <f>VLOOKUP(A200,dischargeStations_SORTED!$A$4:$D$243,3,FALSE)</f>
        <v>6914990</v>
      </c>
      <c r="C200" t="str">
        <f>VLOOKUP(A200,dischargeStations_SORTED!$A$4:$D$243,4,FALSE)</f>
        <v>L BULL C NR SPRING HILL, KS</v>
      </c>
      <c r="D200" s="3">
        <v>38.767508399999997</v>
      </c>
      <c r="E200" s="3">
        <v>-94.879407299999997</v>
      </c>
      <c r="F200" s="3">
        <v>20.357306544600004</v>
      </c>
      <c r="G200" s="5" t="s">
        <v>17</v>
      </c>
      <c r="H200" s="6">
        <v>8</v>
      </c>
      <c r="I200" s="4">
        <v>38.791699999999999</v>
      </c>
      <c r="J200" s="4">
        <v>-94.875</v>
      </c>
      <c r="K200" s="4">
        <v>66.928899999999999</v>
      </c>
      <c r="L200" s="7">
        <f>ABS(K200-F200)/F200</f>
        <v>2.2877090028274694</v>
      </c>
    </row>
    <row r="201" spans="1:12" x14ac:dyDescent="0.25">
      <c r="A201">
        <v>179</v>
      </c>
      <c r="B201">
        <f>VLOOKUP(A201,dischargeStations_SORTED!$A$4:$D$243,3,FALSE)</f>
        <v>7144050</v>
      </c>
      <c r="C201" t="str">
        <f>VLOOKUP(A201,dischargeStations_SORTED!$A$4:$D$243,4,FALSE)</f>
        <v>EMMA C AT SEDGWICK, KS</v>
      </c>
      <c r="D201" s="3">
        <v>37.985127779999999</v>
      </c>
      <c r="E201" s="3">
        <v>-97.445455600000003</v>
      </c>
      <c r="F201" s="3">
        <v>449.62193589600002</v>
      </c>
      <c r="G201" s="5" t="s">
        <v>55</v>
      </c>
      <c r="H201" s="6">
        <v>1</v>
      </c>
      <c r="I201" s="4">
        <v>37.958300000000001</v>
      </c>
      <c r="J201" s="4">
        <v>-97.458299999999994</v>
      </c>
      <c r="K201" s="4">
        <v>1619.51</v>
      </c>
      <c r="L201" s="7">
        <f>ABS(K201-F201)/F201</f>
        <v>2.6019372515103476</v>
      </c>
    </row>
    <row r="202" spans="1:12" x14ac:dyDescent="0.25">
      <c r="A202">
        <v>115</v>
      </c>
      <c r="B202">
        <f>VLOOKUP(A202,dischargeStations_SORTED!$A$4:$D$243,3,FALSE)</f>
        <v>7141175</v>
      </c>
      <c r="C202" t="str">
        <f>VLOOKUP(A202,dischargeStations_SORTED!$A$4:$D$243,4,FALSE)</f>
        <v>BUCKNER C NR BURDETT, KS</v>
      </c>
      <c r="D202" s="3">
        <v>38.162516599999996</v>
      </c>
      <c r="E202" s="3">
        <v>-99.642898799999998</v>
      </c>
      <c r="F202" s="3">
        <v>1903.6412608500002</v>
      </c>
      <c r="G202" s="5" t="s">
        <v>17</v>
      </c>
      <c r="H202" s="6">
        <v>8</v>
      </c>
      <c r="I202" s="4">
        <v>38.208300000000001</v>
      </c>
      <c r="J202" s="4">
        <v>-99.541700000000006</v>
      </c>
      <c r="K202" s="4">
        <v>6878.74</v>
      </c>
      <c r="L202" s="7">
        <f>ABS(K202-F202)/F202</f>
        <v>2.6134644386351207</v>
      </c>
    </row>
    <row r="203" spans="1:12" x14ac:dyDescent="0.25">
      <c r="A203">
        <v>112</v>
      </c>
      <c r="B203">
        <f>VLOOKUP(A203,dischargeStations_SORTED!$A$4:$D$243,3,FALSE)</f>
        <v>7179750</v>
      </c>
      <c r="C203" t="str">
        <f>VLOOKUP(A203,dischargeStations_SORTED!$A$4:$D$243,4,FALSE)</f>
        <v>NEOSHO R AT BURLINGAME RD NR EMPORIA, KS</v>
      </c>
      <c r="D203" s="3">
        <v>38.428624749999997</v>
      </c>
      <c r="E203" s="3">
        <v>-96.158328699999998</v>
      </c>
      <c r="F203" s="3">
        <v>1960.6209992700001</v>
      </c>
      <c r="G203" s="5" t="s">
        <v>33</v>
      </c>
      <c r="H203" s="6">
        <v>4</v>
      </c>
      <c r="I203" s="4">
        <v>38.375</v>
      </c>
      <c r="J203" s="4">
        <v>-96.041700000000006</v>
      </c>
      <c r="K203" s="4">
        <v>7401.1</v>
      </c>
      <c r="L203" s="7">
        <f>ABS(K203-F203)/F203</f>
        <v>2.7748754107783498</v>
      </c>
    </row>
    <row r="204" spans="1:12" x14ac:dyDescent="0.25">
      <c r="A204">
        <v>123</v>
      </c>
      <c r="B204">
        <f>VLOOKUP(A204,dischargeStations_SORTED!$A$4:$D$243,3,FALSE)</f>
        <v>7179730</v>
      </c>
      <c r="C204" t="str">
        <f>VLOOKUP(A204,dischargeStations_SORTED!$A$4:$D$243,4,FALSE)</f>
        <v>NEOSHO R NR AMERICUS, KS</v>
      </c>
      <c r="D204" s="3">
        <v>38.46695699</v>
      </c>
      <c r="E204" s="3">
        <v>-96.250553300000007</v>
      </c>
      <c r="F204" s="3">
        <v>1610.9726044200002</v>
      </c>
      <c r="G204" s="5" t="s">
        <v>17</v>
      </c>
      <c r="H204" s="6">
        <v>8</v>
      </c>
      <c r="I204" s="4">
        <v>38.375</v>
      </c>
      <c r="J204" s="4">
        <v>-96.208299999999994</v>
      </c>
      <c r="K204" s="4">
        <v>6930.26</v>
      </c>
      <c r="L204" s="7">
        <f>ABS(K204-F204)/F204</f>
        <v>3.3019105234847292</v>
      </c>
    </row>
    <row r="205" spans="1:12" x14ac:dyDescent="0.25">
      <c r="A205">
        <v>122</v>
      </c>
      <c r="B205">
        <f>VLOOKUP(A205,dischargeStations_SORTED!$A$4:$D$243,3,FALSE)</f>
        <v>7170060</v>
      </c>
      <c r="C205" t="str">
        <f>VLOOKUP(A205,dischargeStations_SORTED!$A$4:$D$243,4,FALSE)</f>
        <v>ELK R BL ELK CITY LK, KS</v>
      </c>
      <c r="D205" s="3">
        <v>37.279509900000001</v>
      </c>
      <c r="E205" s="3">
        <v>-95.781647899999996</v>
      </c>
      <c r="F205" s="3">
        <v>1642.0524617400001</v>
      </c>
      <c r="G205" s="5" t="s">
        <v>17</v>
      </c>
      <c r="H205" s="6">
        <v>8</v>
      </c>
      <c r="I205" s="4">
        <v>37.208300000000001</v>
      </c>
      <c r="J205" s="4">
        <v>-95.708299999999994</v>
      </c>
      <c r="K205" s="4">
        <v>7612.65</v>
      </c>
      <c r="L205" s="7">
        <f>ABS(K205-F205)/F205</f>
        <v>3.6360577249360584</v>
      </c>
    </row>
    <row r="206" spans="1:12" x14ac:dyDescent="0.25">
      <c r="A206">
        <v>184</v>
      </c>
      <c r="B206">
        <f>VLOOKUP(A206,dischargeStations_SORTED!$A$4:$D$243,3,FALSE)</f>
        <v>7167500</v>
      </c>
      <c r="C206" t="str">
        <f>VLOOKUP(A206,dischargeStations_SORTED!$A$4:$D$243,4,FALSE)</f>
        <v>OTTER C AT CLIMAX, KS</v>
      </c>
      <c r="D206" s="3">
        <v>37.70808736</v>
      </c>
      <c r="E206" s="3">
        <v>-96.223610699999995</v>
      </c>
      <c r="F206" s="3">
        <v>334.10846619</v>
      </c>
      <c r="G206" s="5" t="s">
        <v>17</v>
      </c>
      <c r="H206" s="6">
        <v>8</v>
      </c>
      <c r="I206" s="4">
        <v>37.708300000000001</v>
      </c>
      <c r="J206" s="4">
        <v>-96.208299999999994</v>
      </c>
      <c r="K206" s="4">
        <v>1628.04</v>
      </c>
      <c r="L206" s="7">
        <f>ABS(K206-F206)/F206</f>
        <v>3.8727888238371371</v>
      </c>
    </row>
    <row r="207" spans="1:12" x14ac:dyDescent="0.25">
      <c r="A207">
        <v>211</v>
      </c>
      <c r="B207">
        <f>VLOOKUP(A207,dischargeStations_SORTED!$A$4:$D$243,3,FALSE)</f>
        <v>7144730</v>
      </c>
      <c r="C207" t="str">
        <f>VLOOKUP(A207,dischargeStations_SORTED!$A$4:$D$243,4,FALSE)</f>
        <v>RED ROCK C NR PRETTY PRAIRIE, KS</v>
      </c>
      <c r="D207" s="3">
        <v>37.901393200000001</v>
      </c>
      <c r="E207" s="3">
        <v>-98.013969599999996</v>
      </c>
      <c r="F207" s="3">
        <v>137.76146757090001</v>
      </c>
      <c r="G207" s="5" t="s">
        <v>17</v>
      </c>
      <c r="H207" s="6">
        <v>8</v>
      </c>
      <c r="I207" s="4">
        <v>37.875</v>
      </c>
      <c r="J207" s="4">
        <v>-98.041700000000006</v>
      </c>
      <c r="K207" s="4">
        <v>677.96299999999997</v>
      </c>
      <c r="L207" s="7">
        <f>ABS(K207-F207)/F207</f>
        <v>3.9212817775121414</v>
      </c>
    </row>
    <row r="208" spans="1:12" x14ac:dyDescent="0.25">
      <c r="A208">
        <v>220</v>
      </c>
      <c r="B208">
        <f>VLOOKUP(A208,dischargeStations_SORTED!$A$4:$D$243,3,FALSE)</f>
        <v>6893350</v>
      </c>
      <c r="C208" t="str">
        <f>VLOOKUP(A208,dischargeStations_SORTED!$A$4:$D$243,4,FALSE)</f>
        <v>TOMAHAWK C NR OVERLAND PARK, KS</v>
      </c>
      <c r="D208" s="3">
        <v>38.906111099999997</v>
      </c>
      <c r="E208" s="3">
        <v>-94.64</v>
      </c>
      <c r="F208" s="3">
        <v>53.094756255000007</v>
      </c>
      <c r="G208" s="5" t="s">
        <v>17</v>
      </c>
      <c r="H208" s="6">
        <v>8</v>
      </c>
      <c r="I208" s="4">
        <v>38.875</v>
      </c>
      <c r="J208" s="4">
        <v>-94.625</v>
      </c>
      <c r="K208" s="4">
        <v>267.55900000000003</v>
      </c>
      <c r="L208" s="7">
        <f>ABS(K208-F208)/F208</f>
        <v>4.0392735341882959</v>
      </c>
    </row>
    <row r="209" spans="1:12" x14ac:dyDescent="0.25">
      <c r="A209">
        <v>137</v>
      </c>
      <c r="B209">
        <f>VLOOKUP(A209,dischargeStations_SORTED!$A$4:$D$243,3,FALSE)</f>
        <v>7141000</v>
      </c>
      <c r="C209" t="str">
        <f>VLOOKUP(A209,dischargeStations_SORTED!$A$4:$D$243,4,FALSE)</f>
        <v>BUCKNER C AT HANSTON, KS</v>
      </c>
      <c r="D209" s="3">
        <v>38.11835078</v>
      </c>
      <c r="E209" s="3">
        <v>-99.716512399999999</v>
      </c>
      <c r="F209" s="3">
        <v>1048.94518455</v>
      </c>
      <c r="G209" s="5">
        <v>5</v>
      </c>
      <c r="H209" s="6">
        <v>3</v>
      </c>
      <c r="I209" s="4">
        <v>38.208300000000001</v>
      </c>
      <c r="J209" s="4">
        <v>-99.625</v>
      </c>
      <c r="K209" s="4">
        <v>6406.12</v>
      </c>
      <c r="L209" s="7">
        <f>ABS(K209-F209)/F209</f>
        <v>5.107201877043976</v>
      </c>
    </row>
    <row r="210" spans="1:12" x14ac:dyDescent="0.25">
      <c r="A210">
        <v>94</v>
      </c>
      <c r="B210">
        <f>VLOOKUP(A210,dischargeStations_SORTED!$A$4:$D$243,3,FALSE)</f>
        <v>7157500</v>
      </c>
      <c r="C210" t="str">
        <f>VLOOKUP(A210,dischargeStations_SORTED!$A$4:$D$243,4,FALSE)</f>
        <v>CROOKED C NR ENGLEWOOD, KS</v>
      </c>
      <c r="D210" s="3">
        <v>37.032527999999999</v>
      </c>
      <c r="E210" s="3">
        <v>-100.21125309999999</v>
      </c>
      <c r="F210" s="3">
        <v>2996.6162432700003</v>
      </c>
      <c r="G210" s="5" t="s">
        <v>17</v>
      </c>
      <c r="H210" s="6">
        <v>8</v>
      </c>
      <c r="I210" s="4">
        <v>36.958300000000001</v>
      </c>
      <c r="J210" s="4">
        <v>-100.125</v>
      </c>
      <c r="K210" s="4">
        <v>19235.599999999999</v>
      </c>
      <c r="L210" s="7">
        <f>ABS(K210-F210)/F210</f>
        <v>5.4191068987230464</v>
      </c>
    </row>
    <row r="211" spans="1:12" x14ac:dyDescent="0.25">
      <c r="A211">
        <v>124</v>
      </c>
      <c r="B211">
        <f>VLOOKUP(A211,dischargeStations_SORTED!$A$4:$D$243,3,FALSE)</f>
        <v>6860900</v>
      </c>
      <c r="C211" t="str">
        <f>VLOOKUP(A211,dischargeStations_SORTED!$A$4:$D$243,4,FALSE)</f>
        <v>HACKBERRY C NR TREGO CENTER, KS</v>
      </c>
      <c r="D211" s="3">
        <v>38.840844650000001</v>
      </c>
      <c r="E211" s="3">
        <v>-100.05873680000001</v>
      </c>
      <c r="F211" s="3">
        <v>1595.4326757600002</v>
      </c>
      <c r="G211" s="5" t="s">
        <v>39</v>
      </c>
      <c r="H211" s="6">
        <v>5</v>
      </c>
      <c r="I211" s="4">
        <v>38.791699999999999</v>
      </c>
      <c r="J211" s="4">
        <v>-99.958299999999994</v>
      </c>
      <c r="K211" s="4">
        <v>17394.2</v>
      </c>
      <c r="L211" s="7">
        <f>ABS(K211-F211)/F211</f>
        <v>9.902497024334858</v>
      </c>
    </row>
    <row r="212" spans="1:12" x14ac:dyDescent="0.25">
      <c r="A212">
        <v>135</v>
      </c>
      <c r="B212">
        <f>VLOOKUP(A212,dischargeStations_SORTED!$A$4:$D$243,3,FALSE)</f>
        <v>6876700</v>
      </c>
      <c r="C212" t="str">
        <f>VLOOKUP(A212,dischargeStations_SORTED!$A$4:$D$243,4,FALSE)</f>
        <v>SALT C NR ADA, KS</v>
      </c>
      <c r="D212" s="3">
        <v>39.139168759999997</v>
      </c>
      <c r="E212" s="3">
        <v>-97.836984900000004</v>
      </c>
      <c r="F212" s="3">
        <v>1051.5351726600002</v>
      </c>
      <c r="G212" s="5" t="s">
        <v>17</v>
      </c>
      <c r="H212" s="6">
        <v>8</v>
      </c>
      <c r="I212" s="4">
        <v>39.208300000000001</v>
      </c>
      <c r="J212" s="4">
        <v>-97.791700000000006</v>
      </c>
      <c r="K212" s="4">
        <v>12387.8</v>
      </c>
      <c r="L212" s="7">
        <f>ABS(K212-F212)/F212</f>
        <v>10.78068059165666</v>
      </c>
    </row>
    <row r="213" spans="1:12" x14ac:dyDescent="0.25">
      <c r="A213">
        <v>229</v>
      </c>
      <c r="B213">
        <f>VLOOKUP(A213,dischargeStations_SORTED!$A$4:$D$243,3,FALSE)</f>
        <v>7146995</v>
      </c>
      <c r="C213" t="str">
        <f>VLOOKUP(A213,dischargeStations_SORTED!$A$4:$D$243,4,FALSE)</f>
        <v>ROCK C NR POTWIN, KS</v>
      </c>
      <c r="D213" s="3">
        <v>37.863436370000002</v>
      </c>
      <c r="E213" s="3">
        <v>-97.023946199999997</v>
      </c>
      <c r="F213" s="3">
        <v>32.374851375000006</v>
      </c>
      <c r="G213" s="5" t="s">
        <v>39</v>
      </c>
      <c r="H213" s="6">
        <v>5</v>
      </c>
      <c r="I213" s="4">
        <v>37.875</v>
      </c>
      <c r="J213" s="4">
        <v>-97.041700000000006</v>
      </c>
      <c r="K213" s="4">
        <v>406.072</v>
      </c>
      <c r="L213" s="7">
        <f>ABS(K213-F213)/F213</f>
        <v>11.542822059519029</v>
      </c>
    </row>
    <row r="214" spans="1:12" x14ac:dyDescent="0.25">
      <c r="A214">
        <v>121</v>
      </c>
      <c r="B214">
        <f>VLOOKUP(A214,dischargeStations_SORTED!$A$4:$D$243,3,FALSE)</f>
        <v>7157940</v>
      </c>
      <c r="C214" t="str">
        <f>VLOOKUP(A214,dischargeStations_SORTED!$A$4:$D$243,4,FALSE)</f>
        <v>BLUFF C NR BUTTERMILK, KS</v>
      </c>
      <c r="D214" s="3">
        <v>37.031972690000003</v>
      </c>
      <c r="E214" s="3">
        <v>-99.479561500000003</v>
      </c>
      <c r="F214" s="3">
        <v>1701.6221882700002</v>
      </c>
      <c r="G214" s="5" t="s">
        <v>17</v>
      </c>
      <c r="H214" s="6">
        <v>8</v>
      </c>
      <c r="I214" s="4">
        <v>36.958300000000001</v>
      </c>
      <c r="J214" s="4">
        <v>-99.375</v>
      </c>
      <c r="K214" s="4">
        <v>23066.1</v>
      </c>
      <c r="L214" s="7">
        <f>ABS(K214-F214)/F214</f>
        <v>12.555359208997366</v>
      </c>
    </row>
    <row r="215" spans="1:12" x14ac:dyDescent="0.25">
      <c r="A215">
        <v>82</v>
      </c>
      <c r="B215">
        <f>VLOOKUP(A215,dischargeStations_SORTED!$A$4:$D$243,3,FALSE)</f>
        <v>7142019</v>
      </c>
      <c r="C215" t="str">
        <f>VLOOKUP(A215,dischargeStations_SORTED!$A$4:$D$243,4,FALSE)</f>
        <v>CHEYENNE BOTTOMS DV NR GREAT BEND, KS</v>
      </c>
      <c r="D215" s="3">
        <v>38.447789569999998</v>
      </c>
      <c r="E215" s="3">
        <v>-98.757028199999993</v>
      </c>
      <c r="F215" s="3">
        <v>3884.9821650000004</v>
      </c>
      <c r="G215" s="5" t="s">
        <v>39</v>
      </c>
      <c r="H215" s="6">
        <v>5</v>
      </c>
      <c r="I215" s="4">
        <v>38.375</v>
      </c>
      <c r="J215" s="4">
        <v>-98.708299999999994</v>
      </c>
      <c r="K215" s="4">
        <v>97000.8</v>
      </c>
      <c r="L215" s="7">
        <f>ABS(K215-F215)/F215</f>
        <v>23.96814551013518</v>
      </c>
    </row>
    <row r="216" spans="1:12" x14ac:dyDescent="0.25">
      <c r="A216">
        <v>83</v>
      </c>
      <c r="B216">
        <f>VLOOKUP(A216,dischargeStations_SORTED!$A$4:$D$243,3,FALSE)</f>
        <v>7142020</v>
      </c>
      <c r="C216" t="str">
        <f>VLOOKUP(A216,dischargeStations_SORTED!$A$4:$D$243,4,FALSE)</f>
        <v>WALNUT C BLW CHEYENNE BTMS DV NR GREAT BEND, KS</v>
      </c>
      <c r="D216" s="3">
        <v>38.418900870000002</v>
      </c>
      <c r="E216" s="3">
        <v>-98.7650845</v>
      </c>
      <c r="F216" s="3">
        <v>3884.9821650000004</v>
      </c>
      <c r="G216" s="5" t="s">
        <v>17</v>
      </c>
      <c r="H216" s="6">
        <v>8</v>
      </c>
      <c r="I216" s="4">
        <v>38.375</v>
      </c>
      <c r="J216" s="4">
        <v>-98.708299999999994</v>
      </c>
      <c r="K216" s="4">
        <v>97000.8</v>
      </c>
      <c r="L216" s="7">
        <f>ABS(K216-F216)/F216</f>
        <v>23.96814551013518</v>
      </c>
    </row>
    <row r="217" spans="1:12" x14ac:dyDescent="0.25">
      <c r="A217">
        <v>88</v>
      </c>
      <c r="B217">
        <f>VLOOKUP(A217,dischargeStations_SORTED!$A$4:$D$243,3,FALSE)</f>
        <v>7144201</v>
      </c>
      <c r="C217" t="str">
        <f>VLOOKUP(A217,dischargeStations_SORTED!$A$4:$D$243,4,FALSE)</f>
        <v>FLOODWAY AT L ARKANSAS R AT VALLEY CENTER, KS</v>
      </c>
      <c r="D217" s="3">
        <v>37.839064759999999</v>
      </c>
      <c r="E217" s="3">
        <v>-97.409717900000004</v>
      </c>
      <c r="F217" s="3">
        <v>3436.9142219700002</v>
      </c>
      <c r="G217" s="5" t="s">
        <v>17</v>
      </c>
      <c r="H217" s="6">
        <v>8</v>
      </c>
      <c r="I217" s="4">
        <v>37.791699999999999</v>
      </c>
      <c r="J217" s="4">
        <v>-97.458299999999994</v>
      </c>
      <c r="K217" s="4">
        <v>109102</v>
      </c>
      <c r="L217" s="7">
        <f>ABS(K217-F217)/F217</f>
        <v>30.744173102308025</v>
      </c>
    </row>
    <row r="218" spans="1:12" x14ac:dyDescent="0.25">
      <c r="A218">
        <v>87</v>
      </c>
      <c r="B218">
        <f>VLOOKUP(A218,dischargeStations_SORTED!$A$4:$D$243,3,FALSE)</f>
        <v>7144200</v>
      </c>
      <c r="C218" t="str">
        <f>VLOOKUP(A218,dischargeStations_SORTED!$A$4:$D$243,4,FALSE)</f>
        <v>L ARKANSAS R AT VALLEY CENTER, KS</v>
      </c>
      <c r="D218" s="3">
        <v>37.832234249999999</v>
      </c>
      <c r="E218" s="3">
        <v>-97.388931700000001</v>
      </c>
      <c r="F218" s="3">
        <v>3436.9142219700002</v>
      </c>
      <c r="G218" s="5" t="s">
        <v>17</v>
      </c>
      <c r="H218" s="6">
        <v>8</v>
      </c>
      <c r="I218" s="4">
        <v>37.708300000000001</v>
      </c>
      <c r="J218" s="4">
        <v>-97.375</v>
      </c>
      <c r="K218" s="4">
        <v>109712</v>
      </c>
      <c r="L218" s="7">
        <f>ABS(K218-F218)/F218</f>
        <v>30.921657892618086</v>
      </c>
    </row>
    <row r="219" spans="1:12" x14ac:dyDescent="0.25">
      <c r="A219">
        <v>92</v>
      </c>
      <c r="B219">
        <f>VLOOKUP(A219,dischargeStations_SORTED!$A$4:$D$243,3,FALSE)</f>
        <v>7144100</v>
      </c>
      <c r="C219" t="str">
        <f>VLOOKUP(A219,dischargeStations_SORTED!$A$4:$D$243,4,FALSE)</f>
        <v>L ARKANSAS R NR SEDGWICK, KS</v>
      </c>
      <c r="D219" s="3">
        <v>37.883067390000001</v>
      </c>
      <c r="E219" s="3">
        <v>-97.424486400000006</v>
      </c>
      <c r="F219" s="3">
        <v>3208.9952682900002</v>
      </c>
      <c r="G219" s="5" t="s">
        <v>17</v>
      </c>
      <c r="H219" s="6">
        <v>8</v>
      </c>
      <c r="I219" s="4">
        <v>37.791699999999999</v>
      </c>
      <c r="J219" s="4">
        <v>-97.458299999999994</v>
      </c>
      <c r="K219" s="4">
        <v>109102</v>
      </c>
      <c r="L219" s="7">
        <f>ABS(K219-F219)/F219</f>
        <v>32.998803637419492</v>
      </c>
    </row>
    <row r="220" spans="1:12" x14ac:dyDescent="0.25">
      <c r="A220">
        <v>93</v>
      </c>
      <c r="B220">
        <f>VLOOKUP(A220,dischargeStations_SORTED!$A$4:$D$243,3,FALSE)</f>
        <v>7142620</v>
      </c>
      <c r="C220" t="str">
        <f>VLOOKUP(A220,dischargeStations_SORTED!$A$4:$D$243,4,FALSE)</f>
        <v>RATTLESNAKE C NR RAYMOND, KS</v>
      </c>
      <c r="D220" s="3">
        <v>38.229328700000003</v>
      </c>
      <c r="E220" s="3">
        <v>-98.4179046</v>
      </c>
      <c r="F220" s="3">
        <v>3022.5161243700004</v>
      </c>
      <c r="G220" s="5" t="s">
        <v>17</v>
      </c>
      <c r="H220" s="6">
        <v>8</v>
      </c>
      <c r="I220" s="4">
        <v>38.208300000000001</v>
      </c>
      <c r="J220" s="4">
        <v>-98.375</v>
      </c>
      <c r="K220" s="4">
        <v>102817</v>
      </c>
      <c r="L220" s="7">
        <f>ABS(K220-F220)/F220</f>
        <v>33.017022827770923</v>
      </c>
    </row>
    <row r="221" spans="1:12" x14ac:dyDescent="0.25">
      <c r="A221">
        <v>96</v>
      </c>
      <c r="B221">
        <f>VLOOKUP(A221,dischargeStations_SORTED!$A$4:$D$243,3,FALSE)</f>
        <v>6890900</v>
      </c>
      <c r="C221" t="str">
        <f>VLOOKUP(A221,dischargeStations_SORTED!$A$4:$D$243,4,FALSE)</f>
        <v>DELAWARE R AT PERRY, KS</v>
      </c>
      <c r="D221" s="3">
        <v>39.075000170000003</v>
      </c>
      <c r="E221" s="3">
        <v>-95.403863400000006</v>
      </c>
      <c r="F221" s="3">
        <v>2955.1764335100002</v>
      </c>
      <c r="G221" s="5" t="s">
        <v>17</v>
      </c>
      <c r="H221" s="6">
        <v>8</v>
      </c>
      <c r="I221" s="4">
        <v>39.041699999999999</v>
      </c>
      <c r="J221" s="4">
        <v>-95.291700000000006</v>
      </c>
      <c r="K221" s="4">
        <v>152839</v>
      </c>
      <c r="L221" s="7">
        <f>ABS(K221-F221)/F221</f>
        <v>50.719077841476299</v>
      </c>
    </row>
    <row r="222" spans="1:12" x14ac:dyDescent="0.25">
      <c r="A222">
        <v>116</v>
      </c>
      <c r="B222">
        <f>VLOOKUP(A222,dischargeStations_SORTED!$A$4:$D$243,3,FALSE)</f>
        <v>7143300</v>
      </c>
      <c r="C222" t="str">
        <f>VLOOKUP(A222,dischargeStations_SORTED!$A$4:$D$243,4,FALSE)</f>
        <v>COW C NR LYONS, KS</v>
      </c>
      <c r="D222" s="3">
        <v>38.308343800000003</v>
      </c>
      <c r="E222" s="3">
        <v>-98.192004499999996</v>
      </c>
      <c r="F222" s="3">
        <v>1885.5113440800001</v>
      </c>
      <c r="G222" s="5" t="s">
        <v>39</v>
      </c>
      <c r="H222" s="6">
        <v>5</v>
      </c>
      <c r="I222" s="4">
        <v>38.208300000000001</v>
      </c>
      <c r="J222" s="4">
        <v>-98.208299999999994</v>
      </c>
      <c r="K222" s="4">
        <v>103356</v>
      </c>
      <c r="L222" s="7">
        <f>ABS(K222-F222)/F222</f>
        <v>53.815899317980829</v>
      </c>
    </row>
    <row r="223" spans="1:12" x14ac:dyDescent="0.25">
      <c r="A223">
        <v>138</v>
      </c>
      <c r="B223">
        <f>VLOOKUP(A223,dischargeStations_SORTED!$A$4:$D$243,3,FALSE)</f>
        <v>7148111</v>
      </c>
      <c r="C223" t="str">
        <f>VLOOKUP(A223,dischargeStations_SORTED!$A$4:$D$243,4,FALSE)</f>
        <v>GROUSE C NR SILVERDALE, KS</v>
      </c>
      <c r="D223" s="3">
        <v>37.048444439999997</v>
      </c>
      <c r="E223" s="3">
        <v>-96.891305599999995</v>
      </c>
      <c r="F223" s="3">
        <v>1004.9153866800001</v>
      </c>
      <c r="G223" s="5">
        <v>1</v>
      </c>
      <c r="H223" s="6">
        <v>2</v>
      </c>
      <c r="I223" s="4">
        <v>36.958300000000001</v>
      </c>
      <c r="J223" s="4">
        <v>-96.958299999999994</v>
      </c>
      <c r="K223" s="4">
        <v>123197</v>
      </c>
      <c r="L223" s="7">
        <f>ABS(K223-F223)/F223</f>
        <v>121.59440111372301</v>
      </c>
    </row>
    <row r="224" spans="1:12" x14ac:dyDescent="0.25">
      <c r="A224">
        <v>133</v>
      </c>
      <c r="B224">
        <f>VLOOKUP(A224,dischargeStations_SORTED!$A$4:$D$243,3,FALSE)</f>
        <v>6891500</v>
      </c>
      <c r="C224" t="str">
        <f>VLOOKUP(A224,dischargeStations_SORTED!$A$4:$D$243,4,FALSE)</f>
        <v>WAKARUSA R NR LAWRENCE, KS</v>
      </c>
      <c r="D224" s="3">
        <v>38.911392300000003</v>
      </c>
      <c r="E224" s="3">
        <v>-95.261083999999997</v>
      </c>
      <c r="F224" s="3">
        <v>1100.7449467500001</v>
      </c>
      <c r="G224" s="5" t="s">
        <v>17</v>
      </c>
      <c r="H224" s="6">
        <v>8</v>
      </c>
      <c r="I224" s="4">
        <v>38.958300000000001</v>
      </c>
      <c r="J224" s="4">
        <v>-95.208299999999994</v>
      </c>
      <c r="K224" s="4">
        <v>153040</v>
      </c>
      <c r="L224" s="7">
        <f>ABS(K224-F224)/F224</f>
        <v>138.03311612000365</v>
      </c>
    </row>
    <row r="225" spans="1:12" x14ac:dyDescent="0.25">
      <c r="A225">
        <v>185</v>
      </c>
      <c r="B225">
        <f>VLOOKUP(A225,dischargeStations_SORTED!$A$4:$D$243,3,FALSE)</f>
        <v>6888300</v>
      </c>
      <c r="C225" t="str">
        <f>VLOOKUP(A225,dischargeStations_SORTED!$A$4:$D$243,4,FALSE)</f>
        <v>ROCK C NR LOUISVILLE, KS</v>
      </c>
      <c r="D225" s="3">
        <v>39.249162859999998</v>
      </c>
      <c r="E225" s="3">
        <v>-96.314998200000005</v>
      </c>
      <c r="F225" s="3">
        <v>331.51847808000002</v>
      </c>
      <c r="G225" s="5" t="s">
        <v>17</v>
      </c>
      <c r="H225" s="6">
        <v>8</v>
      </c>
      <c r="I225" s="4">
        <v>39.208300000000001</v>
      </c>
      <c r="J225" s="4">
        <v>-96.291700000000006</v>
      </c>
      <c r="K225" s="4">
        <v>144524</v>
      </c>
      <c r="L225" s="7">
        <f>ABS(K225-F225)/F225</f>
        <v>434.94553412834006</v>
      </c>
    </row>
    <row r="226" spans="1:12" x14ac:dyDescent="0.25">
      <c r="A226">
        <v>207</v>
      </c>
      <c r="B226">
        <f>VLOOKUP(A226,dischargeStations_SORTED!$A$4:$D$243,3,FALSE)</f>
        <v>6889700</v>
      </c>
      <c r="C226" t="str">
        <f>VLOOKUP(A226,dischargeStations_SORTED!$A$4:$D$243,4,FALSE)</f>
        <v>SHUNGANUNGA C AT RICE RD, TOPEKA, KS</v>
      </c>
      <c r="D226" s="3">
        <v>39.053333469999998</v>
      </c>
      <c r="E226" s="3">
        <v>-95.624702099999993</v>
      </c>
      <c r="F226" s="3">
        <v>156.176283033</v>
      </c>
      <c r="G226" s="5" t="s">
        <v>17</v>
      </c>
      <c r="H226" s="6">
        <v>8</v>
      </c>
      <c r="I226" s="4">
        <v>39.041699999999999</v>
      </c>
      <c r="J226" s="4">
        <v>-95.625</v>
      </c>
      <c r="K226" s="4">
        <v>148255</v>
      </c>
      <c r="L226" s="7">
        <f>ABS(K226-F226)/F226</f>
        <v>948.27985940524491</v>
      </c>
    </row>
    <row r="227" spans="1:12" x14ac:dyDescent="0.25">
      <c r="A227">
        <v>208</v>
      </c>
      <c r="B227">
        <f>VLOOKUP(A227,dischargeStations_SORTED!$A$4:$D$243,3,FALSE)</f>
        <v>6892495</v>
      </c>
      <c r="C227" t="str">
        <f>VLOOKUP(A227,dischargeStations_SORTED!$A$4:$D$243,4,FALSE)</f>
        <v>CEDAR C NR DESOTO, KS</v>
      </c>
      <c r="D227" s="3">
        <v>38.978055560000001</v>
      </c>
      <c r="E227" s="3">
        <v>-94.922777800000006</v>
      </c>
      <c r="F227" s="3">
        <v>151.25530562400002</v>
      </c>
      <c r="G227" s="5" t="s">
        <v>33</v>
      </c>
      <c r="H227" s="6">
        <v>4</v>
      </c>
      <c r="I227" s="4">
        <v>38.958300000000001</v>
      </c>
      <c r="J227" s="4">
        <v>-94.958299999999994</v>
      </c>
      <c r="K227" s="4">
        <v>154307</v>
      </c>
      <c r="L227" s="7">
        <f>ABS(K227-F227)/F227</f>
        <v>1019.1757840057926</v>
      </c>
    </row>
    <row r="228" spans="1:12" x14ac:dyDescent="0.25">
      <c r="A228">
        <v>209</v>
      </c>
      <c r="B228">
        <f>VLOOKUP(A228,dischargeStations_SORTED!$A$4:$D$243,3,FALSE)</f>
        <v>6892513</v>
      </c>
      <c r="C228" t="str">
        <f>VLOOKUP(A228,dischargeStations_SORTED!$A$4:$D$243,4,FALSE)</f>
        <v>MILL C AT JOHNSON DRIVE, SHAWNEE, KS</v>
      </c>
      <c r="D228" s="3">
        <v>39.029166670000002</v>
      </c>
      <c r="E228" s="3">
        <v>-94.817222200000003</v>
      </c>
      <c r="F228" s="3">
        <v>150.47830919100002</v>
      </c>
      <c r="G228" s="5" t="s">
        <v>39</v>
      </c>
      <c r="H228" s="6">
        <v>5</v>
      </c>
      <c r="I228" s="4">
        <v>39.041699999999999</v>
      </c>
      <c r="J228" s="4">
        <v>-94.791700000000006</v>
      </c>
      <c r="K228" s="4">
        <v>154841</v>
      </c>
      <c r="L228" s="7">
        <f>ABS(K228-F228)/F228</f>
        <v>1027.9921572913374</v>
      </c>
    </row>
    <row r="229" spans="1:12" x14ac:dyDescent="0.25">
      <c r="A229">
        <v>210</v>
      </c>
      <c r="B229">
        <f>VLOOKUP(A229,dischargeStations_SORTED!$A$4:$D$243,3,FALSE)</f>
        <v>6892360</v>
      </c>
      <c r="C229" t="str">
        <f>VLOOKUP(A229,dischargeStations_SORTED!$A$4:$D$243,4,FALSE)</f>
        <v>KILL C AT 95TH ST NR DESOTO, KS</v>
      </c>
      <c r="D229" s="3">
        <v>38.956666669999997</v>
      </c>
      <c r="E229" s="3">
        <v>-94.973611099999999</v>
      </c>
      <c r="F229" s="3">
        <v>138.30536507400001</v>
      </c>
      <c r="G229" s="5" t="s">
        <v>33</v>
      </c>
      <c r="H229" s="6">
        <v>4</v>
      </c>
      <c r="I229" s="4">
        <v>38.958300000000001</v>
      </c>
      <c r="J229" s="4">
        <v>-94.958299999999994</v>
      </c>
      <c r="K229" s="4">
        <v>154307</v>
      </c>
      <c r="L229" s="7">
        <f>ABS(K229-F229)/F229</f>
        <v>1114.6978611598934</v>
      </c>
    </row>
    <row r="230" spans="1:12" x14ac:dyDescent="0.25">
      <c r="A230">
        <v>217</v>
      </c>
      <c r="B230">
        <f>VLOOKUP(A230,dischargeStations_SORTED!$A$4:$D$243,3,FALSE)</f>
        <v>6889630</v>
      </c>
      <c r="C230" t="str">
        <f>VLOOKUP(A230,dischargeStations_SORTED!$A$4:$D$243,4,FALSE)</f>
        <v>SHUNGANUNGA C AT TOPEKA, KS</v>
      </c>
      <c r="D230" s="3">
        <v>39.029722759999999</v>
      </c>
      <c r="E230" s="3">
        <v>-95.685815000000005</v>
      </c>
      <c r="F230" s="3">
        <v>86.764601685000002</v>
      </c>
      <c r="G230" s="5" t="s">
        <v>17</v>
      </c>
      <c r="H230" s="6">
        <v>8</v>
      </c>
      <c r="I230" s="4">
        <v>39.041699999999999</v>
      </c>
      <c r="J230" s="4">
        <v>-95.708299999999994</v>
      </c>
      <c r="K230" s="4">
        <v>148121</v>
      </c>
      <c r="L230" s="7">
        <f>ABS(K230-F230)/F230</f>
        <v>1706.1593382950709</v>
      </c>
    </row>
    <row r="231" spans="1:12" x14ac:dyDescent="0.25">
      <c r="A231">
        <v>227</v>
      </c>
      <c r="B231">
        <f>VLOOKUP(A231,dischargeStations_SORTED!$A$4:$D$243,3,FALSE)</f>
        <v>6889580</v>
      </c>
      <c r="C231" t="str">
        <f>VLOOKUP(A231,dischargeStations_SORTED!$A$4:$D$243,4,FALSE)</f>
        <v>SHUNGANUNGA C AT SW 29TH ST, TOPEKA, KS</v>
      </c>
      <c r="D231" s="3">
        <v>39.014167540000003</v>
      </c>
      <c r="E231" s="3">
        <v>-95.748872500000004</v>
      </c>
      <c r="F231" s="3">
        <v>36.518832351</v>
      </c>
      <c r="G231" s="5" t="s">
        <v>17</v>
      </c>
      <c r="H231" s="6">
        <v>8</v>
      </c>
      <c r="I231" s="4">
        <v>39.041699999999999</v>
      </c>
      <c r="J231" s="4">
        <v>-95.708299999999994</v>
      </c>
      <c r="K231" s="4">
        <v>148121</v>
      </c>
      <c r="L231" s="7">
        <f>ABS(K231-F231)/F231</f>
        <v>4055.016867580488</v>
      </c>
    </row>
    <row r="232" spans="1:12" x14ac:dyDescent="0.25">
      <c r="A232">
        <v>230</v>
      </c>
      <c r="B232">
        <f>VLOOKUP(A232,dischargeStations_SORTED!$A$4:$D$243,3,FALSE)</f>
        <v>6889610</v>
      </c>
      <c r="C232" t="str">
        <f>VLOOKUP(A232,dischargeStations_SORTED!$A$4:$D$243,4,FALSE)</f>
        <v>SB SHUNGANUNGA C AT SW 37TH ST, TOPEKA, KS</v>
      </c>
      <c r="D232" s="3">
        <v>39.000278799999997</v>
      </c>
      <c r="E232" s="3">
        <v>-95.711927000000003</v>
      </c>
      <c r="F232" s="3">
        <v>30.043862076</v>
      </c>
      <c r="G232" s="5" t="s">
        <v>17</v>
      </c>
      <c r="H232" s="6">
        <v>8</v>
      </c>
      <c r="I232" s="4">
        <v>39.041699999999999</v>
      </c>
      <c r="J232" s="4">
        <v>-95.708299999999994</v>
      </c>
      <c r="K232" s="4">
        <v>148121</v>
      </c>
      <c r="L232" s="7">
        <f>ABS(K232-F232)/F232</f>
        <v>4929.1584338693856</v>
      </c>
    </row>
    <row r="233" spans="1:12" x14ac:dyDescent="0.25">
      <c r="A233">
        <v>232</v>
      </c>
      <c r="B233">
        <f>VLOOKUP(A233,dischargeStations_SORTED!$A$4:$D$243,3,FALSE)</f>
        <v>6879650</v>
      </c>
      <c r="C233" t="str">
        <f>VLOOKUP(A233,dischargeStations_SORTED!$A$4:$D$243,4,FALSE)</f>
        <v>KINGS C NR MANHATTAN, KS</v>
      </c>
      <c r="D233" s="3">
        <v>39.102074999999999</v>
      </c>
      <c r="E233" s="3">
        <v>-96.594688899999994</v>
      </c>
      <c r="F233" s="3">
        <v>11.499547208400001</v>
      </c>
      <c r="G233" s="5" t="s">
        <v>80</v>
      </c>
      <c r="H233" s="6">
        <v>9</v>
      </c>
      <c r="I233" s="4">
        <v>39.125</v>
      </c>
      <c r="J233" s="4">
        <v>-96.625</v>
      </c>
      <c r="K233" s="4">
        <v>119542</v>
      </c>
      <c r="L233" s="7">
        <f>ABS(K233-F233)/F233</f>
        <v>10394.36582037586</v>
      </c>
    </row>
    <row r="234" spans="1:12" x14ac:dyDescent="0.25">
      <c r="A234">
        <v>233</v>
      </c>
      <c r="B234">
        <f>VLOOKUP(A234,dischargeStations_SORTED!$A$4:$D$243,3,FALSE)</f>
        <v>6888925</v>
      </c>
      <c r="C234" t="str">
        <f>VLOOKUP(A234,dischargeStations_SORTED!$A$4:$D$243,4,FALSE)</f>
        <v>UNNAMED C NR KANSAS MUSEUM OF HISTORY, TOPEKA, KS</v>
      </c>
      <c r="D234" s="3">
        <v>39.056666800000002</v>
      </c>
      <c r="E234" s="3">
        <v>-95.772206400000002</v>
      </c>
      <c r="F234" s="3">
        <v>9.2203576716000004</v>
      </c>
      <c r="G234" s="5" t="s">
        <v>17</v>
      </c>
      <c r="H234" s="6">
        <v>8</v>
      </c>
      <c r="I234" s="4">
        <v>39.041699999999999</v>
      </c>
      <c r="J234" s="4">
        <v>-95.791700000000006</v>
      </c>
      <c r="K234" s="4">
        <v>147988</v>
      </c>
      <c r="L234" s="7">
        <f>ABS(K234-F234)/F234</f>
        <v>16049.136585896647</v>
      </c>
    </row>
    <row r="235" spans="1:12" x14ac:dyDescent="0.25">
      <c r="A235">
        <v>234</v>
      </c>
      <c r="B235">
        <f>VLOOKUP(A235,dischargeStations_SORTED!$A$4:$D$243,3,FALSE)</f>
        <v>6886850</v>
      </c>
      <c r="C235" t="str">
        <f>VLOOKUP(A235,dischargeStations_SORTED!$A$4:$D$243,4,FALSE)</f>
        <v>MILL C NR RILEY, KS</v>
      </c>
      <c r="D235" s="3">
        <v>39.309611099999998</v>
      </c>
      <c r="E235" s="3">
        <v>-96.741555599999998</v>
      </c>
      <c r="F235" s="3" t="s">
        <v>293</v>
      </c>
      <c r="G235" s="5" t="s">
        <v>55</v>
      </c>
      <c r="H235" s="6">
        <v>1</v>
      </c>
      <c r="I235" s="4">
        <v>39.291699999999999</v>
      </c>
      <c r="J235" s="4">
        <v>-96.708299999999994</v>
      </c>
      <c r="K235" s="4">
        <v>66.456900000000005</v>
      </c>
      <c r="L235" s="7" t="e">
        <f>ABS(K235-F235)/F235</f>
        <v>#VALUE!</v>
      </c>
    </row>
    <row r="236" spans="1:12" x14ac:dyDescent="0.25">
      <c r="A236">
        <v>235</v>
      </c>
      <c r="B236">
        <f>VLOOKUP(A236,dischargeStations_SORTED!$A$4:$D$243,3,FALSE)</f>
        <v>7138064</v>
      </c>
      <c r="C236" t="str">
        <f>VLOOKUP(A236,dischargeStations_SORTED!$A$4:$D$243,4,FALSE)</f>
        <v>SOUTHSIDE DITCH RETURN NR DEERFIELD, KS</v>
      </c>
      <c r="D236" s="3">
        <v>37.959861099999998</v>
      </c>
      <c r="E236" s="3">
        <v>-101.1207222</v>
      </c>
      <c r="F236" s="3" t="s">
        <v>293</v>
      </c>
      <c r="G236" s="5">
        <v>1</v>
      </c>
      <c r="H236" s="6">
        <v>2</v>
      </c>
      <c r="I236" s="4">
        <v>37.958300000000001</v>
      </c>
      <c r="J236" s="4">
        <v>-101.125</v>
      </c>
      <c r="K236" s="4">
        <v>76118.2</v>
      </c>
      <c r="L236" s="7" t="e">
        <f>ABS(K236-F236)/F236</f>
        <v>#VALUE!</v>
      </c>
    </row>
    <row r="237" spans="1:12" x14ac:dyDescent="0.25">
      <c r="A237">
        <v>236</v>
      </c>
      <c r="B237">
        <f>VLOOKUP(A237,dischargeStations_SORTED!$A$4:$D$243,3,FALSE)</f>
        <v>7137010</v>
      </c>
      <c r="C237" t="str">
        <f>VLOOKUP(A237,dischargeStations_SORTED!$A$4:$D$243,4,FALSE)</f>
        <v>FRONTIER DITCH RETURN NR COOLIDGE, KS</v>
      </c>
      <c r="D237" s="3">
        <v>38.031391669999998</v>
      </c>
      <c r="E237" s="3">
        <v>-101.93492500000001</v>
      </c>
      <c r="F237" s="3" t="s">
        <v>293</v>
      </c>
      <c r="G237" s="5" t="s">
        <v>33</v>
      </c>
      <c r="H237" s="6">
        <v>4</v>
      </c>
      <c r="I237" s="4">
        <v>38.041699999999999</v>
      </c>
      <c r="J237" s="4">
        <v>-101.958</v>
      </c>
      <c r="K237" s="4">
        <v>66464.2</v>
      </c>
      <c r="L237" s="7" t="e">
        <f>ABS(K237-F237)/F237</f>
        <v>#VALUE!</v>
      </c>
    </row>
    <row r="238" spans="1:12" x14ac:dyDescent="0.25">
      <c r="A238">
        <v>240</v>
      </c>
      <c r="B238">
        <f>VLOOKUP(A238,dischargeStations_SORTED!$A$4:$D$243,3,FALSE)</f>
        <v>7138075</v>
      </c>
      <c r="C238" t="str">
        <f>VLOOKUP(A238,dischargeStations_SORTED!$A$4:$D$243,4,FALSE)</f>
        <v>FARMERS DITCH NR DEERFIELD, KS</v>
      </c>
      <c r="D238" s="3">
        <v>37.998078880000001</v>
      </c>
      <c r="E238" s="3">
        <v>-101.06072279999999</v>
      </c>
      <c r="F238" s="3" t="s">
        <v>293</v>
      </c>
      <c r="G238" s="5" t="s">
        <v>17</v>
      </c>
      <c r="H238" s="6">
        <v>8</v>
      </c>
      <c r="I238" s="4">
        <v>37.958300000000001</v>
      </c>
      <c r="J238" s="4">
        <v>-101.042</v>
      </c>
      <c r="K238" s="4">
        <v>76321.399999999994</v>
      </c>
      <c r="L238" s="7" t="e">
        <f>ABS(K238-F238)/F238</f>
        <v>#VALUE!</v>
      </c>
    </row>
    <row r="239" spans="1:12" x14ac:dyDescent="0.25">
      <c r="A239">
        <v>239</v>
      </c>
      <c r="B239">
        <f>VLOOKUP(A239,dischargeStations_SORTED!$A$4:$D$243,3,FALSE)</f>
        <v>7138063</v>
      </c>
      <c r="C239" t="str">
        <f>VLOOKUP(A239,dischargeStations_SORTED!$A$4:$D$243,4,FALSE)</f>
        <v>SOUTHSIDE DITCH NR LAKIN, KS</v>
      </c>
      <c r="D239" s="3">
        <v>37.872239700000002</v>
      </c>
      <c r="E239" s="3">
        <v>-101.3587818</v>
      </c>
      <c r="F239" s="3" t="s">
        <v>293</v>
      </c>
      <c r="G239" s="5" t="s">
        <v>17</v>
      </c>
      <c r="H239" s="6">
        <v>8</v>
      </c>
      <c r="I239" s="4">
        <v>37.875</v>
      </c>
      <c r="J239" s="4">
        <v>-101.375</v>
      </c>
      <c r="K239" s="4">
        <v>74292.3</v>
      </c>
      <c r="L239" s="7" t="e">
        <f>ABS(K239-F239)/F239</f>
        <v>#VALUE!</v>
      </c>
    </row>
    <row r="240" spans="1:12" x14ac:dyDescent="0.25">
      <c r="A240">
        <v>238</v>
      </c>
      <c r="B240">
        <f>VLOOKUP(A240,dischargeStations_SORTED!$A$4:$D$243,3,FALSE)</f>
        <v>7138050</v>
      </c>
      <c r="C240" t="str">
        <f>VLOOKUP(A240,dischargeStations_SORTED!$A$4:$D$243,4,FALSE)</f>
        <v>AMAZON GREAT EASTERN DITCH NR LAKIN, KS</v>
      </c>
      <c r="D240" s="3">
        <v>37.89723858</v>
      </c>
      <c r="E240" s="3">
        <v>-101.4412815</v>
      </c>
      <c r="F240" s="3" t="s">
        <v>293</v>
      </c>
      <c r="G240" s="5" t="s">
        <v>17</v>
      </c>
      <c r="H240" s="6">
        <v>8</v>
      </c>
      <c r="I240" s="4">
        <v>37.875</v>
      </c>
      <c r="J240" s="4">
        <v>-101.458</v>
      </c>
      <c r="K240" s="4">
        <v>68157</v>
      </c>
      <c r="L240" s="7" t="e">
        <f>ABS(K240-F240)/F240</f>
        <v>#VALUE!</v>
      </c>
    </row>
    <row r="241" spans="1:12" x14ac:dyDescent="0.25">
      <c r="A241">
        <v>237</v>
      </c>
      <c r="B241">
        <f>VLOOKUP(A241,dischargeStations_SORTED!$A$4:$D$243,3,FALSE)</f>
        <v>7137000</v>
      </c>
      <c r="C241" t="str">
        <f>VLOOKUP(A241,dischargeStations_SORTED!$A$4:$D$243,4,FALSE)</f>
        <v>FRONTIER DITCH NR COOLIDGE, KS</v>
      </c>
      <c r="D241" s="3">
        <v>38.038345990000003</v>
      </c>
      <c r="E241" s="3">
        <v>-102.0390714</v>
      </c>
      <c r="F241" s="3" t="s">
        <v>293</v>
      </c>
      <c r="G241" s="5" t="s">
        <v>17</v>
      </c>
      <c r="H241" s="6">
        <v>8</v>
      </c>
      <c r="I241" s="4">
        <v>38.041699999999999</v>
      </c>
      <c r="J241" s="4">
        <v>-102.042</v>
      </c>
      <c r="K241" s="4">
        <v>66329</v>
      </c>
      <c r="L241" s="7" t="e">
        <f>ABS(K241-F241)/F241</f>
        <v>#VALUE!</v>
      </c>
    </row>
  </sheetData>
  <sortState xmlns:xlrd2="http://schemas.microsoft.com/office/spreadsheetml/2017/richdata2" ref="A2:L241">
    <sortCondition ref="L2:L241"/>
    <sortCondition descending="1" ref="F2:F241"/>
    <sortCondition ref="H2:H241"/>
    <sortCondition descending="1" ref="K2:K24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dischargeStations</vt:lpstr>
      <vt:lpstr>accuracy</vt:lpstr>
      <vt:lpstr>edwin_code_catchment_area_lddso</vt:lpstr>
      <vt:lpstr>dischargeStations_SORTED</vt:lpstr>
      <vt:lpstr>edwin_code_and_usgs_drain_area_</vt:lpstr>
      <vt:lpstr>table_edwin_code_pcrglobwb_catc</vt:lpstr>
      <vt:lpstr>final_table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2020-06-09T21:09:50Z</dcterms:created>
  <dcterms:modified xsi:type="dcterms:W3CDTF">2020-06-11T14:23:36Z</dcterms:modified>
</cp:coreProperties>
</file>