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dwin\github\edwinkost\pgb_data_for_prometheus_primes\data\"/>
    </mc:Choice>
  </mc:AlternateContent>
  <xr:revisionPtr revIDLastSave="0" documentId="13_ncr:1_{ABF3DA05-3850-453B-BE4C-85F698F16C8C}" xr6:coauthVersionLast="47" xr6:coauthVersionMax="47" xr10:uidLastSave="{00000000-0000-0000-0000-000000000000}"/>
  <bookViews>
    <workbookView xWindow="-120" yWindow="-120" windowWidth="29040" windowHeight="15840" tabRatio="734" activeTab="1" xr2:uid="{8DD76264-C2FB-48A2-8B6A-B0A9CA53C1E5}"/>
  </bookViews>
  <sheets>
    <sheet name="pgb_industrial_split_pow_ic" sheetId="1" r:id="rId1"/>
    <sheet name="lohrmann_abstm3py_capacmw_2015" sheetId="3" r:id="rId2"/>
    <sheet name="pgb_industrial_water_demad_2015" sheetId="6" r:id="rId3"/>
    <sheet name="pgb_power_split" sheetId="4" r:id="rId4"/>
    <sheet name="pgb_ic_201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9" i="1" l="1"/>
  <c r="K39" i="1"/>
  <c r="K211" i="1"/>
  <c r="K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5" i="3"/>
  <c r="J27" i="3"/>
  <c r="J28" i="3"/>
  <c r="J29" i="3"/>
  <c r="J31" i="3"/>
  <c r="J32" i="3"/>
  <c r="J33" i="3"/>
  <c r="J34" i="3"/>
  <c r="J35" i="3"/>
  <c r="J36" i="3"/>
  <c r="J37" i="3"/>
  <c r="J38" i="3"/>
  <c r="J39" i="3"/>
  <c r="J40" i="3"/>
  <c r="J41" i="3"/>
  <c r="J43" i="3"/>
  <c r="J44" i="3"/>
  <c r="J45" i="3"/>
  <c r="J46" i="3"/>
  <c r="J47" i="3"/>
  <c r="J48" i="3"/>
  <c r="J49" i="3"/>
  <c r="J50" i="3"/>
  <c r="J51" i="3"/>
  <c r="J53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1" i="3"/>
  <c r="J83" i="3"/>
  <c r="J84" i="3"/>
  <c r="J85" i="3"/>
  <c r="J86" i="3"/>
  <c r="J87" i="3"/>
  <c r="J88" i="3"/>
  <c r="J89" i="3"/>
  <c r="J90" i="3"/>
  <c r="J91" i="3"/>
  <c r="J93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7" i="3"/>
  <c r="J128" i="3"/>
  <c r="J131" i="3"/>
  <c r="J132" i="3"/>
  <c r="J133" i="3"/>
  <c r="J134" i="3"/>
  <c r="J136" i="3"/>
  <c r="J137" i="3"/>
  <c r="J138" i="3"/>
  <c r="J139" i="3"/>
  <c r="J140" i="3"/>
  <c r="J141" i="3"/>
  <c r="J142" i="3"/>
  <c r="J143" i="3"/>
  <c r="J146" i="3"/>
  <c r="H126" i="3"/>
  <c r="H1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2" i="3"/>
  <c r="G2" i="3" s="1"/>
  <c r="Q5" i="1"/>
  <c r="Q6" i="1"/>
  <c r="Q8" i="1"/>
  <c r="Q11" i="1"/>
  <c r="Q21" i="1"/>
  <c r="Q22" i="1"/>
  <c r="Q23" i="1"/>
  <c r="Q24" i="1"/>
  <c r="Q29" i="1"/>
  <c r="Q32" i="1"/>
  <c r="Q33" i="1"/>
  <c r="Q34" i="1"/>
  <c r="Q36" i="1"/>
  <c r="Q40" i="1"/>
  <c r="Q45" i="1"/>
  <c r="Q46" i="1"/>
  <c r="Q52" i="1"/>
  <c r="Q57" i="1"/>
  <c r="Q61" i="1"/>
  <c r="Q62" i="1"/>
  <c r="Q65" i="1"/>
  <c r="Q66" i="1"/>
  <c r="Q67" i="1"/>
  <c r="Q70" i="1"/>
  <c r="Q72" i="1"/>
  <c r="Q76" i="1"/>
  <c r="Q78" i="1"/>
  <c r="Q81" i="1"/>
  <c r="Q82" i="1"/>
  <c r="Q83" i="1"/>
  <c r="Q84" i="1"/>
  <c r="Q88" i="1"/>
  <c r="Q102" i="1"/>
  <c r="Q107" i="1"/>
  <c r="Q110" i="1"/>
  <c r="Q113" i="1"/>
  <c r="Q115" i="1"/>
  <c r="Q116" i="1"/>
  <c r="Q119" i="1"/>
  <c r="Q121" i="1"/>
  <c r="Q122" i="1"/>
  <c r="Q124" i="1"/>
  <c r="Q128" i="1"/>
  <c r="Q130" i="1"/>
  <c r="Q134" i="1"/>
  <c r="Q136" i="1"/>
  <c r="Q137" i="1"/>
  <c r="Q138" i="1"/>
  <c r="Q140" i="1"/>
  <c r="Q143" i="1"/>
  <c r="Q145" i="1"/>
  <c r="Q149" i="1"/>
  <c r="Q151" i="1"/>
  <c r="Q152" i="1"/>
  <c r="Q161" i="1"/>
  <c r="Q162" i="1"/>
  <c r="Q163" i="1"/>
  <c r="Q164" i="1"/>
  <c r="Q168" i="1"/>
  <c r="Q169" i="1"/>
  <c r="Q174" i="1"/>
  <c r="Q175" i="1"/>
  <c r="Q177" i="1"/>
  <c r="Q180" i="1"/>
  <c r="Q182" i="1"/>
  <c r="Q184" i="1"/>
  <c r="Q185" i="1"/>
  <c r="Q192" i="1"/>
  <c r="Q193" i="1"/>
  <c r="Q194" i="1"/>
  <c r="Q199" i="1"/>
  <c r="Q200" i="1"/>
  <c r="Q201" i="1"/>
  <c r="Q208" i="1"/>
  <c r="Q212" i="1"/>
  <c r="Q213" i="1"/>
  <c r="Q214" i="1"/>
  <c r="Q2" i="1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" i="4"/>
  <c r="H3" i="1"/>
  <c r="N3" i="1" s="1"/>
  <c r="H4" i="1"/>
  <c r="H4" i="3" s="1"/>
  <c r="H5" i="1"/>
  <c r="B5" i="4" s="1"/>
  <c r="H6" i="1"/>
  <c r="N6" i="1" s="1"/>
  <c r="H7" i="1"/>
  <c r="N7" i="1" s="1"/>
  <c r="H8" i="1"/>
  <c r="B8" i="4" s="1"/>
  <c r="H9" i="1"/>
  <c r="H6" i="3" s="1"/>
  <c r="H10" i="1"/>
  <c r="B10" i="4" s="1"/>
  <c r="H11" i="1"/>
  <c r="B11" i="4" s="1"/>
  <c r="H12" i="1"/>
  <c r="B12" i="4" s="1"/>
  <c r="H13" i="1"/>
  <c r="B13" i="4" s="1"/>
  <c r="H14" i="1"/>
  <c r="B14" i="4" s="1"/>
  <c r="H15" i="1"/>
  <c r="N15" i="1" s="1"/>
  <c r="H16" i="1"/>
  <c r="N16" i="1" s="1"/>
  <c r="H17" i="1"/>
  <c r="N17" i="1" s="1"/>
  <c r="H18" i="1"/>
  <c r="N18" i="1" s="1"/>
  <c r="H19" i="1"/>
  <c r="B19" i="4" s="1"/>
  <c r="H20" i="1"/>
  <c r="B20" i="4" s="1"/>
  <c r="H21" i="1"/>
  <c r="N21" i="1" s="1"/>
  <c r="H22" i="1"/>
  <c r="N22" i="1" s="1"/>
  <c r="H23" i="1"/>
  <c r="B23" i="4" s="1"/>
  <c r="H24" i="1"/>
  <c r="B24" i="4" s="1"/>
  <c r="H25" i="1"/>
  <c r="B25" i="4" s="1"/>
  <c r="H26" i="1"/>
  <c r="H18" i="3" s="1"/>
  <c r="H27" i="1"/>
  <c r="H19" i="3" s="1"/>
  <c r="H28" i="1"/>
  <c r="H20" i="3" s="1"/>
  <c r="H29" i="1"/>
  <c r="B29" i="4" s="1"/>
  <c r="H30" i="1"/>
  <c r="N30" i="1" s="1"/>
  <c r="H31" i="1"/>
  <c r="N31" i="1" s="1"/>
  <c r="H32" i="1"/>
  <c r="N32" i="1" s="1"/>
  <c r="H33" i="1"/>
  <c r="N33" i="1" s="1"/>
  <c r="H34" i="1"/>
  <c r="N34" i="1" s="1"/>
  <c r="H35" i="1"/>
  <c r="N35" i="1" s="1"/>
  <c r="H36" i="1"/>
  <c r="H24" i="3" s="1"/>
  <c r="H37" i="1"/>
  <c r="H25" i="3" s="1"/>
  <c r="H38" i="1"/>
  <c r="N38" i="1" s="1"/>
  <c r="H39" i="1"/>
  <c r="N39" i="1" s="1"/>
  <c r="H40" i="1"/>
  <c r="B40" i="4" s="1"/>
  <c r="H41" i="1"/>
  <c r="B41" i="4" s="1"/>
  <c r="H42" i="1"/>
  <c r="B42" i="4" s="1"/>
  <c r="H43" i="1"/>
  <c r="H28" i="3" s="1"/>
  <c r="H44" i="1"/>
  <c r="B44" i="4" s="1"/>
  <c r="H45" i="1"/>
  <c r="B45" i="4" s="1"/>
  <c r="H46" i="1"/>
  <c r="N46" i="1" s="1"/>
  <c r="H47" i="1"/>
  <c r="N47" i="1" s="1"/>
  <c r="H48" i="1"/>
  <c r="N48" i="1" s="1"/>
  <c r="H49" i="1"/>
  <c r="N49" i="1" s="1"/>
  <c r="H50" i="1"/>
  <c r="N50" i="1" s="1"/>
  <c r="H51" i="1"/>
  <c r="H34" i="3" s="1"/>
  <c r="H52" i="1"/>
  <c r="B52" i="4" s="1"/>
  <c r="H53" i="1"/>
  <c r="H35" i="3" s="1"/>
  <c r="I35" i="3" s="1"/>
  <c r="H54" i="1"/>
  <c r="N54" i="1" s="1"/>
  <c r="H55" i="1"/>
  <c r="N55" i="1" s="1"/>
  <c r="H56" i="1"/>
  <c r="H38" i="3" s="1"/>
  <c r="H57" i="1"/>
  <c r="B57" i="4" s="1"/>
  <c r="H58" i="1"/>
  <c r="B58" i="4" s="1"/>
  <c r="H59" i="1"/>
  <c r="H40" i="3" s="1"/>
  <c r="I40" i="3" s="1"/>
  <c r="H60" i="1"/>
  <c r="B60" i="4" s="1"/>
  <c r="H61" i="1"/>
  <c r="B61" i="4" s="1"/>
  <c r="H62" i="1"/>
  <c r="N62" i="1" s="1"/>
  <c r="H63" i="1"/>
  <c r="N63" i="1" s="1"/>
  <c r="H64" i="1"/>
  <c r="B64" i="4" s="1"/>
  <c r="H65" i="1"/>
  <c r="N65" i="1" s="1"/>
  <c r="H66" i="1"/>
  <c r="N66" i="1" s="1"/>
  <c r="H67" i="1"/>
  <c r="N67" i="1" s="1"/>
  <c r="H68" i="1"/>
  <c r="B68" i="4" s="1"/>
  <c r="H69" i="1"/>
  <c r="B69" i="4" s="1"/>
  <c r="H70" i="1"/>
  <c r="N70" i="1" s="1"/>
  <c r="H71" i="1"/>
  <c r="N71" i="1" s="1"/>
  <c r="H72" i="1"/>
  <c r="N72" i="1" s="1"/>
  <c r="H73" i="1"/>
  <c r="H48" i="3" s="1"/>
  <c r="H74" i="1"/>
  <c r="B74" i="4" s="1"/>
  <c r="H75" i="1"/>
  <c r="H50" i="3" s="1"/>
  <c r="H76" i="1"/>
  <c r="B76" i="4" s="1"/>
  <c r="H77" i="1"/>
  <c r="H51" i="3" s="1"/>
  <c r="I51" i="3" s="1"/>
  <c r="H78" i="1"/>
  <c r="N78" i="1" s="1"/>
  <c r="H79" i="1"/>
  <c r="N79" i="1" s="1"/>
  <c r="H80" i="1"/>
  <c r="N80" i="1" s="1"/>
  <c r="H81" i="1"/>
  <c r="N81" i="1" s="1"/>
  <c r="H82" i="1"/>
  <c r="N82" i="1" s="1"/>
  <c r="H83" i="1"/>
  <c r="N83" i="1" s="1"/>
  <c r="H84" i="1"/>
  <c r="H54" i="3" s="1"/>
  <c r="H85" i="1"/>
  <c r="H55" i="3" s="1"/>
  <c r="I55" i="3" s="1"/>
  <c r="H86" i="1"/>
  <c r="N86" i="1" s="1"/>
  <c r="H87" i="1"/>
  <c r="N87" i="1" s="1"/>
  <c r="H88" i="1"/>
  <c r="B88" i="4" s="1"/>
  <c r="H89" i="1"/>
  <c r="H58" i="3" s="1"/>
  <c r="H90" i="1"/>
  <c r="B90" i="4" s="1"/>
  <c r="H91" i="1"/>
  <c r="H60" i="3" s="1"/>
  <c r="H92" i="1"/>
  <c r="B92" i="4" s="1"/>
  <c r="H93" i="1"/>
  <c r="B93" i="4" s="1"/>
  <c r="H94" i="1"/>
  <c r="N94" i="1" s="1"/>
  <c r="H95" i="1"/>
  <c r="N95" i="1" s="1"/>
  <c r="H96" i="1"/>
  <c r="N96" i="1" s="1"/>
  <c r="H97" i="1"/>
  <c r="N97" i="1" s="1"/>
  <c r="H98" i="1"/>
  <c r="N98" i="1" s="1"/>
  <c r="H99" i="1"/>
  <c r="H68" i="3" s="1"/>
  <c r="H100" i="1"/>
  <c r="H69" i="3" s="1"/>
  <c r="H101" i="1"/>
  <c r="N101" i="1" s="1"/>
  <c r="H102" i="1"/>
  <c r="N102" i="1" s="1"/>
  <c r="H103" i="1"/>
  <c r="N103" i="1" s="1"/>
  <c r="H104" i="1"/>
  <c r="H72" i="3" s="1"/>
  <c r="H105" i="1"/>
  <c r="H73" i="3" s="1"/>
  <c r="H106" i="1"/>
  <c r="B106" i="4" s="1"/>
  <c r="H107" i="1"/>
  <c r="B107" i="4" s="1"/>
  <c r="H108" i="1"/>
  <c r="B108" i="4" s="1"/>
  <c r="H109" i="1"/>
  <c r="B109" i="4" s="1"/>
  <c r="H110" i="1"/>
  <c r="B110" i="4" s="1"/>
  <c r="H111" i="1"/>
  <c r="N111" i="1" s="1"/>
  <c r="H112" i="1"/>
  <c r="N112" i="1" s="1"/>
  <c r="H113" i="1"/>
  <c r="N113" i="1" s="1"/>
  <c r="H114" i="1"/>
  <c r="N114" i="1" s="1"/>
  <c r="H115" i="1"/>
  <c r="N115" i="1" s="1"/>
  <c r="H116" i="1"/>
  <c r="B116" i="4" s="1"/>
  <c r="H117" i="1"/>
  <c r="B117" i="4" s="1"/>
  <c r="H118" i="1"/>
  <c r="N118" i="1" s="1"/>
  <c r="H119" i="1"/>
  <c r="N119" i="1" s="1"/>
  <c r="H120" i="1"/>
  <c r="H83" i="3" s="1"/>
  <c r="H121" i="1"/>
  <c r="B121" i="4" s="1"/>
  <c r="H122" i="1"/>
  <c r="B122" i="4" s="1"/>
  <c r="H123" i="1"/>
  <c r="H84" i="3" s="1"/>
  <c r="H124" i="1"/>
  <c r="B124" i="4" s="1"/>
  <c r="H125" i="1"/>
  <c r="H85" i="3" s="1"/>
  <c r="H126" i="1"/>
  <c r="N126" i="1" s="1"/>
  <c r="H127" i="1"/>
  <c r="N127" i="1" s="1"/>
  <c r="H128" i="1"/>
  <c r="N128" i="1" s="1"/>
  <c r="H129" i="1"/>
  <c r="N129" i="1" s="1"/>
  <c r="H130" i="1"/>
  <c r="N130" i="1" s="1"/>
  <c r="H131" i="1"/>
  <c r="N131" i="1" s="1"/>
  <c r="H132" i="1"/>
  <c r="H90" i="3" s="1"/>
  <c r="H133" i="1"/>
  <c r="H91" i="3" s="1"/>
  <c r="H134" i="1"/>
  <c r="N134" i="1" s="1"/>
  <c r="H135" i="1"/>
  <c r="N135" i="1" s="1"/>
  <c r="H136" i="1"/>
  <c r="H94" i="3" s="1"/>
  <c r="H137" i="1"/>
  <c r="B137" i="4" s="1"/>
  <c r="H138" i="1"/>
  <c r="B138" i="4" s="1"/>
  <c r="H139" i="1"/>
  <c r="H95" i="3" s="1"/>
  <c r="H140" i="1"/>
  <c r="B140" i="4" s="1"/>
  <c r="H141" i="1"/>
  <c r="B141" i="4" s="1"/>
  <c r="H142" i="1"/>
  <c r="N142" i="1" s="1"/>
  <c r="H143" i="1"/>
  <c r="N143" i="1" s="1"/>
  <c r="H144" i="1"/>
  <c r="N144" i="1" s="1"/>
  <c r="H145" i="1"/>
  <c r="N145" i="1" s="1"/>
  <c r="H146" i="1"/>
  <c r="N146" i="1" s="1"/>
  <c r="H147" i="1"/>
  <c r="H100" i="3" s="1"/>
  <c r="I100" i="3" s="1"/>
  <c r="H148" i="1"/>
  <c r="H101" i="3" s="1"/>
  <c r="H149" i="1"/>
  <c r="B149" i="4" s="1"/>
  <c r="H150" i="1"/>
  <c r="N150" i="1" s="1"/>
  <c r="H151" i="1"/>
  <c r="N151" i="1" s="1"/>
  <c r="H152" i="1"/>
  <c r="B152" i="4" s="1"/>
  <c r="H153" i="1"/>
  <c r="H103" i="3" s="1"/>
  <c r="H154" i="1"/>
  <c r="B154" i="4" s="1"/>
  <c r="H155" i="1"/>
  <c r="H105" i="3" s="1"/>
  <c r="H156" i="1"/>
  <c r="B156" i="4" s="1"/>
  <c r="H157" i="1"/>
  <c r="B157" i="4" s="1"/>
  <c r="H158" i="1"/>
  <c r="N158" i="1" s="1"/>
  <c r="H159" i="1"/>
  <c r="N159" i="1" s="1"/>
  <c r="H160" i="1"/>
  <c r="N160" i="1" s="1"/>
  <c r="H161" i="1"/>
  <c r="N161" i="1" s="1"/>
  <c r="H162" i="1"/>
  <c r="N162" i="1" s="1"/>
  <c r="H163" i="1"/>
  <c r="B163" i="4" s="1"/>
  <c r="H164" i="1"/>
  <c r="B164" i="4" s="1"/>
  <c r="H165" i="1"/>
  <c r="N165" i="1" s="1"/>
  <c r="H166" i="1"/>
  <c r="N166" i="1" s="1"/>
  <c r="H167" i="1"/>
  <c r="N167" i="1" s="1"/>
  <c r="H168" i="1"/>
  <c r="N168" i="1" s="1"/>
  <c r="H169" i="1"/>
  <c r="B169" i="4" s="1"/>
  <c r="H170" i="1"/>
  <c r="H114" i="3" s="1"/>
  <c r="H171" i="1"/>
  <c r="H115" i="3" s="1"/>
  <c r="H172" i="1"/>
  <c r="H116" i="3" s="1"/>
  <c r="H173" i="1"/>
  <c r="H117" i="3" s="1"/>
  <c r="I117" i="3" s="1"/>
  <c r="H174" i="1"/>
  <c r="N174" i="1" s="1"/>
  <c r="H175" i="1"/>
  <c r="N175" i="1" s="1"/>
  <c r="H176" i="1"/>
  <c r="N176" i="1" s="1"/>
  <c r="H177" i="1"/>
  <c r="N177" i="1" s="1"/>
  <c r="H178" i="1"/>
  <c r="N178" i="1" s="1"/>
  <c r="H179" i="1"/>
  <c r="H120" i="3" s="1"/>
  <c r="I120" i="3" s="1"/>
  <c r="H180" i="1"/>
  <c r="B180" i="4" s="1"/>
  <c r="H181" i="1"/>
  <c r="N181" i="1" s="1"/>
  <c r="H182" i="1"/>
  <c r="N182" i="1" s="1"/>
  <c r="H183" i="1"/>
  <c r="N183" i="1" s="1"/>
  <c r="H184" i="1"/>
  <c r="N184" i="1" s="1"/>
  <c r="H185" i="1"/>
  <c r="B185" i="4" s="1"/>
  <c r="H186" i="1"/>
  <c r="B186" i="4" s="1"/>
  <c r="H187" i="1"/>
  <c r="H124" i="3" s="1"/>
  <c r="I124" i="3" s="1"/>
  <c r="H188" i="1"/>
  <c r="B188" i="4" s="1"/>
  <c r="H189" i="1"/>
  <c r="B189" i="4" s="1"/>
  <c r="H190" i="1"/>
  <c r="N190" i="1" s="1"/>
  <c r="H191" i="1"/>
  <c r="N191" i="1" s="1"/>
  <c r="H192" i="1"/>
  <c r="N192" i="1" s="1"/>
  <c r="H193" i="1"/>
  <c r="N193" i="1" s="1"/>
  <c r="H194" i="1"/>
  <c r="N194" i="1" s="1"/>
  <c r="H195" i="1"/>
  <c r="N195" i="1" s="1"/>
  <c r="H196" i="1"/>
  <c r="H132" i="3" s="1"/>
  <c r="I132" i="3" s="1"/>
  <c r="H197" i="1"/>
  <c r="N197" i="1" s="1"/>
  <c r="H198" i="1"/>
  <c r="N198" i="1" s="1"/>
  <c r="H199" i="1"/>
  <c r="N199" i="1" s="1"/>
  <c r="H200" i="1"/>
  <c r="N200" i="1" s="1"/>
  <c r="H201" i="1"/>
  <c r="H135" i="3" s="1"/>
  <c r="H202" i="1"/>
  <c r="B202" i="4" s="1"/>
  <c r="H203" i="1"/>
  <c r="H137" i="3" s="1"/>
  <c r="H204" i="1"/>
  <c r="B204" i="4" s="1"/>
  <c r="H205" i="1"/>
  <c r="B205" i="4" s="1"/>
  <c r="H206" i="1"/>
  <c r="N206" i="1" s="1"/>
  <c r="H207" i="1"/>
  <c r="N207" i="1" s="1"/>
  <c r="H208" i="1"/>
  <c r="N208" i="1" s="1"/>
  <c r="H209" i="1"/>
  <c r="N209" i="1" s="1"/>
  <c r="H210" i="1"/>
  <c r="N210" i="1" s="1"/>
  <c r="H211" i="1"/>
  <c r="N211" i="1" s="1"/>
  <c r="H212" i="1"/>
  <c r="B212" i="4" s="1"/>
  <c r="H213" i="1"/>
  <c r="N213" i="1" s="1"/>
  <c r="H214" i="1"/>
  <c r="N214" i="1" s="1"/>
  <c r="H215" i="1"/>
  <c r="N215" i="1" s="1"/>
  <c r="H2" i="1"/>
  <c r="H2" i="3" s="1"/>
  <c r="K5" i="1"/>
  <c r="B5" i="5" s="1"/>
  <c r="K6" i="1"/>
  <c r="O6" i="1" s="1"/>
  <c r="K8" i="1"/>
  <c r="O8" i="1" s="1"/>
  <c r="K11" i="1"/>
  <c r="O11" i="1" s="1"/>
  <c r="K21" i="1"/>
  <c r="O21" i="1" s="1"/>
  <c r="K22" i="1"/>
  <c r="O22" i="1" s="1"/>
  <c r="K23" i="1"/>
  <c r="B23" i="5" s="1"/>
  <c r="K24" i="1"/>
  <c r="O24" i="1" s="1"/>
  <c r="K29" i="1"/>
  <c r="K32" i="1"/>
  <c r="O32" i="1" s="1"/>
  <c r="K33" i="1"/>
  <c r="B33" i="5" s="1"/>
  <c r="K34" i="1"/>
  <c r="B34" i="5" s="1"/>
  <c r="K36" i="1"/>
  <c r="B36" i="5" s="1"/>
  <c r="K40" i="1"/>
  <c r="O40" i="1" s="1"/>
  <c r="K45" i="1"/>
  <c r="K46" i="1"/>
  <c r="B46" i="5" s="1"/>
  <c r="K52" i="1"/>
  <c r="K57" i="1"/>
  <c r="K61" i="1"/>
  <c r="B61" i="5" s="1"/>
  <c r="K62" i="1"/>
  <c r="B62" i="5" s="1"/>
  <c r="K65" i="1"/>
  <c r="B65" i="5" s="1"/>
  <c r="K66" i="1"/>
  <c r="O66" i="1" s="1"/>
  <c r="K67" i="1"/>
  <c r="O67" i="1" s="1"/>
  <c r="K70" i="1"/>
  <c r="O70" i="1" s="1"/>
  <c r="K72" i="1"/>
  <c r="O72" i="1" s="1"/>
  <c r="K76" i="1"/>
  <c r="O76" i="1" s="1"/>
  <c r="K78" i="1"/>
  <c r="B78" i="5" s="1"/>
  <c r="K81" i="1"/>
  <c r="B81" i="5" s="1"/>
  <c r="K82" i="1"/>
  <c r="B82" i="5" s="1"/>
  <c r="K83" i="1"/>
  <c r="O83" i="1" s="1"/>
  <c r="K84" i="1"/>
  <c r="K88" i="1"/>
  <c r="O88" i="1" s="1"/>
  <c r="K102" i="1"/>
  <c r="O102" i="1" s="1"/>
  <c r="K107" i="1"/>
  <c r="K110" i="1"/>
  <c r="B110" i="5" s="1"/>
  <c r="K113" i="1"/>
  <c r="B113" i="5" s="1"/>
  <c r="K115" i="1"/>
  <c r="O115" i="1" s="1"/>
  <c r="K116" i="1"/>
  <c r="K119" i="1"/>
  <c r="O119" i="1" s="1"/>
  <c r="K121" i="1"/>
  <c r="K122" i="1"/>
  <c r="B122" i="5" s="1"/>
  <c r="K124" i="1"/>
  <c r="O124" i="1" s="1"/>
  <c r="K128" i="1"/>
  <c r="O128" i="1" s="1"/>
  <c r="K130" i="1"/>
  <c r="B130" i="5" s="1"/>
  <c r="K134" i="1"/>
  <c r="O134" i="1" s="1"/>
  <c r="K136" i="1"/>
  <c r="O136" i="1" s="1"/>
  <c r="K137" i="1"/>
  <c r="K138" i="1"/>
  <c r="B138" i="5" s="1"/>
  <c r="K140" i="1"/>
  <c r="O140" i="1" s="1"/>
  <c r="K143" i="1"/>
  <c r="O143" i="1" s="1"/>
  <c r="K145" i="1"/>
  <c r="B145" i="5" s="1"/>
  <c r="K149" i="1"/>
  <c r="B149" i="5" s="1"/>
  <c r="K151" i="1"/>
  <c r="O151" i="1" s="1"/>
  <c r="K152" i="1"/>
  <c r="O152" i="1" s="1"/>
  <c r="K161" i="1"/>
  <c r="B161" i="5" s="1"/>
  <c r="K162" i="1"/>
  <c r="O162" i="1" s="1"/>
  <c r="K163" i="1"/>
  <c r="O163" i="1" s="1"/>
  <c r="K164" i="1"/>
  <c r="K168" i="1"/>
  <c r="B168" i="5" s="1"/>
  <c r="K169" i="1"/>
  <c r="K174" i="1"/>
  <c r="O174" i="1" s="1"/>
  <c r="K175" i="1"/>
  <c r="O175" i="1" s="1"/>
  <c r="K177" i="1"/>
  <c r="O177" i="1" s="1"/>
  <c r="K180" i="1"/>
  <c r="B180" i="5" s="1"/>
  <c r="K182" i="1"/>
  <c r="O182" i="1" s="1"/>
  <c r="K184" i="1"/>
  <c r="O184" i="1" s="1"/>
  <c r="K185" i="1"/>
  <c r="K192" i="1"/>
  <c r="O192" i="1" s="1"/>
  <c r="K193" i="1"/>
  <c r="B193" i="5" s="1"/>
  <c r="K194" i="1"/>
  <c r="O194" i="1" s="1"/>
  <c r="K199" i="1"/>
  <c r="O199" i="1" s="1"/>
  <c r="K200" i="1"/>
  <c r="O200" i="1" s="1"/>
  <c r="K201" i="1"/>
  <c r="K208" i="1"/>
  <c r="O208" i="1" s="1"/>
  <c r="K212" i="1"/>
  <c r="B212" i="5" s="1"/>
  <c r="K213" i="1"/>
  <c r="B213" i="5" s="1"/>
  <c r="K214" i="1"/>
  <c r="O214" i="1" s="1"/>
  <c r="K2" i="1"/>
  <c r="B2" i="5" s="1"/>
  <c r="N64" i="1"/>
  <c r="N88" i="1"/>
  <c r="N136" i="1"/>
  <c r="N163" i="1"/>
  <c r="N1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" i="1"/>
  <c r="F3" i="1"/>
  <c r="K3" i="1" s="1"/>
  <c r="O3" i="1" s="1"/>
  <c r="F4" i="1"/>
  <c r="K4" i="1" s="1"/>
  <c r="B4" i="5" s="1"/>
  <c r="F5" i="1"/>
  <c r="F6" i="1"/>
  <c r="F7" i="1"/>
  <c r="K7" i="1" s="1"/>
  <c r="O7" i="1" s="1"/>
  <c r="F8" i="1"/>
  <c r="F9" i="1"/>
  <c r="K9" i="1" s="1"/>
  <c r="F10" i="1"/>
  <c r="K10" i="1" s="1"/>
  <c r="B10" i="5" s="1"/>
  <c r="F11" i="1"/>
  <c r="F12" i="1"/>
  <c r="K12" i="1" s="1"/>
  <c r="F13" i="1"/>
  <c r="K13" i="1" s="1"/>
  <c r="F14" i="1"/>
  <c r="K14" i="1" s="1"/>
  <c r="O14" i="1" s="1"/>
  <c r="F15" i="1"/>
  <c r="K15" i="1" s="1"/>
  <c r="O15" i="1" s="1"/>
  <c r="F16" i="1"/>
  <c r="K16" i="1" s="1"/>
  <c r="O16" i="1" s="1"/>
  <c r="F17" i="1"/>
  <c r="K17" i="1" s="1"/>
  <c r="O17" i="1" s="1"/>
  <c r="F18" i="1"/>
  <c r="K18" i="1" s="1"/>
  <c r="O18" i="1" s="1"/>
  <c r="F19" i="1"/>
  <c r="K19" i="1" s="1"/>
  <c r="O19" i="1" s="1"/>
  <c r="F20" i="1"/>
  <c r="K20" i="1" s="1"/>
  <c r="B20" i="5" s="1"/>
  <c r="F21" i="1"/>
  <c r="F22" i="1"/>
  <c r="F23" i="1"/>
  <c r="F24" i="1"/>
  <c r="F25" i="1"/>
  <c r="K25" i="1" s="1"/>
  <c r="F26" i="1"/>
  <c r="K26" i="1" s="1"/>
  <c r="B26" i="5" s="1"/>
  <c r="F27" i="1"/>
  <c r="K27" i="1" s="1"/>
  <c r="O27" i="1" s="1"/>
  <c r="F28" i="1"/>
  <c r="K28" i="1" s="1"/>
  <c r="O28" i="1" s="1"/>
  <c r="F29" i="1"/>
  <c r="F30" i="1"/>
  <c r="K30" i="1" s="1"/>
  <c r="O30" i="1" s="1"/>
  <c r="F31" i="1"/>
  <c r="K31" i="1" s="1"/>
  <c r="O31" i="1" s="1"/>
  <c r="F32" i="1"/>
  <c r="F33" i="1"/>
  <c r="F34" i="1"/>
  <c r="F35" i="1"/>
  <c r="K35" i="1" s="1"/>
  <c r="O35" i="1" s="1"/>
  <c r="F36" i="1"/>
  <c r="F37" i="1"/>
  <c r="K37" i="1" s="1"/>
  <c r="O37" i="1" s="1"/>
  <c r="F38" i="1"/>
  <c r="K38" i="1" s="1"/>
  <c r="O38" i="1" s="1"/>
  <c r="F39" i="1"/>
  <c r="F40" i="1"/>
  <c r="F41" i="1"/>
  <c r="F42" i="1"/>
  <c r="K42" i="1" s="1"/>
  <c r="B42" i="5" s="1"/>
  <c r="F43" i="1"/>
  <c r="K43" i="1" s="1"/>
  <c r="O43" i="1" s="1"/>
  <c r="F44" i="1"/>
  <c r="K44" i="1" s="1"/>
  <c r="O44" i="1" s="1"/>
  <c r="F45" i="1"/>
  <c r="F46" i="1"/>
  <c r="F47" i="1"/>
  <c r="F48" i="1"/>
  <c r="K48" i="1" s="1"/>
  <c r="O48" i="1" s="1"/>
  <c r="F49" i="1"/>
  <c r="K49" i="1" s="1"/>
  <c r="O49" i="1" s="1"/>
  <c r="F50" i="1"/>
  <c r="K50" i="1" s="1"/>
  <c r="O50" i="1" s="1"/>
  <c r="F51" i="1"/>
  <c r="K51" i="1" s="1"/>
  <c r="O51" i="1" s="1"/>
  <c r="F52" i="1"/>
  <c r="F53" i="1"/>
  <c r="K53" i="1" s="1"/>
  <c r="O53" i="1" s="1"/>
  <c r="F54" i="1"/>
  <c r="K54" i="1" s="1"/>
  <c r="O54" i="1" s="1"/>
  <c r="F55" i="1"/>
  <c r="K55" i="1" s="1"/>
  <c r="O55" i="1" s="1"/>
  <c r="F56" i="1"/>
  <c r="K56" i="1" s="1"/>
  <c r="O56" i="1" s="1"/>
  <c r="F57" i="1"/>
  <c r="F58" i="1"/>
  <c r="K58" i="1" s="1"/>
  <c r="B58" i="5" s="1"/>
  <c r="F59" i="1"/>
  <c r="K59" i="1" s="1"/>
  <c r="O59" i="1" s="1"/>
  <c r="F60" i="1"/>
  <c r="K60" i="1" s="1"/>
  <c r="O60" i="1" s="1"/>
  <c r="F61" i="1"/>
  <c r="F62" i="1"/>
  <c r="F63" i="1"/>
  <c r="K63" i="1" s="1"/>
  <c r="O63" i="1" s="1"/>
  <c r="F64" i="1"/>
  <c r="K64" i="1" s="1"/>
  <c r="O64" i="1" s="1"/>
  <c r="F65" i="1"/>
  <c r="F66" i="1"/>
  <c r="F67" i="1"/>
  <c r="F68" i="1"/>
  <c r="K68" i="1" s="1"/>
  <c r="B68" i="5" s="1"/>
  <c r="F69" i="1"/>
  <c r="K69" i="1" s="1"/>
  <c r="O69" i="1" s="1"/>
  <c r="F70" i="1"/>
  <c r="F71" i="1"/>
  <c r="K71" i="1" s="1"/>
  <c r="O71" i="1" s="1"/>
  <c r="F72" i="1"/>
  <c r="F73" i="1"/>
  <c r="K73" i="1" s="1"/>
  <c r="F74" i="1"/>
  <c r="K74" i="1" s="1"/>
  <c r="B74" i="5" s="1"/>
  <c r="F75" i="1"/>
  <c r="K75" i="1" s="1"/>
  <c r="O75" i="1" s="1"/>
  <c r="F76" i="1"/>
  <c r="F77" i="1"/>
  <c r="K77" i="1" s="1"/>
  <c r="F78" i="1"/>
  <c r="F79" i="1"/>
  <c r="K79" i="1" s="1"/>
  <c r="O79" i="1" s="1"/>
  <c r="F80" i="1"/>
  <c r="K80" i="1" s="1"/>
  <c r="O80" i="1" s="1"/>
  <c r="F81" i="1"/>
  <c r="F82" i="1"/>
  <c r="F83" i="1"/>
  <c r="F84" i="1"/>
  <c r="F85" i="1"/>
  <c r="K85" i="1" s="1"/>
  <c r="O85" i="1" s="1"/>
  <c r="F86" i="1"/>
  <c r="K86" i="1" s="1"/>
  <c r="O86" i="1" s="1"/>
  <c r="F87" i="1"/>
  <c r="K87" i="1" s="1"/>
  <c r="O87" i="1" s="1"/>
  <c r="F88" i="1"/>
  <c r="F89" i="1"/>
  <c r="K89" i="1" s="1"/>
  <c r="F90" i="1"/>
  <c r="K90" i="1" s="1"/>
  <c r="B90" i="5" s="1"/>
  <c r="F91" i="1"/>
  <c r="K91" i="1" s="1"/>
  <c r="O91" i="1" s="1"/>
  <c r="F92" i="1"/>
  <c r="K92" i="1" s="1"/>
  <c r="O92" i="1" s="1"/>
  <c r="F93" i="1"/>
  <c r="K93" i="1" s="1"/>
  <c r="O93" i="1" s="1"/>
  <c r="F94" i="1"/>
  <c r="K94" i="1" s="1"/>
  <c r="O94" i="1" s="1"/>
  <c r="F95" i="1"/>
  <c r="K95" i="1" s="1"/>
  <c r="O95" i="1" s="1"/>
  <c r="F96" i="1"/>
  <c r="K96" i="1" s="1"/>
  <c r="O96" i="1" s="1"/>
  <c r="F97" i="1"/>
  <c r="K97" i="1" s="1"/>
  <c r="O97" i="1" s="1"/>
  <c r="F98" i="1"/>
  <c r="K98" i="1" s="1"/>
  <c r="O98" i="1" s="1"/>
  <c r="F99" i="1"/>
  <c r="K99" i="1" s="1"/>
  <c r="O99" i="1" s="1"/>
  <c r="F100" i="1"/>
  <c r="K100" i="1" s="1"/>
  <c r="B100" i="5" s="1"/>
  <c r="F101" i="1"/>
  <c r="K101" i="1" s="1"/>
  <c r="O101" i="1" s="1"/>
  <c r="F102" i="1"/>
  <c r="F103" i="1"/>
  <c r="K103" i="1" s="1"/>
  <c r="O103" i="1" s="1"/>
  <c r="F104" i="1"/>
  <c r="K104" i="1" s="1"/>
  <c r="O104" i="1" s="1"/>
  <c r="F105" i="1"/>
  <c r="K105" i="1" s="1"/>
  <c r="F106" i="1"/>
  <c r="K106" i="1" s="1"/>
  <c r="B106" i="5" s="1"/>
  <c r="F107" i="1"/>
  <c r="F108" i="1"/>
  <c r="K108" i="1" s="1"/>
  <c r="F109" i="1"/>
  <c r="K109" i="1" s="1"/>
  <c r="F110" i="1"/>
  <c r="F111" i="1"/>
  <c r="K111" i="1" s="1"/>
  <c r="O111" i="1" s="1"/>
  <c r="F112" i="1"/>
  <c r="K112" i="1" s="1"/>
  <c r="O112" i="1" s="1"/>
  <c r="F113" i="1"/>
  <c r="F114" i="1"/>
  <c r="K114" i="1" s="1"/>
  <c r="O114" i="1" s="1"/>
  <c r="F115" i="1"/>
  <c r="F116" i="1"/>
  <c r="F117" i="1"/>
  <c r="K117" i="1" s="1"/>
  <c r="O117" i="1" s="1"/>
  <c r="F118" i="1"/>
  <c r="K118" i="1" s="1"/>
  <c r="O118" i="1" s="1"/>
  <c r="F119" i="1"/>
  <c r="F120" i="1"/>
  <c r="K120" i="1" s="1"/>
  <c r="O120" i="1" s="1"/>
  <c r="F121" i="1"/>
  <c r="F122" i="1"/>
  <c r="F123" i="1"/>
  <c r="K123" i="1" s="1"/>
  <c r="F124" i="1"/>
  <c r="F125" i="1"/>
  <c r="K125" i="1" s="1"/>
  <c r="O125" i="1" s="1"/>
  <c r="F126" i="1"/>
  <c r="K126" i="1" s="1"/>
  <c r="O126" i="1" s="1"/>
  <c r="F127" i="1"/>
  <c r="K127" i="1" s="1"/>
  <c r="O127" i="1" s="1"/>
  <c r="F128" i="1"/>
  <c r="F129" i="1"/>
  <c r="K129" i="1" s="1"/>
  <c r="O129" i="1" s="1"/>
  <c r="F130" i="1"/>
  <c r="F131" i="1"/>
  <c r="K131" i="1" s="1"/>
  <c r="O131" i="1" s="1"/>
  <c r="F132" i="1"/>
  <c r="K132" i="1" s="1"/>
  <c r="B132" i="5" s="1"/>
  <c r="F133" i="1"/>
  <c r="K133" i="1" s="1"/>
  <c r="O133" i="1" s="1"/>
  <c r="F134" i="1"/>
  <c r="F135" i="1"/>
  <c r="K135" i="1" s="1"/>
  <c r="O135" i="1" s="1"/>
  <c r="F136" i="1"/>
  <c r="F137" i="1"/>
  <c r="F138" i="1"/>
  <c r="F139" i="1"/>
  <c r="K139" i="1" s="1"/>
  <c r="O139" i="1" s="1"/>
  <c r="F140" i="1"/>
  <c r="F141" i="1"/>
  <c r="K141" i="1" s="1"/>
  <c r="O141" i="1" s="1"/>
  <c r="F142" i="1"/>
  <c r="K142" i="1" s="1"/>
  <c r="O142" i="1" s="1"/>
  <c r="F143" i="1"/>
  <c r="F144" i="1"/>
  <c r="K144" i="1" s="1"/>
  <c r="O144" i="1" s="1"/>
  <c r="F145" i="1"/>
  <c r="F146" i="1"/>
  <c r="K146" i="1" s="1"/>
  <c r="O146" i="1" s="1"/>
  <c r="F147" i="1"/>
  <c r="K147" i="1" s="1"/>
  <c r="O147" i="1" s="1"/>
  <c r="F148" i="1"/>
  <c r="K148" i="1" s="1"/>
  <c r="B148" i="5" s="1"/>
  <c r="F149" i="1"/>
  <c r="F150" i="1"/>
  <c r="K150" i="1" s="1"/>
  <c r="O150" i="1" s="1"/>
  <c r="F151" i="1"/>
  <c r="F152" i="1"/>
  <c r="F153" i="1"/>
  <c r="K153" i="1" s="1"/>
  <c r="F154" i="1"/>
  <c r="K154" i="1" s="1"/>
  <c r="B154" i="5" s="1"/>
  <c r="F155" i="1"/>
  <c r="K155" i="1" s="1"/>
  <c r="O155" i="1" s="1"/>
  <c r="F156" i="1"/>
  <c r="K156" i="1" s="1"/>
  <c r="O156" i="1" s="1"/>
  <c r="F157" i="1"/>
  <c r="K157" i="1" s="1"/>
  <c r="F158" i="1"/>
  <c r="K158" i="1" s="1"/>
  <c r="O158" i="1" s="1"/>
  <c r="F159" i="1"/>
  <c r="K159" i="1" s="1"/>
  <c r="O159" i="1" s="1"/>
  <c r="F160" i="1"/>
  <c r="K160" i="1" s="1"/>
  <c r="O160" i="1" s="1"/>
  <c r="F161" i="1"/>
  <c r="F162" i="1"/>
  <c r="F163" i="1"/>
  <c r="F164" i="1"/>
  <c r="F165" i="1"/>
  <c r="K165" i="1" s="1"/>
  <c r="O165" i="1" s="1"/>
  <c r="F166" i="1"/>
  <c r="K166" i="1" s="1"/>
  <c r="O166" i="1" s="1"/>
  <c r="F167" i="1"/>
  <c r="K167" i="1" s="1"/>
  <c r="O167" i="1" s="1"/>
  <c r="F168" i="1"/>
  <c r="F169" i="1"/>
  <c r="F170" i="1"/>
  <c r="K170" i="1" s="1"/>
  <c r="B170" i="5" s="1"/>
  <c r="F171" i="1"/>
  <c r="K171" i="1" s="1"/>
  <c r="O171" i="1" s="1"/>
  <c r="F172" i="1"/>
  <c r="K172" i="1" s="1"/>
  <c r="O172" i="1" s="1"/>
  <c r="F173" i="1"/>
  <c r="K173" i="1" s="1"/>
  <c r="F174" i="1"/>
  <c r="F175" i="1"/>
  <c r="F176" i="1"/>
  <c r="K176" i="1" s="1"/>
  <c r="O176" i="1" s="1"/>
  <c r="F177" i="1"/>
  <c r="F178" i="1"/>
  <c r="K178" i="1" s="1"/>
  <c r="O178" i="1" s="1"/>
  <c r="F179" i="1"/>
  <c r="K179" i="1" s="1"/>
  <c r="O179" i="1" s="1"/>
  <c r="F180" i="1"/>
  <c r="F181" i="1"/>
  <c r="K181" i="1" s="1"/>
  <c r="O181" i="1" s="1"/>
  <c r="F182" i="1"/>
  <c r="F183" i="1"/>
  <c r="K183" i="1" s="1"/>
  <c r="O183" i="1" s="1"/>
  <c r="F184" i="1"/>
  <c r="F185" i="1"/>
  <c r="F186" i="1"/>
  <c r="K186" i="1" s="1"/>
  <c r="B186" i="5" s="1"/>
  <c r="F187" i="1"/>
  <c r="K187" i="1" s="1"/>
  <c r="O187" i="1" s="1"/>
  <c r="F188" i="1"/>
  <c r="K188" i="1" s="1"/>
  <c r="O188" i="1" s="1"/>
  <c r="F189" i="1"/>
  <c r="F190" i="1"/>
  <c r="K190" i="1" s="1"/>
  <c r="O190" i="1" s="1"/>
  <c r="F191" i="1"/>
  <c r="K191" i="1" s="1"/>
  <c r="O191" i="1" s="1"/>
  <c r="F192" i="1"/>
  <c r="F193" i="1"/>
  <c r="F194" i="1"/>
  <c r="F195" i="1"/>
  <c r="K195" i="1" s="1"/>
  <c r="O195" i="1" s="1"/>
  <c r="F196" i="1"/>
  <c r="K196" i="1" s="1"/>
  <c r="B196" i="5" s="1"/>
  <c r="F197" i="1"/>
  <c r="K197" i="1" s="1"/>
  <c r="O197" i="1" s="1"/>
  <c r="F198" i="1"/>
  <c r="K198" i="1" s="1"/>
  <c r="O198" i="1" s="1"/>
  <c r="F199" i="1"/>
  <c r="F200" i="1"/>
  <c r="F201" i="1"/>
  <c r="F202" i="1"/>
  <c r="K202" i="1" s="1"/>
  <c r="B202" i="5" s="1"/>
  <c r="F203" i="1"/>
  <c r="K203" i="1" s="1"/>
  <c r="O203" i="1" s="1"/>
  <c r="F204" i="1"/>
  <c r="K204" i="1" s="1"/>
  <c r="F205" i="1"/>
  <c r="K205" i="1" s="1"/>
  <c r="F206" i="1"/>
  <c r="K206" i="1" s="1"/>
  <c r="O206" i="1" s="1"/>
  <c r="F207" i="1"/>
  <c r="K207" i="1" s="1"/>
  <c r="O207" i="1" s="1"/>
  <c r="F208" i="1"/>
  <c r="F209" i="1"/>
  <c r="K209" i="1" s="1"/>
  <c r="O209" i="1" s="1"/>
  <c r="F210" i="1"/>
  <c r="K210" i="1" s="1"/>
  <c r="O210" i="1" s="1"/>
  <c r="F211" i="1"/>
  <c r="F212" i="1"/>
  <c r="F213" i="1"/>
  <c r="F214" i="1"/>
  <c r="F215" i="1"/>
  <c r="K215" i="1" s="1"/>
  <c r="O215" i="1" s="1"/>
  <c r="F2" i="1"/>
  <c r="I116" i="3" l="1"/>
  <c r="N107" i="1"/>
  <c r="N51" i="1"/>
  <c r="B89" i="4"/>
  <c r="N185" i="1"/>
  <c r="B9" i="4"/>
  <c r="N57" i="1"/>
  <c r="N8" i="1"/>
  <c r="N169" i="1"/>
  <c r="O39" i="1"/>
  <c r="N120" i="1"/>
  <c r="B211" i="5"/>
  <c r="K47" i="1"/>
  <c r="O47" i="1" s="1"/>
  <c r="O189" i="1"/>
  <c r="I83" i="3"/>
  <c r="I38" i="3"/>
  <c r="I115" i="3"/>
  <c r="I95" i="3"/>
  <c r="I19" i="3"/>
  <c r="B168" i="4"/>
  <c r="N5" i="1"/>
  <c r="N137" i="1"/>
  <c r="N84" i="1"/>
  <c r="B120" i="4"/>
  <c r="B104" i="4"/>
  <c r="K48" i="3"/>
  <c r="B91" i="4"/>
  <c r="I4" i="3"/>
  <c r="N56" i="1"/>
  <c r="I34" i="3"/>
  <c r="B72" i="4"/>
  <c r="N40" i="1"/>
  <c r="B56" i="4"/>
  <c r="N24" i="1"/>
  <c r="N19" i="1"/>
  <c r="K58" i="3"/>
  <c r="N69" i="1"/>
  <c r="K73" i="3"/>
  <c r="N179" i="1"/>
  <c r="N116" i="1"/>
  <c r="B200" i="4"/>
  <c r="I50" i="3"/>
  <c r="H128" i="3"/>
  <c r="I128" i="3" s="1"/>
  <c r="B184" i="4"/>
  <c r="B171" i="4"/>
  <c r="H32" i="3"/>
  <c r="I32" i="3" s="1"/>
  <c r="I48" i="3"/>
  <c r="H113" i="3"/>
  <c r="I113" i="3" s="1"/>
  <c r="K135" i="3"/>
  <c r="K103" i="3"/>
  <c r="H112" i="3"/>
  <c r="I112" i="3" s="1"/>
  <c r="I69" i="3"/>
  <c r="B75" i="4"/>
  <c r="K6" i="3"/>
  <c r="H97" i="3"/>
  <c r="I97" i="3" s="1"/>
  <c r="I25" i="3"/>
  <c r="I101" i="3"/>
  <c r="N133" i="1"/>
  <c r="N164" i="1"/>
  <c r="B155" i="4"/>
  <c r="B73" i="4"/>
  <c r="H81" i="3"/>
  <c r="I81" i="3" s="1"/>
  <c r="K97" i="3"/>
  <c r="I68" i="3"/>
  <c r="N123" i="1"/>
  <c r="N110" i="1"/>
  <c r="N201" i="1"/>
  <c r="B153" i="4"/>
  <c r="H80" i="3"/>
  <c r="K80" i="3" s="1"/>
  <c r="N149" i="1"/>
  <c r="N152" i="1"/>
  <c r="N99" i="1"/>
  <c r="N121" i="1"/>
  <c r="B59" i="4"/>
  <c r="H65" i="3"/>
  <c r="I65" i="3" s="1"/>
  <c r="I90" i="3"/>
  <c r="N153" i="1"/>
  <c r="N105" i="1"/>
  <c r="N89" i="1"/>
  <c r="N73" i="1"/>
  <c r="N41" i="1"/>
  <c r="N25" i="1"/>
  <c r="N9" i="1"/>
  <c r="N147" i="1"/>
  <c r="B139" i="4"/>
  <c r="K114" i="3"/>
  <c r="K18" i="3"/>
  <c r="H64" i="3"/>
  <c r="I64" i="3" s="1"/>
  <c r="H49" i="3"/>
  <c r="I49" i="3" s="1"/>
  <c r="N85" i="1"/>
  <c r="I85" i="3"/>
  <c r="B136" i="4"/>
  <c r="B43" i="4"/>
  <c r="N53" i="1"/>
  <c r="I20" i="3"/>
  <c r="B2" i="4"/>
  <c r="B123" i="4"/>
  <c r="H33" i="3"/>
  <c r="I33" i="3" s="1"/>
  <c r="I137" i="3"/>
  <c r="I105" i="3"/>
  <c r="I84" i="3"/>
  <c r="I60" i="3"/>
  <c r="I28" i="3"/>
  <c r="B203" i="4"/>
  <c r="K126" i="3"/>
  <c r="K128" i="3"/>
  <c r="B201" i="4"/>
  <c r="B27" i="4"/>
  <c r="H145" i="3"/>
  <c r="K145" i="3" s="1"/>
  <c r="H17" i="3"/>
  <c r="I17" i="3" s="1"/>
  <c r="N37" i="1"/>
  <c r="H144" i="3"/>
  <c r="K144" i="3" s="1"/>
  <c r="H16" i="3"/>
  <c r="I16" i="3" s="1"/>
  <c r="N14" i="1"/>
  <c r="N52" i="1"/>
  <c r="N117" i="1"/>
  <c r="I72" i="3"/>
  <c r="B187" i="4"/>
  <c r="B105" i="4"/>
  <c r="K91" i="3"/>
  <c r="H129" i="3"/>
  <c r="K129" i="3" s="1"/>
  <c r="K90" i="3"/>
  <c r="K101" i="3"/>
  <c r="K137" i="3"/>
  <c r="K105" i="3"/>
  <c r="K25" i="3"/>
  <c r="K120" i="3"/>
  <c r="K72" i="3"/>
  <c r="K40" i="3"/>
  <c r="K24" i="3"/>
  <c r="K85" i="3"/>
  <c r="K55" i="3"/>
  <c r="K84" i="3"/>
  <c r="K54" i="3"/>
  <c r="K38" i="3"/>
  <c r="K117" i="3"/>
  <c r="K28" i="3"/>
  <c r="K132" i="3"/>
  <c r="K116" i="3"/>
  <c r="K100" i="3"/>
  <c r="K2" i="3"/>
  <c r="K115" i="3"/>
  <c r="K83" i="3"/>
  <c r="K51" i="3"/>
  <c r="K35" i="3"/>
  <c r="K19" i="3"/>
  <c r="K69" i="3"/>
  <c r="K20" i="3"/>
  <c r="K34" i="3"/>
  <c r="I91" i="3"/>
  <c r="K50" i="3"/>
  <c r="K68" i="3"/>
  <c r="K95" i="3"/>
  <c r="K60" i="3"/>
  <c r="K94" i="3"/>
  <c r="K4" i="3"/>
  <c r="I114" i="3"/>
  <c r="I18" i="3"/>
  <c r="I103" i="3"/>
  <c r="I73" i="3"/>
  <c r="I58" i="3"/>
  <c r="I6" i="3"/>
  <c r="K124" i="3"/>
  <c r="H96" i="3"/>
  <c r="I96" i="3" s="1"/>
  <c r="B215" i="4"/>
  <c r="B199" i="4"/>
  <c r="B183" i="4"/>
  <c r="B167" i="4"/>
  <c r="B151" i="4"/>
  <c r="B135" i="4"/>
  <c r="B119" i="4"/>
  <c r="B103" i="4"/>
  <c r="B87" i="4"/>
  <c r="B71" i="4"/>
  <c r="B55" i="4"/>
  <c r="B39" i="4"/>
  <c r="B7" i="4"/>
  <c r="H143" i="3"/>
  <c r="I143" i="3" s="1"/>
  <c r="H127" i="3"/>
  <c r="I127" i="3" s="1"/>
  <c r="H111" i="3"/>
  <c r="I111" i="3" s="1"/>
  <c r="H79" i="3"/>
  <c r="I79" i="3" s="1"/>
  <c r="H63" i="3"/>
  <c r="I63" i="3" s="1"/>
  <c r="H47" i="3"/>
  <c r="I47" i="3" s="1"/>
  <c r="H31" i="3"/>
  <c r="I31" i="3" s="1"/>
  <c r="H15" i="3"/>
  <c r="I15" i="3" s="1"/>
  <c r="B214" i="4"/>
  <c r="B198" i="4"/>
  <c r="B182" i="4"/>
  <c r="B166" i="4"/>
  <c r="B150" i="4"/>
  <c r="B134" i="4"/>
  <c r="B118" i="4"/>
  <c r="B102" i="4"/>
  <c r="B86" i="4"/>
  <c r="B70" i="4"/>
  <c r="B54" i="4"/>
  <c r="B38" i="4"/>
  <c r="B22" i="4"/>
  <c r="B6" i="4"/>
  <c r="H142" i="3"/>
  <c r="I142" i="3" s="1"/>
  <c r="H110" i="3"/>
  <c r="I110" i="3" s="1"/>
  <c r="H78" i="3"/>
  <c r="I78" i="3" s="1"/>
  <c r="H62" i="3"/>
  <c r="I62" i="3" s="1"/>
  <c r="H46" i="3"/>
  <c r="I46" i="3" s="1"/>
  <c r="H30" i="3"/>
  <c r="K30" i="3" s="1"/>
  <c r="H14" i="3"/>
  <c r="I14" i="3" s="1"/>
  <c r="B213" i="4"/>
  <c r="B197" i="4"/>
  <c r="B181" i="4"/>
  <c r="B165" i="4"/>
  <c r="B133" i="4"/>
  <c r="B101" i="4"/>
  <c r="B85" i="4"/>
  <c r="B53" i="4"/>
  <c r="B37" i="4"/>
  <c r="B21" i="4"/>
  <c r="H141" i="3"/>
  <c r="I141" i="3" s="1"/>
  <c r="H125" i="3"/>
  <c r="I125" i="3" s="1"/>
  <c r="H109" i="3"/>
  <c r="I109" i="3" s="1"/>
  <c r="H93" i="3"/>
  <c r="I93" i="3" s="1"/>
  <c r="H77" i="3"/>
  <c r="I77" i="3" s="1"/>
  <c r="H61" i="3"/>
  <c r="I61" i="3" s="1"/>
  <c r="H45" i="3"/>
  <c r="I45" i="3" s="1"/>
  <c r="H29" i="3"/>
  <c r="I29" i="3" s="1"/>
  <c r="H13" i="3"/>
  <c r="I13" i="3" s="1"/>
  <c r="B196" i="4"/>
  <c r="B148" i="4"/>
  <c r="B132" i="4"/>
  <c r="B100" i="4"/>
  <c r="B84" i="4"/>
  <c r="B36" i="4"/>
  <c r="B4" i="4"/>
  <c r="H140" i="3"/>
  <c r="I140" i="3" s="1"/>
  <c r="H108" i="3"/>
  <c r="I108" i="3" s="1"/>
  <c r="H92" i="3"/>
  <c r="K92" i="3" s="1"/>
  <c r="H76" i="3"/>
  <c r="I76" i="3" s="1"/>
  <c r="H44" i="3"/>
  <c r="I44" i="3" s="1"/>
  <c r="H12" i="3"/>
  <c r="I12" i="3" s="1"/>
  <c r="N45" i="1"/>
  <c r="B211" i="4"/>
  <c r="B195" i="4"/>
  <c r="B179" i="4"/>
  <c r="B147" i="4"/>
  <c r="B131" i="4"/>
  <c r="B115" i="4"/>
  <c r="B99" i="4"/>
  <c r="B83" i="4"/>
  <c r="B67" i="4"/>
  <c r="B51" i="4"/>
  <c r="B35" i="4"/>
  <c r="B3" i="4"/>
  <c r="H139" i="3"/>
  <c r="I139" i="3" s="1"/>
  <c r="H123" i="3"/>
  <c r="I123" i="3" s="1"/>
  <c r="H107" i="3"/>
  <c r="I107" i="3" s="1"/>
  <c r="H75" i="3"/>
  <c r="I75" i="3" s="1"/>
  <c r="H59" i="3"/>
  <c r="I59" i="3" s="1"/>
  <c r="H43" i="3"/>
  <c r="I43" i="3" s="1"/>
  <c r="H27" i="3"/>
  <c r="I27" i="3" s="1"/>
  <c r="H11" i="3"/>
  <c r="I11" i="3" s="1"/>
  <c r="B210" i="4"/>
  <c r="B194" i="4"/>
  <c r="B178" i="4"/>
  <c r="B162" i="4"/>
  <c r="B146" i="4"/>
  <c r="B130" i="4"/>
  <c r="B114" i="4"/>
  <c r="B98" i="4"/>
  <c r="B82" i="4"/>
  <c r="B66" i="4"/>
  <c r="B50" i="4"/>
  <c r="B34" i="4"/>
  <c r="B18" i="4"/>
  <c r="H138" i="3"/>
  <c r="I138" i="3" s="1"/>
  <c r="H122" i="3"/>
  <c r="I122" i="3" s="1"/>
  <c r="H106" i="3"/>
  <c r="I106" i="3" s="1"/>
  <c r="H74" i="3"/>
  <c r="I74" i="3" s="1"/>
  <c r="H42" i="3"/>
  <c r="K42" i="3" s="1"/>
  <c r="H26" i="3"/>
  <c r="K26" i="3" s="1"/>
  <c r="H10" i="3"/>
  <c r="I10" i="3" s="1"/>
  <c r="N205" i="1"/>
  <c r="N189" i="1"/>
  <c r="N173" i="1"/>
  <c r="N157" i="1"/>
  <c r="N109" i="1"/>
  <c r="N77" i="1"/>
  <c r="N13" i="1"/>
  <c r="B209" i="4"/>
  <c r="B193" i="4"/>
  <c r="B177" i="4"/>
  <c r="B161" i="4"/>
  <c r="B145" i="4"/>
  <c r="B129" i="4"/>
  <c r="B113" i="4"/>
  <c r="B97" i="4"/>
  <c r="B81" i="4"/>
  <c r="B65" i="4"/>
  <c r="B49" i="4"/>
  <c r="B33" i="4"/>
  <c r="B17" i="4"/>
  <c r="H121" i="3"/>
  <c r="I121" i="3" s="1"/>
  <c r="H89" i="3"/>
  <c r="I89" i="3" s="1"/>
  <c r="H57" i="3"/>
  <c r="I57" i="3" s="1"/>
  <c r="H41" i="3"/>
  <c r="I41" i="3" s="1"/>
  <c r="H9" i="3"/>
  <c r="I9" i="3" s="1"/>
  <c r="N204" i="1"/>
  <c r="N108" i="1"/>
  <c r="N12" i="1"/>
  <c r="B208" i="4"/>
  <c r="B192" i="4"/>
  <c r="B176" i="4"/>
  <c r="B160" i="4"/>
  <c r="B144" i="4"/>
  <c r="B128" i="4"/>
  <c r="B112" i="4"/>
  <c r="B96" i="4"/>
  <c r="B80" i="4"/>
  <c r="B48" i="4"/>
  <c r="B32" i="4"/>
  <c r="B16" i="4"/>
  <c r="H136" i="3"/>
  <c r="I136" i="3" s="1"/>
  <c r="H104" i="3"/>
  <c r="I104" i="3" s="1"/>
  <c r="H88" i="3"/>
  <c r="I88" i="3" s="1"/>
  <c r="H56" i="3"/>
  <c r="I56" i="3" s="1"/>
  <c r="H8" i="3"/>
  <c r="I8" i="3" s="1"/>
  <c r="B207" i="4"/>
  <c r="B191" i="4"/>
  <c r="B175" i="4"/>
  <c r="B159" i="4"/>
  <c r="B143" i="4"/>
  <c r="B127" i="4"/>
  <c r="B111" i="4"/>
  <c r="B95" i="4"/>
  <c r="B79" i="4"/>
  <c r="B63" i="4"/>
  <c r="B47" i="4"/>
  <c r="B31" i="4"/>
  <c r="B15" i="4"/>
  <c r="H119" i="3"/>
  <c r="I119" i="3" s="1"/>
  <c r="H87" i="3"/>
  <c r="I87" i="3" s="1"/>
  <c r="H71" i="3"/>
  <c r="I71" i="3" s="1"/>
  <c r="H39" i="3"/>
  <c r="I39" i="3" s="1"/>
  <c r="H23" i="3"/>
  <c r="I23" i="3" s="1"/>
  <c r="H7" i="3"/>
  <c r="I7" i="3" s="1"/>
  <c r="B206" i="4"/>
  <c r="B190" i="4"/>
  <c r="B174" i="4"/>
  <c r="B158" i="4"/>
  <c r="B142" i="4"/>
  <c r="B126" i="4"/>
  <c r="B94" i="4"/>
  <c r="B78" i="4"/>
  <c r="B62" i="4"/>
  <c r="B46" i="4"/>
  <c r="B30" i="4"/>
  <c r="H134" i="3"/>
  <c r="I134" i="3" s="1"/>
  <c r="H118" i="3"/>
  <c r="I118" i="3" s="1"/>
  <c r="H102" i="3"/>
  <c r="I102" i="3" s="1"/>
  <c r="H86" i="3"/>
  <c r="I86" i="3" s="1"/>
  <c r="H70" i="3"/>
  <c r="I70" i="3" s="1"/>
  <c r="H22" i="3"/>
  <c r="I22" i="3" s="1"/>
  <c r="N29" i="1"/>
  <c r="B173" i="4"/>
  <c r="B125" i="4"/>
  <c r="B77" i="4"/>
  <c r="H133" i="3"/>
  <c r="I133" i="3" s="1"/>
  <c r="H53" i="3"/>
  <c r="I53" i="3" s="1"/>
  <c r="H37" i="3"/>
  <c r="I37" i="3" s="1"/>
  <c r="H21" i="3"/>
  <c r="I21" i="3" s="1"/>
  <c r="H5" i="3"/>
  <c r="I5" i="3" s="1"/>
  <c r="B172" i="4"/>
  <c r="B28" i="4"/>
  <c r="H52" i="3"/>
  <c r="K52" i="3" s="1"/>
  <c r="H36" i="3"/>
  <c r="I36" i="3" s="1"/>
  <c r="H131" i="3"/>
  <c r="I131" i="3" s="1"/>
  <c r="H99" i="3"/>
  <c r="I99" i="3" s="1"/>
  <c r="H67" i="3"/>
  <c r="I67" i="3" s="1"/>
  <c r="H3" i="3"/>
  <c r="I3" i="3" s="1"/>
  <c r="B170" i="4"/>
  <c r="B26" i="4"/>
  <c r="H146" i="3"/>
  <c r="I146" i="3" s="1"/>
  <c r="H130" i="3"/>
  <c r="K130" i="3" s="1"/>
  <c r="H98" i="3"/>
  <c r="I98" i="3" s="1"/>
  <c r="H82" i="3"/>
  <c r="K82" i="3" s="1"/>
  <c r="H66" i="3"/>
  <c r="I66" i="3" s="1"/>
  <c r="O5" i="1"/>
  <c r="O193" i="1"/>
  <c r="O168" i="1"/>
  <c r="O62" i="1"/>
  <c r="B182" i="5"/>
  <c r="O213" i="1"/>
  <c r="B184" i="5"/>
  <c r="B151" i="5"/>
  <c r="O130" i="1"/>
  <c r="B143" i="5"/>
  <c r="O81" i="1"/>
  <c r="O65" i="1"/>
  <c r="B134" i="5"/>
  <c r="B120" i="5"/>
  <c r="O52" i="1"/>
  <c r="B115" i="5"/>
  <c r="O34" i="1"/>
  <c r="Q160" i="1"/>
  <c r="O78" i="1"/>
  <c r="B192" i="5"/>
  <c r="B128" i="5"/>
  <c r="B40" i="5"/>
  <c r="B11" i="5"/>
  <c r="O36" i="1"/>
  <c r="B175" i="5"/>
  <c r="B107" i="5"/>
  <c r="B8" i="5"/>
  <c r="Q144" i="1"/>
  <c r="Q112" i="1"/>
  <c r="B174" i="5"/>
  <c r="B6" i="5"/>
  <c r="O33" i="1"/>
  <c r="B104" i="5"/>
  <c r="Q176" i="1"/>
  <c r="Q64" i="1"/>
  <c r="B102" i="5"/>
  <c r="B163" i="5"/>
  <c r="Q96" i="1"/>
  <c r="Q16" i="1"/>
  <c r="O149" i="1"/>
  <c r="B88" i="5"/>
  <c r="Q14" i="1"/>
  <c r="O145" i="1"/>
  <c r="B152" i="5"/>
  <c r="B72" i="5"/>
  <c r="Q48" i="1"/>
  <c r="O113" i="1"/>
  <c r="O110" i="1"/>
  <c r="O82" i="1"/>
  <c r="B214" i="5"/>
  <c r="B136" i="5"/>
  <c r="B56" i="5"/>
  <c r="Q80" i="1"/>
  <c r="O212" i="1"/>
  <c r="B201" i="5"/>
  <c r="B185" i="5"/>
  <c r="B169" i="5"/>
  <c r="B153" i="5"/>
  <c r="B137" i="5"/>
  <c r="B121" i="5"/>
  <c r="B105" i="5"/>
  <c r="B89" i="5"/>
  <c r="B73" i="5"/>
  <c r="B57" i="5"/>
  <c r="B41" i="5"/>
  <c r="B25" i="5"/>
  <c r="B9" i="5"/>
  <c r="Q207" i="1"/>
  <c r="Q191" i="1"/>
  <c r="Q159" i="1"/>
  <c r="Q127" i="1"/>
  <c r="Q111" i="1"/>
  <c r="Q95" i="1"/>
  <c r="Q79" i="1"/>
  <c r="Q63" i="1"/>
  <c r="Q47" i="1"/>
  <c r="Q31" i="1"/>
  <c r="Q15" i="1"/>
  <c r="B215" i="5"/>
  <c r="B199" i="5"/>
  <c r="B183" i="5"/>
  <c r="B167" i="5"/>
  <c r="B135" i="5"/>
  <c r="B119" i="5"/>
  <c r="B103" i="5"/>
  <c r="B87" i="5"/>
  <c r="B71" i="5"/>
  <c r="B55" i="5"/>
  <c r="B39" i="5"/>
  <c r="B7" i="5"/>
  <c r="Q205" i="1"/>
  <c r="Q189" i="1"/>
  <c r="Q173" i="1"/>
  <c r="Q157" i="1"/>
  <c r="Q141" i="1"/>
  <c r="Q125" i="1"/>
  <c r="Q109" i="1"/>
  <c r="Q93" i="1"/>
  <c r="Q77" i="1"/>
  <c r="Q13" i="1"/>
  <c r="Q30" i="1"/>
  <c r="B198" i="5"/>
  <c r="B166" i="5"/>
  <c r="B150" i="5"/>
  <c r="B118" i="5"/>
  <c r="B86" i="5"/>
  <c r="B70" i="5"/>
  <c r="B54" i="5"/>
  <c r="B38" i="5"/>
  <c r="B22" i="5"/>
  <c r="Q204" i="1"/>
  <c r="Q188" i="1"/>
  <c r="Q172" i="1"/>
  <c r="Q156" i="1"/>
  <c r="Q108" i="1"/>
  <c r="Q92" i="1"/>
  <c r="Q60" i="1"/>
  <c r="Q44" i="1"/>
  <c r="Q28" i="1"/>
  <c r="Q12" i="1"/>
  <c r="Q142" i="1"/>
  <c r="O180" i="1"/>
  <c r="B197" i="5"/>
  <c r="B181" i="5"/>
  <c r="B165" i="5"/>
  <c r="B133" i="5"/>
  <c r="B117" i="5"/>
  <c r="B101" i="5"/>
  <c r="B85" i="5"/>
  <c r="B69" i="5"/>
  <c r="B53" i="5"/>
  <c r="B37" i="5"/>
  <c r="B21" i="5"/>
  <c r="Q203" i="1"/>
  <c r="Q187" i="1"/>
  <c r="Q171" i="1"/>
  <c r="Q155" i="1"/>
  <c r="Q139" i="1"/>
  <c r="Q123" i="1"/>
  <c r="Q91" i="1"/>
  <c r="Q75" i="1"/>
  <c r="Q59" i="1"/>
  <c r="Q43" i="1"/>
  <c r="Q27" i="1"/>
  <c r="B200" i="5"/>
  <c r="B24" i="5"/>
  <c r="Q206" i="1"/>
  <c r="Q190" i="1"/>
  <c r="Q158" i="1"/>
  <c r="Q126" i="1"/>
  <c r="Q94" i="1"/>
  <c r="B164" i="5"/>
  <c r="B116" i="5"/>
  <c r="B84" i="5"/>
  <c r="B52" i="5"/>
  <c r="Q202" i="1"/>
  <c r="Q186" i="1"/>
  <c r="Q170" i="1"/>
  <c r="Q154" i="1"/>
  <c r="Q106" i="1"/>
  <c r="Q90" i="1"/>
  <c r="Q74" i="1"/>
  <c r="Q58" i="1"/>
  <c r="Q42" i="1"/>
  <c r="Q26" i="1"/>
  <c r="Q10" i="1"/>
  <c r="B195" i="5"/>
  <c r="B179" i="5"/>
  <c r="B147" i="5"/>
  <c r="B131" i="5"/>
  <c r="B99" i="5"/>
  <c r="B83" i="5"/>
  <c r="B67" i="5"/>
  <c r="B51" i="5"/>
  <c r="B35" i="5"/>
  <c r="B19" i="5"/>
  <c r="B3" i="5"/>
  <c r="Q153" i="1"/>
  <c r="Q105" i="1"/>
  <c r="Q89" i="1"/>
  <c r="Q73" i="1"/>
  <c r="Q41" i="1"/>
  <c r="Q25" i="1"/>
  <c r="Q9" i="1"/>
  <c r="O161" i="1"/>
  <c r="O46" i="1"/>
  <c r="B210" i="5"/>
  <c r="B194" i="5"/>
  <c r="B178" i="5"/>
  <c r="B162" i="5"/>
  <c r="B146" i="5"/>
  <c r="B114" i="5"/>
  <c r="B98" i="5"/>
  <c r="B66" i="5"/>
  <c r="B50" i="5"/>
  <c r="B18" i="5"/>
  <c r="Q120" i="1"/>
  <c r="Q104" i="1"/>
  <c r="Q56" i="1"/>
  <c r="B209" i="5"/>
  <c r="B177" i="5"/>
  <c r="B129" i="5"/>
  <c r="B97" i="5"/>
  <c r="B49" i="5"/>
  <c r="B17" i="5"/>
  <c r="Q215" i="1"/>
  <c r="Q183" i="1"/>
  <c r="Q167" i="1"/>
  <c r="Q135" i="1"/>
  <c r="Q103" i="1"/>
  <c r="Q87" i="1"/>
  <c r="Q71" i="1"/>
  <c r="Q55" i="1"/>
  <c r="Q39" i="1"/>
  <c r="Q7" i="1"/>
  <c r="B208" i="5"/>
  <c r="B176" i="5"/>
  <c r="B160" i="5"/>
  <c r="B144" i="5"/>
  <c r="B112" i="5"/>
  <c r="B96" i="5"/>
  <c r="B80" i="5"/>
  <c r="B64" i="5"/>
  <c r="B48" i="5"/>
  <c r="B32" i="5"/>
  <c r="B16" i="5"/>
  <c r="Q198" i="1"/>
  <c r="Q166" i="1"/>
  <c r="Q150" i="1"/>
  <c r="Q118" i="1"/>
  <c r="Q86" i="1"/>
  <c r="Q54" i="1"/>
  <c r="Q38" i="1"/>
  <c r="B207" i="5"/>
  <c r="B191" i="5"/>
  <c r="B159" i="5"/>
  <c r="B127" i="5"/>
  <c r="B111" i="5"/>
  <c r="B95" i="5"/>
  <c r="B79" i="5"/>
  <c r="B63" i="5"/>
  <c r="B31" i="5"/>
  <c r="B15" i="5"/>
  <c r="Q197" i="1"/>
  <c r="Q181" i="1"/>
  <c r="Q165" i="1"/>
  <c r="Q133" i="1"/>
  <c r="Q117" i="1"/>
  <c r="Q101" i="1"/>
  <c r="Q85" i="1"/>
  <c r="Q69" i="1"/>
  <c r="Q53" i="1"/>
  <c r="Q37" i="1"/>
  <c r="B206" i="5"/>
  <c r="B190" i="5"/>
  <c r="B158" i="5"/>
  <c r="B142" i="5"/>
  <c r="B126" i="5"/>
  <c r="B94" i="5"/>
  <c r="B30" i="5"/>
  <c r="B14" i="5"/>
  <c r="Q196" i="1"/>
  <c r="Q148" i="1"/>
  <c r="Q132" i="1"/>
  <c r="Q100" i="1"/>
  <c r="Q68" i="1"/>
  <c r="Q20" i="1"/>
  <c r="Q4" i="1"/>
  <c r="B205" i="5"/>
  <c r="B189" i="5"/>
  <c r="B173" i="5"/>
  <c r="B157" i="5"/>
  <c r="B141" i="5"/>
  <c r="B125" i="5"/>
  <c r="B109" i="5"/>
  <c r="B93" i="5"/>
  <c r="B77" i="5"/>
  <c r="B45" i="5"/>
  <c r="B29" i="5"/>
  <c r="B13" i="5"/>
  <c r="Q211" i="1"/>
  <c r="Q195" i="1"/>
  <c r="Q179" i="1"/>
  <c r="Q147" i="1"/>
  <c r="Q131" i="1"/>
  <c r="Q99" i="1"/>
  <c r="Q51" i="1"/>
  <c r="Q35" i="1"/>
  <c r="Q19" i="1"/>
  <c r="Q3" i="1"/>
  <c r="O116" i="1"/>
  <c r="B204" i="5"/>
  <c r="B188" i="5"/>
  <c r="B172" i="5"/>
  <c r="B156" i="5"/>
  <c r="B140" i="5"/>
  <c r="B124" i="5"/>
  <c r="B108" i="5"/>
  <c r="B92" i="5"/>
  <c r="B76" i="5"/>
  <c r="B60" i="5"/>
  <c r="B44" i="5"/>
  <c r="B28" i="5"/>
  <c r="B12" i="5"/>
  <c r="Q210" i="1"/>
  <c r="Q178" i="1"/>
  <c r="Q146" i="1"/>
  <c r="Q114" i="1"/>
  <c r="Q98" i="1"/>
  <c r="Q50" i="1"/>
  <c r="Q18" i="1"/>
  <c r="B203" i="5"/>
  <c r="B187" i="5"/>
  <c r="B171" i="5"/>
  <c r="B155" i="5"/>
  <c r="B139" i="5"/>
  <c r="B123" i="5"/>
  <c r="B91" i="5"/>
  <c r="B75" i="5"/>
  <c r="B59" i="5"/>
  <c r="B43" i="5"/>
  <c r="B27" i="5"/>
  <c r="Q209" i="1"/>
  <c r="Q129" i="1"/>
  <c r="Q97" i="1"/>
  <c r="Q49" i="1"/>
  <c r="Q17" i="1"/>
  <c r="N61" i="1"/>
  <c r="O164" i="1"/>
  <c r="O84" i="1"/>
  <c r="N180" i="1"/>
  <c r="N36" i="1"/>
  <c r="N212" i="1"/>
  <c r="N196" i="1"/>
  <c r="O196" i="1"/>
  <c r="N148" i="1"/>
  <c r="O148" i="1"/>
  <c r="N132" i="1"/>
  <c r="O132" i="1"/>
  <c r="N100" i="1"/>
  <c r="O100" i="1"/>
  <c r="N68" i="1"/>
  <c r="O68" i="1"/>
  <c r="N20" i="1"/>
  <c r="O20" i="1"/>
  <c r="N4" i="1"/>
  <c r="O4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23" i="1"/>
  <c r="N2" i="1"/>
  <c r="O204" i="1"/>
  <c r="O108" i="1"/>
  <c r="O12" i="1"/>
  <c r="O107" i="1"/>
  <c r="N125" i="1"/>
  <c r="O202" i="1"/>
  <c r="O186" i="1"/>
  <c r="O170" i="1"/>
  <c r="O154" i="1"/>
  <c r="O138" i="1"/>
  <c r="O122" i="1"/>
  <c r="O106" i="1"/>
  <c r="O90" i="1"/>
  <c r="O74" i="1"/>
  <c r="O58" i="1"/>
  <c r="O42" i="1"/>
  <c r="O26" i="1"/>
  <c r="O10" i="1"/>
  <c r="N188" i="1"/>
  <c r="N172" i="1"/>
  <c r="N156" i="1"/>
  <c r="N140" i="1"/>
  <c r="N124" i="1"/>
  <c r="N92" i="1"/>
  <c r="N76" i="1"/>
  <c r="N60" i="1"/>
  <c r="N44" i="1"/>
  <c r="N28" i="1"/>
  <c r="O123" i="1"/>
  <c r="N93" i="1"/>
  <c r="O201" i="1"/>
  <c r="O185" i="1"/>
  <c r="O169" i="1"/>
  <c r="O153" i="1"/>
  <c r="O137" i="1"/>
  <c r="O121" i="1"/>
  <c r="O105" i="1"/>
  <c r="O89" i="1"/>
  <c r="O73" i="1"/>
  <c r="O57" i="1"/>
  <c r="O41" i="1"/>
  <c r="O25" i="1"/>
  <c r="O9" i="1"/>
  <c r="N203" i="1"/>
  <c r="N187" i="1"/>
  <c r="N171" i="1"/>
  <c r="N155" i="1"/>
  <c r="N139" i="1"/>
  <c r="N91" i="1"/>
  <c r="N75" i="1"/>
  <c r="N59" i="1"/>
  <c r="N43" i="1"/>
  <c r="N27" i="1"/>
  <c r="N11" i="1"/>
  <c r="N141" i="1"/>
  <c r="O23" i="1"/>
  <c r="O205" i="1"/>
  <c r="O173" i="1"/>
  <c r="O157" i="1"/>
  <c r="O109" i="1"/>
  <c r="O77" i="1"/>
  <c r="O61" i="1"/>
  <c r="O45" i="1"/>
  <c r="O29" i="1"/>
  <c r="O13" i="1"/>
  <c r="O2" i="1"/>
  <c r="B47" i="5" l="1"/>
  <c r="O211" i="1"/>
  <c r="K31" i="3"/>
  <c r="K16" i="3"/>
  <c r="K89" i="3"/>
  <c r="K112" i="3"/>
  <c r="K33" i="3"/>
  <c r="K47" i="3"/>
  <c r="K63" i="3"/>
  <c r="K65" i="3"/>
  <c r="K32" i="3"/>
  <c r="K15" i="3"/>
  <c r="K64" i="3"/>
  <c r="K93" i="3"/>
  <c r="K109" i="3"/>
  <c r="K17" i="3"/>
  <c r="K125" i="3"/>
  <c r="K141" i="3"/>
  <c r="K49" i="3"/>
  <c r="K81" i="3"/>
  <c r="K113" i="3"/>
  <c r="K142" i="3"/>
  <c r="K5" i="3"/>
  <c r="K146" i="3"/>
  <c r="K131" i="3"/>
  <c r="K8" i="3"/>
  <c r="K70" i="3"/>
  <c r="K121" i="3"/>
  <c r="K108" i="3"/>
  <c r="K123" i="3"/>
  <c r="K86" i="3"/>
  <c r="K66" i="3"/>
  <c r="K21" i="3"/>
  <c r="K118" i="3"/>
  <c r="K56" i="3"/>
  <c r="K140" i="3"/>
  <c r="K98" i="3"/>
  <c r="K76" i="3"/>
  <c r="K75" i="3"/>
  <c r="K11" i="3"/>
  <c r="K139" i="3"/>
  <c r="K88" i="3"/>
  <c r="K44" i="3"/>
  <c r="K79" i="3"/>
  <c r="K7" i="3"/>
  <c r="K104" i="3"/>
  <c r="K10" i="3"/>
  <c r="K53" i="3"/>
  <c r="K23" i="3"/>
  <c r="K14" i="3"/>
  <c r="K111" i="3"/>
  <c r="K3" i="3"/>
  <c r="K102" i="3"/>
  <c r="K39" i="3"/>
  <c r="K136" i="3"/>
  <c r="K127" i="3"/>
  <c r="K59" i="3"/>
  <c r="K37" i="3"/>
  <c r="K74" i="3"/>
  <c r="K13" i="3"/>
  <c r="K46" i="3"/>
  <c r="K143" i="3"/>
  <c r="K71" i="3"/>
  <c r="K96" i="3"/>
  <c r="K29" i="3"/>
  <c r="K62" i="3"/>
  <c r="K107" i="3"/>
  <c r="K87" i="3"/>
  <c r="K9" i="3"/>
  <c r="K106" i="3"/>
  <c r="K45" i="3"/>
  <c r="K78" i="3"/>
  <c r="K12" i="3"/>
  <c r="K67" i="3"/>
  <c r="K133" i="3"/>
  <c r="K119" i="3"/>
  <c r="K122" i="3"/>
  <c r="K61" i="3"/>
  <c r="K134" i="3"/>
  <c r="K43" i="3"/>
  <c r="K41" i="3"/>
  <c r="K138" i="3"/>
  <c r="K77" i="3"/>
  <c r="K110" i="3"/>
  <c r="K99" i="3"/>
  <c r="K22" i="3"/>
  <c r="K36" i="3"/>
  <c r="K57" i="3"/>
  <c r="K27" i="3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tc={98F76AF9-6D4F-418B-8EAD-F1D256536068}</author>
    <author>tc={69DA2811-03E6-4C58-AA39-0E3B7E9E0CA0}</author>
    <author>tc={A0F003DD-3BF1-4A5C-B5F6-2A622BEDB23F}</author>
    <author>tc={EC4B7CFB-30D7-41BE-8510-D91959FE6D6E}</author>
    <author>tc={7712783A-E658-47D7-9242-030643BAF957}</author>
  </authors>
  <commentList>
    <comment ref="K39" authorId="0" shapeId="0" xr:uid="{98F76AF9-6D4F-418B-8EAD-F1D25653606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https://en.wikipedia.org/wiki/List_of_power_stations_in_the_Central_African_Republic</t>
      </text>
    </comment>
    <comment ref="K41" authorId="1" shapeId="0" xr:uid="{69DA2811-03E6-4C58-AA39-0E3B7E9E0CA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https://en.wikipedia.org/wiki/List_of_power_stations_in_the_British_Crown_Dependencies</t>
      </text>
    </comment>
    <comment ref="K47" authorId="2" shapeId="0" xr:uid="{A0F003DD-3BF1-4A5C-B5F6-2A622BEDB23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https://en.wikipedia.org/wiki/List_of_power_stations_in_the_Republic_of_the_Congo</t>
      </text>
    </comment>
    <comment ref="K189" authorId="3" shapeId="0" xr:uid="{EC4B7CFB-30D7-41BE-8510-D91959FE6D6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https://en.wikipedia.org/wiki/List_of_power_stations_in_Tajikistan</t>
      </text>
    </comment>
    <comment ref="K211" authorId="4" shapeId="0" xr:uid="{7712783A-E658-47D7-9242-030643BAF95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https://www.eia.gov/state/analysis.php?sid=VQ</t>
      </text>
    </comment>
  </commentList>
</comments>
</file>

<file path=xl/sharedStrings.xml><?xml version="1.0" encoding="utf-8"?>
<sst xmlns="http://schemas.openxmlformats.org/spreadsheetml/2006/main" count="742" uniqueCount="450">
  <si>
    <t>ISO3</t>
  </si>
  <si>
    <t>FID</t>
  </si>
  <si>
    <t>Country</t>
  </si>
  <si>
    <t>Perc_Man</t>
  </si>
  <si>
    <t>Perc_Pow</t>
  </si>
  <si>
    <t>row_number</t>
  </si>
  <si>
    <t>percentage_for_electricity_production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</si>
  <si>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</si>
  <si>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</si>
  <si>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</si>
  <si>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</si>
  <si>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</si>
  <si>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</si>
  <si>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</si>
  <si>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</si>
  <si>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</si>
  <si>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</si>
  <si>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</si>
  <si>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</si>
  <si>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</si>
  <si>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</si>
  <si>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</si>
  <si>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</si>
  <si>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</si>
  <si>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</si>
  <si>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</si>
  <si>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</si>
  <si>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</si>
  <si>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</si>
  <si>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</si>
  <si>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</si>
  <si>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</si>
  <si>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</si>
  <si>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</si>
  <si>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</si>
  <si>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</si>
  <si>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</si>
  <si>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</si>
  <si>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</si>
  <si>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</si>
  <si>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</si>
  <si>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</si>
  <si>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</si>
  <si>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</si>
  <si>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</si>
  <si>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</si>
  <si>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</si>
  <si>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</si>
  <si>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</si>
  <si>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</si>
  <si>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</si>
  <si>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</si>
  <si>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</si>
  <si>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</si>
  <si>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</si>
  <si>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</si>
  <si>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</si>
  <si>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</si>
  <si>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</si>
  <si>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</si>
  <si>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</si>
  <si>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</si>
  <si>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</si>
  <si>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</si>
  <si>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</si>
  <si>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</si>
  <si>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</si>
  <si>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</si>
  <si>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</si>
  <si>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</si>
  <si>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</si>
  <si>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</si>
  <si>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</si>
  <si>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</si>
  <si>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</si>
  <si>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</si>
  <si>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</si>
  <si>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</si>
  <si>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</si>
  <si>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</si>
  <si>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</si>
  <si>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</si>
  <si>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</si>
  <si>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</si>
  <si>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</si>
  <si>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JEY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</si>
  <si>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</si>
  <si>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</si>
  <si>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</si>
  <si>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</si>
  <si>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</si>
  <si>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</si>
  <si>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</si>
  <si>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</si>
  <si>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</si>
  <si>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</si>
  <si>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 Dem Republic</t>
  </si>
  <si>
    <t>COG</t>
  </si>
  <si>
    <t>Congo Rep</t>
  </si>
  <si>
    <t>CRI</t>
  </si>
  <si>
    <t>Costa Rica</t>
  </si>
  <si>
    <t>CIV</t>
  </si>
  <si>
    <t>Cote d 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</si>
  <si>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</si>
  <si>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</si>
  <si>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</si>
  <si>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</si>
  <si>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</si>
  <si>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</si>
  <si>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</si>
  <si>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</si>
  <si>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</si>
  <si>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</si>
  <si>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</si>
  <si>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</si>
  <si>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</si>
  <si>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</si>
  <si>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</si>
  <si>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</si>
  <si>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</si>
  <si>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</si>
  <si>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</si>
  <si>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</si>
  <si>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</si>
  <si>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</si>
  <si>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</si>
  <si>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</si>
  <si>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</si>
  <si>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</si>
  <si>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</si>
  <si>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</si>
  <si>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</si>
  <si>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</si>
  <si>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</si>
  <si>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</si>
  <si>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</si>
  <si>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</si>
  <si>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</si>
  <si>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</si>
  <si>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</si>
  <si>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</si>
  <si>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</si>
  <si>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</si>
  <si>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</si>
  <si>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</si>
  <si>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</si>
  <si>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</si>
  <si>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</si>
  <si>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</si>
  <si>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</si>
  <si>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</si>
  <si>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</si>
  <si>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</si>
  <si>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</si>
  <si>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</si>
  <si>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</si>
  <si>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</si>
  <si>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</si>
  <si>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</si>
  <si>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</si>
  <si>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</si>
  <si>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</si>
  <si>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</si>
  <si>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</si>
  <si>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</si>
  <si>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</si>
  <si>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</si>
  <si>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</si>
  <si>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</si>
  <si>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</si>
  <si>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</si>
  <si>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</si>
  <si>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</si>
  <si>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</si>
  <si>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</si>
  <si>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</si>
  <si>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</si>
  <si>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</si>
  <si>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</si>
  <si>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</si>
  <si>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</si>
  <si>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</si>
  <si>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</si>
  <si>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</si>
  <si>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</si>
  <si>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</si>
  <si>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</si>
  <si>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</si>
  <si>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</si>
  <si>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</si>
  <si>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</si>
  <si>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</si>
  <si>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</si>
  <si>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</si>
  <si>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</si>
  <si>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</si>
  <si>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</si>
  <si>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</si>
  <si>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</si>
  <si>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</si>
  <si>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</si>
  <si>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</si>
  <si>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</si>
  <si>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</si>
  <si>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</si>
  <si>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</si>
  <si>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</si>
  <si>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</si>
  <si>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</si>
  <si>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</si>
  <si>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Demo</t>
  </si>
  <si>
    <t>KOR</t>
  </si>
  <si>
    <t>Korea Rep</t>
  </si>
  <si>
    <t>KWT</t>
  </si>
  <si>
    <t>Kuwait</t>
  </si>
  <si>
    <t>KGZ</t>
  </si>
  <si>
    <t>Kyrgyzstan</t>
  </si>
  <si>
    <t>LAO</t>
  </si>
  <si>
    <t>Lao Peoples Democratic Republic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</si>
  <si>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</si>
  <si>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</si>
  <si>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</si>
  <si>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</si>
  <si>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</si>
  <si>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</si>
  <si>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</si>
  <si>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</si>
  <si>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</si>
  <si>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</si>
  <si>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</si>
  <si>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</si>
  <si>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</si>
  <si>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</si>
  <si>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</si>
  <si>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</si>
  <si>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</si>
  <si>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</t>
  </si>
  <si>
    <t>MKD</t>
  </si>
  <si>
    <t>Macedonia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</si>
  <si>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</si>
  <si>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</si>
  <si>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</si>
  <si>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</si>
  <si>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</si>
  <si>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</si>
  <si>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</si>
  <si>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</si>
  <si>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</si>
  <si>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</si>
  <si>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</si>
  <si>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</si>
  <si>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</si>
  <si>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</si>
  <si>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</si>
  <si>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</si>
  <si>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</si>
  <si>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</si>
  <si>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</si>
  <si>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</si>
  <si>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</si>
  <si>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(Fed. States of)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</si>
  <si>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</si>
  <si>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</si>
  <si>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</si>
  <si>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</si>
  <si>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</si>
  <si>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</si>
  <si>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</si>
  <si>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</si>
  <si>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</si>
  <si>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</si>
  <si>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</si>
  <si>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</si>
  <si>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</si>
  <si>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</si>
  <si>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</si>
  <si>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</si>
  <si>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</si>
  <si>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</si>
  <si>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</si>
  <si>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</si>
  <si>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</si>
  <si>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</si>
  <si>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</si>
  <si>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</si>
  <si>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</si>
  <si>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</si>
  <si>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</si>
  <si>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</si>
  <si>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</si>
  <si>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</si>
  <si>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</si>
  <si>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</si>
  <si>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</si>
  <si>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</si>
  <si>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</si>
  <si>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</si>
  <si>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</si>
  <si>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</si>
  <si>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</si>
  <si>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</si>
  <si>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</si>
  <si>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</si>
  <si>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</si>
  <si>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</si>
  <si>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</si>
  <si>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</si>
  <si>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</si>
  <si>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</si>
  <si>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</si>
  <si>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</si>
  <si>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</si>
  <si>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</si>
  <si>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</si>
  <si>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</si>
  <si>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</si>
  <si>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</si>
  <si>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</si>
  <si>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</si>
  <si>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</si>
  <si>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</si>
  <si>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</si>
  <si>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</si>
  <si>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</si>
  <si>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</si>
  <si>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</si>
  <si>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</si>
  <si>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</si>
  <si>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</si>
  <si>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</si>
  <si>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</si>
  <si>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</si>
  <si>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</si>
  <si>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</si>
  <si>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</si>
  <si>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</si>
  <si>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</si>
  <si>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</si>
  <si>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</si>
  <si>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</si>
  <si>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</si>
  <si>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</si>
  <si>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</si>
  <si>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</si>
  <si>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</si>
  <si>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</si>
  <si>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</si>
  <si>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</si>
  <si>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</si>
  <si>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</si>
  <si>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</si>
  <si>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</si>
  <si>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</si>
  <si>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</si>
  <si>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</si>
  <si>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</si>
  <si>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</si>
  <si>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</si>
  <si>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</si>
  <si>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</si>
  <si>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</si>
  <si>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</si>
  <si>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</si>
  <si>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</si>
  <si>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</si>
  <si>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</si>
  <si>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</si>
  <si>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</si>
  <si>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</si>
  <si>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</si>
  <si>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</si>
  <si>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</si>
  <si>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</si>
  <si>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</si>
  <si>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</si>
  <si>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</si>
  <si>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</si>
  <si>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</si>
  <si>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</si>
  <si>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</si>
  <si>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</si>
  <si>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</si>
  <si>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</si>
  <si>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</si>
  <si>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</si>
  <si>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</si>
  <si>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</si>
  <si>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</si>
  <si>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</si>
  <si>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</si>
  <si>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</si>
  <si>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</si>
  <si>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</si>
  <si>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</si>
  <si>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</si>
  <si>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</si>
  <si>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</si>
  <si>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</si>
  <si>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</si>
  <si>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</si>
  <si>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</si>
  <si>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</si>
  <si>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</si>
  <si>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</si>
  <si>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</si>
  <si>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</si>
  <si>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</si>
  <si>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</si>
  <si>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</si>
  <si>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</si>
  <si>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</si>
  <si>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</si>
  <si>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</si>
  <si>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</si>
  <si>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</si>
  <si>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</si>
  <si>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</si>
  <si>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</si>
  <si>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</si>
  <si>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</si>
  <si>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</si>
  <si>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</si>
  <si>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</si>
  <si>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</si>
  <si>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</si>
  <si>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VIR</t>
  </si>
  <si>
    <t>Virgin Islands (U.S.)</t>
  </si>
  <si>
    <t>PSE</t>
  </si>
  <si>
    <t>West Bank &amp; Gaza</t>
  </si>
  <si>
    <t>YEM</t>
  </si>
  <si>
    <t>Yemen</t>
  </si>
  <si>
    <t>ZMB</t>
  </si>
  <si>
    <t>Zambia</t>
  </si>
  <si>
    <t>ZWE</t>
  </si>
  <si>
    <t>Zimbabwe</t>
  </si>
  <si>
    <t>Congo Dem. Republic</t>
  </si>
  <si>
    <t>Korea Rep.</t>
  </si>
  <si>
    <t>Taiwan China</t>
  </si>
  <si>
    <t>TWN</t>
  </si>
  <si>
    <t>lohrman_installed_capacity_2015</t>
  </si>
  <si>
    <t>installed_capacity_2015</t>
  </si>
  <si>
    <t>withdrawal_m3pyr</t>
  </si>
  <si>
    <t>capacity_MW</t>
  </si>
  <si>
    <t>x</t>
  </si>
  <si>
    <t>y</t>
  </si>
  <si>
    <t>class_id</t>
  </si>
  <si>
    <t>industrial_water_demand</t>
  </si>
  <si>
    <t>pgb_industrial_water_demand</t>
  </si>
  <si>
    <t>pgb_power_water_demand</t>
  </si>
  <si>
    <t>estimate_capacity_MW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</si>
</sst>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33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9934383202099736E-2"/>
                  <c:y val="-0.22408829104695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lohrmann_abstm3py_capacmw_2015!$I$2:$I$146</c:f>
              <c:numCache>
                <c:formatCode>General</c:formatCode>
                <c:ptCount val="145"/>
                <c:pt idx="1">
                  <c:v>1502004900</c:v>
                </c:pt>
                <c:pt idx="2">
                  <c:v>438948000</c:v>
                </c:pt>
                <c:pt idx="3">
                  <c:v>3107491992</c:v>
                </c:pt>
                <c:pt idx="4">
                  <c:v>638028892000</c:v>
                </c:pt>
                <c:pt idx="5">
                  <c:v>12054719660</c:v>
                </c:pt>
                <c:pt idx="6">
                  <c:v>34124149010</c:v>
                </c:pt>
                <c:pt idx="7">
                  <c:v>96541085500</c:v>
                </c:pt>
                <c:pt idx="8">
                  <c:v>434504308200</c:v>
                </c:pt>
                <c:pt idx="9">
                  <c:v>1935193656</c:v>
                </c:pt>
                <c:pt idx="10">
                  <c:v>316894668.30000001</c:v>
                </c:pt>
                <c:pt idx="11">
                  <c:v>46853363120</c:v>
                </c:pt>
                <c:pt idx="12">
                  <c:v>25548354</c:v>
                </c:pt>
                <c:pt idx="13">
                  <c:v>204834972000</c:v>
                </c:pt>
                <c:pt idx="14">
                  <c:v>158538310000</c:v>
                </c:pt>
                <c:pt idx="15">
                  <c:v>89970750</c:v>
                </c:pt>
                <c:pt idx="16">
                  <c:v>10449949000</c:v>
                </c:pt>
                <c:pt idx="17">
                  <c:v>220141540</c:v>
                </c:pt>
                <c:pt idx="18">
                  <c:v>467418749999.99994</c:v>
                </c:pt>
                <c:pt idx="19">
                  <c:v>2281301400</c:v>
                </c:pt>
                <c:pt idx="20">
                  <c:v>1581795720000</c:v>
                </c:pt>
                <c:pt idx="21">
                  <c:v>1140810590</c:v>
                </c:pt>
                <c:pt idx="23">
                  <c:v>3911953444000</c:v>
                </c:pt>
                <c:pt idx="25">
                  <c:v>132431360000</c:v>
                </c:pt>
                <c:pt idx="26">
                  <c:v>4643853104000</c:v>
                </c:pt>
                <c:pt idx="27">
                  <c:v>114756118000.00002</c:v>
                </c:pt>
                <c:pt idx="29">
                  <c:v>10164696960</c:v>
                </c:pt>
                <c:pt idx="30">
                  <c:v>67213920</c:v>
                </c:pt>
                <c:pt idx="31">
                  <c:v>124152521600</c:v>
                </c:pt>
                <c:pt idx="32">
                  <c:v>17015325040</c:v>
                </c:pt>
                <c:pt idx="33">
                  <c:v>2903025567</c:v>
                </c:pt>
                <c:pt idx="34">
                  <c:v>38182386900</c:v>
                </c:pt>
                <c:pt idx="35">
                  <c:v>70453314490</c:v>
                </c:pt>
                <c:pt idx="36">
                  <c:v>61912861.300000004</c:v>
                </c:pt>
                <c:pt idx="37">
                  <c:v>18725041400</c:v>
                </c:pt>
                <c:pt idx="38">
                  <c:v>23816131680</c:v>
                </c:pt>
                <c:pt idx="39">
                  <c:v>402056231700</c:v>
                </c:pt>
                <c:pt idx="41">
                  <c:v>359418739.60000002</c:v>
                </c:pt>
                <c:pt idx="42">
                  <c:v>350092393200</c:v>
                </c:pt>
                <c:pt idx="43">
                  <c:v>299917548900</c:v>
                </c:pt>
                <c:pt idx="44">
                  <c:v>2922415650000</c:v>
                </c:pt>
                <c:pt idx="45">
                  <c:v>1024602480</c:v>
                </c:pt>
                <c:pt idx="46">
                  <c:v>6559278000</c:v>
                </c:pt>
                <c:pt idx="47">
                  <c:v>1149887178000</c:v>
                </c:pt>
                <c:pt idx="48">
                  <c:v>4313901970</c:v>
                </c:pt>
                <c:pt idx="49">
                  <c:v>76237989600</c:v>
                </c:pt>
                <c:pt idx="51">
                  <c:v>73755500</c:v>
                </c:pt>
                <c:pt idx="53">
                  <c:v>151043640</c:v>
                </c:pt>
                <c:pt idx="54">
                  <c:v>34309406460</c:v>
                </c:pt>
                <c:pt idx="55">
                  <c:v>321459586200</c:v>
                </c:pt>
                <c:pt idx="56">
                  <c:v>1285437164000</c:v>
                </c:pt>
                <c:pt idx="57">
                  <c:v>314158781300</c:v>
                </c:pt>
                <c:pt idx="58">
                  <c:v>182354994799.99997</c:v>
                </c:pt>
                <c:pt idx="59">
                  <c:v>346271621300</c:v>
                </c:pt>
                <c:pt idx="60">
                  <c:v>41602378800</c:v>
                </c:pt>
                <c:pt idx="61">
                  <c:v>7552398</c:v>
                </c:pt>
                <c:pt idx="62">
                  <c:v>12897608930</c:v>
                </c:pt>
                <c:pt idx="63">
                  <c:v>987889524000</c:v>
                </c:pt>
                <c:pt idx="64">
                  <c:v>1533506775</c:v>
                </c:pt>
                <c:pt idx="65">
                  <c:v>2730928792000</c:v>
                </c:pt>
                <c:pt idx="66">
                  <c:v>28787280</c:v>
                </c:pt>
                <c:pt idx="67">
                  <c:v>700164598000</c:v>
                </c:pt>
                <c:pt idx="68">
                  <c:v>4340010</c:v>
                </c:pt>
                <c:pt idx="69">
                  <c:v>127830733800</c:v>
                </c:pt>
                <c:pt idx="70">
                  <c:v>1413696018000</c:v>
                </c:pt>
                <c:pt idx="71">
                  <c:v>4629654018</c:v>
                </c:pt>
                <c:pt idx="72">
                  <c:v>69715560360</c:v>
                </c:pt>
                <c:pt idx="73">
                  <c:v>709486620</c:v>
                </c:pt>
                <c:pt idx="74">
                  <c:v>629299934</c:v>
                </c:pt>
                <c:pt idx="75">
                  <c:v>17536.2225</c:v>
                </c:pt>
                <c:pt idx="76">
                  <c:v>211685400</c:v>
                </c:pt>
                <c:pt idx="77">
                  <c:v>517764224100</c:v>
                </c:pt>
                <c:pt idx="79">
                  <c:v>12414841880</c:v>
                </c:pt>
                <c:pt idx="81">
                  <c:v>321072879600</c:v>
                </c:pt>
                <c:pt idx="82">
                  <c:v>4640856688</c:v>
                </c:pt>
                <c:pt idx="83">
                  <c:v>3210529151.9999995</c:v>
                </c:pt>
                <c:pt idx="84">
                  <c:v>171880.21639999998</c:v>
                </c:pt>
                <c:pt idx="85">
                  <c:v>579932871900</c:v>
                </c:pt>
                <c:pt idx="86">
                  <c:v>206334384000</c:v>
                </c:pt>
                <c:pt idx="87">
                  <c:v>234038339.99999997</c:v>
                </c:pt>
                <c:pt idx="88">
                  <c:v>820646680</c:v>
                </c:pt>
                <c:pt idx="89">
                  <c:v>24430511450</c:v>
                </c:pt>
                <c:pt idx="91">
                  <c:v>18249390</c:v>
                </c:pt>
                <c:pt idx="93">
                  <c:v>595385094000</c:v>
                </c:pt>
                <c:pt idx="94">
                  <c:v>1924435530</c:v>
                </c:pt>
                <c:pt idx="95">
                  <c:v>87335820</c:v>
                </c:pt>
                <c:pt idx="96">
                  <c:v>96846036000</c:v>
                </c:pt>
                <c:pt idx="97">
                  <c:v>96239609400</c:v>
                </c:pt>
                <c:pt idx="98">
                  <c:v>50253669</c:v>
                </c:pt>
                <c:pt idx="99">
                  <c:v>8972966400</c:v>
                </c:pt>
                <c:pt idx="100">
                  <c:v>22595272700</c:v>
                </c:pt>
                <c:pt idx="101">
                  <c:v>11057764410</c:v>
                </c:pt>
                <c:pt idx="102">
                  <c:v>757939815600</c:v>
                </c:pt>
                <c:pt idx="103">
                  <c:v>1023512616000</c:v>
                </c:pt>
                <c:pt idx="104">
                  <c:v>5633460000</c:v>
                </c:pt>
                <c:pt idx="105">
                  <c:v>12110273880</c:v>
                </c:pt>
                <c:pt idx="106">
                  <c:v>1336625472</c:v>
                </c:pt>
                <c:pt idx="107">
                  <c:v>994022869000</c:v>
                </c:pt>
                <c:pt idx="108">
                  <c:v>12043151250000</c:v>
                </c:pt>
                <c:pt idx="109">
                  <c:v>24791951640</c:v>
                </c:pt>
                <c:pt idx="110">
                  <c:v>558451250</c:v>
                </c:pt>
                <c:pt idx="111">
                  <c:v>729485928600</c:v>
                </c:pt>
                <c:pt idx="112">
                  <c:v>5063740656</c:v>
                </c:pt>
                <c:pt idx="113">
                  <c:v>19951210.490000002</c:v>
                </c:pt>
                <c:pt idx="114">
                  <c:v>23009168500</c:v>
                </c:pt>
                <c:pt idx="115">
                  <c:v>32522782290.000004</c:v>
                </c:pt>
                <c:pt idx="116">
                  <c:v>144668430500</c:v>
                </c:pt>
                <c:pt idx="117">
                  <c:v>685558494000</c:v>
                </c:pt>
                <c:pt idx="118">
                  <c:v>20174370000</c:v>
                </c:pt>
                <c:pt idx="119">
                  <c:v>10899597.709999999</c:v>
                </c:pt>
                <c:pt idx="120">
                  <c:v>785270200.00000012</c:v>
                </c:pt>
                <c:pt idx="121">
                  <c:v>203337530400</c:v>
                </c:pt>
                <c:pt idx="122">
                  <c:v>124801142400</c:v>
                </c:pt>
                <c:pt idx="123">
                  <c:v>5328697430</c:v>
                </c:pt>
                <c:pt idx="125">
                  <c:v>35141121</c:v>
                </c:pt>
                <c:pt idx="126">
                  <c:v>4724363200</c:v>
                </c:pt>
                <c:pt idx="129">
                  <c:v>11694196400</c:v>
                </c:pt>
                <c:pt idx="130">
                  <c:v>11403216000</c:v>
                </c:pt>
                <c:pt idx="131">
                  <c:v>102419908500</c:v>
                </c:pt>
                <c:pt idx="132">
                  <c:v>292487574800</c:v>
                </c:pt>
                <c:pt idx="134">
                  <c:v>2878314968000</c:v>
                </c:pt>
                <c:pt idx="135">
                  <c:v>15284352</c:v>
                </c:pt>
                <c:pt idx="136">
                  <c:v>889663865000</c:v>
                </c:pt>
                <c:pt idx="137">
                  <c:v>18538631930000</c:v>
                </c:pt>
                <c:pt idx="138">
                  <c:v>13519565180</c:v>
                </c:pt>
                <c:pt idx="139">
                  <c:v>535790409000</c:v>
                </c:pt>
                <c:pt idx="140">
                  <c:v>116852352400</c:v>
                </c:pt>
                <c:pt idx="141">
                  <c:v>309847385200</c:v>
                </c:pt>
                <c:pt idx="144">
                  <c:v>449230320</c:v>
                </c:pt>
              </c:numCache>
            </c:numRef>
          </c:xVal>
          <c:yVal>
            <c:numRef>
              <c:f>lohrmann_abstm3py_capacmw_2015!$J$2:$J$146</c:f>
              <c:numCache>
                <c:formatCode>0.00</c:formatCode>
                <c:ptCount val="145"/>
                <c:pt idx="1">
                  <c:v>97</c:v>
                </c:pt>
                <c:pt idx="2">
                  <c:v>13149</c:v>
                </c:pt>
                <c:pt idx="3">
                  <c:v>404</c:v>
                </c:pt>
                <c:pt idx="4">
                  <c:v>18185.189999999999</c:v>
                </c:pt>
                <c:pt idx="5">
                  <c:v>2257.9</c:v>
                </c:pt>
                <c:pt idx="6">
                  <c:v>44916.2</c:v>
                </c:pt>
                <c:pt idx="7">
                  <c:v>4332.0600000000004</c:v>
                </c:pt>
                <c:pt idx="8">
                  <c:v>6183.9</c:v>
                </c:pt>
                <c:pt idx="9">
                  <c:v>403.8</c:v>
                </c:pt>
                <c:pt idx="10">
                  <c:v>5394</c:v>
                </c:pt>
                <c:pt idx="11">
                  <c:v>8177.7</c:v>
                </c:pt>
                <c:pt idx="12">
                  <c:v>285.39999999999998</c:v>
                </c:pt>
                <c:pt idx="13">
                  <c:v>8596.01</c:v>
                </c:pt>
                <c:pt idx="14">
                  <c:v>11815</c:v>
                </c:pt>
                <c:pt idx="15">
                  <c:v>1129.18</c:v>
                </c:pt>
                <c:pt idx="16">
                  <c:v>1765</c:v>
                </c:pt>
                <c:pt idx="17">
                  <c:v>742</c:v>
                </c:pt>
                <c:pt idx="18">
                  <c:v>23503.55</c:v>
                </c:pt>
                <c:pt idx="19">
                  <c:v>876</c:v>
                </c:pt>
                <c:pt idx="20">
                  <c:v>6557.2</c:v>
                </c:pt>
                <c:pt idx="21">
                  <c:v>100</c:v>
                </c:pt>
                <c:pt idx="23">
                  <c:v>43748.26</c:v>
                </c:pt>
                <c:pt idx="25">
                  <c:v>10849.2</c:v>
                </c:pt>
                <c:pt idx="26">
                  <c:v>673400.1</c:v>
                </c:pt>
                <c:pt idx="27">
                  <c:v>5147.82</c:v>
                </c:pt>
                <c:pt idx="29">
                  <c:v>341</c:v>
                </c:pt>
                <c:pt idx="30">
                  <c:v>821</c:v>
                </c:pt>
                <c:pt idx="31">
                  <c:v>1895.8</c:v>
                </c:pt>
                <c:pt idx="32">
                  <c:v>4346.2</c:v>
                </c:pt>
                <c:pt idx="33">
                  <c:v>1255.3</c:v>
                </c:pt>
                <c:pt idx="34">
                  <c:v>13745.42</c:v>
                </c:pt>
                <c:pt idx="35">
                  <c:v>5356</c:v>
                </c:pt>
                <c:pt idx="36">
                  <c:v>82</c:v>
                </c:pt>
                <c:pt idx="37">
                  <c:v>3293.8</c:v>
                </c:pt>
                <c:pt idx="38">
                  <c:v>1706.9</c:v>
                </c:pt>
                <c:pt idx="39">
                  <c:v>27131.360000000001</c:v>
                </c:pt>
                <c:pt idx="41">
                  <c:v>88</c:v>
                </c:pt>
                <c:pt idx="42">
                  <c:v>3170</c:v>
                </c:pt>
                <c:pt idx="43">
                  <c:v>8813</c:v>
                </c:pt>
                <c:pt idx="44">
                  <c:v>84524.08</c:v>
                </c:pt>
                <c:pt idx="45">
                  <c:v>60</c:v>
                </c:pt>
                <c:pt idx="46">
                  <c:v>1278</c:v>
                </c:pt>
                <c:pt idx="47">
                  <c:v>93758.75</c:v>
                </c:pt>
                <c:pt idx="48">
                  <c:v>1214</c:v>
                </c:pt>
                <c:pt idx="49">
                  <c:v>12041.41</c:v>
                </c:pt>
                <c:pt idx="51">
                  <c:v>677</c:v>
                </c:pt>
                <c:pt idx="53">
                  <c:v>735.2</c:v>
                </c:pt>
                <c:pt idx="54">
                  <c:v>12098</c:v>
                </c:pt>
                <c:pt idx="55">
                  <c:v>4122.3</c:v>
                </c:pt>
                <c:pt idx="56">
                  <c:v>189457.59</c:v>
                </c:pt>
                <c:pt idx="57">
                  <c:v>35301.39</c:v>
                </c:pt>
                <c:pt idx="58">
                  <c:v>58815.41</c:v>
                </c:pt>
                <c:pt idx="59">
                  <c:v>17343</c:v>
                </c:pt>
                <c:pt idx="60">
                  <c:v>5892</c:v>
                </c:pt>
                <c:pt idx="61">
                  <c:v>88</c:v>
                </c:pt>
                <c:pt idx="62">
                  <c:v>14484</c:v>
                </c:pt>
                <c:pt idx="63">
                  <c:v>75539.679999999993</c:v>
                </c:pt>
                <c:pt idx="64">
                  <c:v>694.06</c:v>
                </c:pt>
                <c:pt idx="65">
                  <c:v>220250.4</c:v>
                </c:pt>
                <c:pt idx="66">
                  <c:v>4237</c:v>
                </c:pt>
                <c:pt idx="67">
                  <c:v>17494</c:v>
                </c:pt>
                <c:pt idx="68">
                  <c:v>679.21</c:v>
                </c:pt>
                <c:pt idx="69">
                  <c:v>3170</c:v>
                </c:pt>
                <c:pt idx="70">
                  <c:v>77112.710000000006</c:v>
                </c:pt>
                <c:pt idx="71">
                  <c:v>15217.3</c:v>
                </c:pt>
                <c:pt idx="72">
                  <c:v>728</c:v>
                </c:pt>
                <c:pt idx="73">
                  <c:v>894</c:v>
                </c:pt>
                <c:pt idx="74">
                  <c:v>2172.6</c:v>
                </c:pt>
                <c:pt idx="75">
                  <c:v>64</c:v>
                </c:pt>
                <c:pt idx="76">
                  <c:v>10714</c:v>
                </c:pt>
                <c:pt idx="77">
                  <c:v>3063</c:v>
                </c:pt>
                <c:pt idx="79">
                  <c:v>1230</c:v>
                </c:pt>
                <c:pt idx="81">
                  <c:v>21769.5</c:v>
                </c:pt>
                <c:pt idx="82">
                  <c:v>452.8</c:v>
                </c:pt>
                <c:pt idx="83">
                  <c:v>51.8</c:v>
                </c:pt>
                <c:pt idx="84">
                  <c:v>476</c:v>
                </c:pt>
                <c:pt idx="85">
                  <c:v>42594.83</c:v>
                </c:pt>
                <c:pt idx="86">
                  <c:v>2520</c:v>
                </c:pt>
                <c:pt idx="87">
                  <c:v>1888</c:v>
                </c:pt>
                <c:pt idx="88">
                  <c:v>218.5</c:v>
                </c:pt>
                <c:pt idx="89">
                  <c:v>4921.7</c:v>
                </c:pt>
                <c:pt idx="91">
                  <c:v>901.3</c:v>
                </c:pt>
                <c:pt idx="93">
                  <c:v>23097.53</c:v>
                </c:pt>
                <c:pt idx="94">
                  <c:v>2454.4</c:v>
                </c:pt>
                <c:pt idx="95">
                  <c:v>186.3</c:v>
                </c:pt>
                <c:pt idx="96">
                  <c:v>8919.1</c:v>
                </c:pt>
                <c:pt idx="97">
                  <c:v>1235</c:v>
                </c:pt>
                <c:pt idx="98">
                  <c:v>8118.85</c:v>
                </c:pt>
                <c:pt idx="99">
                  <c:v>16932.61</c:v>
                </c:pt>
                <c:pt idx="100">
                  <c:v>879.71</c:v>
                </c:pt>
                <c:pt idx="101">
                  <c:v>4676.2700000000004</c:v>
                </c:pt>
                <c:pt idx="102">
                  <c:v>11124.38</c:v>
                </c:pt>
                <c:pt idx="103">
                  <c:v>30188.2</c:v>
                </c:pt>
                <c:pt idx="104">
                  <c:v>6141</c:v>
                </c:pt>
                <c:pt idx="105">
                  <c:v>5524.5</c:v>
                </c:pt>
                <c:pt idx="106">
                  <c:v>10541.5</c:v>
                </c:pt>
                <c:pt idx="107">
                  <c:v>11302</c:v>
                </c:pt>
                <c:pt idx="108">
                  <c:v>192238.04</c:v>
                </c:pt>
                <c:pt idx="109">
                  <c:v>62841.599999999999</c:v>
                </c:pt>
                <c:pt idx="110">
                  <c:v>475.4</c:v>
                </c:pt>
                <c:pt idx="111">
                  <c:v>4565.5</c:v>
                </c:pt>
                <c:pt idx="112">
                  <c:v>12413.7</c:v>
                </c:pt>
                <c:pt idx="113">
                  <c:v>60</c:v>
                </c:pt>
                <c:pt idx="114">
                  <c:v>3965</c:v>
                </c:pt>
                <c:pt idx="115">
                  <c:v>1938</c:v>
                </c:pt>
                <c:pt idx="116">
                  <c:v>43221.3</c:v>
                </c:pt>
                <c:pt idx="117">
                  <c:v>50315.03</c:v>
                </c:pt>
                <c:pt idx="118">
                  <c:v>2219.3000000000002</c:v>
                </c:pt>
                <c:pt idx="119">
                  <c:v>77.2</c:v>
                </c:pt>
                <c:pt idx="120">
                  <c:v>2200</c:v>
                </c:pt>
                <c:pt idx="121">
                  <c:v>13350</c:v>
                </c:pt>
                <c:pt idx="122">
                  <c:v>3443</c:v>
                </c:pt>
                <c:pt idx="123">
                  <c:v>7469</c:v>
                </c:pt>
                <c:pt idx="125">
                  <c:v>822.16</c:v>
                </c:pt>
                <c:pt idx="126">
                  <c:v>35334.03</c:v>
                </c:pt>
                <c:pt idx="129">
                  <c:v>2308.6</c:v>
                </c:pt>
                <c:pt idx="130">
                  <c:v>3231</c:v>
                </c:pt>
                <c:pt idx="131">
                  <c:v>35337.72</c:v>
                </c:pt>
                <c:pt idx="132">
                  <c:v>3112</c:v>
                </c:pt>
                <c:pt idx="134">
                  <c:v>46512.84</c:v>
                </c:pt>
                <c:pt idx="135">
                  <c:v>34049.1</c:v>
                </c:pt>
                <c:pt idx="136">
                  <c:v>69743</c:v>
                </c:pt>
                <c:pt idx="137">
                  <c:v>933080.5</c:v>
                </c:pt>
                <c:pt idx="138">
                  <c:v>993</c:v>
                </c:pt>
                <c:pt idx="139">
                  <c:v>11256</c:v>
                </c:pt>
                <c:pt idx="140">
                  <c:v>11993.89</c:v>
                </c:pt>
                <c:pt idx="141">
                  <c:v>15335.26</c:v>
                </c:pt>
                <c:pt idx="144">
                  <c:v>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D-414F-80FE-44F02762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27855"/>
        <c:axId val="490223647"/>
      </c:scatterChart>
      <c:valAx>
        <c:axId val="7402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223647"/>
        <c:crosses val="autoZero"/>
        <c:crossBetween val="midCat"/>
      </c:valAx>
      <c:valAx>
        <c:axId val="4902236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22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934383202099736E-2"/>
                  <c:y val="-0.22408829104695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lohrmann_abstm3py_capacmw_2015!$I$2:$I$146</c:f>
              <c:numCache>
                <c:formatCode>General</c:formatCode>
                <c:ptCount val="145"/>
                <c:pt idx="1">
                  <c:v>1502004900</c:v>
                </c:pt>
                <c:pt idx="2">
                  <c:v>438948000</c:v>
                </c:pt>
                <c:pt idx="3">
                  <c:v>3107491992</c:v>
                </c:pt>
                <c:pt idx="4">
                  <c:v>638028892000</c:v>
                </c:pt>
                <c:pt idx="5">
                  <c:v>12054719660</c:v>
                </c:pt>
                <c:pt idx="6">
                  <c:v>34124149010</c:v>
                </c:pt>
                <c:pt idx="7">
                  <c:v>96541085500</c:v>
                </c:pt>
                <c:pt idx="8">
                  <c:v>434504308200</c:v>
                </c:pt>
                <c:pt idx="9">
                  <c:v>1935193656</c:v>
                </c:pt>
                <c:pt idx="10">
                  <c:v>316894668.30000001</c:v>
                </c:pt>
                <c:pt idx="11">
                  <c:v>46853363120</c:v>
                </c:pt>
                <c:pt idx="12">
                  <c:v>25548354</c:v>
                </c:pt>
                <c:pt idx="13">
                  <c:v>204834972000</c:v>
                </c:pt>
                <c:pt idx="14">
                  <c:v>158538310000</c:v>
                </c:pt>
                <c:pt idx="15">
                  <c:v>89970750</c:v>
                </c:pt>
                <c:pt idx="16">
                  <c:v>10449949000</c:v>
                </c:pt>
                <c:pt idx="17">
                  <c:v>220141540</c:v>
                </c:pt>
                <c:pt idx="18">
                  <c:v>467418749999.99994</c:v>
                </c:pt>
                <c:pt idx="19">
                  <c:v>2281301400</c:v>
                </c:pt>
                <c:pt idx="20">
                  <c:v>1581795720000</c:v>
                </c:pt>
                <c:pt idx="21">
                  <c:v>1140810590</c:v>
                </c:pt>
                <c:pt idx="23">
                  <c:v>3911953444000</c:v>
                </c:pt>
                <c:pt idx="25">
                  <c:v>132431360000</c:v>
                </c:pt>
                <c:pt idx="26">
                  <c:v>4643853104000</c:v>
                </c:pt>
                <c:pt idx="27">
                  <c:v>114756118000.00002</c:v>
                </c:pt>
                <c:pt idx="29">
                  <c:v>10164696960</c:v>
                </c:pt>
                <c:pt idx="30">
                  <c:v>67213920</c:v>
                </c:pt>
                <c:pt idx="31">
                  <c:v>124152521600</c:v>
                </c:pt>
                <c:pt idx="32">
                  <c:v>17015325040</c:v>
                </c:pt>
                <c:pt idx="33">
                  <c:v>2903025567</c:v>
                </c:pt>
                <c:pt idx="34">
                  <c:v>38182386900</c:v>
                </c:pt>
                <c:pt idx="35">
                  <c:v>70453314490</c:v>
                </c:pt>
                <c:pt idx="36">
                  <c:v>61912861.300000004</c:v>
                </c:pt>
                <c:pt idx="37">
                  <c:v>18725041400</c:v>
                </c:pt>
                <c:pt idx="38">
                  <c:v>23816131680</c:v>
                </c:pt>
                <c:pt idx="39">
                  <c:v>402056231700</c:v>
                </c:pt>
                <c:pt idx="41">
                  <c:v>359418739.60000002</c:v>
                </c:pt>
                <c:pt idx="42">
                  <c:v>350092393200</c:v>
                </c:pt>
                <c:pt idx="43">
                  <c:v>299917548900</c:v>
                </c:pt>
                <c:pt idx="44">
                  <c:v>2922415650000</c:v>
                </c:pt>
                <c:pt idx="45">
                  <c:v>1024602480</c:v>
                </c:pt>
                <c:pt idx="46">
                  <c:v>6559278000</c:v>
                </c:pt>
                <c:pt idx="47">
                  <c:v>1149887178000</c:v>
                </c:pt>
                <c:pt idx="48">
                  <c:v>4313901970</c:v>
                </c:pt>
                <c:pt idx="49">
                  <c:v>76237989600</c:v>
                </c:pt>
                <c:pt idx="51">
                  <c:v>73755500</c:v>
                </c:pt>
                <c:pt idx="53">
                  <c:v>151043640</c:v>
                </c:pt>
                <c:pt idx="54">
                  <c:v>34309406460</c:v>
                </c:pt>
                <c:pt idx="55">
                  <c:v>321459586200</c:v>
                </c:pt>
                <c:pt idx="56">
                  <c:v>1285437164000</c:v>
                </c:pt>
                <c:pt idx="57">
                  <c:v>314158781300</c:v>
                </c:pt>
                <c:pt idx="58">
                  <c:v>182354994799.99997</c:v>
                </c:pt>
                <c:pt idx="59">
                  <c:v>346271621300</c:v>
                </c:pt>
                <c:pt idx="60">
                  <c:v>41602378800</c:v>
                </c:pt>
                <c:pt idx="61">
                  <c:v>7552398</c:v>
                </c:pt>
                <c:pt idx="62">
                  <c:v>12897608930</c:v>
                </c:pt>
                <c:pt idx="63">
                  <c:v>987889524000</c:v>
                </c:pt>
                <c:pt idx="64">
                  <c:v>1533506775</c:v>
                </c:pt>
                <c:pt idx="65">
                  <c:v>2730928792000</c:v>
                </c:pt>
                <c:pt idx="66">
                  <c:v>28787280</c:v>
                </c:pt>
                <c:pt idx="67">
                  <c:v>700164598000</c:v>
                </c:pt>
                <c:pt idx="68">
                  <c:v>4340010</c:v>
                </c:pt>
                <c:pt idx="69">
                  <c:v>127830733800</c:v>
                </c:pt>
                <c:pt idx="70">
                  <c:v>1413696018000</c:v>
                </c:pt>
                <c:pt idx="71">
                  <c:v>4629654018</c:v>
                </c:pt>
                <c:pt idx="72">
                  <c:v>69715560360</c:v>
                </c:pt>
                <c:pt idx="73">
                  <c:v>709486620</c:v>
                </c:pt>
                <c:pt idx="74">
                  <c:v>629299934</c:v>
                </c:pt>
                <c:pt idx="75">
                  <c:v>17536.2225</c:v>
                </c:pt>
                <c:pt idx="76">
                  <c:v>211685400</c:v>
                </c:pt>
                <c:pt idx="77">
                  <c:v>517764224100</c:v>
                </c:pt>
                <c:pt idx="79">
                  <c:v>12414841880</c:v>
                </c:pt>
                <c:pt idx="81">
                  <c:v>321072879600</c:v>
                </c:pt>
                <c:pt idx="82">
                  <c:v>4640856688</c:v>
                </c:pt>
                <c:pt idx="83">
                  <c:v>3210529151.9999995</c:v>
                </c:pt>
                <c:pt idx="84">
                  <c:v>171880.21639999998</c:v>
                </c:pt>
                <c:pt idx="85">
                  <c:v>579932871900</c:v>
                </c:pt>
                <c:pt idx="86">
                  <c:v>206334384000</c:v>
                </c:pt>
                <c:pt idx="87">
                  <c:v>234038339.99999997</c:v>
                </c:pt>
                <c:pt idx="88">
                  <c:v>820646680</c:v>
                </c:pt>
                <c:pt idx="89">
                  <c:v>24430511450</c:v>
                </c:pt>
                <c:pt idx="91">
                  <c:v>18249390</c:v>
                </c:pt>
                <c:pt idx="93">
                  <c:v>595385094000</c:v>
                </c:pt>
                <c:pt idx="94">
                  <c:v>1924435530</c:v>
                </c:pt>
                <c:pt idx="95">
                  <c:v>87335820</c:v>
                </c:pt>
                <c:pt idx="96">
                  <c:v>96846036000</c:v>
                </c:pt>
                <c:pt idx="97">
                  <c:v>96239609400</c:v>
                </c:pt>
                <c:pt idx="98">
                  <c:v>50253669</c:v>
                </c:pt>
                <c:pt idx="99">
                  <c:v>8972966400</c:v>
                </c:pt>
                <c:pt idx="100">
                  <c:v>22595272700</c:v>
                </c:pt>
                <c:pt idx="101">
                  <c:v>11057764410</c:v>
                </c:pt>
                <c:pt idx="102">
                  <c:v>757939815600</c:v>
                </c:pt>
                <c:pt idx="103">
                  <c:v>1023512616000</c:v>
                </c:pt>
                <c:pt idx="104">
                  <c:v>5633460000</c:v>
                </c:pt>
                <c:pt idx="105">
                  <c:v>12110273880</c:v>
                </c:pt>
                <c:pt idx="106">
                  <c:v>1336625472</c:v>
                </c:pt>
                <c:pt idx="107">
                  <c:v>994022869000</c:v>
                </c:pt>
                <c:pt idx="108">
                  <c:v>12043151250000</c:v>
                </c:pt>
                <c:pt idx="109">
                  <c:v>24791951640</c:v>
                </c:pt>
                <c:pt idx="110">
                  <c:v>558451250</c:v>
                </c:pt>
                <c:pt idx="111">
                  <c:v>729485928600</c:v>
                </c:pt>
                <c:pt idx="112">
                  <c:v>5063740656</c:v>
                </c:pt>
                <c:pt idx="113">
                  <c:v>19951210.490000002</c:v>
                </c:pt>
                <c:pt idx="114">
                  <c:v>23009168500</c:v>
                </c:pt>
                <c:pt idx="115">
                  <c:v>32522782290.000004</c:v>
                </c:pt>
                <c:pt idx="116">
                  <c:v>144668430500</c:v>
                </c:pt>
                <c:pt idx="117">
                  <c:v>685558494000</c:v>
                </c:pt>
                <c:pt idx="118">
                  <c:v>20174370000</c:v>
                </c:pt>
                <c:pt idx="119">
                  <c:v>10899597.709999999</c:v>
                </c:pt>
                <c:pt idx="120">
                  <c:v>785270200.00000012</c:v>
                </c:pt>
                <c:pt idx="121">
                  <c:v>203337530400</c:v>
                </c:pt>
                <c:pt idx="122">
                  <c:v>124801142400</c:v>
                </c:pt>
                <c:pt idx="123">
                  <c:v>5328697430</c:v>
                </c:pt>
                <c:pt idx="125">
                  <c:v>35141121</c:v>
                </c:pt>
                <c:pt idx="126">
                  <c:v>4724363200</c:v>
                </c:pt>
                <c:pt idx="129">
                  <c:v>11694196400</c:v>
                </c:pt>
                <c:pt idx="130">
                  <c:v>11403216000</c:v>
                </c:pt>
                <c:pt idx="131">
                  <c:v>102419908500</c:v>
                </c:pt>
                <c:pt idx="132">
                  <c:v>292487574800</c:v>
                </c:pt>
                <c:pt idx="134">
                  <c:v>2878314968000</c:v>
                </c:pt>
                <c:pt idx="135">
                  <c:v>15284352</c:v>
                </c:pt>
                <c:pt idx="136">
                  <c:v>889663865000</c:v>
                </c:pt>
                <c:pt idx="137">
                  <c:v>18538631930000</c:v>
                </c:pt>
                <c:pt idx="138">
                  <c:v>13519565180</c:v>
                </c:pt>
                <c:pt idx="139">
                  <c:v>535790409000</c:v>
                </c:pt>
                <c:pt idx="140">
                  <c:v>116852352400</c:v>
                </c:pt>
                <c:pt idx="141">
                  <c:v>309847385200</c:v>
                </c:pt>
                <c:pt idx="144">
                  <c:v>449230320</c:v>
                </c:pt>
              </c:numCache>
            </c:numRef>
          </c:xVal>
          <c:yVal>
            <c:numRef>
              <c:f>lohrmann_abstm3py_capacmw_2015!$J$2:$J$146</c:f>
              <c:numCache>
                <c:formatCode>0.00</c:formatCode>
                <c:ptCount val="145"/>
                <c:pt idx="1">
                  <c:v>97</c:v>
                </c:pt>
                <c:pt idx="2">
                  <c:v>13149</c:v>
                </c:pt>
                <c:pt idx="3">
                  <c:v>404</c:v>
                </c:pt>
                <c:pt idx="4">
                  <c:v>18185.189999999999</c:v>
                </c:pt>
                <c:pt idx="5">
                  <c:v>2257.9</c:v>
                </c:pt>
                <c:pt idx="6">
                  <c:v>44916.2</c:v>
                </c:pt>
                <c:pt idx="7">
                  <c:v>4332.0600000000004</c:v>
                </c:pt>
                <c:pt idx="8">
                  <c:v>6183.9</c:v>
                </c:pt>
                <c:pt idx="9">
                  <c:v>403.8</c:v>
                </c:pt>
                <c:pt idx="10">
                  <c:v>5394</c:v>
                </c:pt>
                <c:pt idx="11">
                  <c:v>8177.7</c:v>
                </c:pt>
                <c:pt idx="12">
                  <c:v>285.39999999999998</c:v>
                </c:pt>
                <c:pt idx="13">
                  <c:v>8596.01</c:v>
                </c:pt>
                <c:pt idx="14">
                  <c:v>11815</c:v>
                </c:pt>
                <c:pt idx="15">
                  <c:v>1129.18</c:v>
                </c:pt>
                <c:pt idx="16">
                  <c:v>1765</c:v>
                </c:pt>
                <c:pt idx="17">
                  <c:v>742</c:v>
                </c:pt>
                <c:pt idx="18">
                  <c:v>23503.55</c:v>
                </c:pt>
                <c:pt idx="19">
                  <c:v>876</c:v>
                </c:pt>
                <c:pt idx="20">
                  <c:v>6557.2</c:v>
                </c:pt>
                <c:pt idx="21">
                  <c:v>100</c:v>
                </c:pt>
                <c:pt idx="23">
                  <c:v>43748.26</c:v>
                </c:pt>
                <c:pt idx="25">
                  <c:v>10849.2</c:v>
                </c:pt>
                <c:pt idx="26">
                  <c:v>673400.1</c:v>
                </c:pt>
                <c:pt idx="27">
                  <c:v>5147.82</c:v>
                </c:pt>
                <c:pt idx="29">
                  <c:v>341</c:v>
                </c:pt>
                <c:pt idx="30">
                  <c:v>821</c:v>
                </c:pt>
                <c:pt idx="31">
                  <c:v>1895.8</c:v>
                </c:pt>
                <c:pt idx="32">
                  <c:v>4346.2</c:v>
                </c:pt>
                <c:pt idx="33">
                  <c:v>1255.3</c:v>
                </c:pt>
                <c:pt idx="34">
                  <c:v>13745.42</c:v>
                </c:pt>
                <c:pt idx="35">
                  <c:v>5356</c:v>
                </c:pt>
                <c:pt idx="36">
                  <c:v>82</c:v>
                </c:pt>
                <c:pt idx="37">
                  <c:v>3293.8</c:v>
                </c:pt>
                <c:pt idx="38">
                  <c:v>1706.9</c:v>
                </c:pt>
                <c:pt idx="39">
                  <c:v>27131.360000000001</c:v>
                </c:pt>
                <c:pt idx="41">
                  <c:v>88</c:v>
                </c:pt>
                <c:pt idx="42">
                  <c:v>3170</c:v>
                </c:pt>
                <c:pt idx="43">
                  <c:v>8813</c:v>
                </c:pt>
                <c:pt idx="44">
                  <c:v>84524.08</c:v>
                </c:pt>
                <c:pt idx="45">
                  <c:v>60</c:v>
                </c:pt>
                <c:pt idx="46">
                  <c:v>1278</c:v>
                </c:pt>
                <c:pt idx="47">
                  <c:v>93758.75</c:v>
                </c:pt>
                <c:pt idx="48">
                  <c:v>1214</c:v>
                </c:pt>
                <c:pt idx="49">
                  <c:v>12041.41</c:v>
                </c:pt>
                <c:pt idx="51">
                  <c:v>677</c:v>
                </c:pt>
                <c:pt idx="53">
                  <c:v>735.2</c:v>
                </c:pt>
                <c:pt idx="54">
                  <c:v>12098</c:v>
                </c:pt>
                <c:pt idx="55">
                  <c:v>4122.3</c:v>
                </c:pt>
                <c:pt idx="56">
                  <c:v>189457.59</c:v>
                </c:pt>
                <c:pt idx="57">
                  <c:v>35301.39</c:v>
                </c:pt>
                <c:pt idx="58">
                  <c:v>58815.41</c:v>
                </c:pt>
                <c:pt idx="59">
                  <c:v>17343</c:v>
                </c:pt>
                <c:pt idx="60">
                  <c:v>5892</c:v>
                </c:pt>
                <c:pt idx="61">
                  <c:v>88</c:v>
                </c:pt>
                <c:pt idx="62">
                  <c:v>14484</c:v>
                </c:pt>
                <c:pt idx="63">
                  <c:v>75539.679999999993</c:v>
                </c:pt>
                <c:pt idx="64">
                  <c:v>694.06</c:v>
                </c:pt>
                <c:pt idx="65">
                  <c:v>220250.4</c:v>
                </c:pt>
                <c:pt idx="66">
                  <c:v>4237</c:v>
                </c:pt>
                <c:pt idx="67">
                  <c:v>17494</c:v>
                </c:pt>
                <c:pt idx="68">
                  <c:v>679.21</c:v>
                </c:pt>
                <c:pt idx="69">
                  <c:v>3170</c:v>
                </c:pt>
                <c:pt idx="70">
                  <c:v>77112.710000000006</c:v>
                </c:pt>
                <c:pt idx="71">
                  <c:v>15217.3</c:v>
                </c:pt>
                <c:pt idx="72">
                  <c:v>728</c:v>
                </c:pt>
                <c:pt idx="73">
                  <c:v>894</c:v>
                </c:pt>
                <c:pt idx="74">
                  <c:v>2172.6</c:v>
                </c:pt>
                <c:pt idx="75">
                  <c:v>64</c:v>
                </c:pt>
                <c:pt idx="76">
                  <c:v>10714</c:v>
                </c:pt>
                <c:pt idx="77">
                  <c:v>3063</c:v>
                </c:pt>
                <c:pt idx="79">
                  <c:v>1230</c:v>
                </c:pt>
                <c:pt idx="81">
                  <c:v>21769.5</c:v>
                </c:pt>
                <c:pt idx="82">
                  <c:v>452.8</c:v>
                </c:pt>
                <c:pt idx="83">
                  <c:v>51.8</c:v>
                </c:pt>
                <c:pt idx="84">
                  <c:v>476</c:v>
                </c:pt>
                <c:pt idx="85">
                  <c:v>42594.83</c:v>
                </c:pt>
                <c:pt idx="86">
                  <c:v>2520</c:v>
                </c:pt>
                <c:pt idx="87">
                  <c:v>1888</c:v>
                </c:pt>
                <c:pt idx="88">
                  <c:v>218.5</c:v>
                </c:pt>
                <c:pt idx="89">
                  <c:v>4921.7</c:v>
                </c:pt>
                <c:pt idx="91">
                  <c:v>901.3</c:v>
                </c:pt>
                <c:pt idx="93">
                  <c:v>23097.53</c:v>
                </c:pt>
                <c:pt idx="94">
                  <c:v>2454.4</c:v>
                </c:pt>
                <c:pt idx="95">
                  <c:v>186.3</c:v>
                </c:pt>
                <c:pt idx="96">
                  <c:v>8919.1</c:v>
                </c:pt>
                <c:pt idx="97">
                  <c:v>1235</c:v>
                </c:pt>
                <c:pt idx="98">
                  <c:v>8118.85</c:v>
                </c:pt>
                <c:pt idx="99">
                  <c:v>16932.61</c:v>
                </c:pt>
                <c:pt idx="100">
                  <c:v>879.71</c:v>
                </c:pt>
                <c:pt idx="101">
                  <c:v>4676.2700000000004</c:v>
                </c:pt>
                <c:pt idx="102">
                  <c:v>11124.38</c:v>
                </c:pt>
                <c:pt idx="103">
                  <c:v>30188.2</c:v>
                </c:pt>
                <c:pt idx="104">
                  <c:v>6141</c:v>
                </c:pt>
                <c:pt idx="105">
                  <c:v>5524.5</c:v>
                </c:pt>
                <c:pt idx="106">
                  <c:v>10541.5</c:v>
                </c:pt>
                <c:pt idx="107">
                  <c:v>11302</c:v>
                </c:pt>
                <c:pt idx="108">
                  <c:v>192238.04</c:v>
                </c:pt>
                <c:pt idx="109">
                  <c:v>62841.599999999999</c:v>
                </c:pt>
                <c:pt idx="110">
                  <c:v>475.4</c:v>
                </c:pt>
                <c:pt idx="111">
                  <c:v>4565.5</c:v>
                </c:pt>
                <c:pt idx="112">
                  <c:v>12413.7</c:v>
                </c:pt>
                <c:pt idx="113">
                  <c:v>60</c:v>
                </c:pt>
                <c:pt idx="114">
                  <c:v>3965</c:v>
                </c:pt>
                <c:pt idx="115">
                  <c:v>1938</c:v>
                </c:pt>
                <c:pt idx="116">
                  <c:v>43221.3</c:v>
                </c:pt>
                <c:pt idx="117">
                  <c:v>50315.03</c:v>
                </c:pt>
                <c:pt idx="118">
                  <c:v>2219.3000000000002</c:v>
                </c:pt>
                <c:pt idx="119">
                  <c:v>77.2</c:v>
                </c:pt>
                <c:pt idx="120">
                  <c:v>2200</c:v>
                </c:pt>
                <c:pt idx="121">
                  <c:v>13350</c:v>
                </c:pt>
                <c:pt idx="122">
                  <c:v>3443</c:v>
                </c:pt>
                <c:pt idx="123">
                  <c:v>7469</c:v>
                </c:pt>
                <c:pt idx="125">
                  <c:v>822.16</c:v>
                </c:pt>
                <c:pt idx="126">
                  <c:v>35334.03</c:v>
                </c:pt>
                <c:pt idx="129">
                  <c:v>2308.6</c:v>
                </c:pt>
                <c:pt idx="130">
                  <c:v>3231</c:v>
                </c:pt>
                <c:pt idx="131">
                  <c:v>35337.72</c:v>
                </c:pt>
                <c:pt idx="132">
                  <c:v>3112</c:v>
                </c:pt>
                <c:pt idx="134">
                  <c:v>46512.84</c:v>
                </c:pt>
                <c:pt idx="135">
                  <c:v>34049.1</c:v>
                </c:pt>
                <c:pt idx="136">
                  <c:v>69743</c:v>
                </c:pt>
                <c:pt idx="137">
                  <c:v>933080.5</c:v>
                </c:pt>
                <c:pt idx="138">
                  <c:v>993</c:v>
                </c:pt>
                <c:pt idx="139">
                  <c:v>11256</c:v>
                </c:pt>
                <c:pt idx="140">
                  <c:v>11993.89</c:v>
                </c:pt>
                <c:pt idx="141">
                  <c:v>15335.26</c:v>
                </c:pt>
                <c:pt idx="144">
                  <c:v>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C-430D-BC3A-E07AAF73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27855"/>
        <c:axId val="490223647"/>
      </c:scatterChart>
      <c:valAx>
        <c:axId val="74022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0223647"/>
        <c:crosses val="autoZero"/>
        <c:crossBetween val="midCat"/>
      </c:valAx>
      <c:valAx>
        <c:axId val="4902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22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0</xdr:row>
      <xdr:rowOff>166687</xdr:rowOff>
    </xdr:from>
    <xdr:to>
      <xdr:col>7</xdr:col>
      <xdr:colOff>676275</xdr:colOff>
      <xdr:row>19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4D2FC-44D4-46CE-8299-2B12EB103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1038225</xdr:colOff>
      <xdr:row>20</xdr:row>
      <xdr:rowOff>95250</xdr:rowOff>
    </xdr:from>
    <xdr:to>
      <xdr:col>7</xdr:col>
      <xdr:colOff>657225</xdr:colOff>
      <xdr:row>39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42DC7-BE32-492A-83E2-D08AEB12B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tanudjaja, E.H. (Edwin)" id="{5F4F6A9C-E75A-4B1F-BB1D-9DA8A4355478}" userId="S::e.h.sutanudjaja@uu.nl::75548419-036e-42c0-8915-29b2defb0f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9" dT="2025-03-10T13:26:18.63" personId="{5F4F6A9C-E75A-4B1F-BB1D-9DA8A4355478}" id="{98F76AF9-6D4F-418B-8EAD-F1D256536068}">
    <text>https://en.wikipedia.org/wiki/List_of_power_stations_in_the_Central_African_Republic</text>
    <extLst>
      <x:ext xmlns:xltc2="http://schemas.microsoft.com/office/spreadsheetml/2020/threadedcomments2" uri="{F7C98A9C-CBB3-438F-8F68-D28B6AF4A901}">
        <xltc2:checksum>2300407850</xltc2:checksum>
        <xltc2:hyperlink startIndex="0" length="84" url="https://en.wikipedia.org/wiki/List_of_power_stations_in_the_Central_African_Republic"/>
      </x:ext>
    </extLst>
  </threadedComment>
  <threadedComment ref="K41" dT="2025-03-10T13:28:03.89" personId="{5F4F6A9C-E75A-4B1F-BB1D-9DA8A4355478}" id="{69DA2811-03E6-4C58-AA39-0E3B7E9E0CA0}">
    <text>https://en.wikipedia.org/wiki/List_of_power_stations_in_the_British_Crown_Dependencies</text>
    <extLst>
      <x:ext xmlns:xltc2="http://schemas.microsoft.com/office/spreadsheetml/2020/threadedcomments2" uri="{F7C98A9C-CBB3-438F-8F68-D28B6AF4A901}">
        <xltc2:checksum>3660867599</xltc2:checksum>
        <xltc2:hyperlink startIndex="0" length="86" url="https://en.wikipedia.org/wiki/List_of_power_stations_in_the_British_Crown_Dependencies"/>
      </x:ext>
    </extLst>
  </threadedComment>
  <threadedComment ref="K47" dT="2025-03-10T13:28:51.08" personId="{5F4F6A9C-E75A-4B1F-BB1D-9DA8A4355478}" id="{A0F003DD-3BF1-4A5C-B5F6-2A622BEDB23F}">
    <text>https://en.wikipedia.org/wiki/List_of_power_stations_in_the_Republic_of_the_Congo</text>
    <extLst>
      <x:ext xmlns:xltc2="http://schemas.microsoft.com/office/spreadsheetml/2020/threadedcomments2" uri="{F7C98A9C-CBB3-438F-8F68-D28B6AF4A901}">
        <xltc2:checksum>1694323128</xltc2:checksum>
        <xltc2:hyperlink startIndex="0" length="81" url="https://en.wikipedia.org/wiki/List_of_power_stations_in_the_Republic_of_the_Congo"/>
      </x:ext>
    </extLst>
  </threadedComment>
  <threadedComment ref="K189" dT="2025-03-10T13:32:40.15" personId="{5F4F6A9C-E75A-4B1F-BB1D-9DA8A4355478}" id="{EC4B7CFB-30D7-41BE-8510-D91959FE6D6E}">
    <text>https://en.wikipedia.org/wiki/List_of_power_stations_in_Tajikistan</text>
    <extLst>
      <x:ext xmlns:xltc2="http://schemas.microsoft.com/office/spreadsheetml/2020/threadedcomments2" uri="{F7C98A9C-CBB3-438F-8F68-D28B6AF4A901}">
        <xltc2:checksum>2099285854</xltc2:checksum>
        <xltc2:hyperlink startIndex="0" length="66" url="https://en.wikipedia.org/wiki/List_of_power_stations_in_Tajikistan"/>
      </x:ext>
    </extLst>
  </threadedComment>
  <threadedComment ref="K211" dT="2025-03-10T13:35:12.03" personId="{5F4F6A9C-E75A-4B1F-BB1D-9DA8A4355478}" id="{7712783A-E658-47D7-9242-030643BAF957}">
    <text>https://www.eia.gov/state/analysis.php?sid=VQ</text>
    <extLst>
      <x:ext xmlns:xltc2="http://schemas.microsoft.com/office/spreadsheetml/2020/threadedcomments2" uri="{F7C98A9C-CBB3-438F-8F68-D28B6AF4A901}">
        <xltc2:checksum>4189900715</xltc2:checksum>
        <xltc2:hyperlink startIndex="0" length="45" url="https://www.eia.gov/state/analysis.php?sid=VQ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3275-AD4E-4E48-923E-AC570E341997}">
  <dimension ref="A1:R215"/>
  <sheetViews>
    <sheetView topLeftCell="A145" zoomScale="90" zoomScaleNormal="90" workbookViewId="0">
      <selection activeCell="J160" sqref="J160"/>
    </sheetView>
  </sheetViews>
  <sheetFormatPr defaultRowHeight="15" x14ac:dyDescent="0.25"/>
  <cols>
    <col min="1" max="1" width="5.42578125" bestFit="1" customWidth="1"/>
    <col min="2" max="2" width="4" bestFit="1" customWidth="1"/>
    <col min="3" max="3" width="31.85546875" bestFit="1" customWidth="1"/>
    <col min="4" max="4" width="9.5703125" bestFit="1" customWidth="1"/>
    <col min="5" max="5" width="9.42578125" bestFit="1" customWidth="1"/>
    <col min="6" max="6" width="31" bestFit="1" customWidth="1"/>
    <col min="7" max="7" width="12" bestFit="1" customWidth="1"/>
    <col min="8" max="8" width="34.7109375" bestFit="1" customWidth="1"/>
    <col min="9" max="10" width="34.7109375" customWidth="1"/>
    <col min="11" max="11" width="34.7109375" style="2" customWidth="1"/>
    <col min="13" max="13" width="4" bestFit="1" customWidth="1"/>
    <col min="14" max="14" width="9.5703125" bestFit="1" customWidth="1"/>
    <col min="15" max="15" width="1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439</v>
      </c>
      <c r="G1" t="s">
        <v>5</v>
      </c>
      <c r="H1" s="1" t="s">
        <v>6</v>
      </c>
      <c r="I1" s="1" t="s">
        <v>447</v>
      </c>
      <c r="J1" s="1" t="s">
        <v>448</v>
      </c>
      <c r="K1" s="4" t="s">
        <v>440</v>
      </c>
      <c r="M1">
        <v>-9</v>
      </c>
      <c r="N1">
        <v>1</v>
      </c>
      <c r="O1">
        <v>2</v>
      </c>
    </row>
    <row r="2" spans="1:18" x14ac:dyDescent="0.25">
      <c r="A2" t="s">
        <v>7</v>
      </c>
      <c r="B2">
        <v>2</v>
      </c>
      <c r="C2" t="s">
        <v>8</v>
      </c>
      <c r="D2">
        <v>100</v>
      </c>
      <c r="E2">
        <v>0</v>
      </c>
      <c r="F2">
        <f>VLOOKUP(A2,lohrmann_abstm3py_capacmw_2015!$A$1:$D$146,4,FALSE)</f>
        <v>100</v>
      </c>
      <c r="G2">
        <v>8</v>
      </c>
      <c r="H2">
        <f t="shared" ref="H2:H65" si="0">E2</f>
        <v>0</v>
      </c>
      <c r="I2">
        <f>VLOOKUP(G2,pgb_industrial_water_demad_2015!$D$2:$E$241,2,FALSE)</f>
        <v>84181300</v>
      </c>
      <c r="J2">
        <f>I2*H2</f>
        <v>0</v>
      </c>
      <c r="K2" s="2">
        <f t="shared" ref="K2:K38" si="1">IF(E2=0,0,IF(ISNA(F2),"",F2))</f>
        <v>0</v>
      </c>
      <c r="M2">
        <f>G2</f>
        <v>8</v>
      </c>
      <c r="N2" s="2">
        <f>H2</f>
        <v>0</v>
      </c>
      <c r="O2" s="2">
        <f>K2</f>
        <v>0</v>
      </c>
      <c r="Q2" t="str">
        <f t="shared" ref="Q2:Q33" si="2">IF(E2=0,"",IF(ISNA(F2),"",F2))</f>
        <v/>
      </c>
      <c r="R2">
        <f>MIN(Q:Q)</f>
        <v>51.8</v>
      </c>
    </row>
    <row r="3" spans="1:18" x14ac:dyDescent="0.25">
      <c r="A3" t="s">
        <v>9</v>
      </c>
      <c r="B3">
        <v>5</v>
      </c>
      <c r="C3" t="s">
        <v>10</v>
      </c>
      <c r="D3">
        <v>94.27</v>
      </c>
      <c r="E3">
        <v>5.73</v>
      </c>
      <c r="F3">
        <f>VLOOKUP(A3,lohrmann_abstm3py_capacmw_2015!$A$1:$D$146,4,FALSE)</f>
        <v>97</v>
      </c>
      <c r="G3">
        <v>11</v>
      </c>
      <c r="H3">
        <f t="shared" si="0"/>
        <v>5.73</v>
      </c>
      <c r="I3">
        <f>VLOOKUP(G3,pgb_industrial_water_demad_2015!$D$2:$E$241,2,FALSE)</f>
        <v>262130000</v>
      </c>
      <c r="J3">
        <f t="shared" ref="J3:J66" si="3">I3*H3</f>
        <v>1502004900</v>
      </c>
      <c r="K3" s="2">
        <f t="shared" si="1"/>
        <v>97</v>
      </c>
      <c r="M3">
        <f t="shared" ref="M3:M66" si="4">G3</f>
        <v>11</v>
      </c>
      <c r="N3" s="2">
        <f t="shared" ref="N3:N66" si="5">H3</f>
        <v>5.73</v>
      </c>
      <c r="O3" s="2">
        <f t="shared" ref="O3:O66" si="6">K3</f>
        <v>97</v>
      </c>
      <c r="Q3">
        <f t="shared" si="2"/>
        <v>97</v>
      </c>
    </row>
    <row r="4" spans="1:18" x14ac:dyDescent="0.25">
      <c r="A4" t="s">
        <v>11</v>
      </c>
      <c r="B4">
        <v>3</v>
      </c>
      <c r="C4" t="s">
        <v>12</v>
      </c>
      <c r="D4">
        <v>99.6</v>
      </c>
      <c r="E4">
        <v>0.4</v>
      </c>
      <c r="F4">
        <f>VLOOKUP(A4,lohrmann_abstm3py_capacmw_2015!$A$1:$D$146,4,FALSE)</f>
        <v>13149</v>
      </c>
      <c r="G4">
        <v>57</v>
      </c>
      <c r="H4">
        <f t="shared" si="0"/>
        <v>0.4</v>
      </c>
      <c r="I4">
        <f>VLOOKUP(G4,pgb_industrial_water_demad_2015!$D$2:$E$241,2,FALSE)</f>
        <v>1097370000</v>
      </c>
      <c r="J4">
        <f t="shared" si="3"/>
        <v>438948000</v>
      </c>
      <c r="K4" s="2">
        <f t="shared" si="1"/>
        <v>13149</v>
      </c>
      <c r="M4">
        <f t="shared" si="4"/>
        <v>57</v>
      </c>
      <c r="N4" s="2">
        <f t="shared" si="5"/>
        <v>0.4</v>
      </c>
      <c r="O4" s="2">
        <f t="shared" si="6"/>
        <v>13149</v>
      </c>
      <c r="Q4">
        <f t="shared" si="2"/>
        <v>13149</v>
      </c>
    </row>
    <row r="5" spans="1:18" x14ac:dyDescent="0.25">
      <c r="A5" t="s">
        <v>13</v>
      </c>
      <c r="B5">
        <v>9</v>
      </c>
      <c r="C5" t="s">
        <v>14</v>
      </c>
      <c r="D5">
        <v>100</v>
      </c>
      <c r="E5">
        <v>0</v>
      </c>
      <c r="F5" t="e">
        <f>VLOOKUP(A5,lohrmann_abstm3py_capacmw_2015!$A$1:$D$146,4,FALSE)</f>
        <v>#N/A</v>
      </c>
      <c r="G5">
        <v>13</v>
      </c>
      <c r="H5">
        <f t="shared" si="0"/>
        <v>0</v>
      </c>
      <c r="I5">
        <f>VLOOKUP(G5,pgb_industrial_water_demad_2015!$D$2:$E$241,2,FALSE)</f>
        <v>0</v>
      </c>
      <c r="J5">
        <f t="shared" si="3"/>
        <v>0</v>
      </c>
      <c r="K5" s="2">
        <f t="shared" si="1"/>
        <v>0</v>
      </c>
      <c r="M5">
        <f t="shared" si="4"/>
        <v>13</v>
      </c>
      <c r="N5" s="2">
        <f t="shared" si="5"/>
        <v>0</v>
      </c>
      <c r="O5" s="2">
        <f t="shared" si="6"/>
        <v>0</v>
      </c>
      <c r="Q5" t="str">
        <f t="shared" si="2"/>
        <v/>
      </c>
    </row>
    <row r="6" spans="1:18" x14ac:dyDescent="0.25">
      <c r="A6" t="s">
        <v>15</v>
      </c>
      <c r="B6">
        <v>7</v>
      </c>
      <c r="C6" t="s">
        <v>16</v>
      </c>
      <c r="D6">
        <v>100</v>
      </c>
      <c r="E6">
        <v>0</v>
      </c>
      <c r="F6" t="e">
        <f>VLOOKUP(A6,lohrmann_abstm3py_capacmw_2015!$A$1:$D$146,4,FALSE)</f>
        <v>#N/A</v>
      </c>
      <c r="G6">
        <v>4</v>
      </c>
      <c r="H6">
        <f t="shared" si="0"/>
        <v>0</v>
      </c>
      <c r="I6">
        <f>VLOOKUP(G6,pgb_industrial_water_demad_2015!$D$2:$E$241,2,FALSE)</f>
        <v>49746000</v>
      </c>
      <c r="J6">
        <f t="shared" si="3"/>
        <v>0</v>
      </c>
      <c r="K6" s="2">
        <f t="shared" si="1"/>
        <v>0</v>
      </c>
      <c r="M6">
        <f t="shared" si="4"/>
        <v>4</v>
      </c>
      <c r="N6" s="2">
        <f t="shared" si="5"/>
        <v>0</v>
      </c>
      <c r="O6" s="2">
        <f t="shared" si="6"/>
        <v>0</v>
      </c>
      <c r="Q6" t="str">
        <f t="shared" si="2"/>
        <v/>
      </c>
    </row>
    <row r="7" spans="1:18" x14ac:dyDescent="0.25">
      <c r="A7" t="s">
        <v>17</v>
      </c>
      <c r="B7">
        <v>8</v>
      </c>
      <c r="C7" t="s">
        <v>18</v>
      </c>
      <c r="D7">
        <v>34.659999999999997</v>
      </c>
      <c r="E7">
        <v>65.34</v>
      </c>
      <c r="F7">
        <f>VLOOKUP(A7,lohrmann_abstm3py_capacmw_2015!$A$1:$D$146,4,FALSE)</f>
        <v>404</v>
      </c>
      <c r="G7">
        <v>5</v>
      </c>
      <c r="H7">
        <f t="shared" si="0"/>
        <v>65.34</v>
      </c>
      <c r="I7">
        <f>VLOOKUP(G7,pgb_industrial_water_demad_2015!$D$2:$E$241,2,FALSE)</f>
        <v>47558800</v>
      </c>
      <c r="J7">
        <f t="shared" si="3"/>
        <v>3107491992</v>
      </c>
      <c r="K7" s="2">
        <f t="shared" si="1"/>
        <v>404</v>
      </c>
      <c r="M7">
        <f t="shared" si="4"/>
        <v>5</v>
      </c>
      <c r="N7" s="2">
        <f t="shared" si="5"/>
        <v>65.34</v>
      </c>
      <c r="O7" s="2">
        <f t="shared" si="6"/>
        <v>404</v>
      </c>
      <c r="Q7">
        <f t="shared" si="2"/>
        <v>404</v>
      </c>
    </row>
    <row r="8" spans="1:18" x14ac:dyDescent="0.25">
      <c r="A8" t="s">
        <v>19</v>
      </c>
      <c r="B8">
        <v>1</v>
      </c>
      <c r="C8" t="s">
        <v>20</v>
      </c>
      <c r="D8">
        <v>100</v>
      </c>
      <c r="E8">
        <v>0</v>
      </c>
      <c r="F8" t="e">
        <f>VLOOKUP(A8,lohrmann_abstm3py_capacmw_2015!$A$1:$D$146,4,FALSE)</f>
        <v>#N/A</v>
      </c>
      <c r="G8">
        <v>9</v>
      </c>
      <c r="H8">
        <f t="shared" si="0"/>
        <v>0</v>
      </c>
      <c r="I8">
        <f>VLOOKUP(G8,pgb_industrial_water_demad_2015!$D$2:$E$241,2,FALSE)</f>
        <v>238474</v>
      </c>
      <c r="J8">
        <f t="shared" si="3"/>
        <v>0</v>
      </c>
      <c r="K8" s="2">
        <f t="shared" si="1"/>
        <v>0</v>
      </c>
      <c r="M8">
        <f t="shared" si="4"/>
        <v>9</v>
      </c>
      <c r="N8" s="2">
        <f t="shared" si="5"/>
        <v>0</v>
      </c>
      <c r="O8" s="2">
        <f t="shared" si="6"/>
        <v>0</v>
      </c>
      <c r="Q8" t="str">
        <f t="shared" si="2"/>
        <v/>
      </c>
    </row>
    <row r="9" spans="1:18" x14ac:dyDescent="0.25">
      <c r="A9" t="s">
        <v>21</v>
      </c>
      <c r="B9">
        <v>10</v>
      </c>
      <c r="C9" t="s">
        <v>22</v>
      </c>
      <c r="D9">
        <v>29.88</v>
      </c>
      <c r="E9">
        <v>70.12</v>
      </c>
      <c r="F9">
        <f>VLOOKUP(A9,lohrmann_abstm3py_capacmw_2015!$A$1:$D$146,4,FALSE)</f>
        <v>18185.189999999999</v>
      </c>
      <c r="G9">
        <v>7</v>
      </c>
      <c r="H9">
        <f t="shared" si="0"/>
        <v>70.12</v>
      </c>
      <c r="I9">
        <f>VLOOKUP(G9,pgb_industrial_water_demad_2015!$D$2:$E$241,2,FALSE)</f>
        <v>9099100000</v>
      </c>
      <c r="J9">
        <f t="shared" si="3"/>
        <v>638028892000</v>
      </c>
      <c r="K9" s="2">
        <f t="shared" si="1"/>
        <v>18185.189999999999</v>
      </c>
      <c r="M9">
        <f t="shared" si="4"/>
        <v>7</v>
      </c>
      <c r="N9" s="2">
        <f t="shared" si="5"/>
        <v>70.12</v>
      </c>
      <c r="O9" s="2">
        <f t="shared" si="6"/>
        <v>18185.189999999999</v>
      </c>
      <c r="Q9">
        <f t="shared" si="2"/>
        <v>18185.189999999999</v>
      </c>
    </row>
    <row r="10" spans="1:18" x14ac:dyDescent="0.25">
      <c r="A10" t="s">
        <v>23</v>
      </c>
      <c r="B10">
        <v>6</v>
      </c>
      <c r="C10" t="s">
        <v>24</v>
      </c>
      <c r="D10">
        <v>87.14</v>
      </c>
      <c r="E10">
        <v>12.86</v>
      </c>
      <c r="F10">
        <f>VLOOKUP(A10,lohrmann_abstm3py_capacmw_2015!$A$1:$D$146,4,FALSE)</f>
        <v>2257.9</v>
      </c>
      <c r="G10">
        <v>12</v>
      </c>
      <c r="H10">
        <f t="shared" si="0"/>
        <v>12.86</v>
      </c>
      <c r="I10">
        <f>VLOOKUP(G10,pgb_industrial_water_demad_2015!$D$2:$E$241,2,FALSE)</f>
        <v>937381000</v>
      </c>
      <c r="J10">
        <f t="shared" si="3"/>
        <v>12054719660</v>
      </c>
      <c r="K10" s="2">
        <f t="shared" si="1"/>
        <v>2257.9</v>
      </c>
      <c r="M10">
        <f t="shared" si="4"/>
        <v>12</v>
      </c>
      <c r="N10" s="2">
        <f t="shared" si="5"/>
        <v>12.86</v>
      </c>
      <c r="O10" s="2">
        <f t="shared" si="6"/>
        <v>2257.9</v>
      </c>
      <c r="Q10">
        <f t="shared" si="2"/>
        <v>2257.9</v>
      </c>
    </row>
    <row r="11" spans="1:18" x14ac:dyDescent="0.25">
      <c r="A11" t="s">
        <v>25</v>
      </c>
      <c r="B11">
        <v>0</v>
      </c>
      <c r="C11" t="s">
        <v>26</v>
      </c>
      <c r="D11">
        <v>100</v>
      </c>
      <c r="E11">
        <v>0</v>
      </c>
      <c r="F11" t="e">
        <f>VLOOKUP(A11,lohrmann_abstm3py_capacmw_2015!$A$1:$D$146,4,FALSE)</f>
        <v>#N/A</v>
      </c>
      <c r="G11">
        <v>17</v>
      </c>
      <c r="H11">
        <f t="shared" si="0"/>
        <v>0</v>
      </c>
      <c r="I11">
        <f>VLOOKUP(G11,pgb_industrial_water_demad_2015!$D$2:$E$241,2,FALSE)</f>
        <v>2164290</v>
      </c>
      <c r="J11">
        <f t="shared" si="3"/>
        <v>0</v>
      </c>
      <c r="K11" s="2">
        <f t="shared" si="1"/>
        <v>0</v>
      </c>
      <c r="M11">
        <f t="shared" si="4"/>
        <v>17</v>
      </c>
      <c r="N11" s="2">
        <f t="shared" si="5"/>
        <v>0</v>
      </c>
      <c r="O11" s="2">
        <f t="shared" si="6"/>
        <v>0</v>
      </c>
      <c r="Q11" t="str">
        <f t="shared" si="2"/>
        <v/>
      </c>
    </row>
    <row r="12" spans="1:18" x14ac:dyDescent="0.25">
      <c r="A12" t="s">
        <v>27</v>
      </c>
      <c r="B12">
        <v>11</v>
      </c>
      <c r="C12" t="s">
        <v>28</v>
      </c>
      <c r="D12">
        <v>16.91</v>
      </c>
      <c r="E12">
        <v>83.09</v>
      </c>
      <c r="F12">
        <f>VLOOKUP(A12,lohrmann_abstm3py_capacmw_2015!$A$1:$D$146,4,FALSE)</f>
        <v>44916.2</v>
      </c>
      <c r="G12">
        <v>15</v>
      </c>
      <c r="H12">
        <f t="shared" si="0"/>
        <v>83.09</v>
      </c>
      <c r="I12">
        <f>VLOOKUP(G12,pgb_industrial_water_demad_2015!$D$2:$E$241,2,FALSE)</f>
        <v>410689000</v>
      </c>
      <c r="J12">
        <f t="shared" si="3"/>
        <v>34124149010</v>
      </c>
      <c r="K12" s="2">
        <f t="shared" si="1"/>
        <v>44916.2</v>
      </c>
      <c r="M12">
        <f t="shared" si="4"/>
        <v>15</v>
      </c>
      <c r="N12" s="2">
        <f t="shared" si="5"/>
        <v>83.09</v>
      </c>
      <c r="O12" s="2">
        <f t="shared" si="6"/>
        <v>44916.2</v>
      </c>
      <c r="Q12">
        <f t="shared" si="2"/>
        <v>44916.2</v>
      </c>
    </row>
    <row r="13" spans="1:18" x14ac:dyDescent="0.25">
      <c r="A13" t="s">
        <v>29</v>
      </c>
      <c r="B13">
        <v>12</v>
      </c>
      <c r="C13" t="s">
        <v>30</v>
      </c>
      <c r="D13">
        <v>58.65</v>
      </c>
      <c r="E13">
        <v>41.35</v>
      </c>
      <c r="F13">
        <f>VLOOKUP(A13,lohrmann_abstm3py_capacmw_2015!$A$1:$D$146,4,FALSE)</f>
        <v>4332.0600000000004</v>
      </c>
      <c r="G13">
        <v>14</v>
      </c>
      <c r="H13">
        <f t="shared" si="0"/>
        <v>41.35</v>
      </c>
      <c r="I13">
        <f>VLOOKUP(G13,pgb_industrial_water_demad_2015!$D$2:$E$241,2,FALSE)</f>
        <v>2334730000</v>
      </c>
      <c r="J13">
        <f t="shared" si="3"/>
        <v>96541085500</v>
      </c>
      <c r="K13" s="2">
        <f t="shared" si="1"/>
        <v>4332.0600000000004</v>
      </c>
      <c r="M13">
        <f t="shared" si="4"/>
        <v>14</v>
      </c>
      <c r="N13" s="2">
        <f t="shared" si="5"/>
        <v>41.35</v>
      </c>
      <c r="O13" s="2">
        <f t="shared" si="6"/>
        <v>4332.0600000000004</v>
      </c>
      <c r="Q13">
        <f t="shared" si="2"/>
        <v>4332.0600000000004</v>
      </c>
    </row>
    <row r="14" spans="1:18" x14ac:dyDescent="0.25">
      <c r="A14" t="s">
        <v>31</v>
      </c>
      <c r="B14">
        <v>4</v>
      </c>
      <c r="C14" t="s">
        <v>32</v>
      </c>
      <c r="D14">
        <v>29.14</v>
      </c>
      <c r="E14">
        <v>70.86</v>
      </c>
      <c r="F14">
        <f>VLOOKUP(A14,lohrmann_abstm3py_capacmw_2015!$A$1:$D$146,4,FALSE)</f>
        <v>6183.9</v>
      </c>
      <c r="G14">
        <v>16</v>
      </c>
      <c r="H14">
        <f t="shared" si="0"/>
        <v>70.86</v>
      </c>
      <c r="I14">
        <f>VLOOKUP(G14,pgb_industrial_water_demad_2015!$D$2:$E$241,2,FALSE)</f>
        <v>6131870000</v>
      </c>
      <c r="J14">
        <f t="shared" si="3"/>
        <v>434504308200</v>
      </c>
      <c r="K14" s="2">
        <f t="shared" si="1"/>
        <v>6183.9</v>
      </c>
      <c r="M14">
        <f t="shared" si="4"/>
        <v>16</v>
      </c>
      <c r="N14" s="2">
        <f t="shared" si="5"/>
        <v>70.86</v>
      </c>
      <c r="O14" s="2">
        <f t="shared" si="6"/>
        <v>6183.9</v>
      </c>
      <c r="Q14">
        <f t="shared" si="2"/>
        <v>6183.9</v>
      </c>
    </row>
    <row r="15" spans="1:18" x14ac:dyDescent="0.25">
      <c r="A15" t="s">
        <v>33</v>
      </c>
      <c r="B15">
        <v>20</v>
      </c>
      <c r="C15" t="s">
        <v>34</v>
      </c>
      <c r="D15">
        <v>1.64</v>
      </c>
      <c r="E15">
        <v>98.36</v>
      </c>
      <c r="F15">
        <f>VLOOKUP(A15,lohrmann_abstm3py_capacmw_2015!$A$1:$D$146,4,FALSE)</f>
        <v>403.8</v>
      </c>
      <c r="G15">
        <v>32</v>
      </c>
      <c r="H15">
        <f t="shared" si="0"/>
        <v>98.36</v>
      </c>
      <c r="I15">
        <f>VLOOKUP(G15,pgb_industrial_water_demad_2015!$D$2:$E$241,2,FALSE)</f>
        <v>19674600</v>
      </c>
      <c r="J15">
        <f t="shared" si="3"/>
        <v>1935193656</v>
      </c>
      <c r="K15" s="2">
        <f t="shared" si="1"/>
        <v>403.8</v>
      </c>
      <c r="M15">
        <f t="shared" si="4"/>
        <v>32</v>
      </c>
      <c r="N15" s="2">
        <f t="shared" si="5"/>
        <v>98.36</v>
      </c>
      <c r="O15" s="2">
        <f t="shared" si="6"/>
        <v>403.8</v>
      </c>
      <c r="Q15">
        <f t="shared" si="2"/>
        <v>403.8</v>
      </c>
    </row>
    <row r="16" spans="1:18" x14ac:dyDescent="0.25">
      <c r="A16" t="s">
        <v>35</v>
      </c>
      <c r="B16">
        <v>15</v>
      </c>
      <c r="C16" t="s">
        <v>36</v>
      </c>
      <c r="D16">
        <v>1.27</v>
      </c>
      <c r="E16">
        <v>98.73</v>
      </c>
      <c r="F16">
        <f>VLOOKUP(A16,lohrmann_abstm3py_capacmw_2015!$A$1:$D$146,4,FALSE)</f>
        <v>5394</v>
      </c>
      <c r="G16">
        <v>26</v>
      </c>
      <c r="H16">
        <f t="shared" si="0"/>
        <v>98.73</v>
      </c>
      <c r="I16">
        <f>VLOOKUP(G16,pgb_industrial_water_demad_2015!$D$2:$E$241,2,FALSE)</f>
        <v>3209710</v>
      </c>
      <c r="J16">
        <f t="shared" si="3"/>
        <v>316894668.30000001</v>
      </c>
      <c r="K16" s="2">
        <f t="shared" si="1"/>
        <v>5394</v>
      </c>
      <c r="M16">
        <f t="shared" si="4"/>
        <v>26</v>
      </c>
      <c r="N16" s="2">
        <f t="shared" si="5"/>
        <v>98.73</v>
      </c>
      <c r="O16" s="2">
        <f t="shared" si="6"/>
        <v>5394</v>
      </c>
      <c r="Q16">
        <f t="shared" si="2"/>
        <v>5394</v>
      </c>
    </row>
    <row r="17" spans="1:17" x14ac:dyDescent="0.25">
      <c r="A17" t="s">
        <v>37</v>
      </c>
      <c r="B17">
        <v>21</v>
      </c>
      <c r="C17" t="s">
        <v>38</v>
      </c>
      <c r="D17">
        <v>7.28</v>
      </c>
      <c r="E17">
        <v>92.72</v>
      </c>
      <c r="F17">
        <f>VLOOKUP(A17,lohrmann_abstm3py_capacmw_2015!$A$1:$D$146,4,FALSE)</f>
        <v>8177.7</v>
      </c>
      <c r="G17">
        <v>21</v>
      </c>
      <c r="H17">
        <f t="shared" si="0"/>
        <v>92.72</v>
      </c>
      <c r="I17">
        <f>VLOOKUP(G17,pgb_industrial_water_demad_2015!$D$2:$E$241,2,FALSE)</f>
        <v>505321000</v>
      </c>
      <c r="J17">
        <f t="shared" si="3"/>
        <v>46853363120</v>
      </c>
      <c r="K17" s="2">
        <f t="shared" si="1"/>
        <v>8177.7</v>
      </c>
      <c r="M17">
        <f t="shared" si="4"/>
        <v>21</v>
      </c>
      <c r="N17" s="2">
        <f t="shared" si="5"/>
        <v>92.72</v>
      </c>
      <c r="O17" s="2">
        <f t="shared" si="6"/>
        <v>8177.7</v>
      </c>
      <c r="Q17">
        <f t="shared" si="2"/>
        <v>8177.7</v>
      </c>
    </row>
    <row r="18" spans="1:17" x14ac:dyDescent="0.25">
      <c r="A18" t="s">
        <v>39</v>
      </c>
      <c r="B18">
        <v>16</v>
      </c>
      <c r="C18" t="s">
        <v>40</v>
      </c>
      <c r="D18">
        <v>41.5</v>
      </c>
      <c r="E18">
        <v>58.5</v>
      </c>
      <c r="F18">
        <f>VLOOKUP(A18,lohrmann_abstm3py_capacmw_2015!$A$1:$D$146,4,FALSE)</f>
        <v>285.39999999999998</v>
      </c>
      <c r="G18">
        <v>20</v>
      </c>
      <c r="H18">
        <f t="shared" si="0"/>
        <v>58.5</v>
      </c>
      <c r="I18">
        <f>VLOOKUP(G18,pgb_industrial_water_demad_2015!$D$2:$E$241,2,FALSE)</f>
        <v>436724</v>
      </c>
      <c r="J18">
        <f t="shared" si="3"/>
        <v>25548354</v>
      </c>
      <c r="K18" s="2">
        <f t="shared" si="1"/>
        <v>285.39999999999998</v>
      </c>
      <c r="M18">
        <f t="shared" si="4"/>
        <v>20</v>
      </c>
      <c r="N18" s="2">
        <f t="shared" si="5"/>
        <v>58.5</v>
      </c>
      <c r="O18" s="2">
        <f t="shared" si="6"/>
        <v>285.39999999999998</v>
      </c>
      <c r="Q18">
        <f t="shared" si="2"/>
        <v>285.39999999999998</v>
      </c>
    </row>
    <row r="19" spans="1:17" x14ac:dyDescent="0.25">
      <c r="A19" t="s">
        <v>41</v>
      </c>
      <c r="B19">
        <v>27</v>
      </c>
      <c r="C19" t="s">
        <v>42</v>
      </c>
      <c r="D19">
        <v>26.26</v>
      </c>
      <c r="E19">
        <v>73.739999999999995</v>
      </c>
      <c r="F19">
        <f>VLOOKUP(A19,lohrmann_abstm3py_capacmw_2015!$A$1:$D$146,4,FALSE)</f>
        <v>8596.01</v>
      </c>
      <c r="G19">
        <v>34</v>
      </c>
      <c r="H19">
        <f t="shared" si="0"/>
        <v>73.739999999999995</v>
      </c>
      <c r="I19">
        <f>VLOOKUP(G19,pgb_industrial_water_demad_2015!$D$2:$E$241,2,FALSE)</f>
        <v>2777800000</v>
      </c>
      <c r="J19">
        <f t="shared" si="3"/>
        <v>204834972000</v>
      </c>
      <c r="K19" s="2">
        <f t="shared" si="1"/>
        <v>8596.01</v>
      </c>
      <c r="M19">
        <f t="shared" si="4"/>
        <v>34</v>
      </c>
      <c r="N19" s="2">
        <f t="shared" si="5"/>
        <v>73.739999999999995</v>
      </c>
      <c r="O19" s="2">
        <f t="shared" si="6"/>
        <v>8596.01</v>
      </c>
      <c r="Q19">
        <f t="shared" si="2"/>
        <v>8596.01</v>
      </c>
    </row>
    <row r="20" spans="1:17" x14ac:dyDescent="0.25">
      <c r="A20" t="s">
        <v>43</v>
      </c>
      <c r="B20">
        <v>19</v>
      </c>
      <c r="C20" t="s">
        <v>44</v>
      </c>
      <c r="D20">
        <v>86.43</v>
      </c>
      <c r="E20">
        <v>13.57</v>
      </c>
      <c r="F20">
        <f>VLOOKUP(A20,lohrmann_abstm3py_capacmw_2015!$A$1:$D$146,4,FALSE)</f>
        <v>11815</v>
      </c>
      <c r="G20">
        <v>19</v>
      </c>
      <c r="H20">
        <f t="shared" si="0"/>
        <v>13.57</v>
      </c>
      <c r="I20">
        <f>VLOOKUP(G20,pgb_industrial_water_demad_2015!$D$2:$E$241,2,FALSE)</f>
        <v>11683000000</v>
      </c>
      <c r="J20">
        <f t="shared" si="3"/>
        <v>158538310000</v>
      </c>
      <c r="K20" s="2">
        <f t="shared" si="1"/>
        <v>11815</v>
      </c>
      <c r="M20">
        <f t="shared" si="4"/>
        <v>19</v>
      </c>
      <c r="N20" s="2">
        <f t="shared" si="5"/>
        <v>13.57</v>
      </c>
      <c r="O20" s="2">
        <f t="shared" si="6"/>
        <v>11815</v>
      </c>
      <c r="Q20">
        <f t="shared" si="2"/>
        <v>11815</v>
      </c>
    </row>
    <row r="21" spans="1:17" x14ac:dyDescent="0.25">
      <c r="A21" t="s">
        <v>45</v>
      </c>
      <c r="B21">
        <v>22</v>
      </c>
      <c r="C21" t="s">
        <v>46</v>
      </c>
      <c r="D21">
        <v>100</v>
      </c>
      <c r="E21">
        <v>0</v>
      </c>
      <c r="F21" t="e">
        <f>VLOOKUP(A21,lohrmann_abstm3py_capacmw_2015!$A$1:$D$146,4,FALSE)</f>
        <v>#N/A</v>
      </c>
      <c r="G21">
        <v>35</v>
      </c>
      <c r="H21">
        <f t="shared" si="0"/>
        <v>0</v>
      </c>
      <c r="I21">
        <f>VLOOKUP(G21,pgb_industrial_water_demad_2015!$D$2:$E$241,2,FALSE)</f>
        <v>13314300</v>
      </c>
      <c r="J21">
        <f t="shared" si="3"/>
        <v>0</v>
      </c>
      <c r="K21" s="2">
        <f t="shared" si="1"/>
        <v>0</v>
      </c>
      <c r="M21">
        <f t="shared" si="4"/>
        <v>35</v>
      </c>
      <c r="N21" s="2">
        <f t="shared" si="5"/>
        <v>0</v>
      </c>
      <c r="O21" s="2">
        <f t="shared" si="6"/>
        <v>0</v>
      </c>
      <c r="Q21" t="str">
        <f t="shared" si="2"/>
        <v/>
      </c>
    </row>
    <row r="22" spans="1:17" x14ac:dyDescent="0.25">
      <c r="A22" t="s">
        <v>47</v>
      </c>
      <c r="B22">
        <v>26</v>
      </c>
      <c r="C22" t="s">
        <v>48</v>
      </c>
      <c r="D22">
        <v>100</v>
      </c>
      <c r="E22">
        <v>0</v>
      </c>
      <c r="F22" t="e">
        <f>VLOOKUP(A22,lohrmann_abstm3py_capacmw_2015!$A$1:$D$146,4,FALSE)</f>
        <v>#N/A</v>
      </c>
      <c r="G22">
        <v>28</v>
      </c>
      <c r="H22">
        <f t="shared" si="0"/>
        <v>0</v>
      </c>
      <c r="I22">
        <f>VLOOKUP(G22,pgb_industrial_water_demad_2015!$D$2:$E$241,2,FALSE)</f>
        <v>20996800</v>
      </c>
      <c r="J22">
        <f t="shared" si="3"/>
        <v>0</v>
      </c>
      <c r="K22" s="2">
        <f t="shared" si="1"/>
        <v>0</v>
      </c>
      <c r="M22">
        <f t="shared" si="4"/>
        <v>28</v>
      </c>
      <c r="N22" s="2">
        <f t="shared" si="5"/>
        <v>0</v>
      </c>
      <c r="O22" s="2">
        <f t="shared" si="6"/>
        <v>0</v>
      </c>
      <c r="Q22" t="str">
        <f t="shared" si="2"/>
        <v/>
      </c>
    </row>
    <row r="23" spans="1:17" x14ac:dyDescent="0.25">
      <c r="A23" t="s">
        <v>49</v>
      </c>
      <c r="B23">
        <v>18</v>
      </c>
      <c r="C23" t="s">
        <v>50</v>
      </c>
      <c r="D23">
        <v>100</v>
      </c>
      <c r="E23">
        <v>0</v>
      </c>
      <c r="F23" t="e">
        <f>VLOOKUP(A23,lohrmann_abstm3py_capacmw_2015!$A$1:$D$146,4,FALSE)</f>
        <v>#N/A</v>
      </c>
      <c r="G23">
        <v>23</v>
      </c>
      <c r="H23">
        <f t="shared" si="0"/>
        <v>0</v>
      </c>
      <c r="I23">
        <f>VLOOKUP(G23,pgb_industrial_water_demad_2015!$D$2:$E$241,2,FALSE)</f>
        <v>0</v>
      </c>
      <c r="J23">
        <f t="shared" si="3"/>
        <v>0</v>
      </c>
      <c r="K23" s="2">
        <f t="shared" si="1"/>
        <v>0</v>
      </c>
      <c r="M23">
        <f t="shared" si="4"/>
        <v>23</v>
      </c>
      <c r="N23" s="2">
        <f t="shared" si="5"/>
        <v>0</v>
      </c>
      <c r="O23" s="2">
        <f t="shared" si="6"/>
        <v>0</v>
      </c>
      <c r="Q23" t="str">
        <f t="shared" si="2"/>
        <v/>
      </c>
    </row>
    <row r="24" spans="1:17" x14ac:dyDescent="0.25">
      <c r="A24" t="s">
        <v>51</v>
      </c>
      <c r="B24">
        <v>30</v>
      </c>
      <c r="C24" t="s">
        <v>52</v>
      </c>
      <c r="D24">
        <v>100</v>
      </c>
      <c r="E24">
        <v>0</v>
      </c>
      <c r="F24" t="e">
        <f>VLOOKUP(A24,lohrmann_abstm3py_capacmw_2015!$A$1:$D$146,4,FALSE)</f>
        <v>#N/A</v>
      </c>
      <c r="G24">
        <v>37</v>
      </c>
      <c r="H24">
        <f t="shared" si="0"/>
        <v>0</v>
      </c>
      <c r="I24">
        <f>VLOOKUP(G24,pgb_industrial_water_demad_2015!$D$2:$E$241,2,FALSE)</f>
        <v>10724500</v>
      </c>
      <c r="J24">
        <f t="shared" si="3"/>
        <v>0</v>
      </c>
      <c r="K24" s="2">
        <f t="shared" si="1"/>
        <v>0</v>
      </c>
      <c r="M24">
        <f t="shared" si="4"/>
        <v>37</v>
      </c>
      <c r="N24" s="2">
        <f t="shared" si="5"/>
        <v>0</v>
      </c>
      <c r="O24" s="2">
        <f t="shared" si="6"/>
        <v>0</v>
      </c>
      <c r="Q24" t="str">
        <f t="shared" si="2"/>
        <v/>
      </c>
    </row>
    <row r="25" spans="1:17" x14ac:dyDescent="0.25">
      <c r="A25" t="s">
        <v>53</v>
      </c>
      <c r="B25">
        <v>24</v>
      </c>
      <c r="C25" t="s">
        <v>54</v>
      </c>
      <c r="D25">
        <v>99.25</v>
      </c>
      <c r="E25">
        <v>0.75</v>
      </c>
      <c r="F25">
        <f>VLOOKUP(A25,lohrmann_abstm3py_capacmw_2015!$A$1:$D$146,4,FALSE)</f>
        <v>1129.18</v>
      </c>
      <c r="G25">
        <v>30</v>
      </c>
      <c r="H25">
        <f t="shared" si="0"/>
        <v>0.75</v>
      </c>
      <c r="I25">
        <f>VLOOKUP(G25,pgb_industrial_water_demad_2015!$D$2:$E$241,2,FALSE)</f>
        <v>119961000</v>
      </c>
      <c r="J25">
        <f t="shared" si="3"/>
        <v>89970750</v>
      </c>
      <c r="K25" s="2">
        <f t="shared" si="1"/>
        <v>1129.18</v>
      </c>
      <c r="M25">
        <f t="shared" si="4"/>
        <v>30</v>
      </c>
      <c r="N25" s="2">
        <f t="shared" si="5"/>
        <v>0.75</v>
      </c>
      <c r="O25" s="2">
        <f t="shared" si="6"/>
        <v>1129.18</v>
      </c>
      <c r="Q25">
        <f t="shared" si="2"/>
        <v>1129.18</v>
      </c>
    </row>
    <row r="26" spans="1:17" x14ac:dyDescent="0.25">
      <c r="A26" t="s">
        <v>55</v>
      </c>
      <c r="B26">
        <v>23</v>
      </c>
      <c r="C26" t="s">
        <v>56</v>
      </c>
      <c r="D26">
        <v>97.26</v>
      </c>
      <c r="E26">
        <v>2.74</v>
      </c>
      <c r="F26">
        <f>VLOOKUP(A26,lohrmann_abstm3py_capacmw_2015!$A$1:$D$146,4,FALSE)</f>
        <v>1765</v>
      </c>
      <c r="G26">
        <v>18</v>
      </c>
      <c r="H26">
        <f t="shared" si="0"/>
        <v>2.74</v>
      </c>
      <c r="I26">
        <f>VLOOKUP(G26,pgb_industrial_water_demad_2015!$D$2:$E$241,2,FALSE)</f>
        <v>3813850000</v>
      </c>
      <c r="J26">
        <f t="shared" si="3"/>
        <v>10449949000</v>
      </c>
      <c r="K26" s="2">
        <f t="shared" si="1"/>
        <v>1765</v>
      </c>
      <c r="M26">
        <f t="shared" si="4"/>
        <v>18</v>
      </c>
      <c r="N26" s="2">
        <f t="shared" si="5"/>
        <v>2.74</v>
      </c>
      <c r="O26" s="2">
        <f t="shared" si="6"/>
        <v>1765</v>
      </c>
      <c r="Q26">
        <f t="shared" si="2"/>
        <v>1765</v>
      </c>
    </row>
    <row r="27" spans="1:17" x14ac:dyDescent="0.25">
      <c r="A27" t="s">
        <v>57</v>
      </c>
      <c r="B27">
        <v>17</v>
      </c>
      <c r="C27" t="s">
        <v>58</v>
      </c>
      <c r="D27">
        <v>93.8</v>
      </c>
      <c r="E27">
        <v>6.2</v>
      </c>
      <c r="F27">
        <f>VLOOKUP(A27,lohrmann_abstm3py_capacmw_2015!$A$1:$D$146,4,FALSE)</f>
        <v>742</v>
      </c>
      <c r="G27">
        <v>33</v>
      </c>
      <c r="H27">
        <f t="shared" si="0"/>
        <v>6.2</v>
      </c>
      <c r="I27">
        <f>VLOOKUP(G27,pgb_industrial_water_demad_2015!$D$2:$E$241,2,FALSE)</f>
        <v>35506700</v>
      </c>
      <c r="J27">
        <f t="shared" si="3"/>
        <v>220141540</v>
      </c>
      <c r="K27" s="2">
        <f t="shared" si="1"/>
        <v>742</v>
      </c>
      <c r="M27">
        <f t="shared" si="4"/>
        <v>33</v>
      </c>
      <c r="N27" s="2">
        <f t="shared" si="5"/>
        <v>6.2</v>
      </c>
      <c r="O27" s="2">
        <f t="shared" si="6"/>
        <v>742</v>
      </c>
      <c r="Q27">
        <f t="shared" si="2"/>
        <v>742</v>
      </c>
    </row>
    <row r="28" spans="1:17" x14ac:dyDescent="0.25">
      <c r="A28" t="s">
        <v>59</v>
      </c>
      <c r="B28">
        <v>29</v>
      </c>
      <c r="C28" t="s">
        <v>60</v>
      </c>
      <c r="D28">
        <v>61.45</v>
      </c>
      <c r="E28">
        <v>38.549999999999997</v>
      </c>
      <c r="F28">
        <f>VLOOKUP(A28,lohrmann_abstm3py_capacmw_2015!$A$1:$D$146,4,FALSE)</f>
        <v>23503.55</v>
      </c>
      <c r="G28">
        <v>31</v>
      </c>
      <c r="H28">
        <f t="shared" si="0"/>
        <v>38.549999999999997</v>
      </c>
      <c r="I28">
        <f>VLOOKUP(G28,pgb_industrial_water_demad_2015!$D$2:$E$241,2,FALSE)</f>
        <v>12125000000</v>
      </c>
      <c r="J28">
        <f t="shared" si="3"/>
        <v>467418749999.99994</v>
      </c>
      <c r="K28" s="2">
        <f t="shared" si="1"/>
        <v>23503.55</v>
      </c>
      <c r="M28">
        <f t="shared" si="4"/>
        <v>31</v>
      </c>
      <c r="N28" s="2">
        <f t="shared" si="5"/>
        <v>38.549999999999997</v>
      </c>
      <c r="O28" s="2">
        <f t="shared" si="6"/>
        <v>23503.55</v>
      </c>
      <c r="Q28">
        <f t="shared" si="2"/>
        <v>23503.55</v>
      </c>
    </row>
    <row r="29" spans="1:17" x14ac:dyDescent="0.25">
      <c r="A29" t="s">
        <v>61</v>
      </c>
      <c r="B29">
        <v>238</v>
      </c>
      <c r="C29" t="s">
        <v>62</v>
      </c>
      <c r="D29">
        <v>100</v>
      </c>
      <c r="E29">
        <v>0</v>
      </c>
      <c r="F29" t="e">
        <f>VLOOKUP(A29,lohrmann_abstm3py_capacmw_2015!$A$1:$D$146,4,FALSE)</f>
        <v>#N/A</v>
      </c>
      <c r="G29">
        <v>224</v>
      </c>
      <c r="H29">
        <f t="shared" si="0"/>
        <v>0</v>
      </c>
      <c r="I29">
        <f>VLOOKUP(G29,pgb_industrial_water_demad_2015!$D$2:$E$241,2,FALSE)</f>
        <v>455643</v>
      </c>
      <c r="J29">
        <f t="shared" si="3"/>
        <v>0</v>
      </c>
      <c r="K29" s="2">
        <f t="shared" si="1"/>
        <v>0</v>
      </c>
      <c r="M29">
        <f t="shared" si="4"/>
        <v>224</v>
      </c>
      <c r="N29" s="2">
        <f t="shared" si="5"/>
        <v>0</v>
      </c>
      <c r="O29" s="2">
        <f t="shared" si="6"/>
        <v>0</v>
      </c>
      <c r="Q29" t="str">
        <f t="shared" si="2"/>
        <v/>
      </c>
    </row>
    <row r="30" spans="1:17" x14ac:dyDescent="0.25">
      <c r="A30" t="s">
        <v>63</v>
      </c>
      <c r="B30">
        <v>33</v>
      </c>
      <c r="C30" t="s">
        <v>64</v>
      </c>
      <c r="D30">
        <v>88.1</v>
      </c>
      <c r="E30">
        <v>11.9</v>
      </c>
      <c r="F30">
        <f>VLOOKUP(A30,lohrmann_abstm3py_capacmw_2015!$A$1:$D$146,4,FALSE)</f>
        <v>876</v>
      </c>
      <c r="G30">
        <v>24</v>
      </c>
      <c r="H30">
        <f t="shared" si="0"/>
        <v>11.9</v>
      </c>
      <c r="I30">
        <f>VLOOKUP(G30,pgb_industrial_water_demad_2015!$D$2:$E$241,2,FALSE)</f>
        <v>191706000</v>
      </c>
      <c r="J30">
        <f t="shared" si="3"/>
        <v>2281301400</v>
      </c>
      <c r="K30" s="2">
        <f t="shared" si="1"/>
        <v>876</v>
      </c>
      <c r="M30">
        <f t="shared" si="4"/>
        <v>24</v>
      </c>
      <c r="N30" s="2">
        <f t="shared" si="5"/>
        <v>11.9</v>
      </c>
      <c r="O30" s="2">
        <f t="shared" si="6"/>
        <v>876</v>
      </c>
      <c r="Q30">
        <f t="shared" si="2"/>
        <v>876</v>
      </c>
    </row>
    <row r="31" spans="1:17" x14ac:dyDescent="0.25">
      <c r="A31" t="s">
        <v>65</v>
      </c>
      <c r="B31">
        <v>31</v>
      </c>
      <c r="C31" t="s">
        <v>66</v>
      </c>
      <c r="D31">
        <v>10.39</v>
      </c>
      <c r="E31">
        <v>89.61</v>
      </c>
      <c r="F31">
        <f>VLOOKUP(A31,lohrmann_abstm3py_capacmw_2015!$A$1:$D$146,4,FALSE)</f>
        <v>6557.2</v>
      </c>
      <c r="G31">
        <v>25</v>
      </c>
      <c r="H31">
        <f t="shared" si="0"/>
        <v>89.61</v>
      </c>
      <c r="I31">
        <f>VLOOKUP(G31,pgb_industrial_water_demad_2015!$D$2:$E$241,2,FALSE)</f>
        <v>17652000000</v>
      </c>
      <c r="J31">
        <f t="shared" si="3"/>
        <v>1581795720000</v>
      </c>
      <c r="K31" s="2">
        <f t="shared" si="1"/>
        <v>6557.2</v>
      </c>
      <c r="M31">
        <f t="shared" si="4"/>
        <v>25</v>
      </c>
      <c r="N31" s="2">
        <f t="shared" si="5"/>
        <v>89.61</v>
      </c>
      <c r="O31" s="2">
        <f t="shared" si="6"/>
        <v>6557.2</v>
      </c>
      <c r="Q31">
        <f t="shared" si="2"/>
        <v>6557.2</v>
      </c>
    </row>
    <row r="32" spans="1:17" x14ac:dyDescent="0.25">
      <c r="A32" t="s">
        <v>67</v>
      </c>
      <c r="B32">
        <v>233</v>
      </c>
      <c r="C32" t="s">
        <v>68</v>
      </c>
      <c r="D32">
        <v>100</v>
      </c>
      <c r="E32">
        <v>0</v>
      </c>
      <c r="F32" t="e">
        <f>VLOOKUP(A32,lohrmann_abstm3py_capacmw_2015!$A$1:$D$146,4,FALSE)</f>
        <v>#N/A</v>
      </c>
      <c r="G32">
        <v>22</v>
      </c>
      <c r="H32">
        <f t="shared" si="0"/>
        <v>0</v>
      </c>
      <c r="I32">
        <f>VLOOKUP(G32,pgb_industrial_water_demad_2015!$D$2:$E$241,2,FALSE)</f>
        <v>1751900</v>
      </c>
      <c r="J32">
        <f t="shared" si="3"/>
        <v>0</v>
      </c>
      <c r="K32" s="2">
        <f t="shared" si="1"/>
        <v>0</v>
      </c>
      <c r="M32">
        <f t="shared" si="4"/>
        <v>22</v>
      </c>
      <c r="N32" s="2">
        <f t="shared" si="5"/>
        <v>0</v>
      </c>
      <c r="O32" s="2">
        <f t="shared" si="6"/>
        <v>0</v>
      </c>
      <c r="Q32" t="str">
        <f t="shared" si="2"/>
        <v/>
      </c>
    </row>
    <row r="33" spans="1:17" x14ac:dyDescent="0.25">
      <c r="A33" t="s">
        <v>69</v>
      </c>
      <c r="B33">
        <v>34</v>
      </c>
      <c r="C33" t="s">
        <v>70</v>
      </c>
      <c r="D33">
        <v>100</v>
      </c>
      <c r="E33">
        <v>0</v>
      </c>
      <c r="F33" t="e">
        <f>VLOOKUP(A33,lohrmann_abstm3py_capacmw_2015!$A$1:$D$146,4,FALSE)</f>
        <v>#N/A</v>
      </c>
      <c r="G33">
        <v>27</v>
      </c>
      <c r="H33">
        <f t="shared" si="0"/>
        <v>0</v>
      </c>
      <c r="I33">
        <f>VLOOKUP(G33,pgb_industrial_water_demad_2015!$D$2:$E$241,2,FALSE)</f>
        <v>1318950</v>
      </c>
      <c r="J33">
        <f t="shared" si="3"/>
        <v>0</v>
      </c>
      <c r="K33" s="2">
        <f t="shared" si="1"/>
        <v>0</v>
      </c>
      <c r="M33">
        <f t="shared" si="4"/>
        <v>27</v>
      </c>
      <c r="N33" s="2">
        <f t="shared" si="5"/>
        <v>0</v>
      </c>
      <c r="O33" s="2">
        <f t="shared" si="6"/>
        <v>0</v>
      </c>
      <c r="Q33" t="str">
        <f t="shared" si="2"/>
        <v/>
      </c>
    </row>
    <row r="34" spans="1:17" x14ac:dyDescent="0.25">
      <c r="A34" t="s">
        <v>71</v>
      </c>
      <c r="B34">
        <v>52</v>
      </c>
      <c r="C34" t="s">
        <v>72</v>
      </c>
      <c r="D34">
        <v>100</v>
      </c>
      <c r="E34">
        <v>0</v>
      </c>
      <c r="F34" t="e">
        <f>VLOOKUP(A34,lohrmann_abstm3py_capacmw_2015!$A$1:$D$146,4,FALSE)</f>
        <v>#N/A</v>
      </c>
      <c r="G34">
        <v>64</v>
      </c>
      <c r="H34">
        <f t="shared" si="0"/>
        <v>0</v>
      </c>
      <c r="I34">
        <f>VLOOKUP(G34,pgb_industrial_water_demad_2015!$D$2:$E$241,2,FALSE)</f>
        <v>0</v>
      </c>
      <c r="J34">
        <f t="shared" si="3"/>
        <v>0</v>
      </c>
      <c r="K34" s="2">
        <f t="shared" si="1"/>
        <v>0</v>
      </c>
      <c r="M34">
        <f t="shared" si="4"/>
        <v>64</v>
      </c>
      <c r="N34" s="2">
        <f t="shared" si="5"/>
        <v>0</v>
      </c>
      <c r="O34" s="2">
        <f t="shared" si="6"/>
        <v>0</v>
      </c>
      <c r="Q34" t="str">
        <f t="shared" ref="Q34:Q65" si="7">IF(E34=0,"",IF(ISNA(F34),"",F34))</f>
        <v/>
      </c>
    </row>
    <row r="35" spans="1:17" x14ac:dyDescent="0.25">
      <c r="A35" t="s">
        <v>73</v>
      </c>
      <c r="B35">
        <v>36</v>
      </c>
      <c r="C35" t="s">
        <v>74</v>
      </c>
      <c r="D35">
        <v>34.700000000000003</v>
      </c>
      <c r="E35">
        <v>65.3</v>
      </c>
      <c r="F35">
        <f>VLOOKUP(A35,lohrmann_abstm3py_capacmw_2015!$A$1:$D$146,4,FALSE)</f>
        <v>100</v>
      </c>
      <c r="G35">
        <v>126</v>
      </c>
      <c r="H35">
        <f t="shared" si="0"/>
        <v>65.3</v>
      </c>
      <c r="I35">
        <f>VLOOKUP(G35,pgb_industrial_water_demad_2015!$D$2:$E$241,2,FALSE)</f>
        <v>17470300</v>
      </c>
      <c r="J35">
        <f t="shared" si="3"/>
        <v>1140810590</v>
      </c>
      <c r="K35" s="2">
        <f t="shared" si="1"/>
        <v>100</v>
      </c>
      <c r="M35">
        <f t="shared" si="4"/>
        <v>126</v>
      </c>
      <c r="N35" s="2">
        <f t="shared" si="5"/>
        <v>65.3</v>
      </c>
      <c r="O35" s="2">
        <f t="shared" si="6"/>
        <v>100</v>
      </c>
      <c r="Q35">
        <f t="shared" si="7"/>
        <v>100</v>
      </c>
    </row>
    <row r="36" spans="1:17" x14ac:dyDescent="0.25">
      <c r="A36" t="s">
        <v>75</v>
      </c>
      <c r="B36">
        <v>45</v>
      </c>
      <c r="C36" t="s">
        <v>76</v>
      </c>
      <c r="D36">
        <v>100</v>
      </c>
      <c r="E36">
        <v>0</v>
      </c>
      <c r="F36">
        <f>VLOOKUP(A36,lohrmann_abstm3py_capacmw_2015!$A$1:$D$146,4,FALSE)</f>
        <v>449.5</v>
      </c>
      <c r="G36">
        <v>50</v>
      </c>
      <c r="H36">
        <f t="shared" si="0"/>
        <v>0</v>
      </c>
      <c r="I36">
        <f>VLOOKUP(G36,pgb_industrial_water_demad_2015!$D$2:$E$241,2,FALSE)</f>
        <v>64714600</v>
      </c>
      <c r="J36">
        <f t="shared" si="3"/>
        <v>0</v>
      </c>
      <c r="K36" s="2">
        <f t="shared" si="1"/>
        <v>0</v>
      </c>
      <c r="M36">
        <f t="shared" si="4"/>
        <v>50</v>
      </c>
      <c r="N36" s="2">
        <f t="shared" si="5"/>
        <v>0</v>
      </c>
      <c r="O36" s="2">
        <f t="shared" si="6"/>
        <v>0</v>
      </c>
      <c r="Q36" t="str">
        <f t="shared" si="7"/>
        <v/>
      </c>
    </row>
    <row r="37" spans="1:17" x14ac:dyDescent="0.25">
      <c r="A37" t="s">
        <v>77</v>
      </c>
      <c r="B37">
        <v>35</v>
      </c>
      <c r="C37" t="s">
        <v>78</v>
      </c>
      <c r="D37">
        <v>11.64</v>
      </c>
      <c r="E37">
        <v>88.36</v>
      </c>
      <c r="F37">
        <f>VLOOKUP(A37,lohrmann_abstm3py_capacmw_2015!$A$1:$D$146,4,FALSE)</f>
        <v>43748.26</v>
      </c>
      <c r="G37">
        <v>36</v>
      </c>
      <c r="H37">
        <f t="shared" si="0"/>
        <v>88.36</v>
      </c>
      <c r="I37">
        <f>VLOOKUP(G37,pgb_industrial_water_demad_2015!$D$2:$E$241,2,FALSE)</f>
        <v>44272900000</v>
      </c>
      <c r="J37">
        <f t="shared" si="3"/>
        <v>3911953444000</v>
      </c>
      <c r="K37" s="2">
        <f t="shared" si="1"/>
        <v>43748.26</v>
      </c>
      <c r="M37">
        <f t="shared" si="4"/>
        <v>36</v>
      </c>
      <c r="N37" s="2">
        <f t="shared" si="5"/>
        <v>88.36</v>
      </c>
      <c r="O37" s="2">
        <f t="shared" si="6"/>
        <v>43748.26</v>
      </c>
      <c r="Q37">
        <f t="shared" si="7"/>
        <v>43748.26</v>
      </c>
    </row>
    <row r="38" spans="1:17" x14ac:dyDescent="0.25">
      <c r="A38" t="s">
        <v>79</v>
      </c>
      <c r="B38">
        <v>43</v>
      </c>
      <c r="C38" t="s">
        <v>80</v>
      </c>
      <c r="D38">
        <v>1.3</v>
      </c>
      <c r="E38">
        <v>98.7</v>
      </c>
      <c r="F38">
        <f>VLOOKUP(A38,lohrmann_abstm3py_capacmw_2015!$A$1:$D$146,4,FALSE)</f>
        <v>52.75</v>
      </c>
      <c r="G38">
        <v>125</v>
      </c>
      <c r="H38">
        <f t="shared" si="0"/>
        <v>98.7</v>
      </c>
      <c r="I38">
        <f>VLOOKUP(G38,pgb_industrial_water_demad_2015!$D$2:$E$241,2,FALSE)</f>
        <v>0</v>
      </c>
      <c r="J38">
        <f t="shared" si="3"/>
        <v>0</v>
      </c>
      <c r="K38" s="2">
        <f t="shared" si="1"/>
        <v>52.75</v>
      </c>
      <c r="M38">
        <f t="shared" si="4"/>
        <v>125</v>
      </c>
      <c r="N38" s="2">
        <f t="shared" si="5"/>
        <v>98.7</v>
      </c>
      <c r="O38" s="2">
        <f t="shared" si="6"/>
        <v>52.75</v>
      </c>
      <c r="Q38">
        <f t="shared" si="7"/>
        <v>52.75</v>
      </c>
    </row>
    <row r="39" spans="1:17" x14ac:dyDescent="0.25">
      <c r="A39" t="s">
        <v>81</v>
      </c>
      <c r="B39">
        <v>50</v>
      </c>
      <c r="C39" t="s">
        <v>82</v>
      </c>
      <c r="D39">
        <v>4.18</v>
      </c>
      <c r="E39">
        <v>95.82</v>
      </c>
      <c r="F39" t="e">
        <f>VLOOKUP(A39,lohrmann_abstm3py_capacmw_2015!$A$1:$D$146,4,FALSE)</f>
        <v>#N/A</v>
      </c>
      <c r="G39">
        <v>40</v>
      </c>
      <c r="H39">
        <f t="shared" si="0"/>
        <v>95.82</v>
      </c>
      <c r="I39">
        <f>VLOOKUP(G39,pgb_industrial_water_demad_2015!$D$2:$E$241,2,FALSE)</f>
        <v>8323670</v>
      </c>
      <c r="J39">
        <f t="shared" si="3"/>
        <v>797574059.39999998</v>
      </c>
      <c r="K39" s="5">
        <f>9+10+10+2+25+15</f>
        <v>71</v>
      </c>
      <c r="M39">
        <f t="shared" si="4"/>
        <v>40</v>
      </c>
      <c r="N39" s="2">
        <f t="shared" si="5"/>
        <v>95.82</v>
      </c>
      <c r="O39" s="2">
        <f t="shared" si="6"/>
        <v>71</v>
      </c>
      <c r="Q39" t="str">
        <f t="shared" si="7"/>
        <v/>
      </c>
    </row>
    <row r="40" spans="1:17" x14ac:dyDescent="0.25">
      <c r="A40" t="s">
        <v>83</v>
      </c>
      <c r="B40">
        <v>37</v>
      </c>
      <c r="C40" t="s">
        <v>84</v>
      </c>
      <c r="D40">
        <v>100</v>
      </c>
      <c r="E40">
        <v>0</v>
      </c>
      <c r="F40" t="e">
        <f>VLOOKUP(A40,lohrmann_abstm3py_capacmw_2015!$A$1:$D$146,4,FALSE)</f>
        <v>#N/A</v>
      </c>
      <c r="G40">
        <v>207</v>
      </c>
      <c r="H40">
        <f t="shared" si="0"/>
        <v>0</v>
      </c>
      <c r="I40">
        <f>VLOOKUP(G40,pgb_industrial_water_demad_2015!$D$2:$E$241,2,FALSE)</f>
        <v>8938090</v>
      </c>
      <c r="J40">
        <f t="shared" si="3"/>
        <v>0</v>
      </c>
      <c r="K40" s="2">
        <f>IF(E40=0,0,IF(ISNA(F40),"",F40))</f>
        <v>0</v>
      </c>
      <c r="M40">
        <f t="shared" si="4"/>
        <v>207</v>
      </c>
      <c r="N40" s="2">
        <f t="shared" si="5"/>
        <v>0</v>
      </c>
      <c r="O40" s="2">
        <f t="shared" si="6"/>
        <v>0</v>
      </c>
      <c r="Q40" t="str">
        <f t="shared" si="7"/>
        <v/>
      </c>
    </row>
    <row r="41" spans="1:17" x14ac:dyDescent="0.25">
      <c r="A41" t="s">
        <v>85</v>
      </c>
      <c r="B41">
        <v>85</v>
      </c>
      <c r="C41" t="s">
        <v>86</v>
      </c>
      <c r="D41">
        <v>98.74</v>
      </c>
      <c r="E41">
        <v>1.26</v>
      </c>
      <c r="F41" t="e">
        <f>VLOOKUP(A41,lohrmann_abstm3py_capacmw_2015!$A$1:$D$146,4,FALSE)</f>
        <v>#N/A</v>
      </c>
      <c r="G41">
        <v>115</v>
      </c>
      <c r="H41">
        <f t="shared" si="0"/>
        <v>1.26</v>
      </c>
      <c r="I41">
        <f>VLOOKUP(G41,pgb_industrial_water_demad_2015!$D$2:$E$241,2,FALSE)</f>
        <v>31322400</v>
      </c>
      <c r="J41">
        <f t="shared" si="3"/>
        <v>39466224</v>
      </c>
      <c r="K41" s="5">
        <f>0.59966*(J41)^0.3797</f>
        <v>459.4009953559123</v>
      </c>
      <c r="M41">
        <f t="shared" si="4"/>
        <v>115</v>
      </c>
      <c r="N41" s="2">
        <f t="shared" si="5"/>
        <v>1.26</v>
      </c>
      <c r="O41" s="2">
        <f t="shared" si="6"/>
        <v>459.4009953559123</v>
      </c>
      <c r="Q41" t="str">
        <f t="shared" si="7"/>
        <v/>
      </c>
    </row>
    <row r="42" spans="1:17" x14ac:dyDescent="0.25">
      <c r="A42" t="s">
        <v>87</v>
      </c>
      <c r="B42">
        <v>42</v>
      </c>
      <c r="C42" t="s">
        <v>88</v>
      </c>
      <c r="D42">
        <v>7.52</v>
      </c>
      <c r="E42">
        <v>92.48</v>
      </c>
      <c r="F42">
        <f>VLOOKUP(A42,lohrmann_abstm3py_capacmw_2015!$A$1:$D$146,4,FALSE)</f>
        <v>10849.2</v>
      </c>
      <c r="G42">
        <v>45</v>
      </c>
      <c r="H42">
        <f t="shared" si="0"/>
        <v>92.48</v>
      </c>
      <c r="I42">
        <f>VLOOKUP(G42,pgb_industrial_water_demad_2015!$D$2:$E$241,2,FALSE)</f>
        <v>1432000000</v>
      </c>
      <c r="J42">
        <f t="shared" si="3"/>
        <v>132431360000</v>
      </c>
      <c r="K42" s="2">
        <f>IF(E42=0,0,IF(ISNA(F42),"",F42))</f>
        <v>10849.2</v>
      </c>
      <c r="M42">
        <f t="shared" si="4"/>
        <v>45</v>
      </c>
      <c r="N42" s="2">
        <f t="shared" si="5"/>
        <v>92.48</v>
      </c>
      <c r="O42" s="2">
        <f t="shared" si="6"/>
        <v>10849.2</v>
      </c>
      <c r="Q42">
        <f t="shared" si="7"/>
        <v>10849.2</v>
      </c>
    </row>
    <row r="43" spans="1:17" x14ac:dyDescent="0.25">
      <c r="A43" t="s">
        <v>89</v>
      </c>
      <c r="B43">
        <v>41</v>
      </c>
      <c r="C43" t="s">
        <v>90</v>
      </c>
      <c r="D43">
        <v>35.54</v>
      </c>
      <c r="E43">
        <v>64.459999999999994</v>
      </c>
      <c r="F43">
        <f>VLOOKUP(A43,lohrmann_abstm3py_capacmw_2015!$A$1:$D$146,4,FALSE)</f>
        <v>673400.1</v>
      </c>
      <c r="G43">
        <v>51</v>
      </c>
      <c r="H43">
        <f t="shared" si="0"/>
        <v>64.459999999999994</v>
      </c>
      <c r="I43">
        <f>VLOOKUP(G43,pgb_industrial_water_demad_2015!$D$2:$E$241,2,FALSE)</f>
        <v>72042400000</v>
      </c>
      <c r="J43">
        <f t="shared" si="3"/>
        <v>4643853104000</v>
      </c>
      <c r="K43" s="2">
        <f>IF(E43=0,0,IF(ISNA(F43),"",F43))</f>
        <v>673400.1</v>
      </c>
      <c r="M43">
        <f t="shared" si="4"/>
        <v>51</v>
      </c>
      <c r="N43" s="2">
        <f t="shared" si="5"/>
        <v>64.459999999999994</v>
      </c>
      <c r="O43" s="2">
        <f t="shared" si="6"/>
        <v>673400.1</v>
      </c>
      <c r="Q43">
        <f t="shared" si="7"/>
        <v>673400.1</v>
      </c>
    </row>
    <row r="44" spans="1:17" x14ac:dyDescent="0.25">
      <c r="A44" t="s">
        <v>91</v>
      </c>
      <c r="B44">
        <v>47</v>
      </c>
      <c r="C44" t="s">
        <v>92</v>
      </c>
      <c r="D44">
        <v>27.96</v>
      </c>
      <c r="E44">
        <v>72.040000000000006</v>
      </c>
      <c r="F44">
        <f>VLOOKUP(A44,lohrmann_abstm3py_capacmw_2015!$A$1:$D$146,4,FALSE)</f>
        <v>5147.82</v>
      </c>
      <c r="G44">
        <v>49</v>
      </c>
      <c r="H44">
        <f t="shared" si="0"/>
        <v>72.040000000000006</v>
      </c>
      <c r="I44">
        <f>VLOOKUP(G44,pgb_industrial_water_demad_2015!$D$2:$E$241,2,FALSE)</f>
        <v>1592950000</v>
      </c>
      <c r="J44">
        <f t="shared" si="3"/>
        <v>114756118000.00002</v>
      </c>
      <c r="K44" s="2">
        <f>IF(E44=0,0,IF(ISNA(F44),"",F44))</f>
        <v>5147.82</v>
      </c>
      <c r="M44">
        <f t="shared" si="4"/>
        <v>49</v>
      </c>
      <c r="N44" s="2">
        <f t="shared" si="5"/>
        <v>72.040000000000006</v>
      </c>
      <c r="O44" s="2">
        <f t="shared" si="6"/>
        <v>5147.82</v>
      </c>
      <c r="Q44">
        <f t="shared" si="7"/>
        <v>5147.82</v>
      </c>
    </row>
    <row r="45" spans="1:17" x14ac:dyDescent="0.25">
      <c r="A45" t="s">
        <v>93</v>
      </c>
      <c r="B45">
        <v>46</v>
      </c>
      <c r="C45" t="s">
        <v>94</v>
      </c>
      <c r="D45">
        <v>100</v>
      </c>
      <c r="E45">
        <v>0</v>
      </c>
      <c r="F45" t="e">
        <f>VLOOKUP(A45,lohrmann_abstm3py_capacmw_2015!$A$1:$D$146,4,FALSE)</f>
        <v>#N/A</v>
      </c>
      <c r="G45">
        <v>128</v>
      </c>
      <c r="H45">
        <f t="shared" si="0"/>
        <v>0</v>
      </c>
      <c r="I45">
        <f>VLOOKUP(G45,pgb_industrial_water_demad_2015!$D$2:$E$241,2,FALSE)</f>
        <v>37375.9</v>
      </c>
      <c r="J45">
        <f t="shared" si="3"/>
        <v>0</v>
      </c>
      <c r="K45" s="2">
        <f>IF(E45=0,0,IF(ISNA(F45),"",F45))</f>
        <v>0</v>
      </c>
      <c r="M45">
        <f t="shared" si="4"/>
        <v>128</v>
      </c>
      <c r="N45" s="2">
        <f t="shared" si="5"/>
        <v>0</v>
      </c>
      <c r="O45" s="2">
        <f t="shared" si="6"/>
        <v>0</v>
      </c>
      <c r="Q45" t="str">
        <f t="shared" si="7"/>
        <v/>
      </c>
    </row>
    <row r="46" spans="1:17" x14ac:dyDescent="0.25">
      <c r="A46" t="s">
        <v>95</v>
      </c>
      <c r="B46">
        <v>40</v>
      </c>
      <c r="C46" t="s">
        <v>96</v>
      </c>
      <c r="D46">
        <v>100</v>
      </c>
      <c r="E46">
        <v>0</v>
      </c>
      <c r="F46">
        <f>VLOOKUP(A46,lohrmann_abstm3py_capacmw_2015!$A$1:$D$146,4,FALSE)</f>
        <v>292.2</v>
      </c>
      <c r="G46">
        <v>46</v>
      </c>
      <c r="H46">
        <f t="shared" si="0"/>
        <v>0</v>
      </c>
      <c r="I46">
        <f>VLOOKUP(G46,pgb_industrial_water_demad_2015!$D$2:$E$241,2,FALSE)</f>
        <v>91780600</v>
      </c>
      <c r="J46">
        <f t="shared" si="3"/>
        <v>0</v>
      </c>
      <c r="K46" s="2">
        <f>IF(E46=0,0,IF(ISNA(F46),"",F46))</f>
        <v>0</v>
      </c>
      <c r="M46">
        <f t="shared" si="4"/>
        <v>46</v>
      </c>
      <c r="N46" s="2">
        <f t="shared" si="5"/>
        <v>0</v>
      </c>
      <c r="O46" s="2">
        <f t="shared" si="6"/>
        <v>0</v>
      </c>
      <c r="Q46" t="str">
        <f t="shared" si="7"/>
        <v/>
      </c>
    </row>
    <row r="47" spans="1:17" x14ac:dyDescent="0.25">
      <c r="A47" t="s">
        <v>97</v>
      </c>
      <c r="B47">
        <v>39</v>
      </c>
      <c r="C47" t="s">
        <v>98</v>
      </c>
      <c r="D47">
        <v>96.32</v>
      </c>
      <c r="E47">
        <v>3.68</v>
      </c>
      <c r="F47" t="e">
        <f>VLOOKUP(A47,lohrmann_abstm3py_capacmw_2015!$A$1:$D$146,4,FALSE)</f>
        <v>#N/A</v>
      </c>
      <c r="G47">
        <v>41</v>
      </c>
      <c r="H47">
        <f t="shared" si="0"/>
        <v>3.68</v>
      </c>
      <c r="I47">
        <f>VLOOKUP(G47,pgb_industrial_water_demad_2015!$D$2:$E$241,2,FALSE)</f>
        <v>14177700</v>
      </c>
      <c r="J47">
        <f t="shared" si="3"/>
        <v>52173936</v>
      </c>
      <c r="K47" s="5">
        <f>0.59966*(J47)^0.3797</f>
        <v>510.76627374319855</v>
      </c>
      <c r="M47">
        <f t="shared" si="4"/>
        <v>41</v>
      </c>
      <c r="N47" s="2">
        <f t="shared" si="5"/>
        <v>3.68</v>
      </c>
      <c r="O47" s="2">
        <f t="shared" si="6"/>
        <v>510.76627374319855</v>
      </c>
      <c r="Q47" t="str">
        <f t="shared" si="7"/>
        <v/>
      </c>
    </row>
    <row r="48" spans="1:17" x14ac:dyDescent="0.25">
      <c r="A48" t="s">
        <v>99</v>
      </c>
      <c r="B48">
        <v>49</v>
      </c>
      <c r="C48" t="s">
        <v>100</v>
      </c>
      <c r="D48">
        <v>61.28</v>
      </c>
      <c r="E48">
        <v>38.72</v>
      </c>
      <c r="F48">
        <f>VLOOKUP(A48,lohrmann_abstm3py_capacmw_2015!$A$1:$D$146,4,FALSE)</f>
        <v>341</v>
      </c>
      <c r="G48">
        <v>48</v>
      </c>
      <c r="H48">
        <f t="shared" si="0"/>
        <v>38.72</v>
      </c>
      <c r="I48">
        <f>VLOOKUP(G48,pgb_industrial_water_demad_2015!$D$2:$E$241,2,FALSE)</f>
        <v>262518000</v>
      </c>
      <c r="J48">
        <f t="shared" si="3"/>
        <v>10164696960</v>
      </c>
      <c r="K48" s="2">
        <f t="shared" ref="K48:K79" si="8">IF(E48=0,0,IF(ISNA(F48),"",F48))</f>
        <v>341</v>
      </c>
      <c r="M48">
        <f t="shared" si="4"/>
        <v>48</v>
      </c>
      <c r="N48" s="2">
        <f t="shared" si="5"/>
        <v>38.72</v>
      </c>
      <c r="O48" s="2">
        <f t="shared" si="6"/>
        <v>341</v>
      </c>
      <c r="Q48">
        <f t="shared" si="7"/>
        <v>341</v>
      </c>
    </row>
    <row r="49" spans="1:17" x14ac:dyDescent="0.25">
      <c r="A49" t="s">
        <v>101</v>
      </c>
      <c r="B49">
        <v>110</v>
      </c>
      <c r="C49" t="s">
        <v>102</v>
      </c>
      <c r="D49">
        <v>99.49</v>
      </c>
      <c r="E49">
        <v>0.51</v>
      </c>
      <c r="F49">
        <f>VLOOKUP(A49,lohrmann_abstm3py_capacmw_2015!$A$1:$D$146,4,FALSE)</f>
        <v>821</v>
      </c>
      <c r="G49">
        <v>43</v>
      </c>
      <c r="H49">
        <f t="shared" si="0"/>
        <v>0.51</v>
      </c>
      <c r="I49">
        <f>VLOOKUP(G49,pgb_industrial_water_demad_2015!$D$2:$E$241,2,FALSE)</f>
        <v>131792000</v>
      </c>
      <c r="J49">
        <f t="shared" si="3"/>
        <v>67213920</v>
      </c>
      <c r="K49" s="2">
        <f t="shared" si="8"/>
        <v>821</v>
      </c>
      <c r="M49">
        <f t="shared" si="4"/>
        <v>43</v>
      </c>
      <c r="N49" s="2">
        <f t="shared" si="5"/>
        <v>0.51</v>
      </c>
      <c r="O49" s="2">
        <f t="shared" si="6"/>
        <v>821</v>
      </c>
      <c r="Q49">
        <f t="shared" si="7"/>
        <v>821</v>
      </c>
    </row>
    <row r="50" spans="1:17" x14ac:dyDescent="0.25">
      <c r="A50" t="s">
        <v>103</v>
      </c>
      <c r="B50">
        <v>100</v>
      </c>
      <c r="C50" t="s">
        <v>104</v>
      </c>
      <c r="D50">
        <v>52.32</v>
      </c>
      <c r="E50">
        <v>47.68</v>
      </c>
      <c r="F50">
        <f>VLOOKUP(A50,lohrmann_abstm3py_capacmw_2015!$A$1:$D$146,4,FALSE)</f>
        <v>1895.8</v>
      </c>
      <c r="G50">
        <v>87</v>
      </c>
      <c r="H50">
        <f t="shared" si="0"/>
        <v>47.68</v>
      </c>
      <c r="I50">
        <f>VLOOKUP(G50,pgb_industrial_water_demad_2015!$D$2:$E$241,2,FALSE)</f>
        <v>2603870000</v>
      </c>
      <c r="J50">
        <f t="shared" si="3"/>
        <v>124152521600</v>
      </c>
      <c r="K50" s="2">
        <f t="shared" si="8"/>
        <v>1895.8</v>
      </c>
      <c r="M50">
        <f t="shared" si="4"/>
        <v>87</v>
      </c>
      <c r="N50" s="2">
        <f t="shared" si="5"/>
        <v>47.68</v>
      </c>
      <c r="O50" s="2">
        <f t="shared" si="6"/>
        <v>1895.8</v>
      </c>
      <c r="Q50">
        <f t="shared" si="7"/>
        <v>1895.8</v>
      </c>
    </row>
    <row r="51" spans="1:17" x14ac:dyDescent="0.25">
      <c r="A51" t="s">
        <v>105</v>
      </c>
      <c r="B51">
        <v>51</v>
      </c>
      <c r="C51" t="s">
        <v>106</v>
      </c>
      <c r="D51">
        <v>3.12</v>
      </c>
      <c r="E51">
        <v>96.88</v>
      </c>
      <c r="F51">
        <f>VLOOKUP(A51,lohrmann_abstm3py_capacmw_2015!$A$1:$D$146,4,FALSE)</f>
        <v>4346.2</v>
      </c>
      <c r="G51">
        <v>61</v>
      </c>
      <c r="H51">
        <f t="shared" si="0"/>
        <v>96.88</v>
      </c>
      <c r="I51">
        <f>VLOOKUP(G51,pgb_industrial_water_demad_2015!$D$2:$E$241,2,FALSE)</f>
        <v>175633000</v>
      </c>
      <c r="J51">
        <f t="shared" si="3"/>
        <v>17015325040</v>
      </c>
      <c r="K51" s="2">
        <f t="shared" si="8"/>
        <v>4346.2</v>
      </c>
      <c r="M51">
        <f t="shared" si="4"/>
        <v>61</v>
      </c>
      <c r="N51" s="2">
        <f t="shared" si="5"/>
        <v>96.88</v>
      </c>
      <c r="O51" s="2">
        <f t="shared" si="6"/>
        <v>4346.2</v>
      </c>
      <c r="Q51">
        <f t="shared" si="7"/>
        <v>4346.2</v>
      </c>
    </row>
    <row r="52" spans="1:17" x14ac:dyDescent="0.25">
      <c r="A52" t="s">
        <v>107</v>
      </c>
      <c r="B52">
        <v>170</v>
      </c>
      <c r="C52" t="s">
        <v>108</v>
      </c>
      <c r="D52">
        <v>100</v>
      </c>
      <c r="E52">
        <v>0</v>
      </c>
      <c r="F52" t="e">
        <f>VLOOKUP(A52,lohrmann_abstm3py_capacmw_2015!$A$1:$D$146,4,FALSE)</f>
        <v>#N/A</v>
      </c>
      <c r="G52">
        <v>233</v>
      </c>
      <c r="H52">
        <f t="shared" si="0"/>
        <v>0</v>
      </c>
      <c r="I52">
        <f>VLOOKUP(G52,pgb_industrial_water_demad_2015!$D$2:$E$241,2,FALSE)</f>
        <v>9074110</v>
      </c>
      <c r="J52">
        <f t="shared" si="3"/>
        <v>0</v>
      </c>
      <c r="K52" s="2">
        <f t="shared" si="8"/>
        <v>0</v>
      </c>
      <c r="M52">
        <f t="shared" si="4"/>
        <v>233</v>
      </c>
      <c r="N52" s="2">
        <f t="shared" si="5"/>
        <v>0</v>
      </c>
      <c r="O52" s="2">
        <f t="shared" si="6"/>
        <v>0</v>
      </c>
      <c r="Q52" t="str">
        <f t="shared" si="7"/>
        <v/>
      </c>
    </row>
    <row r="53" spans="1:17" x14ac:dyDescent="0.25">
      <c r="A53" t="s">
        <v>109</v>
      </c>
      <c r="B53">
        <v>54</v>
      </c>
      <c r="C53" t="s">
        <v>110</v>
      </c>
      <c r="D53">
        <v>3.99</v>
      </c>
      <c r="E53">
        <v>96.01</v>
      </c>
      <c r="F53">
        <f>VLOOKUP(A53,lohrmann_abstm3py_capacmw_2015!$A$1:$D$146,4,FALSE)</f>
        <v>1255.3</v>
      </c>
      <c r="G53">
        <v>67</v>
      </c>
      <c r="H53">
        <f t="shared" si="0"/>
        <v>96.01</v>
      </c>
      <c r="I53">
        <f>VLOOKUP(G53,pgb_industrial_water_demad_2015!$D$2:$E$241,2,FALSE)</f>
        <v>30236700</v>
      </c>
      <c r="J53">
        <f t="shared" si="3"/>
        <v>2903025567</v>
      </c>
      <c r="K53" s="2">
        <f t="shared" si="8"/>
        <v>1255.3</v>
      </c>
      <c r="M53">
        <f t="shared" si="4"/>
        <v>67</v>
      </c>
      <c r="N53" s="2">
        <f t="shared" si="5"/>
        <v>96.01</v>
      </c>
      <c r="O53" s="2">
        <f t="shared" si="6"/>
        <v>1255.3</v>
      </c>
      <c r="Q53">
        <f t="shared" si="7"/>
        <v>1255.3</v>
      </c>
    </row>
    <row r="54" spans="1:17" x14ac:dyDescent="0.25">
      <c r="A54" t="s">
        <v>111</v>
      </c>
      <c r="B54">
        <v>68</v>
      </c>
      <c r="C54" t="s">
        <v>112</v>
      </c>
      <c r="D54">
        <v>87.61</v>
      </c>
      <c r="E54">
        <v>12.39</v>
      </c>
      <c r="F54">
        <f>VLOOKUP(A54,lohrmann_abstm3py_capacmw_2015!$A$1:$D$146,4,FALSE)</f>
        <v>13745.42</v>
      </c>
      <c r="G54">
        <v>68</v>
      </c>
      <c r="H54">
        <f t="shared" si="0"/>
        <v>12.39</v>
      </c>
      <c r="I54">
        <f>VLOOKUP(G54,pgb_industrial_water_demad_2015!$D$2:$E$241,2,FALSE)</f>
        <v>3081710000</v>
      </c>
      <c r="J54">
        <f t="shared" si="3"/>
        <v>38182386900</v>
      </c>
      <c r="K54" s="2">
        <f t="shared" si="8"/>
        <v>13745.42</v>
      </c>
      <c r="M54">
        <f t="shared" si="4"/>
        <v>68</v>
      </c>
      <c r="N54" s="2">
        <f t="shared" si="5"/>
        <v>12.39</v>
      </c>
      <c r="O54" s="2">
        <f t="shared" si="6"/>
        <v>13745.42</v>
      </c>
      <c r="Q54">
        <f t="shared" si="7"/>
        <v>13745.42</v>
      </c>
    </row>
    <row r="55" spans="1:17" x14ac:dyDescent="0.25">
      <c r="A55" t="s">
        <v>113</v>
      </c>
      <c r="B55">
        <v>55</v>
      </c>
      <c r="C55" t="s">
        <v>114</v>
      </c>
      <c r="D55">
        <v>9.89</v>
      </c>
      <c r="E55">
        <v>90.11</v>
      </c>
      <c r="F55">
        <f>VLOOKUP(A55,lohrmann_abstm3py_capacmw_2015!$A$1:$D$146,4,FALSE)</f>
        <v>5356</v>
      </c>
      <c r="G55">
        <v>52</v>
      </c>
      <c r="H55">
        <f t="shared" si="0"/>
        <v>90.11</v>
      </c>
      <c r="I55">
        <f>VLOOKUP(G55,pgb_industrial_water_demad_2015!$D$2:$E$241,2,FALSE)</f>
        <v>781859000</v>
      </c>
      <c r="J55">
        <f t="shared" si="3"/>
        <v>70453314490</v>
      </c>
      <c r="K55" s="2">
        <f t="shared" si="8"/>
        <v>5356</v>
      </c>
      <c r="M55">
        <f t="shared" si="4"/>
        <v>52</v>
      </c>
      <c r="N55" s="2">
        <f t="shared" si="5"/>
        <v>90.11</v>
      </c>
      <c r="O55" s="2">
        <f t="shared" si="6"/>
        <v>5356</v>
      </c>
      <c r="Q55">
        <f t="shared" si="7"/>
        <v>5356</v>
      </c>
    </row>
    <row r="56" spans="1:17" x14ac:dyDescent="0.25">
      <c r="A56" t="s">
        <v>115</v>
      </c>
      <c r="B56">
        <v>56</v>
      </c>
      <c r="C56" t="s">
        <v>116</v>
      </c>
      <c r="D56">
        <v>87.11</v>
      </c>
      <c r="E56">
        <v>12.89</v>
      </c>
      <c r="F56">
        <f>VLOOKUP(A56,lohrmann_abstm3py_capacmw_2015!$A$1:$D$146,4,FALSE)</f>
        <v>82</v>
      </c>
      <c r="G56">
        <v>59</v>
      </c>
      <c r="H56">
        <f t="shared" si="0"/>
        <v>12.89</v>
      </c>
      <c r="I56">
        <f>VLOOKUP(G56,pgb_industrial_water_demad_2015!$D$2:$E$241,2,FALSE)</f>
        <v>4803170</v>
      </c>
      <c r="J56">
        <f t="shared" si="3"/>
        <v>61912861.300000004</v>
      </c>
      <c r="K56" s="2">
        <f t="shared" si="8"/>
        <v>82</v>
      </c>
      <c r="M56">
        <f t="shared" si="4"/>
        <v>59</v>
      </c>
      <c r="N56" s="2">
        <f t="shared" si="5"/>
        <v>12.89</v>
      </c>
      <c r="O56" s="2">
        <f t="shared" si="6"/>
        <v>82</v>
      </c>
      <c r="Q56">
        <f t="shared" si="7"/>
        <v>82</v>
      </c>
    </row>
    <row r="57" spans="1:17" x14ac:dyDescent="0.25">
      <c r="A57" t="s">
        <v>117</v>
      </c>
      <c r="B57">
        <v>57</v>
      </c>
      <c r="C57" t="s">
        <v>118</v>
      </c>
      <c r="D57">
        <v>100</v>
      </c>
      <c r="E57">
        <v>0</v>
      </c>
      <c r="F57" t="e">
        <f>VLOOKUP(A57,lohrmann_abstm3py_capacmw_2015!$A$1:$D$146,4,FALSE)</f>
        <v>#N/A</v>
      </c>
      <c r="G57">
        <v>53</v>
      </c>
      <c r="H57">
        <f t="shared" si="0"/>
        <v>0</v>
      </c>
      <c r="I57">
        <f>VLOOKUP(G57,pgb_industrial_water_demad_2015!$D$2:$E$241,2,FALSE)</f>
        <v>93913.5</v>
      </c>
      <c r="J57">
        <f t="shared" si="3"/>
        <v>0</v>
      </c>
      <c r="K57" s="2">
        <f t="shared" si="8"/>
        <v>0</v>
      </c>
      <c r="M57">
        <f t="shared" si="4"/>
        <v>53</v>
      </c>
      <c r="N57" s="2">
        <f t="shared" si="5"/>
        <v>0</v>
      </c>
      <c r="O57" s="2">
        <f t="shared" si="6"/>
        <v>0</v>
      </c>
      <c r="Q57" t="str">
        <f t="shared" si="7"/>
        <v/>
      </c>
    </row>
    <row r="58" spans="1:17" x14ac:dyDescent="0.25">
      <c r="A58" t="s">
        <v>119</v>
      </c>
      <c r="B58">
        <v>59</v>
      </c>
      <c r="C58" t="s">
        <v>120</v>
      </c>
      <c r="D58">
        <v>3.8</v>
      </c>
      <c r="E58">
        <v>96.2</v>
      </c>
      <c r="F58">
        <f>VLOOKUP(A58,lohrmann_abstm3py_capacmw_2015!$A$1:$D$146,4,FALSE)</f>
        <v>3293.8</v>
      </c>
      <c r="G58">
        <v>56</v>
      </c>
      <c r="H58">
        <f t="shared" si="0"/>
        <v>96.2</v>
      </c>
      <c r="I58">
        <f>VLOOKUP(G58,pgb_industrial_water_demad_2015!$D$2:$E$241,2,FALSE)</f>
        <v>194647000</v>
      </c>
      <c r="J58">
        <f t="shared" si="3"/>
        <v>18725041400</v>
      </c>
      <c r="K58" s="2">
        <f t="shared" si="8"/>
        <v>3293.8</v>
      </c>
      <c r="M58">
        <f t="shared" si="4"/>
        <v>56</v>
      </c>
      <c r="N58" s="2">
        <f t="shared" si="5"/>
        <v>96.2</v>
      </c>
      <c r="O58" s="2">
        <f t="shared" si="6"/>
        <v>3293.8</v>
      </c>
      <c r="Q58">
        <f t="shared" si="7"/>
        <v>3293.8</v>
      </c>
    </row>
    <row r="59" spans="1:17" x14ac:dyDescent="0.25">
      <c r="A59" t="s">
        <v>121</v>
      </c>
      <c r="B59">
        <v>60</v>
      </c>
      <c r="C59" t="s">
        <v>122</v>
      </c>
      <c r="D59">
        <v>23.44</v>
      </c>
      <c r="E59">
        <v>76.56</v>
      </c>
      <c r="F59">
        <f>VLOOKUP(A59,lohrmann_abstm3py_capacmw_2015!$A$1:$D$146,4,FALSE)</f>
        <v>1706.9</v>
      </c>
      <c r="G59">
        <v>58</v>
      </c>
      <c r="H59">
        <f t="shared" si="0"/>
        <v>76.56</v>
      </c>
      <c r="I59">
        <f>VLOOKUP(G59,pgb_industrial_water_demad_2015!$D$2:$E$241,2,FALSE)</f>
        <v>311078000</v>
      </c>
      <c r="J59">
        <f t="shared" si="3"/>
        <v>23816131680</v>
      </c>
      <c r="K59" s="2">
        <f t="shared" si="8"/>
        <v>1706.9</v>
      </c>
      <c r="M59">
        <f t="shared" si="4"/>
        <v>58</v>
      </c>
      <c r="N59" s="2">
        <f t="shared" si="5"/>
        <v>76.56</v>
      </c>
      <c r="O59" s="2">
        <f t="shared" si="6"/>
        <v>1706.9</v>
      </c>
      <c r="Q59">
        <f t="shared" si="7"/>
        <v>1706.9</v>
      </c>
    </row>
    <row r="60" spans="1:17" x14ac:dyDescent="0.25">
      <c r="A60" t="s">
        <v>123</v>
      </c>
      <c r="B60">
        <v>61</v>
      </c>
      <c r="C60" t="s">
        <v>124</v>
      </c>
      <c r="D60">
        <v>27.61</v>
      </c>
      <c r="E60">
        <v>72.39</v>
      </c>
      <c r="F60">
        <f>VLOOKUP(A60,lohrmann_abstm3py_capacmw_2015!$A$1:$D$146,4,FALSE)</f>
        <v>27131.360000000001</v>
      </c>
      <c r="G60">
        <v>62</v>
      </c>
      <c r="H60">
        <f t="shared" si="0"/>
        <v>72.39</v>
      </c>
      <c r="I60">
        <f>VLOOKUP(G60,pgb_industrial_water_demad_2015!$D$2:$E$241,2,FALSE)</f>
        <v>5554030000</v>
      </c>
      <c r="J60">
        <f t="shared" si="3"/>
        <v>402056231700</v>
      </c>
      <c r="K60" s="2">
        <f t="shared" si="8"/>
        <v>27131.360000000001</v>
      </c>
      <c r="M60">
        <f t="shared" si="4"/>
        <v>62</v>
      </c>
      <c r="N60" s="2">
        <f t="shared" si="5"/>
        <v>72.39</v>
      </c>
      <c r="O60" s="2">
        <f t="shared" si="6"/>
        <v>27131.360000000001</v>
      </c>
      <c r="Q60">
        <f t="shared" si="7"/>
        <v>27131.360000000001</v>
      </c>
    </row>
    <row r="61" spans="1:17" x14ac:dyDescent="0.25">
      <c r="A61" t="s">
        <v>125</v>
      </c>
      <c r="B61">
        <v>66</v>
      </c>
      <c r="C61" t="s">
        <v>126</v>
      </c>
      <c r="D61">
        <v>100</v>
      </c>
      <c r="E61">
        <v>0</v>
      </c>
      <c r="F61">
        <f>VLOOKUP(A61,lohrmann_abstm3py_capacmw_2015!$A$1:$D$146,4,FALSE)</f>
        <v>734.1</v>
      </c>
      <c r="G61">
        <v>199</v>
      </c>
      <c r="H61">
        <f t="shared" si="0"/>
        <v>0</v>
      </c>
      <c r="I61">
        <f>VLOOKUP(G61,pgb_industrial_water_demad_2015!$D$2:$E$241,2,FALSE)</f>
        <v>57603600</v>
      </c>
      <c r="J61">
        <f t="shared" si="3"/>
        <v>0</v>
      </c>
      <c r="K61" s="2">
        <f t="shared" si="8"/>
        <v>0</v>
      </c>
      <c r="M61">
        <f t="shared" si="4"/>
        <v>199</v>
      </c>
      <c r="N61" s="2">
        <f t="shared" si="5"/>
        <v>0</v>
      </c>
      <c r="O61" s="2">
        <f t="shared" si="6"/>
        <v>0</v>
      </c>
      <c r="Q61" t="str">
        <f t="shared" si="7"/>
        <v/>
      </c>
    </row>
    <row r="62" spans="1:17" x14ac:dyDescent="0.25">
      <c r="A62" t="s">
        <v>127</v>
      </c>
      <c r="B62">
        <v>63</v>
      </c>
      <c r="C62" t="s">
        <v>128</v>
      </c>
      <c r="D62">
        <v>100</v>
      </c>
      <c r="E62">
        <v>0</v>
      </c>
      <c r="F62" t="e">
        <f>VLOOKUP(A62,lohrmann_abstm3py_capacmw_2015!$A$1:$D$146,4,FALSE)</f>
        <v>#N/A</v>
      </c>
      <c r="G62">
        <v>91</v>
      </c>
      <c r="H62">
        <f t="shared" si="0"/>
        <v>0</v>
      </c>
      <c r="I62">
        <f>VLOOKUP(G62,pgb_industrial_water_demad_2015!$D$2:$E$241,2,FALSE)</f>
        <v>10619800</v>
      </c>
      <c r="J62">
        <f t="shared" si="3"/>
        <v>0</v>
      </c>
      <c r="K62" s="2">
        <f t="shared" si="8"/>
        <v>0</v>
      </c>
      <c r="M62">
        <f t="shared" si="4"/>
        <v>91</v>
      </c>
      <c r="N62" s="2">
        <f t="shared" si="5"/>
        <v>0</v>
      </c>
      <c r="O62" s="2">
        <f t="shared" si="6"/>
        <v>0</v>
      </c>
      <c r="Q62" t="str">
        <f t="shared" si="7"/>
        <v/>
      </c>
    </row>
    <row r="63" spans="1:17" x14ac:dyDescent="0.25">
      <c r="A63" t="s">
        <v>129</v>
      </c>
      <c r="B63">
        <v>65</v>
      </c>
      <c r="C63" t="s">
        <v>130</v>
      </c>
      <c r="D63">
        <v>54.44</v>
      </c>
      <c r="E63">
        <v>45.56</v>
      </c>
      <c r="F63">
        <f>VLOOKUP(A63,lohrmann_abstm3py_capacmw_2015!$A$1:$D$146,4,FALSE)</f>
        <v>88</v>
      </c>
      <c r="G63">
        <v>54</v>
      </c>
      <c r="H63">
        <f t="shared" si="0"/>
        <v>45.56</v>
      </c>
      <c r="I63">
        <f>VLOOKUP(G63,pgb_industrial_water_demad_2015!$D$2:$E$241,2,FALSE)</f>
        <v>7888910</v>
      </c>
      <c r="J63">
        <f t="shared" si="3"/>
        <v>359418739.60000002</v>
      </c>
      <c r="K63" s="2">
        <f t="shared" si="8"/>
        <v>88</v>
      </c>
      <c r="M63">
        <f t="shared" si="4"/>
        <v>54</v>
      </c>
      <c r="N63" s="2">
        <f t="shared" si="5"/>
        <v>45.56</v>
      </c>
      <c r="O63" s="2">
        <f t="shared" si="6"/>
        <v>88</v>
      </c>
      <c r="Q63">
        <f t="shared" si="7"/>
        <v>88</v>
      </c>
    </row>
    <row r="64" spans="1:17" x14ac:dyDescent="0.25">
      <c r="A64" t="s">
        <v>131</v>
      </c>
      <c r="B64">
        <v>64</v>
      </c>
      <c r="C64" t="s">
        <v>132</v>
      </c>
      <c r="D64">
        <v>7.54</v>
      </c>
      <c r="E64">
        <v>92.46</v>
      </c>
      <c r="F64">
        <f>VLOOKUP(A64,lohrmann_abstm3py_capacmw_2015!$A$1:$D$146,4,FALSE)</f>
        <v>3170</v>
      </c>
      <c r="G64">
        <v>60</v>
      </c>
      <c r="H64">
        <f t="shared" si="0"/>
        <v>92.46</v>
      </c>
      <c r="I64">
        <f>VLOOKUP(G64,pgb_industrial_water_demad_2015!$D$2:$E$241,2,FALSE)</f>
        <v>3786420000</v>
      </c>
      <c r="J64">
        <f t="shared" si="3"/>
        <v>350092393200</v>
      </c>
      <c r="K64" s="2">
        <f t="shared" si="8"/>
        <v>3170</v>
      </c>
      <c r="M64">
        <f t="shared" si="4"/>
        <v>60</v>
      </c>
      <c r="N64" s="2">
        <f t="shared" si="5"/>
        <v>92.46</v>
      </c>
      <c r="O64" s="2">
        <f t="shared" si="6"/>
        <v>3170</v>
      </c>
      <c r="Q64">
        <f t="shared" si="7"/>
        <v>3170</v>
      </c>
    </row>
    <row r="65" spans="1:17" x14ac:dyDescent="0.25">
      <c r="A65" t="s">
        <v>133</v>
      </c>
      <c r="B65">
        <v>67</v>
      </c>
      <c r="C65" t="s">
        <v>134</v>
      </c>
      <c r="D65">
        <v>100</v>
      </c>
      <c r="E65">
        <v>0</v>
      </c>
      <c r="F65" t="e">
        <f>VLOOKUP(A65,lohrmann_abstm3py_capacmw_2015!$A$1:$D$146,4,FALSE)</f>
        <v>#N/A</v>
      </c>
      <c r="G65">
        <v>79</v>
      </c>
      <c r="H65">
        <f t="shared" si="0"/>
        <v>0</v>
      </c>
      <c r="I65">
        <f>VLOOKUP(G65,pgb_industrial_water_demad_2015!$D$2:$E$241,2,FALSE)</f>
        <v>172498000</v>
      </c>
      <c r="J65">
        <f t="shared" si="3"/>
        <v>0</v>
      </c>
      <c r="K65" s="2">
        <f t="shared" si="8"/>
        <v>0</v>
      </c>
      <c r="M65">
        <f t="shared" si="4"/>
        <v>79</v>
      </c>
      <c r="N65" s="2">
        <f t="shared" si="5"/>
        <v>0</v>
      </c>
      <c r="O65" s="2">
        <f t="shared" si="6"/>
        <v>0</v>
      </c>
      <c r="Q65" t="str">
        <f t="shared" si="7"/>
        <v/>
      </c>
    </row>
    <row r="66" spans="1:17" x14ac:dyDescent="0.25">
      <c r="A66" t="s">
        <v>135</v>
      </c>
      <c r="B66">
        <v>74</v>
      </c>
      <c r="C66" t="s">
        <v>136</v>
      </c>
      <c r="D66">
        <v>100</v>
      </c>
      <c r="E66">
        <v>0</v>
      </c>
      <c r="F66" t="e">
        <f>VLOOKUP(A66,lohrmann_abstm3py_capacmw_2015!$A$1:$D$146,4,FALSE)</f>
        <v>#N/A</v>
      </c>
      <c r="G66">
        <v>76</v>
      </c>
      <c r="H66">
        <f t="shared" ref="H66:H129" si="9">E66</f>
        <v>0</v>
      </c>
      <c r="I66">
        <f>VLOOKUP(G66,pgb_industrial_water_demad_2015!$D$2:$E$241,2,FALSE)</f>
        <v>600092</v>
      </c>
      <c r="J66">
        <f t="shared" si="3"/>
        <v>0</v>
      </c>
      <c r="K66" s="2">
        <f t="shared" si="8"/>
        <v>0</v>
      </c>
      <c r="M66">
        <f t="shared" si="4"/>
        <v>76</v>
      </c>
      <c r="N66" s="2">
        <f t="shared" si="5"/>
        <v>0</v>
      </c>
      <c r="O66" s="2">
        <f t="shared" si="6"/>
        <v>0</v>
      </c>
      <c r="Q66" t="str">
        <f t="shared" ref="Q66:Q97" si="10">IF(E66=0,"",IF(ISNA(F66),"",F66))</f>
        <v/>
      </c>
    </row>
    <row r="67" spans="1:17" x14ac:dyDescent="0.25">
      <c r="A67" t="s">
        <v>137</v>
      </c>
      <c r="B67">
        <v>71</v>
      </c>
      <c r="C67" t="s">
        <v>138</v>
      </c>
      <c r="D67">
        <v>100</v>
      </c>
      <c r="E67">
        <v>0</v>
      </c>
      <c r="F67" t="e">
        <f>VLOOKUP(A67,lohrmann_abstm3py_capacmw_2015!$A$1:$D$146,4,FALSE)</f>
        <v>#N/A</v>
      </c>
      <c r="G67">
        <v>81</v>
      </c>
      <c r="H67">
        <f t="shared" si="9"/>
        <v>0</v>
      </c>
      <c r="I67">
        <f>VLOOKUP(G67,pgb_industrial_water_demad_2015!$D$2:$E$241,2,FALSE)</f>
        <v>7040100</v>
      </c>
      <c r="J67">
        <f t="shared" ref="J67:J130" si="11">I67*H67</f>
        <v>0</v>
      </c>
      <c r="K67" s="2">
        <f t="shared" si="8"/>
        <v>0</v>
      </c>
      <c r="M67">
        <f t="shared" ref="M67:M130" si="12">G67</f>
        <v>81</v>
      </c>
      <c r="N67" s="2">
        <f t="shared" ref="N67:N130" si="13">H67</f>
        <v>0</v>
      </c>
      <c r="O67" s="2">
        <f t="shared" ref="O67:O130" si="14">K67</f>
        <v>0</v>
      </c>
      <c r="Q67" t="str">
        <f t="shared" si="10"/>
        <v/>
      </c>
    </row>
    <row r="68" spans="1:17" x14ac:dyDescent="0.25">
      <c r="A68" t="s">
        <v>139</v>
      </c>
      <c r="B68">
        <v>70</v>
      </c>
      <c r="C68" t="s">
        <v>140</v>
      </c>
      <c r="D68">
        <v>1.21</v>
      </c>
      <c r="E68">
        <v>98.79</v>
      </c>
      <c r="F68">
        <f>VLOOKUP(A68,lohrmann_abstm3py_capacmw_2015!$A$1:$D$146,4,FALSE)</f>
        <v>8813</v>
      </c>
      <c r="G68">
        <v>80</v>
      </c>
      <c r="H68">
        <f t="shared" si="9"/>
        <v>98.79</v>
      </c>
      <c r="I68">
        <f>VLOOKUP(G68,pgb_industrial_water_demad_2015!$D$2:$E$241,2,FALSE)</f>
        <v>3035910000</v>
      </c>
      <c r="J68">
        <f t="shared" si="11"/>
        <v>299917548900</v>
      </c>
      <c r="K68" s="2">
        <f t="shared" si="8"/>
        <v>8813</v>
      </c>
      <c r="M68">
        <f t="shared" si="12"/>
        <v>80</v>
      </c>
      <c r="N68" s="2">
        <f t="shared" si="13"/>
        <v>98.79</v>
      </c>
      <c r="O68" s="2">
        <f t="shared" si="14"/>
        <v>8813</v>
      </c>
      <c r="Q68">
        <f t="shared" si="10"/>
        <v>8813</v>
      </c>
    </row>
    <row r="69" spans="1:17" x14ac:dyDescent="0.25">
      <c r="A69" t="s">
        <v>141</v>
      </c>
      <c r="B69">
        <v>77</v>
      </c>
      <c r="C69" t="s">
        <v>142</v>
      </c>
      <c r="D69">
        <v>18.940000000000001</v>
      </c>
      <c r="E69">
        <v>81.06</v>
      </c>
      <c r="F69">
        <f>VLOOKUP(A69,lohrmann_abstm3py_capacmw_2015!$A$1:$D$146,4,FALSE)</f>
        <v>84524.08</v>
      </c>
      <c r="G69">
        <v>77</v>
      </c>
      <c r="H69">
        <f t="shared" si="9"/>
        <v>81.06</v>
      </c>
      <c r="I69">
        <f>VLOOKUP(G69,pgb_industrial_water_demad_2015!$D$2:$E$241,2,FALSE)</f>
        <v>36052500000</v>
      </c>
      <c r="J69">
        <f t="shared" si="11"/>
        <v>2922415650000</v>
      </c>
      <c r="K69" s="2">
        <f t="shared" si="8"/>
        <v>84524.08</v>
      </c>
      <c r="M69">
        <f t="shared" si="12"/>
        <v>77</v>
      </c>
      <c r="N69" s="2">
        <f t="shared" si="13"/>
        <v>81.06</v>
      </c>
      <c r="O69" s="2">
        <f t="shared" si="14"/>
        <v>84524.08</v>
      </c>
      <c r="Q69">
        <f t="shared" si="10"/>
        <v>84524.08</v>
      </c>
    </row>
    <row r="70" spans="1:17" x14ac:dyDescent="0.25">
      <c r="A70" t="s">
        <v>143</v>
      </c>
      <c r="B70">
        <v>75</v>
      </c>
      <c r="C70" t="s">
        <v>144</v>
      </c>
      <c r="D70">
        <v>100</v>
      </c>
      <c r="E70">
        <v>0</v>
      </c>
      <c r="F70" t="e">
        <f>VLOOKUP(A70,lohrmann_abstm3py_capacmw_2015!$A$1:$D$146,4,FALSE)</f>
        <v>#N/A</v>
      </c>
      <c r="G70">
        <v>1</v>
      </c>
      <c r="H70">
        <f t="shared" si="9"/>
        <v>0</v>
      </c>
      <c r="I70">
        <f>VLOOKUP(G70,pgb_industrial_water_demad_2015!$D$2:$E$241,2,FALSE)</f>
        <v>0</v>
      </c>
      <c r="J70">
        <f t="shared" si="11"/>
        <v>0</v>
      </c>
      <c r="K70" s="2">
        <f t="shared" si="8"/>
        <v>0</v>
      </c>
      <c r="M70">
        <f t="shared" si="12"/>
        <v>1</v>
      </c>
      <c r="N70" s="2">
        <f t="shared" si="13"/>
        <v>0</v>
      </c>
      <c r="O70" s="2">
        <f t="shared" si="14"/>
        <v>0</v>
      </c>
      <c r="Q70" t="str">
        <f t="shared" si="10"/>
        <v/>
      </c>
    </row>
    <row r="71" spans="1:17" x14ac:dyDescent="0.25">
      <c r="A71" t="s">
        <v>145</v>
      </c>
      <c r="B71">
        <v>80</v>
      </c>
      <c r="C71" t="s">
        <v>146</v>
      </c>
      <c r="D71">
        <v>23.44</v>
      </c>
      <c r="E71">
        <v>76.56</v>
      </c>
      <c r="F71">
        <f>VLOOKUP(A71,lohrmann_abstm3py_capacmw_2015!$A$1:$D$146,4,FALSE)</f>
        <v>60</v>
      </c>
      <c r="G71">
        <v>78</v>
      </c>
      <c r="H71">
        <f t="shared" si="9"/>
        <v>76.56</v>
      </c>
      <c r="I71">
        <f>VLOOKUP(G71,pgb_industrial_water_demad_2015!$D$2:$E$241,2,FALSE)</f>
        <v>13383000</v>
      </c>
      <c r="J71">
        <f t="shared" si="11"/>
        <v>1024602480</v>
      </c>
      <c r="K71" s="2">
        <f t="shared" si="8"/>
        <v>60</v>
      </c>
      <c r="M71">
        <f t="shared" si="12"/>
        <v>78</v>
      </c>
      <c r="N71" s="2">
        <f t="shared" si="13"/>
        <v>76.56</v>
      </c>
      <c r="O71" s="2">
        <f t="shared" si="14"/>
        <v>60</v>
      </c>
      <c r="Q71">
        <f t="shared" si="10"/>
        <v>60</v>
      </c>
    </row>
    <row r="72" spans="1:17" x14ac:dyDescent="0.25">
      <c r="A72" t="s">
        <v>147</v>
      </c>
      <c r="B72">
        <v>79</v>
      </c>
      <c r="C72" t="s">
        <v>148</v>
      </c>
      <c r="D72">
        <v>100</v>
      </c>
      <c r="E72">
        <v>0</v>
      </c>
      <c r="F72" t="e">
        <f>VLOOKUP(A72,lohrmann_abstm3py_capacmw_2015!$A$1:$D$146,4,FALSE)</f>
        <v>#N/A</v>
      </c>
      <c r="G72">
        <v>89</v>
      </c>
      <c r="H72">
        <f t="shared" si="9"/>
        <v>0</v>
      </c>
      <c r="I72">
        <f>VLOOKUP(G72,pgb_industrial_water_demad_2015!$D$2:$E$241,2,FALSE)</f>
        <v>702624</v>
      </c>
      <c r="J72">
        <f t="shared" si="11"/>
        <v>0</v>
      </c>
      <c r="K72" s="2">
        <f t="shared" si="8"/>
        <v>0</v>
      </c>
      <c r="M72">
        <f t="shared" si="12"/>
        <v>89</v>
      </c>
      <c r="N72" s="2">
        <f t="shared" si="13"/>
        <v>0</v>
      </c>
      <c r="O72" s="2">
        <f t="shared" si="14"/>
        <v>0</v>
      </c>
      <c r="Q72" t="str">
        <f t="shared" si="10"/>
        <v/>
      </c>
    </row>
    <row r="73" spans="1:17" x14ac:dyDescent="0.25">
      <c r="A73" t="s">
        <v>149</v>
      </c>
      <c r="B73">
        <v>81</v>
      </c>
      <c r="C73" t="s">
        <v>150</v>
      </c>
      <c r="D73">
        <v>96.81</v>
      </c>
      <c r="E73">
        <v>3.19</v>
      </c>
      <c r="F73">
        <f>VLOOKUP(A73,lohrmann_abstm3py_capacmw_2015!$A$1:$D$146,4,FALSE)</f>
        <v>1278</v>
      </c>
      <c r="G73">
        <v>71</v>
      </c>
      <c r="H73">
        <f t="shared" si="9"/>
        <v>3.19</v>
      </c>
      <c r="I73">
        <f>VLOOKUP(G73,pgb_industrial_water_demad_2015!$D$2:$E$241,2,FALSE)</f>
        <v>2056200000</v>
      </c>
      <c r="J73">
        <f t="shared" si="11"/>
        <v>6559278000</v>
      </c>
      <c r="K73" s="2">
        <f t="shared" si="8"/>
        <v>1278</v>
      </c>
      <c r="M73">
        <f t="shared" si="12"/>
        <v>71</v>
      </c>
      <c r="N73" s="2">
        <f t="shared" si="13"/>
        <v>3.19</v>
      </c>
      <c r="O73" s="2">
        <f t="shared" si="14"/>
        <v>1278</v>
      </c>
      <c r="Q73">
        <f t="shared" si="10"/>
        <v>1278</v>
      </c>
    </row>
    <row r="74" spans="1:17" x14ac:dyDescent="0.25">
      <c r="A74" t="s">
        <v>151</v>
      </c>
      <c r="B74">
        <v>87</v>
      </c>
      <c r="C74" t="s">
        <v>152</v>
      </c>
      <c r="D74">
        <v>73.27</v>
      </c>
      <c r="E74">
        <v>26.73</v>
      </c>
      <c r="F74">
        <f>VLOOKUP(A74,lohrmann_abstm3py_capacmw_2015!$A$1:$D$146,4,FALSE)</f>
        <v>93758.75</v>
      </c>
      <c r="G74">
        <v>69</v>
      </c>
      <c r="H74">
        <f t="shared" si="9"/>
        <v>26.73</v>
      </c>
      <c r="I74">
        <f>VLOOKUP(G74,pgb_industrial_water_demad_2015!$D$2:$E$241,2,FALSE)</f>
        <v>43018600000</v>
      </c>
      <c r="J74">
        <f t="shared" si="11"/>
        <v>1149887178000</v>
      </c>
      <c r="K74" s="2">
        <f t="shared" si="8"/>
        <v>93758.75</v>
      </c>
      <c r="M74">
        <f t="shared" si="12"/>
        <v>69</v>
      </c>
      <c r="N74" s="2">
        <f t="shared" si="13"/>
        <v>26.73</v>
      </c>
      <c r="O74" s="2">
        <f t="shared" si="14"/>
        <v>93758.75</v>
      </c>
      <c r="Q74">
        <f t="shared" si="10"/>
        <v>93758.75</v>
      </c>
    </row>
    <row r="75" spans="1:17" x14ac:dyDescent="0.25">
      <c r="A75" t="s">
        <v>153</v>
      </c>
      <c r="B75">
        <v>82</v>
      </c>
      <c r="C75" t="s">
        <v>154</v>
      </c>
      <c r="D75">
        <v>80.010000000000005</v>
      </c>
      <c r="E75">
        <v>19.989999999999998</v>
      </c>
      <c r="F75">
        <f>VLOOKUP(A75,lohrmann_abstm3py_capacmw_2015!$A$1:$D$146,4,FALSE)</f>
        <v>1214</v>
      </c>
      <c r="G75">
        <v>73</v>
      </c>
      <c r="H75">
        <f t="shared" si="9"/>
        <v>19.989999999999998</v>
      </c>
      <c r="I75">
        <f>VLOOKUP(G75,pgb_industrial_water_demad_2015!$D$2:$E$241,2,FALSE)</f>
        <v>215803000</v>
      </c>
      <c r="J75">
        <f t="shared" si="11"/>
        <v>4313901970</v>
      </c>
      <c r="K75" s="2">
        <f t="shared" si="8"/>
        <v>1214</v>
      </c>
      <c r="M75">
        <f t="shared" si="12"/>
        <v>73</v>
      </c>
      <c r="N75" s="2">
        <f t="shared" si="13"/>
        <v>19.989999999999998</v>
      </c>
      <c r="O75" s="2">
        <f t="shared" si="14"/>
        <v>1214</v>
      </c>
      <c r="Q75">
        <f t="shared" si="10"/>
        <v>1214</v>
      </c>
    </row>
    <row r="76" spans="1:17" x14ac:dyDescent="0.25">
      <c r="A76" t="s">
        <v>155</v>
      </c>
      <c r="B76">
        <v>83</v>
      </c>
      <c r="C76" t="s">
        <v>156</v>
      </c>
      <c r="D76">
        <v>100</v>
      </c>
      <c r="E76">
        <v>0</v>
      </c>
      <c r="F76" t="e">
        <f>VLOOKUP(A76,lohrmann_abstm3py_capacmw_2015!$A$1:$D$146,4,FALSE)</f>
        <v>#N/A</v>
      </c>
      <c r="G76">
        <v>74</v>
      </c>
      <c r="H76">
        <f t="shared" si="9"/>
        <v>0</v>
      </c>
      <c r="I76" t="e">
        <f>VLOOKUP(G76,pgb_industrial_water_demad_2015!$D$2:$E$241,2,FALSE)</f>
        <v>#N/A</v>
      </c>
      <c r="J76" t="e">
        <f t="shared" si="11"/>
        <v>#N/A</v>
      </c>
      <c r="K76" s="2">
        <f t="shared" si="8"/>
        <v>0</v>
      </c>
      <c r="M76">
        <f t="shared" si="12"/>
        <v>74</v>
      </c>
      <c r="N76" s="2">
        <f t="shared" si="13"/>
        <v>0</v>
      </c>
      <c r="O76" s="2">
        <f t="shared" si="14"/>
        <v>0</v>
      </c>
      <c r="Q76" t="str">
        <f t="shared" si="10"/>
        <v/>
      </c>
    </row>
    <row r="77" spans="1:17" x14ac:dyDescent="0.25">
      <c r="A77" t="s">
        <v>157</v>
      </c>
      <c r="B77">
        <v>91</v>
      </c>
      <c r="C77" t="s">
        <v>158</v>
      </c>
      <c r="D77">
        <v>62.23</v>
      </c>
      <c r="E77">
        <v>37.770000000000003</v>
      </c>
      <c r="F77">
        <f>VLOOKUP(A77,lohrmann_abstm3py_capacmw_2015!$A$1:$D$146,4,FALSE)</f>
        <v>12041.41</v>
      </c>
      <c r="G77">
        <v>63</v>
      </c>
      <c r="H77">
        <f t="shared" si="9"/>
        <v>37.770000000000003</v>
      </c>
      <c r="I77">
        <f>VLOOKUP(G77,pgb_industrial_water_demad_2015!$D$2:$E$241,2,FALSE)</f>
        <v>2018480000</v>
      </c>
      <c r="J77">
        <f t="shared" si="11"/>
        <v>76237989600</v>
      </c>
      <c r="K77" s="2">
        <f t="shared" si="8"/>
        <v>12041.41</v>
      </c>
      <c r="M77">
        <f t="shared" si="12"/>
        <v>63</v>
      </c>
      <c r="N77" s="2">
        <f t="shared" si="13"/>
        <v>37.770000000000003</v>
      </c>
      <c r="O77" s="2">
        <f t="shared" si="14"/>
        <v>12041.41</v>
      </c>
      <c r="Q77">
        <f t="shared" si="10"/>
        <v>12041.41</v>
      </c>
    </row>
    <row r="78" spans="1:17" x14ac:dyDescent="0.25">
      <c r="A78" t="s">
        <v>159</v>
      </c>
      <c r="B78">
        <v>84</v>
      </c>
      <c r="C78" t="s">
        <v>160</v>
      </c>
      <c r="D78">
        <v>100</v>
      </c>
      <c r="E78">
        <v>0</v>
      </c>
      <c r="F78" t="e">
        <f>VLOOKUP(A78,lohrmann_abstm3py_capacmw_2015!$A$1:$D$146,4,FALSE)</f>
        <v>#N/A</v>
      </c>
      <c r="G78">
        <v>70</v>
      </c>
      <c r="H78">
        <f t="shared" si="9"/>
        <v>0</v>
      </c>
      <c r="I78">
        <f>VLOOKUP(G78,pgb_industrial_water_demad_2015!$D$2:$E$241,2,FALSE)</f>
        <v>76951.5</v>
      </c>
      <c r="J78">
        <f t="shared" si="11"/>
        <v>0</v>
      </c>
      <c r="K78" s="2">
        <f t="shared" si="8"/>
        <v>0</v>
      </c>
      <c r="M78">
        <f t="shared" si="12"/>
        <v>70</v>
      </c>
      <c r="N78" s="2">
        <f t="shared" si="13"/>
        <v>0</v>
      </c>
      <c r="O78" s="2">
        <f t="shared" si="14"/>
        <v>0</v>
      </c>
      <c r="Q78" t="str">
        <f t="shared" si="10"/>
        <v/>
      </c>
    </row>
    <row r="79" spans="1:17" x14ac:dyDescent="0.25">
      <c r="A79" t="s">
        <v>161</v>
      </c>
      <c r="B79">
        <v>90</v>
      </c>
      <c r="C79" t="s">
        <v>162</v>
      </c>
      <c r="D79">
        <v>0.25</v>
      </c>
      <c r="E79">
        <v>99.75</v>
      </c>
      <c r="F79">
        <f>VLOOKUP(A79,lohrmann_abstm3py_capacmw_2015!$A$1:$D$146,4,FALSE)</f>
        <v>355</v>
      </c>
      <c r="G79">
        <v>94</v>
      </c>
      <c r="H79">
        <f t="shared" si="9"/>
        <v>99.75</v>
      </c>
      <c r="I79">
        <f>VLOOKUP(G79,pgb_industrial_water_demad_2015!$D$2:$E$241,2,FALSE)</f>
        <v>0</v>
      </c>
      <c r="J79">
        <f t="shared" si="11"/>
        <v>0</v>
      </c>
      <c r="K79" s="2">
        <f t="shared" si="8"/>
        <v>355</v>
      </c>
      <c r="M79">
        <f t="shared" si="12"/>
        <v>94</v>
      </c>
      <c r="N79" s="2">
        <f t="shared" si="13"/>
        <v>99.75</v>
      </c>
      <c r="O79" s="2">
        <f t="shared" si="14"/>
        <v>355</v>
      </c>
      <c r="Q79">
        <f t="shared" si="10"/>
        <v>355</v>
      </c>
    </row>
    <row r="80" spans="1:17" x14ac:dyDescent="0.25">
      <c r="A80" t="s">
        <v>163</v>
      </c>
      <c r="B80">
        <v>92</v>
      </c>
      <c r="C80" t="s">
        <v>164</v>
      </c>
      <c r="D80">
        <v>99.75</v>
      </c>
      <c r="E80">
        <v>0.25</v>
      </c>
      <c r="F80">
        <f>VLOOKUP(A80,lohrmann_abstm3py_capacmw_2015!$A$1:$D$146,4,FALSE)</f>
        <v>677</v>
      </c>
      <c r="G80">
        <v>93</v>
      </c>
      <c r="H80">
        <f t="shared" si="9"/>
        <v>0.25</v>
      </c>
      <c r="I80">
        <f>VLOOKUP(G80,pgb_industrial_water_demad_2015!$D$2:$E$241,2,FALSE)</f>
        <v>295022000</v>
      </c>
      <c r="J80">
        <f t="shared" si="11"/>
        <v>73755500</v>
      </c>
      <c r="K80" s="2">
        <f t="shared" ref="K80:K111" si="15">IF(E80=0,0,IF(ISNA(F80),"",F80))</f>
        <v>677</v>
      </c>
      <c r="M80">
        <f t="shared" si="12"/>
        <v>93</v>
      </c>
      <c r="N80" s="2">
        <f t="shared" si="13"/>
        <v>0.25</v>
      </c>
      <c r="O80" s="2">
        <f t="shared" si="14"/>
        <v>677</v>
      </c>
      <c r="Q80">
        <f t="shared" si="10"/>
        <v>677</v>
      </c>
    </row>
    <row r="81" spans="1:17" x14ac:dyDescent="0.25">
      <c r="A81" t="s">
        <v>165</v>
      </c>
      <c r="B81">
        <v>93</v>
      </c>
      <c r="C81" t="s">
        <v>166</v>
      </c>
      <c r="D81">
        <v>100</v>
      </c>
      <c r="E81">
        <v>0</v>
      </c>
      <c r="F81" t="e">
        <f>VLOOKUP(A81,lohrmann_abstm3py_capacmw_2015!$A$1:$D$146,4,FALSE)</f>
        <v>#N/A</v>
      </c>
      <c r="G81">
        <v>90</v>
      </c>
      <c r="H81">
        <f t="shared" si="9"/>
        <v>0</v>
      </c>
      <c r="I81">
        <f>VLOOKUP(G81,pgb_industrial_water_demad_2015!$D$2:$E$241,2,FALSE)</f>
        <v>22201600</v>
      </c>
      <c r="J81">
        <f t="shared" si="11"/>
        <v>0</v>
      </c>
      <c r="K81" s="2">
        <f t="shared" si="15"/>
        <v>0</v>
      </c>
      <c r="M81">
        <f t="shared" si="12"/>
        <v>90</v>
      </c>
      <c r="N81" s="2">
        <f t="shared" si="13"/>
        <v>0</v>
      </c>
      <c r="O81" s="2">
        <f t="shared" si="14"/>
        <v>0</v>
      </c>
      <c r="Q81" t="str">
        <f t="shared" si="10"/>
        <v/>
      </c>
    </row>
    <row r="82" spans="1:17" x14ac:dyDescent="0.25">
      <c r="A82" t="s">
        <v>167</v>
      </c>
      <c r="B82">
        <v>184</v>
      </c>
      <c r="C82" t="s">
        <v>168</v>
      </c>
      <c r="D82">
        <v>100</v>
      </c>
      <c r="E82">
        <v>0</v>
      </c>
      <c r="F82" t="e">
        <f>VLOOKUP(A82,lohrmann_abstm3py_capacmw_2015!$A$1:$D$146,4,FALSE)</f>
        <v>#N/A</v>
      </c>
      <c r="G82">
        <v>96</v>
      </c>
      <c r="H82">
        <f t="shared" si="9"/>
        <v>0</v>
      </c>
      <c r="I82">
        <f>VLOOKUP(G82,pgb_industrial_water_demad_2015!$D$2:$E$241,2,FALSE)</f>
        <v>16707.8</v>
      </c>
      <c r="J82">
        <f t="shared" si="11"/>
        <v>0</v>
      </c>
      <c r="K82" s="2">
        <f t="shared" si="15"/>
        <v>0</v>
      </c>
      <c r="M82">
        <f t="shared" si="12"/>
        <v>96</v>
      </c>
      <c r="N82" s="2">
        <f t="shared" si="13"/>
        <v>0</v>
      </c>
      <c r="O82" s="2">
        <f t="shared" si="14"/>
        <v>0</v>
      </c>
      <c r="Q82" t="str">
        <f t="shared" si="10"/>
        <v/>
      </c>
    </row>
    <row r="83" spans="1:17" x14ac:dyDescent="0.25">
      <c r="A83" t="s">
        <v>169</v>
      </c>
      <c r="B83">
        <v>94</v>
      </c>
      <c r="C83" t="s">
        <v>170</v>
      </c>
      <c r="D83">
        <v>100</v>
      </c>
      <c r="E83">
        <v>0</v>
      </c>
      <c r="F83" t="e">
        <f>VLOOKUP(A83,lohrmann_abstm3py_capacmw_2015!$A$1:$D$146,4,FALSE)</f>
        <v>#N/A</v>
      </c>
      <c r="G83">
        <v>83</v>
      </c>
      <c r="H83">
        <f t="shared" si="9"/>
        <v>0</v>
      </c>
      <c r="I83">
        <f>VLOOKUP(G83,pgb_industrial_water_demad_2015!$D$2:$E$241,2,FALSE)</f>
        <v>85153.7</v>
      </c>
      <c r="J83">
        <f t="shared" si="11"/>
        <v>0</v>
      </c>
      <c r="K83" s="2">
        <f t="shared" si="15"/>
        <v>0</v>
      </c>
      <c r="M83">
        <f t="shared" si="12"/>
        <v>83</v>
      </c>
      <c r="N83" s="2">
        <f t="shared" si="13"/>
        <v>0</v>
      </c>
      <c r="O83" s="2">
        <f t="shared" si="14"/>
        <v>0</v>
      </c>
      <c r="Q83" t="str">
        <f t="shared" si="10"/>
        <v/>
      </c>
    </row>
    <row r="84" spans="1:17" x14ac:dyDescent="0.25">
      <c r="A84" t="s">
        <v>171</v>
      </c>
      <c r="B84">
        <v>96</v>
      </c>
      <c r="C84" t="s">
        <v>172</v>
      </c>
      <c r="D84">
        <v>100</v>
      </c>
      <c r="E84">
        <v>0</v>
      </c>
      <c r="F84">
        <f>VLOOKUP(A84,lohrmann_abstm3py_capacmw_2015!$A$1:$D$146,4,FALSE)</f>
        <v>50</v>
      </c>
      <c r="G84">
        <v>95</v>
      </c>
      <c r="H84">
        <f t="shared" si="9"/>
        <v>0</v>
      </c>
      <c r="I84">
        <f>VLOOKUP(G84,pgb_industrial_water_demad_2015!$D$2:$E$241,2,FALSE)</f>
        <v>4021890</v>
      </c>
      <c r="J84">
        <f t="shared" si="11"/>
        <v>0</v>
      </c>
      <c r="K84" s="2">
        <f t="shared" si="15"/>
        <v>0</v>
      </c>
      <c r="M84">
        <f t="shared" si="12"/>
        <v>95</v>
      </c>
      <c r="N84" s="2">
        <f t="shared" si="13"/>
        <v>0</v>
      </c>
      <c r="O84" s="2">
        <f t="shared" si="14"/>
        <v>0</v>
      </c>
      <c r="Q84" t="str">
        <f t="shared" si="10"/>
        <v/>
      </c>
    </row>
    <row r="85" spans="1:17" x14ac:dyDescent="0.25">
      <c r="A85" t="s">
        <v>173</v>
      </c>
      <c r="B85">
        <v>98</v>
      </c>
      <c r="C85" t="s">
        <v>174</v>
      </c>
      <c r="D85">
        <v>98.73</v>
      </c>
      <c r="E85">
        <v>1.27</v>
      </c>
      <c r="F85">
        <f>VLOOKUP(A85,lohrmann_abstm3py_capacmw_2015!$A$1:$D$146,4,FALSE)</f>
        <v>735.2</v>
      </c>
      <c r="G85">
        <v>86</v>
      </c>
      <c r="H85">
        <f t="shared" si="9"/>
        <v>1.27</v>
      </c>
      <c r="I85">
        <f>VLOOKUP(G85,pgb_industrial_water_demad_2015!$D$2:$E$241,2,FALSE)</f>
        <v>118932000</v>
      </c>
      <c r="J85">
        <f t="shared" si="11"/>
        <v>151043640</v>
      </c>
      <c r="K85" s="2">
        <f t="shared" si="15"/>
        <v>735.2</v>
      </c>
      <c r="M85">
        <f t="shared" si="12"/>
        <v>86</v>
      </c>
      <c r="N85" s="2">
        <f t="shared" si="13"/>
        <v>1.27</v>
      </c>
      <c r="O85" s="2">
        <f t="shared" si="14"/>
        <v>735.2</v>
      </c>
      <c r="Q85">
        <f t="shared" si="10"/>
        <v>735.2</v>
      </c>
    </row>
    <row r="86" spans="1:17" x14ac:dyDescent="0.25">
      <c r="A86" t="s">
        <v>175</v>
      </c>
      <c r="B86">
        <v>251</v>
      </c>
      <c r="C86" t="s">
        <v>176</v>
      </c>
      <c r="D86">
        <v>5.31</v>
      </c>
      <c r="E86">
        <v>94.69</v>
      </c>
      <c r="F86">
        <f>VLOOKUP(A86,lohrmann_abstm3py_capacmw_2015!$A$1:$D$146,4,FALSE)</f>
        <v>12098</v>
      </c>
      <c r="G86">
        <v>84</v>
      </c>
      <c r="H86">
        <f t="shared" si="9"/>
        <v>94.69</v>
      </c>
      <c r="I86">
        <f>VLOOKUP(G86,pgb_industrial_water_demad_2015!$D$2:$E$241,2,FALSE)</f>
        <v>362334000</v>
      </c>
      <c r="J86">
        <f t="shared" si="11"/>
        <v>34309406460</v>
      </c>
      <c r="K86" s="2">
        <f t="shared" si="15"/>
        <v>12098</v>
      </c>
      <c r="M86">
        <f t="shared" si="12"/>
        <v>84</v>
      </c>
      <c r="N86" s="2">
        <f t="shared" si="13"/>
        <v>94.69</v>
      </c>
      <c r="O86" s="2">
        <f t="shared" si="14"/>
        <v>12098</v>
      </c>
      <c r="Q86">
        <f t="shared" si="10"/>
        <v>12098</v>
      </c>
    </row>
    <row r="87" spans="1:17" x14ac:dyDescent="0.25">
      <c r="A87" t="s">
        <v>177</v>
      </c>
      <c r="B87">
        <v>101</v>
      </c>
      <c r="C87" t="s">
        <v>178</v>
      </c>
      <c r="D87">
        <v>47.82</v>
      </c>
      <c r="E87">
        <v>52.18</v>
      </c>
      <c r="F87">
        <f>VLOOKUP(A87,lohrmann_abstm3py_capacmw_2015!$A$1:$D$146,4,FALSE)</f>
        <v>4122.3</v>
      </c>
      <c r="G87">
        <v>97</v>
      </c>
      <c r="H87">
        <f t="shared" si="9"/>
        <v>52.18</v>
      </c>
      <c r="I87">
        <f>VLOOKUP(G87,pgb_industrial_water_demad_2015!$D$2:$E$241,2,FALSE)</f>
        <v>6160590000</v>
      </c>
      <c r="J87">
        <f t="shared" si="11"/>
        <v>321459586200</v>
      </c>
      <c r="K87" s="2">
        <f t="shared" si="15"/>
        <v>4122.3</v>
      </c>
      <c r="M87">
        <f t="shared" si="12"/>
        <v>97</v>
      </c>
      <c r="N87" s="2">
        <f t="shared" si="13"/>
        <v>52.18</v>
      </c>
      <c r="O87" s="2">
        <f t="shared" si="14"/>
        <v>4122.3</v>
      </c>
      <c r="Q87">
        <f t="shared" si="10"/>
        <v>4122.3</v>
      </c>
    </row>
    <row r="88" spans="1:17" x14ac:dyDescent="0.25">
      <c r="A88" t="s">
        <v>179</v>
      </c>
      <c r="B88">
        <v>102</v>
      </c>
      <c r="C88" t="s">
        <v>180</v>
      </c>
      <c r="D88">
        <v>100</v>
      </c>
      <c r="E88">
        <v>0</v>
      </c>
      <c r="F88" t="e">
        <f>VLOOKUP(A88,lohrmann_abstm3py_capacmw_2015!$A$1:$D$146,4,FALSE)</f>
        <v>#N/A</v>
      </c>
      <c r="G88">
        <v>106</v>
      </c>
      <c r="H88">
        <f t="shared" si="9"/>
        <v>0</v>
      </c>
      <c r="I88">
        <f>VLOOKUP(G88,pgb_industrial_water_demad_2015!$D$2:$E$241,2,FALSE)</f>
        <v>109339000</v>
      </c>
      <c r="J88">
        <f t="shared" si="11"/>
        <v>0</v>
      </c>
      <c r="K88" s="2">
        <f t="shared" si="15"/>
        <v>0</v>
      </c>
      <c r="M88">
        <f t="shared" si="12"/>
        <v>106</v>
      </c>
      <c r="N88" s="2">
        <f t="shared" si="13"/>
        <v>0</v>
      </c>
      <c r="O88" s="2">
        <f t="shared" si="14"/>
        <v>0</v>
      </c>
      <c r="Q88" t="str">
        <f t="shared" si="10"/>
        <v/>
      </c>
    </row>
    <row r="89" spans="1:17" x14ac:dyDescent="0.25">
      <c r="A89" t="s">
        <v>181</v>
      </c>
      <c r="B89">
        <v>105</v>
      </c>
      <c r="C89" t="s">
        <v>182</v>
      </c>
      <c r="D89">
        <v>65.569999999999993</v>
      </c>
      <c r="E89">
        <v>34.43</v>
      </c>
      <c r="F89">
        <f>VLOOKUP(A89,lohrmann_abstm3py_capacmw_2015!$A$1:$D$146,4,FALSE)</f>
        <v>189457.59</v>
      </c>
      <c r="G89">
        <v>100</v>
      </c>
      <c r="H89">
        <f t="shared" si="9"/>
        <v>34.43</v>
      </c>
      <c r="I89">
        <f>VLOOKUP(G89,pgb_industrial_water_demad_2015!$D$2:$E$241,2,FALSE)</f>
        <v>37334800000</v>
      </c>
      <c r="J89">
        <f t="shared" si="11"/>
        <v>1285437164000</v>
      </c>
      <c r="K89" s="2">
        <f t="shared" si="15"/>
        <v>189457.59</v>
      </c>
      <c r="M89">
        <f t="shared" si="12"/>
        <v>100</v>
      </c>
      <c r="N89" s="2">
        <f t="shared" si="13"/>
        <v>34.43</v>
      </c>
      <c r="O89" s="2">
        <f t="shared" si="14"/>
        <v>189457.59</v>
      </c>
      <c r="Q89">
        <f t="shared" si="10"/>
        <v>189457.59</v>
      </c>
    </row>
    <row r="90" spans="1:17" x14ac:dyDescent="0.25">
      <c r="A90" t="s">
        <v>183</v>
      </c>
      <c r="B90">
        <v>103</v>
      </c>
      <c r="C90" t="s">
        <v>184</v>
      </c>
      <c r="D90">
        <v>7.47</v>
      </c>
      <c r="E90">
        <v>92.53</v>
      </c>
      <c r="F90">
        <f>VLOOKUP(A90,lohrmann_abstm3py_capacmw_2015!$A$1:$D$146,4,FALSE)</f>
        <v>35301.39</v>
      </c>
      <c r="G90">
        <v>98</v>
      </c>
      <c r="H90">
        <f t="shared" si="9"/>
        <v>92.53</v>
      </c>
      <c r="I90">
        <f>VLOOKUP(G90,pgb_industrial_water_demad_2015!$D$2:$E$241,2,FALSE)</f>
        <v>3395210000</v>
      </c>
      <c r="J90">
        <f t="shared" si="11"/>
        <v>314158781300</v>
      </c>
      <c r="K90" s="2">
        <f t="shared" si="15"/>
        <v>35301.39</v>
      </c>
      <c r="M90">
        <f t="shared" si="12"/>
        <v>98</v>
      </c>
      <c r="N90" s="2">
        <f t="shared" si="13"/>
        <v>92.53</v>
      </c>
      <c r="O90" s="2">
        <f t="shared" si="14"/>
        <v>35301.39</v>
      </c>
      <c r="Q90">
        <f t="shared" si="10"/>
        <v>35301.39</v>
      </c>
    </row>
    <row r="91" spans="1:17" x14ac:dyDescent="0.25">
      <c r="A91" t="s">
        <v>185</v>
      </c>
      <c r="B91">
        <v>107</v>
      </c>
      <c r="C91" t="s">
        <v>186</v>
      </c>
      <c r="D91">
        <v>34.04</v>
      </c>
      <c r="E91">
        <v>65.959999999999994</v>
      </c>
      <c r="F91">
        <f>VLOOKUP(A91,lohrmann_abstm3py_capacmw_2015!$A$1:$D$146,4,FALSE)</f>
        <v>58815.41</v>
      </c>
      <c r="G91">
        <v>105</v>
      </c>
      <c r="H91">
        <f t="shared" si="9"/>
        <v>65.959999999999994</v>
      </c>
      <c r="I91">
        <f>VLOOKUP(G91,pgb_industrial_water_demad_2015!$D$2:$E$241,2,FALSE)</f>
        <v>2764630000</v>
      </c>
      <c r="J91">
        <f t="shared" si="11"/>
        <v>182354994799.99997</v>
      </c>
      <c r="K91" s="2">
        <f t="shared" si="15"/>
        <v>58815.41</v>
      </c>
      <c r="M91">
        <f t="shared" si="12"/>
        <v>105</v>
      </c>
      <c r="N91" s="2">
        <f t="shared" si="13"/>
        <v>65.959999999999994</v>
      </c>
      <c r="O91" s="2">
        <f t="shared" si="14"/>
        <v>58815.41</v>
      </c>
      <c r="Q91">
        <f t="shared" si="10"/>
        <v>58815.41</v>
      </c>
    </row>
    <row r="92" spans="1:17" x14ac:dyDescent="0.25">
      <c r="A92" t="s">
        <v>187</v>
      </c>
      <c r="B92">
        <v>111</v>
      </c>
      <c r="C92" t="s">
        <v>188</v>
      </c>
      <c r="D92">
        <v>5.73</v>
      </c>
      <c r="E92">
        <v>94.27</v>
      </c>
      <c r="F92">
        <f>VLOOKUP(A92,lohrmann_abstm3py_capacmw_2015!$A$1:$D$146,4,FALSE)</f>
        <v>17343</v>
      </c>
      <c r="G92">
        <v>104</v>
      </c>
      <c r="H92">
        <f t="shared" si="9"/>
        <v>94.27</v>
      </c>
      <c r="I92">
        <f>VLOOKUP(G92,pgb_industrial_water_demad_2015!$D$2:$E$241,2,FALSE)</f>
        <v>3673190000</v>
      </c>
      <c r="J92">
        <f t="shared" si="11"/>
        <v>346271621300</v>
      </c>
      <c r="K92" s="2">
        <f t="shared" si="15"/>
        <v>17343</v>
      </c>
      <c r="M92">
        <f t="shared" si="12"/>
        <v>104</v>
      </c>
      <c r="N92" s="2">
        <f t="shared" si="13"/>
        <v>94.27</v>
      </c>
      <c r="O92" s="2">
        <f t="shared" si="14"/>
        <v>17343</v>
      </c>
      <c r="Q92">
        <f t="shared" si="10"/>
        <v>17343</v>
      </c>
    </row>
    <row r="93" spans="1:17" x14ac:dyDescent="0.25">
      <c r="A93" t="s">
        <v>189</v>
      </c>
      <c r="B93">
        <v>62</v>
      </c>
      <c r="C93" t="s">
        <v>190</v>
      </c>
      <c r="D93">
        <v>56.4</v>
      </c>
      <c r="E93">
        <v>43.6</v>
      </c>
      <c r="F93">
        <f>VLOOKUP(A93,lohrmann_abstm3py_capacmw_2015!$A$1:$D$146,4,FALSE)</f>
        <v>5892</v>
      </c>
      <c r="G93">
        <v>99</v>
      </c>
      <c r="H93">
        <f t="shared" si="9"/>
        <v>43.6</v>
      </c>
      <c r="I93">
        <f>VLOOKUP(G93,pgb_industrial_water_demad_2015!$D$2:$E$241,2,FALSE)</f>
        <v>954183000</v>
      </c>
      <c r="J93">
        <f t="shared" si="11"/>
        <v>41602378800</v>
      </c>
      <c r="K93" s="2">
        <f t="shared" si="15"/>
        <v>5892</v>
      </c>
      <c r="M93">
        <f t="shared" si="12"/>
        <v>99</v>
      </c>
      <c r="N93" s="2">
        <f t="shared" si="13"/>
        <v>43.6</v>
      </c>
      <c r="O93" s="2">
        <f t="shared" si="14"/>
        <v>5892</v>
      </c>
      <c r="Q93">
        <f t="shared" si="10"/>
        <v>5892</v>
      </c>
    </row>
    <row r="94" spans="1:17" x14ac:dyDescent="0.25">
      <c r="A94" t="s">
        <v>191</v>
      </c>
      <c r="B94">
        <v>104</v>
      </c>
      <c r="C94" t="s">
        <v>192</v>
      </c>
      <c r="D94">
        <v>99.58</v>
      </c>
      <c r="E94">
        <v>0.42</v>
      </c>
      <c r="F94">
        <f>VLOOKUP(A94,lohrmann_abstm3py_capacmw_2015!$A$1:$D$146,4,FALSE)</f>
        <v>88</v>
      </c>
      <c r="G94">
        <v>102</v>
      </c>
      <c r="H94">
        <f t="shared" si="9"/>
        <v>0.42</v>
      </c>
      <c r="I94">
        <f>VLOOKUP(G94,pgb_industrial_water_demad_2015!$D$2:$E$241,2,FALSE)</f>
        <v>17981900</v>
      </c>
      <c r="J94">
        <f t="shared" si="11"/>
        <v>7552398</v>
      </c>
      <c r="K94" s="2">
        <f t="shared" si="15"/>
        <v>88</v>
      </c>
      <c r="M94">
        <f t="shared" si="12"/>
        <v>102</v>
      </c>
      <c r="N94" s="2">
        <f t="shared" si="13"/>
        <v>0.42</v>
      </c>
      <c r="O94" s="2">
        <f t="shared" si="14"/>
        <v>88</v>
      </c>
      <c r="Q94">
        <f t="shared" si="10"/>
        <v>88</v>
      </c>
    </row>
    <row r="95" spans="1:17" x14ac:dyDescent="0.25">
      <c r="A95" t="s">
        <v>193</v>
      </c>
      <c r="B95">
        <v>108</v>
      </c>
      <c r="C95" t="s">
        <v>194</v>
      </c>
      <c r="D95">
        <v>3.57</v>
      </c>
      <c r="E95">
        <v>96.43</v>
      </c>
      <c r="F95">
        <f>VLOOKUP(A95,lohrmann_abstm3py_capacmw_2015!$A$1:$D$146,4,FALSE)</f>
        <v>14484</v>
      </c>
      <c r="G95">
        <v>101</v>
      </c>
      <c r="H95">
        <f t="shared" si="9"/>
        <v>96.43</v>
      </c>
      <c r="I95">
        <f>VLOOKUP(G95,pgb_industrial_water_demad_2015!$D$2:$E$241,2,FALSE)</f>
        <v>133751000</v>
      </c>
      <c r="J95">
        <f t="shared" si="11"/>
        <v>12897608930</v>
      </c>
      <c r="K95" s="2">
        <f t="shared" si="15"/>
        <v>14484</v>
      </c>
      <c r="M95">
        <f t="shared" si="12"/>
        <v>101</v>
      </c>
      <c r="N95" s="2">
        <f t="shared" si="13"/>
        <v>96.43</v>
      </c>
      <c r="O95" s="2">
        <f t="shared" si="14"/>
        <v>14484</v>
      </c>
      <c r="Q95">
        <f t="shared" si="10"/>
        <v>14484</v>
      </c>
    </row>
    <row r="96" spans="1:17" x14ac:dyDescent="0.25">
      <c r="A96" t="s">
        <v>195</v>
      </c>
      <c r="B96">
        <v>109</v>
      </c>
      <c r="C96" t="s">
        <v>196</v>
      </c>
      <c r="D96">
        <v>46.06</v>
      </c>
      <c r="E96">
        <v>53.94</v>
      </c>
      <c r="F96">
        <f>VLOOKUP(A96,lohrmann_abstm3py_capacmw_2015!$A$1:$D$146,4,FALSE)</f>
        <v>75539.679999999993</v>
      </c>
      <c r="G96">
        <v>107</v>
      </c>
      <c r="H96">
        <f t="shared" si="9"/>
        <v>53.94</v>
      </c>
      <c r="I96">
        <f>VLOOKUP(G96,pgb_industrial_water_demad_2015!$D$2:$E$241,2,FALSE)</f>
        <v>18314600000</v>
      </c>
      <c r="J96">
        <f t="shared" si="11"/>
        <v>987889524000</v>
      </c>
      <c r="K96" s="2">
        <f t="shared" si="15"/>
        <v>75539.679999999993</v>
      </c>
      <c r="M96">
        <f t="shared" si="12"/>
        <v>107</v>
      </c>
      <c r="N96" s="2">
        <f t="shared" si="13"/>
        <v>53.94</v>
      </c>
      <c r="O96" s="2">
        <f t="shared" si="14"/>
        <v>75539.679999999993</v>
      </c>
      <c r="Q96">
        <f t="shared" si="10"/>
        <v>75539.679999999993</v>
      </c>
    </row>
    <row r="97" spans="1:17" x14ac:dyDescent="0.25">
      <c r="A97" t="s">
        <v>197</v>
      </c>
      <c r="B97">
        <v>114</v>
      </c>
      <c r="C97" t="s">
        <v>198</v>
      </c>
      <c r="D97">
        <v>3.55</v>
      </c>
      <c r="E97">
        <v>96.45</v>
      </c>
      <c r="F97">
        <f>VLOOKUP(A97,lohrmann_abstm3py_capacmw_2015!$A$1:$D$146,4,FALSE)</f>
        <v>694.06</v>
      </c>
      <c r="G97">
        <v>118</v>
      </c>
      <c r="H97">
        <f t="shared" si="9"/>
        <v>96.45</v>
      </c>
      <c r="I97">
        <f>VLOOKUP(G97,pgb_industrial_water_demad_2015!$D$2:$E$241,2,FALSE)</f>
        <v>15899500</v>
      </c>
      <c r="J97">
        <f t="shared" si="11"/>
        <v>1533506775</v>
      </c>
      <c r="K97" s="2">
        <f t="shared" si="15"/>
        <v>694.06</v>
      </c>
      <c r="M97">
        <f t="shared" si="12"/>
        <v>118</v>
      </c>
      <c r="N97" s="2">
        <f t="shared" si="13"/>
        <v>96.45</v>
      </c>
      <c r="O97" s="2">
        <f t="shared" si="14"/>
        <v>694.06</v>
      </c>
      <c r="Q97">
        <f t="shared" si="10"/>
        <v>694.06</v>
      </c>
    </row>
    <row r="98" spans="1:17" x14ac:dyDescent="0.25">
      <c r="A98" t="s">
        <v>199</v>
      </c>
      <c r="B98">
        <v>112</v>
      </c>
      <c r="C98" t="s">
        <v>200</v>
      </c>
      <c r="D98">
        <v>2.96</v>
      </c>
      <c r="E98">
        <v>97.04</v>
      </c>
      <c r="F98">
        <f>VLOOKUP(A98,lohrmann_abstm3py_capacmw_2015!$A$1:$D$146,4,FALSE)</f>
        <v>220250.4</v>
      </c>
      <c r="G98">
        <v>113</v>
      </c>
      <c r="H98">
        <f t="shared" si="9"/>
        <v>97.04</v>
      </c>
      <c r="I98">
        <f>VLOOKUP(G98,pgb_industrial_water_demad_2015!$D$2:$E$241,2,FALSE)</f>
        <v>28142300000</v>
      </c>
      <c r="J98">
        <f t="shared" si="11"/>
        <v>2730928792000</v>
      </c>
      <c r="K98" s="2">
        <f t="shared" si="15"/>
        <v>220250.4</v>
      </c>
      <c r="M98">
        <f t="shared" si="12"/>
        <v>113</v>
      </c>
      <c r="N98" s="2">
        <f t="shared" si="13"/>
        <v>97.04</v>
      </c>
      <c r="O98" s="2">
        <f t="shared" si="14"/>
        <v>220250.4</v>
      </c>
      <c r="Q98">
        <f t="shared" ref="Q98:Q129" si="16">IF(E98=0,"",IF(ISNA(F98),"",F98))</f>
        <v>220250.4</v>
      </c>
    </row>
    <row r="99" spans="1:17" x14ac:dyDescent="0.25">
      <c r="A99" t="s">
        <v>201</v>
      </c>
      <c r="B99">
        <v>116</v>
      </c>
      <c r="C99" t="s">
        <v>202</v>
      </c>
      <c r="D99">
        <v>99.2</v>
      </c>
      <c r="E99">
        <v>0.8</v>
      </c>
      <c r="F99">
        <f>VLOOKUP(A99,lohrmann_abstm3py_capacmw_2015!$A$1:$D$146,4,FALSE)</f>
        <v>4237</v>
      </c>
      <c r="G99">
        <v>119</v>
      </c>
      <c r="H99">
        <f t="shared" si="9"/>
        <v>0.8</v>
      </c>
      <c r="I99">
        <f>VLOOKUP(G99,pgb_industrial_water_demad_2015!$D$2:$E$241,2,FALSE)</f>
        <v>35984100</v>
      </c>
      <c r="J99">
        <f t="shared" si="11"/>
        <v>28787280</v>
      </c>
      <c r="K99" s="2">
        <f t="shared" si="15"/>
        <v>4237</v>
      </c>
      <c r="M99">
        <f t="shared" si="12"/>
        <v>119</v>
      </c>
      <c r="N99" s="2">
        <f t="shared" si="13"/>
        <v>0.8</v>
      </c>
      <c r="O99" s="2">
        <f t="shared" si="14"/>
        <v>4237</v>
      </c>
      <c r="Q99">
        <f t="shared" si="16"/>
        <v>4237</v>
      </c>
    </row>
    <row r="100" spans="1:17" x14ac:dyDescent="0.25">
      <c r="A100" t="s">
        <v>203</v>
      </c>
      <c r="B100">
        <v>126</v>
      </c>
      <c r="C100" t="s">
        <v>204</v>
      </c>
      <c r="D100">
        <v>46.38</v>
      </c>
      <c r="E100">
        <v>53.62</v>
      </c>
      <c r="F100">
        <f>VLOOKUP(A100,lohrmann_abstm3py_capacmw_2015!$A$1:$D$146,4,FALSE)</f>
        <v>17494</v>
      </c>
      <c r="G100">
        <v>130</v>
      </c>
      <c r="H100">
        <f t="shared" si="9"/>
        <v>53.62</v>
      </c>
      <c r="I100">
        <f>VLOOKUP(G100,pgb_industrial_water_demad_2015!$D$2:$E$241,2,FALSE)</f>
        <v>13057900000</v>
      </c>
      <c r="J100">
        <f t="shared" si="11"/>
        <v>700164598000</v>
      </c>
      <c r="K100" s="2">
        <f t="shared" si="15"/>
        <v>17494</v>
      </c>
      <c r="M100">
        <f t="shared" si="12"/>
        <v>130</v>
      </c>
      <c r="N100" s="2">
        <f t="shared" si="13"/>
        <v>53.62</v>
      </c>
      <c r="O100" s="2">
        <f t="shared" si="14"/>
        <v>17494</v>
      </c>
      <c r="Q100">
        <f t="shared" si="16"/>
        <v>17494</v>
      </c>
    </row>
    <row r="101" spans="1:17" x14ac:dyDescent="0.25">
      <c r="A101" t="s">
        <v>205</v>
      </c>
      <c r="B101">
        <v>119</v>
      </c>
      <c r="C101" t="s">
        <v>206</v>
      </c>
      <c r="D101">
        <v>99.97</v>
      </c>
      <c r="E101">
        <v>0.03</v>
      </c>
      <c r="F101">
        <f>VLOOKUP(A101,lohrmann_abstm3py_capacmw_2015!$A$1:$D$146,4,FALSE)</f>
        <v>679.21</v>
      </c>
      <c r="G101">
        <v>120</v>
      </c>
      <c r="H101">
        <f t="shared" si="9"/>
        <v>0.03</v>
      </c>
      <c r="I101">
        <f>VLOOKUP(G101,pgb_industrial_water_demad_2015!$D$2:$E$241,2,FALSE)</f>
        <v>144667000</v>
      </c>
      <c r="J101">
        <f t="shared" si="11"/>
        <v>4340010</v>
      </c>
      <c r="K101" s="2">
        <f t="shared" si="15"/>
        <v>679.21</v>
      </c>
      <c r="M101">
        <f t="shared" si="12"/>
        <v>120</v>
      </c>
      <c r="N101" s="2">
        <f t="shared" si="13"/>
        <v>0.03</v>
      </c>
      <c r="O101" s="2">
        <f t="shared" si="14"/>
        <v>679.21</v>
      </c>
      <c r="Q101">
        <f t="shared" si="16"/>
        <v>679.21</v>
      </c>
    </row>
    <row r="102" spans="1:17" x14ac:dyDescent="0.25">
      <c r="A102" t="s">
        <v>207</v>
      </c>
      <c r="B102">
        <v>122</v>
      </c>
      <c r="C102" t="s">
        <v>208</v>
      </c>
      <c r="D102">
        <v>100</v>
      </c>
      <c r="E102">
        <v>0</v>
      </c>
      <c r="F102" t="e">
        <f>VLOOKUP(A102,lohrmann_abstm3py_capacmw_2015!$A$1:$D$146,4,FALSE)</f>
        <v>#N/A</v>
      </c>
      <c r="G102">
        <v>2</v>
      </c>
      <c r="H102">
        <f t="shared" si="9"/>
        <v>0</v>
      </c>
      <c r="I102">
        <f>VLOOKUP(G102,pgb_industrial_water_demad_2015!$D$2:$E$241,2,FALSE)</f>
        <v>0</v>
      </c>
      <c r="J102">
        <f t="shared" si="11"/>
        <v>0</v>
      </c>
      <c r="K102" s="2">
        <f t="shared" si="15"/>
        <v>0</v>
      </c>
      <c r="M102">
        <f t="shared" si="12"/>
        <v>2</v>
      </c>
      <c r="N102" s="2">
        <f t="shared" si="13"/>
        <v>0</v>
      </c>
      <c r="O102" s="2">
        <f t="shared" si="14"/>
        <v>0</v>
      </c>
      <c r="Q102" t="str">
        <f t="shared" si="16"/>
        <v/>
      </c>
    </row>
    <row r="103" spans="1:17" x14ac:dyDescent="0.25">
      <c r="A103" t="s">
        <v>209</v>
      </c>
      <c r="B103">
        <v>121</v>
      </c>
      <c r="C103" t="s">
        <v>210</v>
      </c>
      <c r="D103">
        <v>6.06</v>
      </c>
      <c r="E103">
        <v>93.94</v>
      </c>
      <c r="F103">
        <f>VLOOKUP(A103,lohrmann_abstm3py_capacmw_2015!$A$1:$D$146,4,FALSE)</f>
        <v>3170</v>
      </c>
      <c r="G103">
        <v>131</v>
      </c>
      <c r="H103">
        <f t="shared" si="9"/>
        <v>93.94</v>
      </c>
      <c r="I103">
        <f>VLOOKUP(G103,pgb_industrial_water_demad_2015!$D$2:$E$241,2,FALSE)</f>
        <v>1360770000</v>
      </c>
      <c r="J103">
        <f t="shared" si="11"/>
        <v>127830733800</v>
      </c>
      <c r="K103" s="2">
        <f t="shared" si="15"/>
        <v>3170</v>
      </c>
      <c r="M103">
        <f t="shared" si="12"/>
        <v>131</v>
      </c>
      <c r="N103" s="2">
        <f t="shared" si="13"/>
        <v>93.94</v>
      </c>
      <c r="O103" s="2">
        <f t="shared" si="14"/>
        <v>3170</v>
      </c>
      <c r="Q103">
        <f t="shared" si="16"/>
        <v>3170</v>
      </c>
    </row>
    <row r="104" spans="1:17" x14ac:dyDescent="0.25">
      <c r="A104" t="s">
        <v>211</v>
      </c>
      <c r="B104">
        <v>123</v>
      </c>
      <c r="C104" t="s">
        <v>212</v>
      </c>
      <c r="D104">
        <v>4.8899999999999997</v>
      </c>
      <c r="E104">
        <v>95.11</v>
      </c>
      <c r="F104">
        <f>VLOOKUP(A104,lohrmann_abstm3py_capacmw_2015!$A$1:$D$146,4,FALSE)</f>
        <v>77112.710000000006</v>
      </c>
      <c r="G104">
        <v>132</v>
      </c>
      <c r="H104">
        <f t="shared" si="9"/>
        <v>95.11</v>
      </c>
      <c r="I104">
        <f>VLOOKUP(G104,pgb_industrial_water_demad_2015!$D$2:$E$241,2,FALSE)</f>
        <v>14863800000</v>
      </c>
      <c r="J104">
        <f t="shared" si="11"/>
        <v>1413696018000</v>
      </c>
      <c r="K104" s="2">
        <f t="shared" si="15"/>
        <v>77112.710000000006</v>
      </c>
      <c r="M104">
        <f t="shared" si="12"/>
        <v>132</v>
      </c>
      <c r="N104" s="2">
        <f t="shared" si="13"/>
        <v>95.11</v>
      </c>
      <c r="O104" s="2">
        <f t="shared" si="14"/>
        <v>77112.710000000006</v>
      </c>
      <c r="Q104">
        <f t="shared" si="16"/>
        <v>77112.710000000006</v>
      </c>
    </row>
    <row r="105" spans="1:17" x14ac:dyDescent="0.25">
      <c r="A105" t="s">
        <v>213</v>
      </c>
      <c r="B105">
        <v>125</v>
      </c>
      <c r="C105" t="s">
        <v>214</v>
      </c>
      <c r="D105">
        <v>1.1100000000000001</v>
      </c>
      <c r="E105">
        <v>98.89</v>
      </c>
      <c r="F105">
        <f>VLOOKUP(A105,lohrmann_abstm3py_capacmw_2015!$A$1:$D$146,4,FALSE)</f>
        <v>15217.3</v>
      </c>
      <c r="G105">
        <v>124</v>
      </c>
      <c r="H105">
        <f t="shared" si="9"/>
        <v>98.89</v>
      </c>
      <c r="I105">
        <f>VLOOKUP(G105,pgb_industrial_water_demad_2015!$D$2:$E$241,2,FALSE)</f>
        <v>46816200</v>
      </c>
      <c r="J105">
        <f t="shared" si="11"/>
        <v>4629654018</v>
      </c>
      <c r="K105" s="2">
        <f t="shared" si="15"/>
        <v>15217.3</v>
      </c>
      <c r="M105">
        <f t="shared" si="12"/>
        <v>124</v>
      </c>
      <c r="N105" s="2">
        <f t="shared" si="13"/>
        <v>98.89</v>
      </c>
      <c r="O105" s="2">
        <f t="shared" si="14"/>
        <v>15217.3</v>
      </c>
      <c r="Q105">
        <f t="shared" si="16"/>
        <v>15217.3</v>
      </c>
    </row>
    <row r="106" spans="1:17" x14ac:dyDescent="0.25">
      <c r="A106" t="s">
        <v>215</v>
      </c>
      <c r="B106">
        <v>120</v>
      </c>
      <c r="C106" t="s">
        <v>216</v>
      </c>
      <c r="D106">
        <v>19.96</v>
      </c>
      <c r="E106">
        <v>80.040000000000006</v>
      </c>
      <c r="F106">
        <f>VLOOKUP(A106,lohrmann_abstm3py_capacmw_2015!$A$1:$D$146,4,FALSE)</f>
        <v>728</v>
      </c>
      <c r="G106">
        <v>123</v>
      </c>
      <c r="H106">
        <f t="shared" si="9"/>
        <v>80.040000000000006</v>
      </c>
      <c r="I106">
        <f>VLOOKUP(G106,pgb_industrial_water_demad_2015!$D$2:$E$241,2,FALSE)</f>
        <v>871009000</v>
      </c>
      <c r="J106">
        <f t="shared" si="11"/>
        <v>69715560360</v>
      </c>
      <c r="K106" s="2">
        <f t="shared" si="15"/>
        <v>728</v>
      </c>
      <c r="M106">
        <f t="shared" si="12"/>
        <v>123</v>
      </c>
      <c r="N106" s="2">
        <f t="shared" si="13"/>
        <v>80.040000000000006</v>
      </c>
      <c r="O106" s="2">
        <f t="shared" si="14"/>
        <v>728</v>
      </c>
      <c r="Q106">
        <f t="shared" si="16"/>
        <v>728</v>
      </c>
    </row>
    <row r="107" spans="1:17" x14ac:dyDescent="0.25">
      <c r="A107" t="s">
        <v>217</v>
      </c>
      <c r="B107">
        <v>127</v>
      </c>
      <c r="C107" t="s">
        <v>218</v>
      </c>
      <c r="D107">
        <v>100</v>
      </c>
      <c r="E107">
        <v>0</v>
      </c>
      <c r="F107" t="e">
        <f>VLOOKUP(A107,lohrmann_abstm3py_capacmw_2015!$A$1:$D$146,4,FALSE)</f>
        <v>#N/A</v>
      </c>
      <c r="G107">
        <v>108</v>
      </c>
      <c r="H107">
        <f t="shared" si="9"/>
        <v>0</v>
      </c>
      <c r="I107">
        <f>VLOOKUP(G107,pgb_industrial_water_demad_2015!$D$2:$E$241,2,FALSE)</f>
        <v>77986700</v>
      </c>
      <c r="J107">
        <f t="shared" si="11"/>
        <v>0</v>
      </c>
      <c r="K107" s="2">
        <f t="shared" si="15"/>
        <v>0</v>
      </c>
      <c r="M107">
        <f t="shared" si="12"/>
        <v>108</v>
      </c>
      <c r="N107" s="2">
        <f t="shared" si="13"/>
        <v>0</v>
      </c>
      <c r="O107" s="2">
        <f t="shared" si="14"/>
        <v>0</v>
      </c>
      <c r="Q107" t="str">
        <f t="shared" si="16"/>
        <v/>
      </c>
    </row>
    <row r="108" spans="1:17" x14ac:dyDescent="0.25">
      <c r="A108" t="s">
        <v>219</v>
      </c>
      <c r="B108">
        <v>129</v>
      </c>
      <c r="C108" t="s">
        <v>220</v>
      </c>
      <c r="D108">
        <v>98.99</v>
      </c>
      <c r="E108">
        <v>1.01</v>
      </c>
      <c r="F108">
        <f>VLOOKUP(A108,lohrmann_abstm3py_capacmw_2015!$A$1:$D$146,4,FALSE)</f>
        <v>894</v>
      </c>
      <c r="G108">
        <v>122</v>
      </c>
      <c r="H108">
        <f t="shared" si="9"/>
        <v>1.01</v>
      </c>
      <c r="I108">
        <f>VLOOKUP(G108,pgb_industrial_water_demad_2015!$D$2:$E$241,2,FALSE)</f>
        <v>702462000</v>
      </c>
      <c r="J108">
        <f t="shared" si="11"/>
        <v>709486620</v>
      </c>
      <c r="K108" s="2">
        <f t="shared" si="15"/>
        <v>894</v>
      </c>
      <c r="M108">
        <f t="shared" si="12"/>
        <v>122</v>
      </c>
      <c r="N108" s="2">
        <f t="shared" si="13"/>
        <v>1.01</v>
      </c>
      <c r="O108" s="2">
        <f t="shared" si="14"/>
        <v>894</v>
      </c>
      <c r="Q108">
        <f t="shared" si="16"/>
        <v>894</v>
      </c>
    </row>
    <row r="109" spans="1:17" x14ac:dyDescent="0.25">
      <c r="A109" t="s">
        <v>221</v>
      </c>
      <c r="B109">
        <v>128</v>
      </c>
      <c r="C109" t="s">
        <v>222</v>
      </c>
      <c r="D109">
        <v>93.23</v>
      </c>
      <c r="E109">
        <v>6.77</v>
      </c>
      <c r="F109">
        <f>VLOOKUP(A109,lohrmann_abstm3py_capacmw_2015!$A$1:$D$146,4,FALSE)</f>
        <v>2172.6</v>
      </c>
      <c r="G109">
        <v>109</v>
      </c>
      <c r="H109">
        <f t="shared" si="9"/>
        <v>6.77</v>
      </c>
      <c r="I109">
        <f>VLOOKUP(G109,pgb_industrial_water_demad_2015!$D$2:$E$241,2,FALSE)</f>
        <v>92954200</v>
      </c>
      <c r="J109">
        <f t="shared" si="11"/>
        <v>629299934</v>
      </c>
      <c r="K109" s="2">
        <f t="shared" si="15"/>
        <v>2172.6</v>
      </c>
      <c r="M109">
        <f t="shared" si="12"/>
        <v>109</v>
      </c>
      <c r="N109" s="2">
        <f t="shared" si="13"/>
        <v>6.77</v>
      </c>
      <c r="O109" s="2">
        <f t="shared" si="14"/>
        <v>2172.6</v>
      </c>
      <c r="Q109">
        <f t="shared" si="16"/>
        <v>2172.6</v>
      </c>
    </row>
    <row r="110" spans="1:17" x14ac:dyDescent="0.25">
      <c r="A110" t="s">
        <v>223</v>
      </c>
      <c r="B110">
        <v>134</v>
      </c>
      <c r="C110" t="s">
        <v>224</v>
      </c>
      <c r="D110">
        <v>100</v>
      </c>
      <c r="E110">
        <v>0</v>
      </c>
      <c r="F110" t="e">
        <f>VLOOKUP(A110,lohrmann_abstm3py_capacmw_2015!$A$1:$D$146,4,FALSE)</f>
        <v>#N/A</v>
      </c>
      <c r="G110">
        <v>116</v>
      </c>
      <c r="H110">
        <f t="shared" si="9"/>
        <v>0</v>
      </c>
      <c r="I110">
        <f>VLOOKUP(G110,pgb_industrial_water_demad_2015!$D$2:$E$241,2,FALSE)</f>
        <v>8593330</v>
      </c>
      <c r="J110">
        <f t="shared" si="11"/>
        <v>0</v>
      </c>
      <c r="K110" s="2">
        <f t="shared" si="15"/>
        <v>0</v>
      </c>
      <c r="M110">
        <f t="shared" si="12"/>
        <v>116</v>
      </c>
      <c r="N110" s="2">
        <f t="shared" si="13"/>
        <v>0</v>
      </c>
      <c r="O110" s="2">
        <f t="shared" si="14"/>
        <v>0</v>
      </c>
      <c r="Q110" t="str">
        <f t="shared" si="16"/>
        <v/>
      </c>
    </row>
    <row r="111" spans="1:17" x14ac:dyDescent="0.25">
      <c r="A111" t="s">
        <v>225</v>
      </c>
      <c r="B111">
        <v>131</v>
      </c>
      <c r="C111" t="s">
        <v>226</v>
      </c>
      <c r="D111">
        <v>97.45</v>
      </c>
      <c r="E111">
        <v>2.5499999999999998</v>
      </c>
      <c r="F111">
        <f>VLOOKUP(A111,lohrmann_abstm3py_capacmw_2015!$A$1:$D$146,4,FALSE)</f>
        <v>64</v>
      </c>
      <c r="G111">
        <v>114</v>
      </c>
      <c r="H111">
        <f t="shared" si="9"/>
        <v>2.5499999999999998</v>
      </c>
      <c r="I111">
        <f>VLOOKUP(G111,pgb_industrial_water_demad_2015!$D$2:$E$241,2,FALSE)</f>
        <v>6876.95</v>
      </c>
      <c r="J111">
        <f t="shared" si="11"/>
        <v>17536.2225</v>
      </c>
      <c r="K111" s="2">
        <f t="shared" si="15"/>
        <v>64</v>
      </c>
      <c r="M111">
        <f t="shared" si="12"/>
        <v>114</v>
      </c>
      <c r="N111" s="2">
        <f t="shared" si="13"/>
        <v>2.5499999999999998</v>
      </c>
      <c r="O111" s="2">
        <f t="shared" si="14"/>
        <v>64</v>
      </c>
      <c r="Q111">
        <f t="shared" si="16"/>
        <v>64</v>
      </c>
    </row>
    <row r="112" spans="1:17" x14ac:dyDescent="0.25">
      <c r="A112" t="s">
        <v>227</v>
      </c>
      <c r="B112">
        <v>136</v>
      </c>
      <c r="C112" t="s">
        <v>228</v>
      </c>
      <c r="D112">
        <v>98.2</v>
      </c>
      <c r="E112">
        <v>1.8</v>
      </c>
      <c r="F112">
        <f>VLOOKUP(A112,lohrmann_abstm3py_capacmw_2015!$A$1:$D$146,4,FALSE)</f>
        <v>10714</v>
      </c>
      <c r="G112">
        <v>127</v>
      </c>
      <c r="H112">
        <f t="shared" si="9"/>
        <v>1.8</v>
      </c>
      <c r="I112">
        <f>VLOOKUP(G112,pgb_industrial_water_demad_2015!$D$2:$E$241,2,FALSE)</f>
        <v>117603000</v>
      </c>
      <c r="J112">
        <f t="shared" si="11"/>
        <v>211685400</v>
      </c>
      <c r="K112" s="2">
        <f t="shared" ref="K112:K143" si="17">IF(E112=0,0,IF(ISNA(F112),"",F112))</f>
        <v>10714</v>
      </c>
      <c r="M112">
        <f t="shared" si="12"/>
        <v>127</v>
      </c>
      <c r="N112" s="2">
        <f t="shared" si="13"/>
        <v>1.8</v>
      </c>
      <c r="O112" s="2">
        <f t="shared" si="14"/>
        <v>10714</v>
      </c>
      <c r="Q112">
        <f t="shared" si="16"/>
        <v>10714</v>
      </c>
    </row>
    <row r="113" spans="1:17" x14ac:dyDescent="0.25">
      <c r="A113" t="s">
        <v>229</v>
      </c>
      <c r="B113">
        <v>133</v>
      </c>
      <c r="C113" t="s">
        <v>230</v>
      </c>
      <c r="D113">
        <v>100</v>
      </c>
      <c r="E113">
        <v>0</v>
      </c>
      <c r="F113" t="e">
        <f>VLOOKUP(A113,lohrmann_abstm3py_capacmw_2015!$A$1:$D$146,4,FALSE)</f>
        <v>#N/A</v>
      </c>
      <c r="G113">
        <v>111</v>
      </c>
      <c r="H113">
        <f t="shared" si="9"/>
        <v>0</v>
      </c>
      <c r="I113">
        <f>VLOOKUP(G113,pgb_industrial_water_demad_2015!$D$2:$E$241,2,FALSE)</f>
        <v>11818100</v>
      </c>
      <c r="J113">
        <f t="shared" si="11"/>
        <v>0</v>
      </c>
      <c r="K113" s="2">
        <f t="shared" si="17"/>
        <v>0</v>
      </c>
      <c r="M113">
        <f t="shared" si="12"/>
        <v>111</v>
      </c>
      <c r="N113" s="2">
        <f t="shared" si="13"/>
        <v>0</v>
      </c>
      <c r="O113" s="2">
        <f t="shared" si="14"/>
        <v>0</v>
      </c>
      <c r="Q113" t="str">
        <f t="shared" si="16"/>
        <v/>
      </c>
    </row>
    <row r="114" spans="1:17" x14ac:dyDescent="0.25">
      <c r="A114" t="s">
        <v>231</v>
      </c>
      <c r="B114">
        <v>130</v>
      </c>
      <c r="C114" t="s">
        <v>232</v>
      </c>
      <c r="D114">
        <v>4.2300000000000004</v>
      </c>
      <c r="E114">
        <v>95.77</v>
      </c>
      <c r="F114">
        <f>VLOOKUP(A114,lohrmann_abstm3py_capacmw_2015!$A$1:$D$146,4,FALSE)</f>
        <v>3063</v>
      </c>
      <c r="G114">
        <v>117</v>
      </c>
      <c r="H114">
        <f t="shared" si="9"/>
        <v>95.77</v>
      </c>
      <c r="I114">
        <f>VLOOKUP(G114,pgb_industrial_water_demad_2015!$D$2:$E$241,2,FALSE)</f>
        <v>5406330000</v>
      </c>
      <c r="J114">
        <f t="shared" si="11"/>
        <v>517764224100</v>
      </c>
      <c r="K114" s="2">
        <f t="shared" si="17"/>
        <v>3063</v>
      </c>
      <c r="M114">
        <f t="shared" si="12"/>
        <v>117</v>
      </c>
      <c r="N114" s="2">
        <f t="shared" si="13"/>
        <v>95.77</v>
      </c>
      <c r="O114" s="2">
        <f t="shared" si="14"/>
        <v>3063</v>
      </c>
      <c r="Q114">
        <f t="shared" si="16"/>
        <v>3063</v>
      </c>
    </row>
    <row r="115" spans="1:17" x14ac:dyDescent="0.25">
      <c r="A115" t="s">
        <v>233</v>
      </c>
      <c r="B115">
        <v>135</v>
      </c>
      <c r="C115" t="s">
        <v>234</v>
      </c>
      <c r="D115">
        <v>100</v>
      </c>
      <c r="E115">
        <v>0</v>
      </c>
      <c r="F115">
        <f>VLOOKUP(A115,lohrmann_abstm3py_capacmw_2015!$A$1:$D$146,4,FALSE)</f>
        <v>376.4</v>
      </c>
      <c r="G115">
        <v>121</v>
      </c>
      <c r="H115">
        <f t="shared" si="9"/>
        <v>0</v>
      </c>
      <c r="I115">
        <f>VLOOKUP(G115,pgb_industrial_water_demad_2015!$D$2:$E$241,2,FALSE)</f>
        <v>378485000</v>
      </c>
      <c r="J115">
        <f t="shared" si="11"/>
        <v>0</v>
      </c>
      <c r="K115" s="2">
        <f t="shared" si="17"/>
        <v>0</v>
      </c>
      <c r="M115">
        <f t="shared" si="12"/>
        <v>121</v>
      </c>
      <c r="N115" s="2">
        <f t="shared" si="13"/>
        <v>0</v>
      </c>
      <c r="O115" s="2">
        <f t="shared" si="14"/>
        <v>0</v>
      </c>
      <c r="Q115" t="str">
        <f t="shared" si="16"/>
        <v/>
      </c>
    </row>
    <row r="116" spans="1:17" x14ac:dyDescent="0.25">
      <c r="A116" t="s">
        <v>235</v>
      </c>
      <c r="B116">
        <v>139</v>
      </c>
      <c r="C116" t="s">
        <v>236</v>
      </c>
      <c r="D116">
        <v>100</v>
      </c>
      <c r="E116">
        <v>0</v>
      </c>
      <c r="F116" t="e">
        <f>VLOOKUP(A116,lohrmann_abstm3py_capacmw_2015!$A$1:$D$146,4,FALSE)</f>
        <v>#N/A</v>
      </c>
      <c r="G116">
        <v>140</v>
      </c>
      <c r="H116">
        <f t="shared" si="9"/>
        <v>0</v>
      </c>
      <c r="I116">
        <f>VLOOKUP(G116,pgb_industrial_water_demad_2015!$D$2:$E$241,2,FALSE)</f>
        <v>25957700</v>
      </c>
      <c r="J116">
        <f t="shared" si="11"/>
        <v>0</v>
      </c>
      <c r="K116" s="2">
        <f t="shared" si="17"/>
        <v>0</v>
      </c>
      <c r="M116">
        <f t="shared" si="12"/>
        <v>140</v>
      </c>
      <c r="N116" s="2">
        <f t="shared" si="13"/>
        <v>0</v>
      </c>
      <c r="O116" s="2">
        <f t="shared" si="14"/>
        <v>0</v>
      </c>
      <c r="Q116" t="str">
        <f t="shared" si="16"/>
        <v/>
      </c>
    </row>
    <row r="117" spans="1:17" x14ac:dyDescent="0.25">
      <c r="A117" t="s">
        <v>237</v>
      </c>
      <c r="B117">
        <v>145</v>
      </c>
      <c r="C117" t="s">
        <v>238</v>
      </c>
      <c r="D117">
        <v>77.16</v>
      </c>
      <c r="E117">
        <v>22.84</v>
      </c>
      <c r="F117">
        <f>VLOOKUP(A117,lohrmann_abstm3py_capacmw_2015!$A$1:$D$146,4,FALSE)</f>
        <v>1230</v>
      </c>
      <c r="G117">
        <v>138</v>
      </c>
      <c r="H117">
        <f t="shared" si="9"/>
        <v>22.84</v>
      </c>
      <c r="I117">
        <f>VLOOKUP(G117,pgb_industrial_water_demad_2015!$D$2:$E$241,2,FALSE)</f>
        <v>543557000</v>
      </c>
      <c r="J117">
        <f t="shared" si="11"/>
        <v>12414841880</v>
      </c>
      <c r="K117" s="2">
        <f t="shared" si="17"/>
        <v>1230</v>
      </c>
      <c r="M117">
        <f t="shared" si="12"/>
        <v>138</v>
      </c>
      <c r="N117" s="2">
        <f t="shared" si="13"/>
        <v>22.84</v>
      </c>
      <c r="O117" s="2">
        <f t="shared" si="14"/>
        <v>1230</v>
      </c>
      <c r="Q117">
        <f t="shared" si="16"/>
        <v>1230</v>
      </c>
    </row>
    <row r="118" spans="1:17" x14ac:dyDescent="0.25">
      <c r="A118" t="s">
        <v>239</v>
      </c>
      <c r="B118">
        <v>137</v>
      </c>
      <c r="C118" t="s">
        <v>240</v>
      </c>
      <c r="D118">
        <v>95.89</v>
      </c>
      <c r="E118">
        <v>4.1100000000000003</v>
      </c>
      <c r="F118">
        <f>VLOOKUP(A118,lohrmann_abstm3py_capacmw_2015!$A$1:$D$146,4,FALSE)</f>
        <v>135</v>
      </c>
      <c r="G118">
        <v>151</v>
      </c>
      <c r="H118">
        <f t="shared" si="9"/>
        <v>4.1100000000000003</v>
      </c>
      <c r="I118">
        <f>VLOOKUP(G118,pgb_industrial_water_demad_2015!$D$2:$E$241,2,FALSE)</f>
        <v>0</v>
      </c>
      <c r="J118">
        <f t="shared" si="11"/>
        <v>0</v>
      </c>
      <c r="K118" s="2">
        <f t="shared" si="17"/>
        <v>135</v>
      </c>
      <c r="M118">
        <f t="shared" si="12"/>
        <v>151</v>
      </c>
      <c r="N118" s="2">
        <f t="shared" si="13"/>
        <v>4.1100000000000003</v>
      </c>
      <c r="O118" s="2">
        <f t="shared" si="14"/>
        <v>135</v>
      </c>
      <c r="Q118">
        <f t="shared" si="16"/>
        <v>135</v>
      </c>
    </row>
    <row r="119" spans="1:17" x14ac:dyDescent="0.25">
      <c r="A119" t="s">
        <v>241</v>
      </c>
      <c r="B119">
        <v>144</v>
      </c>
      <c r="C119" t="s">
        <v>242</v>
      </c>
      <c r="D119">
        <v>100</v>
      </c>
      <c r="E119">
        <v>0</v>
      </c>
      <c r="F119" t="e">
        <f>VLOOKUP(A119,lohrmann_abstm3py_capacmw_2015!$A$1:$D$146,4,FALSE)</f>
        <v>#N/A</v>
      </c>
      <c r="G119">
        <v>134</v>
      </c>
      <c r="H119">
        <f t="shared" si="9"/>
        <v>0</v>
      </c>
      <c r="I119">
        <f>VLOOKUP(G119,pgb_industrial_water_demad_2015!$D$2:$E$241,2,FALSE)</f>
        <v>44248000</v>
      </c>
      <c r="J119">
        <f t="shared" si="11"/>
        <v>0</v>
      </c>
      <c r="K119" s="2">
        <f t="shared" si="17"/>
        <v>0</v>
      </c>
      <c r="M119">
        <f t="shared" si="12"/>
        <v>134</v>
      </c>
      <c r="N119" s="2">
        <f t="shared" si="13"/>
        <v>0</v>
      </c>
      <c r="O119" s="2">
        <f t="shared" si="14"/>
        <v>0</v>
      </c>
      <c r="Q119" t="str">
        <f t="shared" si="16"/>
        <v/>
      </c>
    </row>
    <row r="120" spans="1:17" x14ac:dyDescent="0.25">
      <c r="A120" t="s">
        <v>243</v>
      </c>
      <c r="B120">
        <v>157</v>
      </c>
      <c r="C120" t="s">
        <v>244</v>
      </c>
      <c r="D120">
        <v>17.940000000000001</v>
      </c>
      <c r="E120">
        <v>82.06</v>
      </c>
      <c r="F120">
        <f>VLOOKUP(A120,lohrmann_abstm3py_capacmw_2015!$A$1:$D$146,4,FALSE)</f>
        <v>21769.5</v>
      </c>
      <c r="G120">
        <v>136</v>
      </c>
      <c r="H120">
        <f t="shared" si="9"/>
        <v>82.06</v>
      </c>
      <c r="I120">
        <f>VLOOKUP(G120,pgb_industrial_water_demad_2015!$D$2:$E$241,2,FALSE)</f>
        <v>3912660000</v>
      </c>
      <c r="J120">
        <f t="shared" si="11"/>
        <v>321072879600</v>
      </c>
      <c r="K120" s="2">
        <f t="shared" si="17"/>
        <v>21769.5</v>
      </c>
      <c r="M120">
        <f t="shared" si="12"/>
        <v>136</v>
      </c>
      <c r="N120" s="2">
        <f t="shared" si="13"/>
        <v>82.06</v>
      </c>
      <c r="O120" s="2">
        <f t="shared" si="14"/>
        <v>21769.5</v>
      </c>
      <c r="Q120">
        <f t="shared" si="16"/>
        <v>21769.5</v>
      </c>
    </row>
    <row r="121" spans="1:17" x14ac:dyDescent="0.25">
      <c r="A121" t="s">
        <v>245</v>
      </c>
      <c r="B121">
        <v>154</v>
      </c>
      <c r="C121" t="s">
        <v>246</v>
      </c>
      <c r="D121">
        <v>100</v>
      </c>
      <c r="E121">
        <v>0</v>
      </c>
      <c r="F121" t="e">
        <f>VLOOKUP(A121,lohrmann_abstm3py_capacmw_2015!$A$1:$D$146,4,FALSE)</f>
        <v>#N/A</v>
      </c>
      <c r="G121">
        <v>133</v>
      </c>
      <c r="H121">
        <f t="shared" si="9"/>
        <v>0</v>
      </c>
      <c r="I121">
        <f>VLOOKUP(G121,pgb_industrial_water_demad_2015!$D$2:$E$241,2,FALSE)</f>
        <v>0</v>
      </c>
      <c r="J121">
        <f t="shared" si="11"/>
        <v>0</v>
      </c>
      <c r="K121" s="2">
        <f t="shared" si="17"/>
        <v>0</v>
      </c>
      <c r="M121">
        <f t="shared" si="12"/>
        <v>133</v>
      </c>
      <c r="N121" s="2">
        <f t="shared" si="13"/>
        <v>0</v>
      </c>
      <c r="O121" s="2">
        <f t="shared" si="14"/>
        <v>0</v>
      </c>
      <c r="Q121" t="str">
        <f t="shared" si="16"/>
        <v/>
      </c>
    </row>
    <row r="122" spans="1:17" x14ac:dyDescent="0.25">
      <c r="A122" t="s">
        <v>247</v>
      </c>
      <c r="B122">
        <v>146</v>
      </c>
      <c r="C122" t="s">
        <v>248</v>
      </c>
      <c r="D122">
        <v>100</v>
      </c>
      <c r="E122">
        <v>0</v>
      </c>
      <c r="F122" t="e">
        <f>VLOOKUP(A122,lohrmann_abstm3py_capacmw_2015!$A$1:$D$146,4,FALSE)</f>
        <v>#N/A</v>
      </c>
      <c r="G122">
        <v>145</v>
      </c>
      <c r="H122">
        <f t="shared" si="9"/>
        <v>0</v>
      </c>
      <c r="I122">
        <f>VLOOKUP(G122,pgb_industrial_water_demad_2015!$D$2:$E$241,2,FALSE)</f>
        <v>24804500</v>
      </c>
      <c r="J122">
        <f t="shared" si="11"/>
        <v>0</v>
      </c>
      <c r="K122" s="2">
        <f t="shared" si="17"/>
        <v>0</v>
      </c>
      <c r="M122">
        <f t="shared" si="12"/>
        <v>145</v>
      </c>
      <c r="N122" s="2">
        <f t="shared" si="13"/>
        <v>0</v>
      </c>
      <c r="O122" s="2">
        <f t="shared" si="14"/>
        <v>0</v>
      </c>
      <c r="Q122" t="str">
        <f t="shared" si="16"/>
        <v/>
      </c>
    </row>
    <row r="123" spans="1:17" x14ac:dyDescent="0.25">
      <c r="A123" t="s">
        <v>249</v>
      </c>
      <c r="B123">
        <v>152</v>
      </c>
      <c r="C123" t="s">
        <v>250</v>
      </c>
      <c r="D123">
        <v>13.68</v>
      </c>
      <c r="E123">
        <v>86.32</v>
      </c>
      <c r="F123">
        <f>VLOOKUP(A123,lohrmann_abstm3py_capacmw_2015!$A$1:$D$146,4,FALSE)</f>
        <v>452.8</v>
      </c>
      <c r="G123">
        <v>148</v>
      </c>
      <c r="H123">
        <f t="shared" si="9"/>
        <v>86.32</v>
      </c>
      <c r="I123">
        <f>VLOOKUP(G123,pgb_industrial_water_demad_2015!$D$2:$E$241,2,FALSE)</f>
        <v>53763400</v>
      </c>
      <c r="J123">
        <f t="shared" si="11"/>
        <v>4640856688</v>
      </c>
      <c r="K123" s="2">
        <f t="shared" si="17"/>
        <v>452.8</v>
      </c>
      <c r="M123">
        <f t="shared" si="12"/>
        <v>148</v>
      </c>
      <c r="N123" s="2">
        <f t="shared" si="13"/>
        <v>86.32</v>
      </c>
      <c r="O123" s="2">
        <f t="shared" si="14"/>
        <v>452.8</v>
      </c>
      <c r="Q123">
        <f t="shared" si="16"/>
        <v>452.8</v>
      </c>
    </row>
    <row r="124" spans="1:17" x14ac:dyDescent="0.25">
      <c r="A124" t="s">
        <v>251</v>
      </c>
      <c r="B124">
        <v>187</v>
      </c>
      <c r="C124" t="s">
        <v>252</v>
      </c>
      <c r="D124">
        <v>100</v>
      </c>
      <c r="E124">
        <v>0</v>
      </c>
      <c r="F124" t="e">
        <f>VLOOKUP(A124,lohrmann_abstm3py_capacmw_2015!$A$1:$D$146,4,FALSE)</f>
        <v>#N/A</v>
      </c>
      <c r="G124">
        <v>137</v>
      </c>
      <c r="H124">
        <f t="shared" si="9"/>
        <v>0</v>
      </c>
      <c r="I124">
        <f>VLOOKUP(G124,pgb_industrial_water_demad_2015!$D$2:$E$241,2,FALSE)</f>
        <v>0</v>
      </c>
      <c r="J124">
        <f t="shared" si="11"/>
        <v>0</v>
      </c>
      <c r="K124" s="2">
        <f t="shared" si="17"/>
        <v>0</v>
      </c>
      <c r="M124">
        <f t="shared" si="12"/>
        <v>137</v>
      </c>
      <c r="N124" s="2">
        <f t="shared" si="13"/>
        <v>0</v>
      </c>
      <c r="O124" s="2">
        <f t="shared" si="14"/>
        <v>0</v>
      </c>
      <c r="Q124" t="str">
        <f t="shared" si="16"/>
        <v/>
      </c>
    </row>
    <row r="125" spans="1:17" x14ac:dyDescent="0.25">
      <c r="A125" t="s">
        <v>253</v>
      </c>
      <c r="B125">
        <v>151</v>
      </c>
      <c r="C125" t="s">
        <v>254</v>
      </c>
      <c r="D125">
        <v>11.68</v>
      </c>
      <c r="E125">
        <v>88.32</v>
      </c>
      <c r="F125">
        <f>VLOOKUP(A125,lohrmann_abstm3py_capacmw_2015!$A$1:$D$146,4,FALSE)</f>
        <v>51.8</v>
      </c>
      <c r="G125">
        <v>143</v>
      </c>
      <c r="H125">
        <f t="shared" si="9"/>
        <v>88.32</v>
      </c>
      <c r="I125">
        <f>VLOOKUP(G125,pgb_industrial_water_demad_2015!$D$2:$E$241,2,FALSE)</f>
        <v>36351100</v>
      </c>
      <c r="J125">
        <f t="shared" si="11"/>
        <v>3210529151.9999995</v>
      </c>
      <c r="K125" s="2">
        <f t="shared" si="17"/>
        <v>51.8</v>
      </c>
      <c r="M125">
        <f t="shared" si="12"/>
        <v>143</v>
      </c>
      <c r="N125" s="2">
        <f t="shared" si="13"/>
        <v>88.32</v>
      </c>
      <c r="O125" s="2">
        <f t="shared" si="14"/>
        <v>51.8</v>
      </c>
      <c r="Q125">
        <f t="shared" si="16"/>
        <v>51.8</v>
      </c>
    </row>
    <row r="126" spans="1:17" x14ac:dyDescent="0.25">
      <c r="A126" t="s">
        <v>255</v>
      </c>
      <c r="B126">
        <v>149</v>
      </c>
      <c r="C126" t="s">
        <v>256</v>
      </c>
      <c r="D126">
        <v>51.06</v>
      </c>
      <c r="E126">
        <v>48.94</v>
      </c>
      <c r="F126">
        <f>VLOOKUP(A126,lohrmann_abstm3py_capacmw_2015!$A$1:$D$146,4,FALSE)</f>
        <v>476</v>
      </c>
      <c r="G126">
        <v>149</v>
      </c>
      <c r="H126">
        <f t="shared" si="9"/>
        <v>48.94</v>
      </c>
      <c r="I126">
        <f>VLOOKUP(G126,pgb_industrial_water_demad_2015!$D$2:$E$241,2,FALSE)</f>
        <v>3512.06</v>
      </c>
      <c r="J126">
        <f t="shared" si="11"/>
        <v>171880.21639999998</v>
      </c>
      <c r="K126" s="2">
        <f t="shared" si="17"/>
        <v>476</v>
      </c>
      <c r="M126">
        <f t="shared" si="12"/>
        <v>149</v>
      </c>
      <c r="N126" s="2">
        <f t="shared" si="13"/>
        <v>48.94</v>
      </c>
      <c r="O126" s="2">
        <f t="shared" si="14"/>
        <v>476</v>
      </c>
      <c r="Q126">
        <f t="shared" si="16"/>
        <v>476</v>
      </c>
    </row>
    <row r="127" spans="1:17" x14ac:dyDescent="0.25">
      <c r="A127" t="s">
        <v>257</v>
      </c>
      <c r="B127">
        <v>156</v>
      </c>
      <c r="C127" t="s">
        <v>258</v>
      </c>
      <c r="D127">
        <v>37.57</v>
      </c>
      <c r="E127">
        <v>62.43</v>
      </c>
      <c r="F127">
        <f>VLOOKUP(A127,lohrmann_abstm3py_capacmw_2015!$A$1:$D$146,4,FALSE)</f>
        <v>42594.83</v>
      </c>
      <c r="G127">
        <v>135</v>
      </c>
      <c r="H127">
        <f t="shared" si="9"/>
        <v>62.43</v>
      </c>
      <c r="I127">
        <f>VLOOKUP(G127,pgb_industrial_water_demad_2015!$D$2:$E$241,2,FALSE)</f>
        <v>9289330000</v>
      </c>
      <c r="J127">
        <f t="shared" si="11"/>
        <v>579932871900</v>
      </c>
      <c r="K127" s="2">
        <f t="shared" si="17"/>
        <v>42594.83</v>
      </c>
      <c r="M127">
        <f t="shared" si="12"/>
        <v>135</v>
      </c>
      <c r="N127" s="2">
        <f t="shared" si="13"/>
        <v>62.43</v>
      </c>
      <c r="O127" s="2">
        <f t="shared" si="14"/>
        <v>42594.83</v>
      </c>
      <c r="Q127">
        <f t="shared" si="16"/>
        <v>42594.83</v>
      </c>
    </row>
    <row r="128" spans="1:17" x14ac:dyDescent="0.25">
      <c r="A128" t="s">
        <v>259</v>
      </c>
      <c r="B128">
        <v>73</v>
      </c>
      <c r="C128" t="s">
        <v>260</v>
      </c>
      <c r="D128">
        <v>100</v>
      </c>
      <c r="E128">
        <v>0</v>
      </c>
      <c r="F128" t="e">
        <f>VLOOKUP(A128,lohrmann_abstm3py_capacmw_2015!$A$1:$D$146,4,FALSE)</f>
        <v>#N/A</v>
      </c>
      <c r="G128">
        <v>75</v>
      </c>
      <c r="H128">
        <f t="shared" si="9"/>
        <v>0</v>
      </c>
      <c r="I128">
        <f>VLOOKUP(G128,pgb_industrial_water_demad_2015!$D$2:$E$241,2,FALSE)</f>
        <v>0</v>
      </c>
      <c r="J128">
        <f t="shared" si="11"/>
        <v>0</v>
      </c>
      <c r="K128" s="2">
        <f t="shared" si="17"/>
        <v>0</v>
      </c>
      <c r="M128">
        <f t="shared" si="12"/>
        <v>75</v>
      </c>
      <c r="N128" s="2">
        <f t="shared" si="13"/>
        <v>0</v>
      </c>
      <c r="O128" s="2">
        <f t="shared" si="14"/>
        <v>0</v>
      </c>
      <c r="Q128" t="str">
        <f t="shared" si="16"/>
        <v/>
      </c>
    </row>
    <row r="129" spans="1:17" x14ac:dyDescent="0.25">
      <c r="A129" t="s">
        <v>261</v>
      </c>
      <c r="B129">
        <v>140</v>
      </c>
      <c r="C129" t="s">
        <v>262</v>
      </c>
      <c r="D129">
        <v>9.6</v>
      </c>
      <c r="E129">
        <v>90.4</v>
      </c>
      <c r="F129">
        <f>VLOOKUP(A129,lohrmann_abstm3py_capacmw_2015!$A$1:$D$146,4,FALSE)</f>
        <v>2520</v>
      </c>
      <c r="G129">
        <v>147</v>
      </c>
      <c r="H129">
        <f t="shared" si="9"/>
        <v>90.4</v>
      </c>
      <c r="I129">
        <f>VLOOKUP(G129,pgb_industrial_water_demad_2015!$D$2:$E$241,2,FALSE)</f>
        <v>2282460000</v>
      </c>
      <c r="J129">
        <f t="shared" si="11"/>
        <v>206334384000</v>
      </c>
      <c r="K129" s="2">
        <f t="shared" si="17"/>
        <v>2520</v>
      </c>
      <c r="M129">
        <f t="shared" si="12"/>
        <v>147</v>
      </c>
      <c r="N129" s="2">
        <f t="shared" si="13"/>
        <v>90.4</v>
      </c>
      <c r="O129" s="2">
        <f t="shared" si="14"/>
        <v>2520</v>
      </c>
      <c r="Q129">
        <f t="shared" si="16"/>
        <v>2520</v>
      </c>
    </row>
    <row r="130" spans="1:17" x14ac:dyDescent="0.25">
      <c r="A130" t="s">
        <v>263</v>
      </c>
      <c r="B130">
        <v>147</v>
      </c>
      <c r="C130" t="s">
        <v>264</v>
      </c>
      <c r="D130">
        <v>100</v>
      </c>
      <c r="E130">
        <v>0</v>
      </c>
      <c r="F130" t="e">
        <f>VLOOKUP(A130,lohrmann_abstm3py_capacmw_2015!$A$1:$D$146,4,FALSE)</f>
        <v>#N/A</v>
      </c>
      <c r="G130">
        <v>141</v>
      </c>
      <c r="H130">
        <f t="shared" ref="H130:H193" si="18">E130</f>
        <v>0</v>
      </c>
      <c r="I130" t="e">
        <f>VLOOKUP(G130,pgb_industrial_water_demad_2015!$D$2:$E$241,2,FALSE)</f>
        <v>#N/A</v>
      </c>
      <c r="J130" t="e">
        <f t="shared" si="11"/>
        <v>#N/A</v>
      </c>
      <c r="K130" s="2">
        <f t="shared" si="17"/>
        <v>0</v>
      </c>
      <c r="M130">
        <f t="shared" si="12"/>
        <v>141</v>
      </c>
      <c r="N130" s="2">
        <f t="shared" si="13"/>
        <v>0</v>
      </c>
      <c r="O130" s="2">
        <f t="shared" si="14"/>
        <v>0</v>
      </c>
      <c r="Q130" t="str">
        <f t="shared" ref="Q130:Q161" si="19">IF(E130=0,"",IF(ISNA(F130),"",F130))</f>
        <v/>
      </c>
    </row>
    <row r="131" spans="1:17" x14ac:dyDescent="0.25">
      <c r="A131" t="s">
        <v>265</v>
      </c>
      <c r="B131">
        <v>142</v>
      </c>
      <c r="C131" t="s">
        <v>266</v>
      </c>
      <c r="D131">
        <v>99.31</v>
      </c>
      <c r="E131">
        <v>0.69</v>
      </c>
      <c r="F131">
        <f>VLOOKUP(A131,lohrmann_abstm3py_capacmw_2015!$A$1:$D$146,4,FALSE)</f>
        <v>1888</v>
      </c>
      <c r="G131">
        <v>139</v>
      </c>
      <c r="H131">
        <f t="shared" si="18"/>
        <v>0.69</v>
      </c>
      <c r="I131">
        <f>VLOOKUP(G131,pgb_industrial_water_demad_2015!$D$2:$E$241,2,FALSE)</f>
        <v>339186000</v>
      </c>
      <c r="J131">
        <f t="shared" ref="J131:J194" si="20">I131*H131</f>
        <v>234038339.99999997</v>
      </c>
      <c r="K131" s="2">
        <f t="shared" si="17"/>
        <v>1888</v>
      </c>
      <c r="M131">
        <f t="shared" ref="M131:M194" si="21">G131</f>
        <v>139</v>
      </c>
      <c r="N131" s="2">
        <f t="shared" ref="N131:N194" si="22">H131</f>
        <v>0.69</v>
      </c>
      <c r="O131" s="2">
        <f t="shared" ref="O131:O194" si="23">K131</f>
        <v>1888</v>
      </c>
      <c r="Q131">
        <f t="shared" si="19"/>
        <v>1888</v>
      </c>
    </row>
    <row r="132" spans="1:17" x14ac:dyDescent="0.25">
      <c r="A132" t="s">
        <v>267</v>
      </c>
      <c r="B132">
        <v>155</v>
      </c>
      <c r="C132" t="s">
        <v>268</v>
      </c>
      <c r="D132">
        <v>97.41</v>
      </c>
      <c r="E132">
        <v>2.59</v>
      </c>
      <c r="F132">
        <f>VLOOKUP(A132,lohrmann_abstm3py_capacmw_2015!$A$1:$D$146,4,FALSE)</f>
        <v>218.5</v>
      </c>
      <c r="G132">
        <v>150</v>
      </c>
      <c r="H132">
        <f t="shared" si="18"/>
        <v>2.59</v>
      </c>
      <c r="I132">
        <f>VLOOKUP(G132,pgb_industrial_water_demad_2015!$D$2:$E$241,2,FALSE)</f>
        <v>316852000</v>
      </c>
      <c r="J132">
        <f t="shared" si="20"/>
        <v>820646680</v>
      </c>
      <c r="K132" s="2">
        <f t="shared" si="17"/>
        <v>218.5</v>
      </c>
      <c r="M132">
        <f t="shared" si="21"/>
        <v>150</v>
      </c>
      <c r="N132" s="2">
        <f t="shared" si="22"/>
        <v>2.59</v>
      </c>
      <c r="O132" s="2">
        <f t="shared" si="23"/>
        <v>218.5</v>
      </c>
      <c r="Q132">
        <f t="shared" si="19"/>
        <v>218.5</v>
      </c>
    </row>
    <row r="133" spans="1:17" x14ac:dyDescent="0.25">
      <c r="A133" t="s">
        <v>269</v>
      </c>
      <c r="B133">
        <v>148</v>
      </c>
      <c r="C133" t="s">
        <v>270</v>
      </c>
      <c r="D133">
        <v>30.95</v>
      </c>
      <c r="E133">
        <v>69.05</v>
      </c>
      <c r="F133">
        <f>VLOOKUP(A133,lohrmann_abstm3py_capacmw_2015!$A$1:$D$146,4,FALSE)</f>
        <v>4921.7</v>
      </c>
      <c r="G133">
        <v>157</v>
      </c>
      <c r="H133">
        <f t="shared" si="18"/>
        <v>69.05</v>
      </c>
      <c r="I133">
        <f>VLOOKUP(G133,pgb_industrial_water_demad_2015!$D$2:$E$241,2,FALSE)</f>
        <v>353809000</v>
      </c>
      <c r="J133">
        <f t="shared" si="20"/>
        <v>24430511450</v>
      </c>
      <c r="K133" s="2">
        <f t="shared" si="17"/>
        <v>4921.7</v>
      </c>
      <c r="M133">
        <f t="shared" si="21"/>
        <v>157</v>
      </c>
      <c r="N133" s="2">
        <f t="shared" si="22"/>
        <v>69.05</v>
      </c>
      <c r="O133" s="2">
        <f t="shared" si="23"/>
        <v>4921.7</v>
      </c>
      <c r="Q133">
        <f t="shared" si="19"/>
        <v>4921.7</v>
      </c>
    </row>
    <row r="134" spans="1:17" x14ac:dyDescent="0.25">
      <c r="A134" t="s">
        <v>271</v>
      </c>
      <c r="B134">
        <v>158</v>
      </c>
      <c r="C134" t="s">
        <v>272</v>
      </c>
      <c r="D134">
        <v>100</v>
      </c>
      <c r="E134">
        <v>0</v>
      </c>
      <c r="F134">
        <f>VLOOKUP(A134,lohrmann_abstm3py_capacmw_2015!$A$1:$D$146,4,FALSE)</f>
        <v>544.5</v>
      </c>
      <c r="G134">
        <v>160</v>
      </c>
      <c r="H134">
        <f t="shared" si="18"/>
        <v>0</v>
      </c>
      <c r="I134">
        <f>VLOOKUP(G134,pgb_industrial_water_demad_2015!$D$2:$E$241,2,FALSE)</f>
        <v>15306500</v>
      </c>
      <c r="J134">
        <f t="shared" si="20"/>
        <v>0</v>
      </c>
      <c r="K134" s="2">
        <f t="shared" si="17"/>
        <v>0</v>
      </c>
      <c r="M134">
        <f t="shared" si="21"/>
        <v>160</v>
      </c>
      <c r="N134" s="2">
        <f t="shared" si="22"/>
        <v>0</v>
      </c>
      <c r="O134" s="2">
        <f t="shared" si="23"/>
        <v>0</v>
      </c>
      <c r="Q134" t="str">
        <f t="shared" si="19"/>
        <v/>
      </c>
    </row>
    <row r="135" spans="1:17" x14ac:dyDescent="0.25">
      <c r="A135" t="s">
        <v>273</v>
      </c>
      <c r="B135">
        <v>25</v>
      </c>
      <c r="C135" t="s">
        <v>274</v>
      </c>
      <c r="D135">
        <v>99.91</v>
      </c>
      <c r="E135">
        <v>0.09</v>
      </c>
      <c r="F135">
        <f>VLOOKUP(A135,lohrmann_abstm3py_capacmw_2015!$A$1:$D$146,4,FALSE)</f>
        <v>901.3</v>
      </c>
      <c r="G135">
        <v>146</v>
      </c>
      <c r="H135">
        <f t="shared" si="18"/>
        <v>0.09</v>
      </c>
      <c r="I135">
        <f>VLOOKUP(G135,pgb_industrial_water_demad_2015!$D$2:$E$241,2,FALSE)</f>
        <v>202771000</v>
      </c>
      <c r="J135">
        <f t="shared" si="20"/>
        <v>18249390</v>
      </c>
      <c r="K135" s="2">
        <f t="shared" si="17"/>
        <v>901.3</v>
      </c>
      <c r="M135">
        <f t="shared" si="21"/>
        <v>146</v>
      </c>
      <c r="N135" s="2">
        <f t="shared" si="22"/>
        <v>0.09</v>
      </c>
      <c r="O135" s="2">
        <f t="shared" si="23"/>
        <v>901.3</v>
      </c>
      <c r="Q135">
        <f t="shared" si="19"/>
        <v>901.3</v>
      </c>
    </row>
    <row r="136" spans="1:17" x14ac:dyDescent="0.25">
      <c r="A136" t="s">
        <v>275</v>
      </c>
      <c r="B136">
        <v>241</v>
      </c>
      <c r="C136" t="s">
        <v>276</v>
      </c>
      <c r="D136">
        <v>100</v>
      </c>
      <c r="E136">
        <v>0</v>
      </c>
      <c r="F136">
        <f>VLOOKUP(A136,lohrmann_abstm3py_capacmw_2015!$A$1:$D$146,4,FALSE)</f>
        <v>120</v>
      </c>
      <c r="G136">
        <v>161</v>
      </c>
      <c r="H136">
        <f t="shared" si="18"/>
        <v>0</v>
      </c>
      <c r="I136">
        <f>VLOOKUP(G136,pgb_industrial_water_demad_2015!$D$2:$E$241,2,FALSE)</f>
        <v>13514400</v>
      </c>
      <c r="J136">
        <f t="shared" si="20"/>
        <v>0</v>
      </c>
      <c r="K136" s="2">
        <f t="shared" si="17"/>
        <v>0</v>
      </c>
      <c r="M136">
        <f t="shared" si="21"/>
        <v>161</v>
      </c>
      <c r="N136" s="2">
        <f t="shared" si="22"/>
        <v>0</v>
      </c>
      <c r="O136" s="2">
        <f t="shared" si="23"/>
        <v>0</v>
      </c>
      <c r="Q136" t="str">
        <f t="shared" si="19"/>
        <v/>
      </c>
    </row>
    <row r="137" spans="1:17" x14ac:dyDescent="0.25">
      <c r="A137" t="s">
        <v>277</v>
      </c>
      <c r="B137">
        <v>168</v>
      </c>
      <c r="C137" t="s">
        <v>278</v>
      </c>
      <c r="D137">
        <v>100</v>
      </c>
      <c r="E137">
        <v>0</v>
      </c>
      <c r="F137" t="e">
        <f>VLOOKUP(A137,lohrmann_abstm3py_capacmw_2015!$A$1:$D$146,4,FALSE)</f>
        <v>#N/A</v>
      </c>
      <c r="G137">
        <v>164</v>
      </c>
      <c r="H137">
        <f t="shared" si="18"/>
        <v>0</v>
      </c>
      <c r="I137" t="e">
        <f>VLOOKUP(G137,pgb_industrial_water_demad_2015!$D$2:$E$241,2,FALSE)</f>
        <v>#N/A</v>
      </c>
      <c r="J137" t="e">
        <f t="shared" si="20"/>
        <v>#N/A</v>
      </c>
      <c r="K137" s="2">
        <f t="shared" si="17"/>
        <v>0</v>
      </c>
      <c r="M137">
        <f t="shared" si="21"/>
        <v>164</v>
      </c>
      <c r="N137" s="2">
        <f t="shared" si="22"/>
        <v>0</v>
      </c>
      <c r="O137" s="2">
        <f t="shared" si="23"/>
        <v>0</v>
      </c>
      <c r="Q137" t="str">
        <f t="shared" si="19"/>
        <v/>
      </c>
    </row>
    <row r="138" spans="1:17" x14ac:dyDescent="0.25">
      <c r="A138" t="s">
        <v>279</v>
      </c>
      <c r="B138">
        <v>167</v>
      </c>
      <c r="C138" t="s">
        <v>280</v>
      </c>
      <c r="D138">
        <v>100</v>
      </c>
      <c r="E138">
        <v>0</v>
      </c>
      <c r="F138" t="e">
        <f>VLOOKUP(A138,lohrmann_abstm3py_capacmw_2015!$A$1:$D$146,4,FALSE)</f>
        <v>#N/A</v>
      </c>
      <c r="G138">
        <v>163</v>
      </c>
      <c r="H138">
        <f t="shared" si="18"/>
        <v>0</v>
      </c>
      <c r="I138">
        <f>VLOOKUP(G138,pgb_industrial_water_demad_2015!$D$2:$E$241,2,FALSE)</f>
        <v>95009800</v>
      </c>
      <c r="J138">
        <f t="shared" si="20"/>
        <v>0</v>
      </c>
      <c r="K138" s="2">
        <f t="shared" si="17"/>
        <v>0</v>
      </c>
      <c r="M138">
        <f t="shared" si="21"/>
        <v>163</v>
      </c>
      <c r="N138" s="2">
        <f t="shared" si="22"/>
        <v>0</v>
      </c>
      <c r="O138" s="2">
        <f t="shared" si="23"/>
        <v>0</v>
      </c>
      <c r="Q138" t="str">
        <f t="shared" si="19"/>
        <v/>
      </c>
    </row>
    <row r="139" spans="1:17" x14ac:dyDescent="0.25">
      <c r="A139" t="s">
        <v>281</v>
      </c>
      <c r="B139">
        <v>165</v>
      </c>
      <c r="C139" t="s">
        <v>282</v>
      </c>
      <c r="D139">
        <v>16.600000000000001</v>
      </c>
      <c r="E139">
        <v>83.4</v>
      </c>
      <c r="F139">
        <f>VLOOKUP(A139,lohrmann_abstm3py_capacmw_2015!$A$1:$D$146,4,FALSE)</f>
        <v>23097.53</v>
      </c>
      <c r="G139">
        <v>158</v>
      </c>
      <c r="H139">
        <f t="shared" si="18"/>
        <v>83.4</v>
      </c>
      <c r="I139">
        <f>VLOOKUP(G139,pgb_industrial_water_demad_2015!$D$2:$E$241,2,FALSE)</f>
        <v>7138910000</v>
      </c>
      <c r="J139">
        <f t="shared" si="20"/>
        <v>595385094000</v>
      </c>
      <c r="K139" s="2">
        <f t="shared" si="17"/>
        <v>23097.53</v>
      </c>
      <c r="M139">
        <f t="shared" si="21"/>
        <v>158</v>
      </c>
      <c r="N139" s="2">
        <f t="shared" si="22"/>
        <v>83.4</v>
      </c>
      <c r="O139" s="2">
        <f t="shared" si="23"/>
        <v>23097.53</v>
      </c>
      <c r="Q139">
        <f t="shared" si="19"/>
        <v>23097.53</v>
      </c>
    </row>
    <row r="140" spans="1:17" x14ac:dyDescent="0.25">
      <c r="A140" t="s">
        <v>283</v>
      </c>
      <c r="B140">
        <v>159</v>
      </c>
      <c r="C140" t="s">
        <v>284</v>
      </c>
      <c r="D140">
        <v>100</v>
      </c>
      <c r="E140">
        <v>0</v>
      </c>
      <c r="F140" t="e">
        <f>VLOOKUP(A140,lohrmann_abstm3py_capacmw_2015!$A$1:$D$146,4,FALSE)</f>
        <v>#N/A</v>
      </c>
      <c r="G140">
        <v>152</v>
      </c>
      <c r="H140">
        <f t="shared" si="18"/>
        <v>0</v>
      </c>
      <c r="I140">
        <f>VLOOKUP(G140,pgb_industrial_water_demad_2015!$D$2:$E$241,2,FALSE)</f>
        <v>0</v>
      </c>
      <c r="J140">
        <f t="shared" si="20"/>
        <v>0</v>
      </c>
      <c r="K140" s="2">
        <f t="shared" si="17"/>
        <v>0</v>
      </c>
      <c r="M140">
        <f t="shared" si="21"/>
        <v>152</v>
      </c>
      <c r="N140" s="2">
        <f t="shared" si="22"/>
        <v>0</v>
      </c>
      <c r="O140" s="2">
        <f t="shared" si="23"/>
        <v>0</v>
      </c>
      <c r="Q140" t="str">
        <f t="shared" si="19"/>
        <v/>
      </c>
    </row>
    <row r="141" spans="1:17" x14ac:dyDescent="0.25">
      <c r="A141" t="s">
        <v>285</v>
      </c>
      <c r="B141">
        <v>172</v>
      </c>
      <c r="C141" t="s">
        <v>286</v>
      </c>
      <c r="D141">
        <v>93.79</v>
      </c>
      <c r="E141">
        <v>6.21</v>
      </c>
      <c r="F141">
        <f>VLOOKUP(A141,lohrmann_abstm3py_capacmw_2015!$A$1:$D$146,4,FALSE)</f>
        <v>2454.4</v>
      </c>
      <c r="G141">
        <v>170</v>
      </c>
      <c r="H141">
        <f t="shared" si="18"/>
        <v>6.21</v>
      </c>
      <c r="I141">
        <f>VLOOKUP(G141,pgb_industrial_water_demad_2015!$D$2:$E$241,2,FALSE)</f>
        <v>309893000</v>
      </c>
      <c r="J141">
        <f t="shared" si="20"/>
        <v>1924435530</v>
      </c>
      <c r="K141" s="2">
        <f t="shared" si="17"/>
        <v>2454.4</v>
      </c>
      <c r="M141">
        <f t="shared" si="21"/>
        <v>170</v>
      </c>
      <c r="N141" s="2">
        <f t="shared" si="22"/>
        <v>6.21</v>
      </c>
      <c r="O141" s="2">
        <f t="shared" si="23"/>
        <v>2454.4</v>
      </c>
      <c r="Q141">
        <f t="shared" si="19"/>
        <v>2454.4</v>
      </c>
    </row>
    <row r="142" spans="1:17" x14ac:dyDescent="0.25">
      <c r="A142" t="s">
        <v>287</v>
      </c>
      <c r="B142">
        <v>171</v>
      </c>
      <c r="C142" t="s">
        <v>288</v>
      </c>
      <c r="D142">
        <v>99.73</v>
      </c>
      <c r="E142">
        <v>0.27</v>
      </c>
      <c r="F142">
        <f>VLOOKUP(A142,lohrmann_abstm3py_capacmw_2015!$A$1:$D$146,4,FALSE)</f>
        <v>186.3</v>
      </c>
      <c r="G142">
        <v>156</v>
      </c>
      <c r="H142">
        <f t="shared" si="18"/>
        <v>0.27</v>
      </c>
      <c r="I142">
        <f>VLOOKUP(G142,pgb_industrial_water_demad_2015!$D$2:$E$241,2,FALSE)</f>
        <v>323466000</v>
      </c>
      <c r="J142">
        <f t="shared" si="20"/>
        <v>87335820</v>
      </c>
      <c r="K142" s="2">
        <f t="shared" si="17"/>
        <v>186.3</v>
      </c>
      <c r="M142">
        <f t="shared" si="21"/>
        <v>156</v>
      </c>
      <c r="N142" s="2">
        <f t="shared" si="22"/>
        <v>0.27</v>
      </c>
      <c r="O142" s="2">
        <f t="shared" si="23"/>
        <v>186.3</v>
      </c>
      <c r="Q142">
        <f t="shared" si="19"/>
        <v>186.3</v>
      </c>
    </row>
    <row r="143" spans="1:17" x14ac:dyDescent="0.25">
      <c r="A143" t="s">
        <v>289</v>
      </c>
      <c r="B143">
        <v>162</v>
      </c>
      <c r="C143" t="s">
        <v>290</v>
      </c>
      <c r="D143">
        <v>100</v>
      </c>
      <c r="E143">
        <v>0</v>
      </c>
      <c r="F143" t="e">
        <f>VLOOKUP(A143,lohrmann_abstm3py_capacmw_2015!$A$1:$D$146,4,FALSE)</f>
        <v>#N/A</v>
      </c>
      <c r="G143">
        <v>153</v>
      </c>
      <c r="H143">
        <f t="shared" si="18"/>
        <v>0</v>
      </c>
      <c r="I143">
        <f>VLOOKUP(G143,pgb_industrial_water_demad_2015!$D$2:$E$241,2,FALSE)</f>
        <v>22086200</v>
      </c>
      <c r="J143">
        <f t="shared" si="20"/>
        <v>0</v>
      </c>
      <c r="K143" s="2">
        <f t="shared" si="17"/>
        <v>0</v>
      </c>
      <c r="M143">
        <f t="shared" si="21"/>
        <v>153</v>
      </c>
      <c r="N143" s="2">
        <f t="shared" si="22"/>
        <v>0</v>
      </c>
      <c r="O143" s="2">
        <f t="shared" si="23"/>
        <v>0</v>
      </c>
      <c r="Q143" t="str">
        <f t="shared" si="19"/>
        <v/>
      </c>
    </row>
    <row r="144" spans="1:17" x14ac:dyDescent="0.25">
      <c r="A144" t="s">
        <v>291</v>
      </c>
      <c r="B144">
        <v>164</v>
      </c>
      <c r="C144" t="s">
        <v>292</v>
      </c>
      <c r="D144">
        <v>11.24</v>
      </c>
      <c r="E144">
        <v>88.76</v>
      </c>
      <c r="F144">
        <f>VLOOKUP(A144,lohrmann_abstm3py_capacmw_2015!$A$1:$D$146,4,FALSE)</f>
        <v>8919.1</v>
      </c>
      <c r="G144">
        <v>155</v>
      </c>
      <c r="H144">
        <f t="shared" si="18"/>
        <v>88.76</v>
      </c>
      <c r="I144">
        <f>VLOOKUP(G144,pgb_industrial_water_demad_2015!$D$2:$E$241,2,FALSE)</f>
        <v>1091100000</v>
      </c>
      <c r="J144">
        <f t="shared" si="20"/>
        <v>96846036000</v>
      </c>
      <c r="K144" s="2">
        <f t="shared" ref="K144:K175" si="24">IF(E144=0,0,IF(ISNA(F144),"",F144))</f>
        <v>8919.1</v>
      </c>
      <c r="M144">
        <f t="shared" si="21"/>
        <v>155</v>
      </c>
      <c r="N144" s="2">
        <f t="shared" si="22"/>
        <v>88.76</v>
      </c>
      <c r="O144" s="2">
        <f t="shared" si="23"/>
        <v>8919.1</v>
      </c>
      <c r="Q144">
        <f t="shared" si="19"/>
        <v>8919.1</v>
      </c>
    </row>
    <row r="145" spans="1:17" x14ac:dyDescent="0.25">
      <c r="A145" t="s">
        <v>293</v>
      </c>
      <c r="B145">
        <v>48</v>
      </c>
      <c r="C145" t="s">
        <v>294</v>
      </c>
      <c r="D145">
        <v>100</v>
      </c>
      <c r="E145">
        <v>0</v>
      </c>
      <c r="F145" t="e">
        <f>VLOOKUP(A145,lohrmann_abstm3py_capacmw_2015!$A$1:$D$146,4,FALSE)</f>
        <v>#N/A</v>
      </c>
      <c r="G145">
        <v>142</v>
      </c>
      <c r="H145">
        <f t="shared" si="18"/>
        <v>0</v>
      </c>
      <c r="I145">
        <f>VLOOKUP(G145,pgb_industrial_water_demad_2015!$D$2:$E$241,2,FALSE)</f>
        <v>0</v>
      </c>
      <c r="J145">
        <f t="shared" si="20"/>
        <v>0</v>
      </c>
      <c r="K145" s="2">
        <f t="shared" si="24"/>
        <v>0</v>
      </c>
      <c r="M145">
        <f t="shared" si="21"/>
        <v>142</v>
      </c>
      <c r="N145" s="2">
        <f t="shared" si="22"/>
        <v>0</v>
      </c>
      <c r="O145" s="2">
        <f t="shared" si="23"/>
        <v>0</v>
      </c>
      <c r="Q145" t="str">
        <f t="shared" si="19"/>
        <v/>
      </c>
    </row>
    <row r="146" spans="1:17" x14ac:dyDescent="0.25">
      <c r="A146" t="s">
        <v>295</v>
      </c>
      <c r="B146">
        <v>166</v>
      </c>
      <c r="C146" t="s">
        <v>296</v>
      </c>
      <c r="D146">
        <v>51.74</v>
      </c>
      <c r="E146">
        <v>48.26</v>
      </c>
      <c r="F146">
        <f>VLOOKUP(A146,lohrmann_abstm3py_capacmw_2015!$A$1:$D$146,4,FALSE)</f>
        <v>1235</v>
      </c>
      <c r="G146">
        <v>159</v>
      </c>
      <c r="H146">
        <f t="shared" si="18"/>
        <v>48.26</v>
      </c>
      <c r="I146">
        <f>VLOOKUP(G146,pgb_industrial_water_demad_2015!$D$2:$E$241,2,FALSE)</f>
        <v>1994190000</v>
      </c>
      <c r="J146">
        <f t="shared" si="20"/>
        <v>96239609400</v>
      </c>
      <c r="K146" s="2">
        <f t="shared" si="24"/>
        <v>1235</v>
      </c>
      <c r="M146">
        <f t="shared" si="21"/>
        <v>159</v>
      </c>
      <c r="N146" s="2">
        <f t="shared" si="22"/>
        <v>48.26</v>
      </c>
      <c r="O146" s="2">
        <f t="shared" si="23"/>
        <v>1235</v>
      </c>
      <c r="Q146">
        <f t="shared" si="19"/>
        <v>1235</v>
      </c>
    </row>
    <row r="147" spans="1:17" x14ac:dyDescent="0.25">
      <c r="A147" t="s">
        <v>297</v>
      </c>
      <c r="B147">
        <v>153</v>
      </c>
      <c r="C147" t="s">
        <v>298</v>
      </c>
      <c r="D147">
        <v>98.59</v>
      </c>
      <c r="E147">
        <v>1.41</v>
      </c>
      <c r="F147">
        <f>VLOOKUP(A147,lohrmann_abstm3py_capacmw_2015!$A$1:$D$146,4,FALSE)</f>
        <v>8118.85</v>
      </c>
      <c r="G147">
        <v>171</v>
      </c>
      <c r="H147">
        <f t="shared" si="18"/>
        <v>1.41</v>
      </c>
      <c r="I147">
        <f>VLOOKUP(G147,pgb_industrial_water_demad_2015!$D$2:$E$241,2,FALSE)</f>
        <v>35640900</v>
      </c>
      <c r="J147">
        <f t="shared" si="20"/>
        <v>50253669</v>
      </c>
      <c r="K147" s="2">
        <f t="shared" si="24"/>
        <v>8118.85</v>
      </c>
      <c r="M147">
        <f t="shared" si="21"/>
        <v>171</v>
      </c>
      <c r="N147" s="2">
        <f t="shared" si="22"/>
        <v>1.41</v>
      </c>
      <c r="O147" s="2">
        <f t="shared" si="23"/>
        <v>8118.85</v>
      </c>
      <c r="Q147">
        <f t="shared" si="19"/>
        <v>8118.85</v>
      </c>
    </row>
    <row r="148" spans="1:17" x14ac:dyDescent="0.25">
      <c r="A148" t="s">
        <v>299</v>
      </c>
      <c r="B148">
        <v>178</v>
      </c>
      <c r="C148" t="s">
        <v>300</v>
      </c>
      <c r="D148">
        <v>98.08</v>
      </c>
      <c r="E148">
        <v>1.92</v>
      </c>
      <c r="F148">
        <f>VLOOKUP(A148,lohrmann_abstm3py_capacmw_2015!$A$1:$D$146,4,FALSE)</f>
        <v>16932.61</v>
      </c>
      <c r="G148">
        <v>169</v>
      </c>
      <c r="H148">
        <f t="shared" si="18"/>
        <v>1.92</v>
      </c>
      <c r="I148">
        <f>VLOOKUP(G148,pgb_industrial_water_demad_2015!$D$2:$E$241,2,FALSE)</f>
        <v>4673420000</v>
      </c>
      <c r="J148">
        <f t="shared" si="20"/>
        <v>8972966400</v>
      </c>
      <c r="K148" s="2">
        <f t="shared" si="24"/>
        <v>16932.61</v>
      </c>
      <c r="M148">
        <f t="shared" si="21"/>
        <v>169</v>
      </c>
      <c r="N148" s="2">
        <f t="shared" si="22"/>
        <v>1.92</v>
      </c>
      <c r="O148" s="2">
        <f t="shared" si="23"/>
        <v>16932.61</v>
      </c>
      <c r="Q148">
        <f t="shared" si="19"/>
        <v>16932.61</v>
      </c>
    </row>
    <row r="149" spans="1:17" x14ac:dyDescent="0.25">
      <c r="A149" t="s">
        <v>301</v>
      </c>
      <c r="B149">
        <v>183</v>
      </c>
      <c r="C149" t="s">
        <v>302</v>
      </c>
      <c r="D149">
        <v>100</v>
      </c>
      <c r="E149">
        <v>0</v>
      </c>
      <c r="F149" t="e">
        <f>VLOOKUP(A149,lohrmann_abstm3py_capacmw_2015!$A$1:$D$146,4,FALSE)</f>
        <v>#N/A</v>
      </c>
      <c r="G149">
        <v>181</v>
      </c>
      <c r="H149">
        <f t="shared" si="18"/>
        <v>0</v>
      </c>
      <c r="I149">
        <f>VLOOKUP(G149,pgb_industrial_water_demad_2015!$D$2:$E$241,2,FALSE)</f>
        <v>0</v>
      </c>
      <c r="J149">
        <f t="shared" si="20"/>
        <v>0</v>
      </c>
      <c r="K149" s="2">
        <f t="shared" si="24"/>
        <v>0</v>
      </c>
      <c r="M149">
        <f t="shared" si="21"/>
        <v>181</v>
      </c>
      <c r="N149" s="2">
        <f t="shared" si="22"/>
        <v>0</v>
      </c>
      <c r="O149" s="2">
        <f t="shared" si="23"/>
        <v>0</v>
      </c>
      <c r="Q149" t="str">
        <f t="shared" si="19"/>
        <v/>
      </c>
    </row>
    <row r="150" spans="1:17" x14ac:dyDescent="0.25">
      <c r="A150" t="s">
        <v>303</v>
      </c>
      <c r="B150">
        <v>180</v>
      </c>
      <c r="C150" t="s">
        <v>304</v>
      </c>
      <c r="D150">
        <v>18.38</v>
      </c>
      <c r="E150">
        <v>81.62</v>
      </c>
      <c r="F150">
        <f>VLOOKUP(A150,lohrmann_abstm3py_capacmw_2015!$A$1:$D$146,4,FALSE)</f>
        <v>879.71</v>
      </c>
      <c r="G150">
        <v>162</v>
      </c>
      <c r="H150">
        <f t="shared" si="18"/>
        <v>81.62</v>
      </c>
      <c r="I150">
        <f>VLOOKUP(G150,pgb_industrial_water_demad_2015!$D$2:$E$241,2,FALSE)</f>
        <v>276835000</v>
      </c>
      <c r="J150">
        <f t="shared" si="20"/>
        <v>22595272700</v>
      </c>
      <c r="K150" s="2">
        <f t="shared" si="24"/>
        <v>879.71</v>
      </c>
      <c r="M150">
        <f t="shared" si="21"/>
        <v>162</v>
      </c>
      <c r="N150" s="2">
        <f t="shared" si="22"/>
        <v>81.62</v>
      </c>
      <c r="O150" s="2">
        <f t="shared" si="23"/>
        <v>879.71</v>
      </c>
      <c r="Q150">
        <f t="shared" si="19"/>
        <v>879.71</v>
      </c>
    </row>
    <row r="151" spans="1:17" x14ac:dyDescent="0.25">
      <c r="A151" t="s">
        <v>305</v>
      </c>
      <c r="B151">
        <v>182</v>
      </c>
      <c r="C151" t="s">
        <v>306</v>
      </c>
      <c r="D151">
        <v>100</v>
      </c>
      <c r="E151">
        <v>0</v>
      </c>
      <c r="F151" t="e">
        <f>VLOOKUP(A151,lohrmann_abstm3py_capacmw_2015!$A$1:$D$146,4,FALSE)</f>
        <v>#N/A</v>
      </c>
      <c r="G151">
        <v>167</v>
      </c>
      <c r="H151">
        <f t="shared" si="18"/>
        <v>0</v>
      </c>
      <c r="I151">
        <f>VLOOKUP(G151,pgb_industrial_water_demad_2015!$D$2:$E$241,2,FALSE)</f>
        <v>24165300</v>
      </c>
      <c r="J151">
        <f t="shared" si="20"/>
        <v>0</v>
      </c>
      <c r="K151" s="2">
        <f t="shared" si="24"/>
        <v>0</v>
      </c>
      <c r="M151">
        <f t="shared" si="21"/>
        <v>167</v>
      </c>
      <c r="N151" s="2">
        <f t="shared" si="22"/>
        <v>0</v>
      </c>
      <c r="O151" s="2">
        <f t="shared" si="23"/>
        <v>0</v>
      </c>
      <c r="Q151" t="str">
        <f t="shared" si="19"/>
        <v/>
      </c>
    </row>
    <row r="152" spans="1:17" x14ac:dyDescent="0.25">
      <c r="A152" t="s">
        <v>307</v>
      </c>
      <c r="B152">
        <v>173</v>
      </c>
      <c r="C152" t="s">
        <v>308</v>
      </c>
      <c r="D152">
        <v>100</v>
      </c>
      <c r="E152">
        <v>0</v>
      </c>
      <c r="F152" t="e">
        <f>VLOOKUP(A152,lohrmann_abstm3py_capacmw_2015!$A$1:$D$146,4,FALSE)</f>
        <v>#N/A</v>
      </c>
      <c r="G152">
        <v>182</v>
      </c>
      <c r="H152">
        <f t="shared" si="18"/>
        <v>0</v>
      </c>
      <c r="I152">
        <f>VLOOKUP(G152,pgb_industrial_water_demad_2015!$D$2:$E$241,2,FALSE)</f>
        <v>277918000</v>
      </c>
      <c r="J152">
        <f t="shared" si="20"/>
        <v>0</v>
      </c>
      <c r="K152" s="2">
        <f t="shared" si="24"/>
        <v>0</v>
      </c>
      <c r="M152">
        <f t="shared" si="21"/>
        <v>182</v>
      </c>
      <c r="N152" s="2">
        <f t="shared" si="22"/>
        <v>0</v>
      </c>
      <c r="O152" s="2">
        <f t="shared" si="23"/>
        <v>0</v>
      </c>
      <c r="Q152" t="str">
        <f t="shared" si="19"/>
        <v/>
      </c>
    </row>
    <row r="153" spans="1:17" x14ac:dyDescent="0.25">
      <c r="A153" t="s">
        <v>309</v>
      </c>
      <c r="B153">
        <v>175</v>
      </c>
      <c r="C153" t="s">
        <v>310</v>
      </c>
      <c r="D153">
        <v>86.23</v>
      </c>
      <c r="E153">
        <v>13.77</v>
      </c>
      <c r="F153">
        <f>VLOOKUP(A153,lohrmann_abstm3py_capacmw_2015!$A$1:$D$146,4,FALSE)</f>
        <v>4676.2700000000004</v>
      </c>
      <c r="G153">
        <v>166</v>
      </c>
      <c r="H153">
        <f t="shared" si="18"/>
        <v>13.77</v>
      </c>
      <c r="I153">
        <f>VLOOKUP(G153,pgb_industrial_water_demad_2015!$D$2:$E$241,2,FALSE)</f>
        <v>803033000</v>
      </c>
      <c r="J153">
        <f t="shared" si="20"/>
        <v>11057764410</v>
      </c>
      <c r="K153" s="2">
        <f t="shared" si="24"/>
        <v>4676.2700000000004</v>
      </c>
      <c r="M153">
        <f t="shared" si="21"/>
        <v>166</v>
      </c>
      <c r="N153" s="2">
        <f t="shared" si="22"/>
        <v>13.77</v>
      </c>
      <c r="O153" s="2">
        <f t="shared" si="23"/>
        <v>4676.2700000000004</v>
      </c>
      <c r="Q153">
        <f t="shared" si="19"/>
        <v>4676.2700000000004</v>
      </c>
    </row>
    <row r="154" spans="1:17" x14ac:dyDescent="0.25">
      <c r="A154" t="s">
        <v>311</v>
      </c>
      <c r="B154">
        <v>189</v>
      </c>
      <c r="C154" t="s">
        <v>312</v>
      </c>
      <c r="D154">
        <v>3.64</v>
      </c>
      <c r="E154">
        <v>96.36</v>
      </c>
      <c r="F154">
        <f>VLOOKUP(A154,lohrmann_abstm3py_capacmw_2015!$A$1:$D$146,4,FALSE)</f>
        <v>11124.38</v>
      </c>
      <c r="G154">
        <v>168</v>
      </c>
      <c r="H154">
        <f t="shared" si="18"/>
        <v>96.36</v>
      </c>
      <c r="I154">
        <f>VLOOKUP(G154,pgb_industrial_water_demad_2015!$D$2:$E$241,2,FALSE)</f>
        <v>7865710000</v>
      </c>
      <c r="J154">
        <f t="shared" si="20"/>
        <v>757939815600</v>
      </c>
      <c r="K154" s="2">
        <f t="shared" si="24"/>
        <v>11124.38</v>
      </c>
      <c r="M154">
        <f t="shared" si="21"/>
        <v>168</v>
      </c>
      <c r="N154" s="2">
        <f t="shared" si="22"/>
        <v>96.36</v>
      </c>
      <c r="O154" s="2">
        <f t="shared" si="23"/>
        <v>11124.38</v>
      </c>
      <c r="Q154">
        <f t="shared" si="19"/>
        <v>11124.38</v>
      </c>
    </row>
    <row r="155" spans="1:17" x14ac:dyDescent="0.25">
      <c r="A155" t="s">
        <v>313</v>
      </c>
      <c r="B155">
        <v>179</v>
      </c>
      <c r="C155" t="s">
        <v>314</v>
      </c>
      <c r="D155">
        <v>32.42</v>
      </c>
      <c r="E155">
        <v>67.58</v>
      </c>
      <c r="F155">
        <f>VLOOKUP(A155,lohrmann_abstm3py_capacmw_2015!$A$1:$D$146,4,FALSE)</f>
        <v>30188.2</v>
      </c>
      <c r="G155">
        <v>177</v>
      </c>
      <c r="H155">
        <f t="shared" si="18"/>
        <v>67.58</v>
      </c>
      <c r="I155">
        <f>VLOOKUP(G155,pgb_industrial_water_demad_2015!$D$2:$E$241,2,FALSE)</f>
        <v>15145200000</v>
      </c>
      <c r="J155">
        <f t="shared" si="20"/>
        <v>1023512616000</v>
      </c>
      <c r="K155" s="2">
        <f t="shared" si="24"/>
        <v>30188.2</v>
      </c>
      <c r="M155">
        <f t="shared" si="21"/>
        <v>177</v>
      </c>
      <c r="N155" s="2">
        <f t="shared" si="22"/>
        <v>67.58</v>
      </c>
      <c r="O155" s="2">
        <f t="shared" si="23"/>
        <v>30188.2</v>
      </c>
      <c r="Q155">
        <f t="shared" si="19"/>
        <v>30188.2</v>
      </c>
    </row>
    <row r="156" spans="1:17" x14ac:dyDescent="0.25">
      <c r="A156" t="s">
        <v>315</v>
      </c>
      <c r="B156">
        <v>181</v>
      </c>
      <c r="C156" t="s">
        <v>316</v>
      </c>
      <c r="D156">
        <v>98.3</v>
      </c>
      <c r="E156">
        <v>1.7</v>
      </c>
      <c r="F156">
        <f>VLOOKUP(A156,lohrmann_abstm3py_capacmw_2015!$A$1:$D$146,4,FALSE)</f>
        <v>6141</v>
      </c>
      <c r="G156">
        <v>180</v>
      </c>
      <c r="H156">
        <f t="shared" si="18"/>
        <v>1.7</v>
      </c>
      <c r="I156">
        <f>VLOOKUP(G156,pgb_industrial_water_demad_2015!$D$2:$E$241,2,FALSE)</f>
        <v>3313800000</v>
      </c>
      <c r="J156">
        <f t="shared" si="20"/>
        <v>5633460000</v>
      </c>
      <c r="K156" s="2">
        <f t="shared" si="24"/>
        <v>6141</v>
      </c>
      <c r="M156">
        <f t="shared" si="21"/>
        <v>180</v>
      </c>
      <c r="N156" s="2">
        <f t="shared" si="22"/>
        <v>1.7</v>
      </c>
      <c r="O156" s="2">
        <f t="shared" si="23"/>
        <v>6141</v>
      </c>
      <c r="Q156">
        <f t="shared" si="19"/>
        <v>6141</v>
      </c>
    </row>
    <row r="157" spans="1:17" x14ac:dyDescent="0.25">
      <c r="A157" t="s">
        <v>317</v>
      </c>
      <c r="B157">
        <v>190</v>
      </c>
      <c r="C157" t="s">
        <v>318</v>
      </c>
      <c r="D157">
        <v>47.59</v>
      </c>
      <c r="E157">
        <v>52.41</v>
      </c>
      <c r="F157">
        <f>VLOOKUP(A157,lohrmann_abstm3py_capacmw_2015!$A$1:$D$146,4,FALSE)</f>
        <v>5524.5</v>
      </c>
      <c r="G157">
        <v>178</v>
      </c>
      <c r="H157">
        <f t="shared" si="18"/>
        <v>52.41</v>
      </c>
      <c r="I157">
        <f>VLOOKUP(G157,pgb_industrial_water_demad_2015!$D$2:$E$241,2,FALSE)</f>
        <v>231068000</v>
      </c>
      <c r="J157">
        <f t="shared" si="20"/>
        <v>12110273880</v>
      </c>
      <c r="K157" s="2">
        <f t="shared" si="24"/>
        <v>5524.5</v>
      </c>
      <c r="M157">
        <f t="shared" si="21"/>
        <v>178</v>
      </c>
      <c r="N157" s="2">
        <f t="shared" si="22"/>
        <v>52.41</v>
      </c>
      <c r="O157" s="2">
        <f t="shared" si="23"/>
        <v>5524.5</v>
      </c>
      <c r="Q157">
        <f t="shared" si="19"/>
        <v>5524.5</v>
      </c>
    </row>
    <row r="158" spans="1:17" x14ac:dyDescent="0.25">
      <c r="A158" t="s">
        <v>319</v>
      </c>
      <c r="B158">
        <v>185</v>
      </c>
      <c r="C158" t="s">
        <v>320</v>
      </c>
      <c r="D158">
        <v>5.08</v>
      </c>
      <c r="E158">
        <v>94.92</v>
      </c>
      <c r="F158">
        <f>VLOOKUP(A158,lohrmann_abstm3py_capacmw_2015!$A$1:$D$146,4,FALSE)</f>
        <v>10541.5</v>
      </c>
      <c r="G158">
        <v>183</v>
      </c>
      <c r="H158">
        <f t="shared" si="18"/>
        <v>94.92</v>
      </c>
      <c r="I158">
        <f>VLOOKUP(G158,pgb_industrial_water_demad_2015!$D$2:$E$241,2,FALSE)</f>
        <v>14081600</v>
      </c>
      <c r="J158">
        <f t="shared" si="20"/>
        <v>1336625472</v>
      </c>
      <c r="K158" s="2">
        <f t="shared" si="24"/>
        <v>10541.5</v>
      </c>
      <c r="M158">
        <f t="shared" si="21"/>
        <v>183</v>
      </c>
      <c r="N158" s="2">
        <f t="shared" si="22"/>
        <v>94.92</v>
      </c>
      <c r="O158" s="2">
        <f t="shared" si="23"/>
        <v>10541.5</v>
      </c>
      <c r="Q158">
        <f t="shared" si="19"/>
        <v>10541.5</v>
      </c>
    </row>
    <row r="159" spans="1:17" x14ac:dyDescent="0.25">
      <c r="A159" t="s">
        <v>321</v>
      </c>
      <c r="B159">
        <v>188</v>
      </c>
      <c r="C159" t="s">
        <v>322</v>
      </c>
      <c r="D159">
        <v>41.27</v>
      </c>
      <c r="E159">
        <v>58.73</v>
      </c>
      <c r="F159">
        <f>VLOOKUP(A159,lohrmann_abstm3py_capacmw_2015!$A$1:$D$146,4,FALSE)</f>
        <v>11302</v>
      </c>
      <c r="G159">
        <v>172</v>
      </c>
      <c r="H159">
        <f t="shared" si="18"/>
        <v>58.73</v>
      </c>
      <c r="I159">
        <f>VLOOKUP(G159,pgb_industrial_water_demad_2015!$D$2:$E$241,2,FALSE)</f>
        <v>16925300000</v>
      </c>
      <c r="J159">
        <f t="shared" si="20"/>
        <v>994022869000</v>
      </c>
      <c r="K159" s="2">
        <f t="shared" si="24"/>
        <v>11302</v>
      </c>
      <c r="M159">
        <f t="shared" si="21"/>
        <v>172</v>
      </c>
      <c r="N159" s="2">
        <f t="shared" si="22"/>
        <v>58.73</v>
      </c>
      <c r="O159" s="2">
        <f t="shared" si="23"/>
        <v>11302</v>
      </c>
      <c r="Q159">
        <f t="shared" si="19"/>
        <v>11302</v>
      </c>
    </row>
    <row r="160" spans="1:17" x14ac:dyDescent="0.25">
      <c r="A160" t="s">
        <v>323</v>
      </c>
      <c r="B160">
        <v>191</v>
      </c>
      <c r="C160" t="s">
        <v>324</v>
      </c>
      <c r="D160">
        <v>8.0500000000000007</v>
      </c>
      <c r="E160">
        <v>91.95</v>
      </c>
      <c r="F160">
        <f>VLOOKUP(A160,lohrmann_abstm3py_capacmw_2015!$A$1:$D$146,4,FALSE)</f>
        <v>192238.04</v>
      </c>
      <c r="G160">
        <v>176</v>
      </c>
      <c r="H160">
        <f t="shared" si="18"/>
        <v>91.95</v>
      </c>
      <c r="I160">
        <f>VLOOKUP(G160,pgb_industrial_water_demad_2015!$D$2:$E$241,2,FALSE)</f>
        <v>130975000000</v>
      </c>
      <c r="J160">
        <f t="shared" si="20"/>
        <v>12043151250000</v>
      </c>
      <c r="K160" s="2">
        <f t="shared" si="24"/>
        <v>192238.04</v>
      </c>
      <c r="M160">
        <f t="shared" si="21"/>
        <v>176</v>
      </c>
      <c r="N160" s="2">
        <f t="shared" si="22"/>
        <v>91.95</v>
      </c>
      <c r="O160" s="2">
        <f t="shared" si="23"/>
        <v>192238.04</v>
      </c>
      <c r="Q160">
        <f t="shared" si="19"/>
        <v>192238.04</v>
      </c>
    </row>
    <row r="161" spans="1:17" x14ac:dyDescent="0.25">
      <c r="A161" t="s">
        <v>325</v>
      </c>
      <c r="B161">
        <v>192</v>
      </c>
      <c r="C161" t="s">
        <v>326</v>
      </c>
      <c r="D161">
        <v>100</v>
      </c>
      <c r="E161">
        <v>0</v>
      </c>
      <c r="F161" t="e">
        <f>VLOOKUP(A161,lohrmann_abstm3py_capacmw_2015!$A$1:$D$146,4,FALSE)</f>
        <v>#N/A</v>
      </c>
      <c r="G161">
        <v>187</v>
      </c>
      <c r="H161">
        <f t="shared" si="18"/>
        <v>0</v>
      </c>
      <c r="I161">
        <f>VLOOKUP(G161,pgb_industrial_water_demad_2015!$D$2:$E$241,2,FALSE)</f>
        <v>22122600</v>
      </c>
      <c r="J161">
        <f t="shared" si="20"/>
        <v>0</v>
      </c>
      <c r="K161" s="2">
        <f t="shared" si="24"/>
        <v>0</v>
      </c>
      <c r="M161">
        <f t="shared" si="21"/>
        <v>187</v>
      </c>
      <c r="N161" s="2">
        <f t="shared" si="22"/>
        <v>0</v>
      </c>
      <c r="O161" s="2">
        <f t="shared" si="23"/>
        <v>0</v>
      </c>
      <c r="Q161" t="str">
        <f t="shared" si="19"/>
        <v/>
      </c>
    </row>
    <row r="162" spans="1:17" x14ac:dyDescent="0.25">
      <c r="A162" t="s">
        <v>327</v>
      </c>
      <c r="B162">
        <v>246</v>
      </c>
      <c r="C162" t="s">
        <v>328</v>
      </c>
      <c r="D162">
        <v>100</v>
      </c>
      <c r="E162">
        <v>0</v>
      </c>
      <c r="F162" t="e">
        <f>VLOOKUP(A162,lohrmann_abstm3py_capacmw_2015!$A$1:$D$146,4,FALSE)</f>
        <v>#N/A</v>
      </c>
      <c r="G162">
        <v>238</v>
      </c>
      <c r="H162">
        <f t="shared" si="18"/>
        <v>0</v>
      </c>
      <c r="I162">
        <f>VLOOKUP(G162,pgb_industrial_water_demad_2015!$D$2:$E$241,2,FALSE)</f>
        <v>0</v>
      </c>
      <c r="J162">
        <f t="shared" si="20"/>
        <v>0</v>
      </c>
      <c r="K162" s="2">
        <f t="shared" si="24"/>
        <v>0</v>
      </c>
      <c r="M162">
        <f t="shared" si="21"/>
        <v>238</v>
      </c>
      <c r="N162" s="2">
        <f t="shared" si="22"/>
        <v>0</v>
      </c>
      <c r="O162" s="2">
        <f t="shared" si="23"/>
        <v>0</v>
      </c>
      <c r="Q162" t="str">
        <f t="shared" ref="Q162:Q194" si="25">IF(E162=0,"",IF(ISNA(F162),"",F162))</f>
        <v/>
      </c>
    </row>
    <row r="163" spans="1:17" x14ac:dyDescent="0.25">
      <c r="A163" t="s">
        <v>329</v>
      </c>
      <c r="B163">
        <v>202</v>
      </c>
      <c r="C163" t="s">
        <v>330</v>
      </c>
      <c r="D163">
        <v>100</v>
      </c>
      <c r="E163">
        <v>0</v>
      </c>
      <c r="F163" t="e">
        <f>VLOOKUP(A163,lohrmann_abstm3py_capacmw_2015!$A$1:$D$146,4,FALSE)</f>
        <v>#N/A</v>
      </c>
      <c r="G163">
        <v>210</v>
      </c>
      <c r="H163">
        <f t="shared" si="18"/>
        <v>0</v>
      </c>
      <c r="I163">
        <f>VLOOKUP(G163,pgb_industrial_water_demad_2015!$D$2:$E$241,2,FALSE)</f>
        <v>12338400</v>
      </c>
      <c r="J163">
        <f t="shared" si="20"/>
        <v>0</v>
      </c>
      <c r="K163" s="2">
        <f t="shared" si="24"/>
        <v>0</v>
      </c>
      <c r="M163">
        <f t="shared" si="21"/>
        <v>210</v>
      </c>
      <c r="N163" s="2">
        <f t="shared" si="22"/>
        <v>0</v>
      </c>
      <c r="O163" s="2">
        <f t="shared" si="23"/>
        <v>0</v>
      </c>
      <c r="Q163" t="str">
        <f t="shared" si="25"/>
        <v/>
      </c>
    </row>
    <row r="164" spans="1:17" x14ac:dyDescent="0.25">
      <c r="A164" t="s">
        <v>331</v>
      </c>
      <c r="B164">
        <v>222</v>
      </c>
      <c r="C164" t="s">
        <v>332</v>
      </c>
      <c r="D164">
        <v>100</v>
      </c>
      <c r="E164">
        <v>0</v>
      </c>
      <c r="F164" t="e">
        <f>VLOOKUP(A164,lohrmann_abstm3py_capacmw_2015!$A$1:$D$146,4,FALSE)</f>
        <v>#N/A</v>
      </c>
      <c r="G164">
        <v>197</v>
      </c>
      <c r="H164">
        <f t="shared" si="18"/>
        <v>0</v>
      </c>
      <c r="I164">
        <f>VLOOKUP(G164,pgb_industrial_water_demad_2015!$D$2:$E$241,2,FALSE)</f>
        <v>43570.400000000001</v>
      </c>
      <c r="J164">
        <f t="shared" si="20"/>
        <v>0</v>
      </c>
      <c r="K164" s="2">
        <f t="shared" si="24"/>
        <v>0</v>
      </c>
      <c r="M164">
        <f t="shared" si="21"/>
        <v>197</v>
      </c>
      <c r="N164" s="2">
        <f t="shared" si="22"/>
        <v>0</v>
      </c>
      <c r="O164" s="2">
        <f t="shared" si="23"/>
        <v>0</v>
      </c>
      <c r="Q164" t="str">
        <f t="shared" si="25"/>
        <v/>
      </c>
    </row>
    <row r="165" spans="1:17" x14ac:dyDescent="0.25">
      <c r="A165" t="s">
        <v>333</v>
      </c>
      <c r="B165">
        <v>193</v>
      </c>
      <c r="C165" t="s">
        <v>334</v>
      </c>
      <c r="D165">
        <v>10.51</v>
      </c>
      <c r="E165">
        <v>89.49</v>
      </c>
      <c r="F165">
        <f>VLOOKUP(A165,lohrmann_abstm3py_capacmw_2015!$A$1:$D$146,4,FALSE)</f>
        <v>62841.599999999999</v>
      </c>
      <c r="G165">
        <v>184</v>
      </c>
      <c r="H165">
        <f t="shared" si="18"/>
        <v>89.49</v>
      </c>
      <c r="I165">
        <f>VLOOKUP(G165,pgb_industrial_water_demad_2015!$D$2:$E$241,2,FALSE)</f>
        <v>277036000</v>
      </c>
      <c r="J165">
        <f t="shared" si="20"/>
        <v>24791951640</v>
      </c>
      <c r="K165" s="2">
        <f t="shared" si="24"/>
        <v>62841.599999999999</v>
      </c>
      <c r="M165">
        <f t="shared" si="21"/>
        <v>184</v>
      </c>
      <c r="N165" s="2">
        <f t="shared" si="22"/>
        <v>89.49</v>
      </c>
      <c r="O165" s="2">
        <f t="shared" si="23"/>
        <v>62841.599999999999</v>
      </c>
      <c r="Q165">
        <f t="shared" si="25"/>
        <v>62841.599999999999</v>
      </c>
    </row>
    <row r="166" spans="1:17" x14ac:dyDescent="0.25">
      <c r="A166" t="s">
        <v>335</v>
      </c>
      <c r="B166">
        <v>198</v>
      </c>
      <c r="C166" t="s">
        <v>336</v>
      </c>
      <c r="D166">
        <v>91.25</v>
      </c>
      <c r="E166">
        <v>8.75</v>
      </c>
      <c r="F166">
        <f>VLOOKUP(A166,lohrmann_abstm3py_capacmw_2015!$A$1:$D$146,4,FALSE)</f>
        <v>475.4</v>
      </c>
      <c r="G166">
        <v>218</v>
      </c>
      <c r="H166">
        <f t="shared" si="18"/>
        <v>8.75</v>
      </c>
      <c r="I166">
        <f>VLOOKUP(G166,pgb_industrial_water_demad_2015!$D$2:$E$241,2,FALSE)</f>
        <v>63823000</v>
      </c>
      <c r="J166">
        <f t="shared" si="20"/>
        <v>558451250</v>
      </c>
      <c r="K166" s="2">
        <f t="shared" si="24"/>
        <v>475.4</v>
      </c>
      <c r="M166">
        <f t="shared" si="21"/>
        <v>218</v>
      </c>
      <c r="N166" s="2">
        <f t="shared" si="22"/>
        <v>8.75</v>
      </c>
      <c r="O166" s="2">
        <f t="shared" si="23"/>
        <v>475.4</v>
      </c>
      <c r="Q166">
        <f t="shared" si="25"/>
        <v>475.4</v>
      </c>
    </row>
    <row r="167" spans="1:17" x14ac:dyDescent="0.25">
      <c r="A167" t="s">
        <v>337</v>
      </c>
      <c r="B167">
        <v>206</v>
      </c>
      <c r="C167" t="s">
        <v>338</v>
      </c>
      <c r="D167">
        <v>18.34</v>
      </c>
      <c r="E167">
        <v>81.66</v>
      </c>
      <c r="F167">
        <f>VLOOKUP(A167,lohrmann_abstm3py_capacmw_2015!$A$1:$D$146,4,FALSE)</f>
        <v>4565.5</v>
      </c>
      <c r="G167">
        <v>175</v>
      </c>
      <c r="H167">
        <f t="shared" si="18"/>
        <v>81.66</v>
      </c>
      <c r="I167">
        <f>VLOOKUP(G167,pgb_industrial_water_demad_2015!$D$2:$E$241,2,FALSE)</f>
        <v>8933210000</v>
      </c>
      <c r="J167">
        <f t="shared" si="20"/>
        <v>729485928600</v>
      </c>
      <c r="K167" s="2">
        <f t="shared" si="24"/>
        <v>4565.5</v>
      </c>
      <c r="M167">
        <f t="shared" si="21"/>
        <v>175</v>
      </c>
      <c r="N167" s="2">
        <f t="shared" si="22"/>
        <v>81.66</v>
      </c>
      <c r="O167" s="2">
        <f t="shared" si="23"/>
        <v>4565.5</v>
      </c>
      <c r="Q167">
        <f t="shared" si="25"/>
        <v>4565.5</v>
      </c>
    </row>
    <row r="168" spans="1:17" x14ac:dyDescent="0.25">
      <c r="A168" t="s">
        <v>339</v>
      </c>
      <c r="B168">
        <v>196</v>
      </c>
      <c r="C168" t="s">
        <v>340</v>
      </c>
      <c r="D168">
        <v>100</v>
      </c>
      <c r="E168">
        <v>0</v>
      </c>
      <c r="F168" t="e">
        <f>VLOOKUP(A168,lohrmann_abstm3py_capacmw_2015!$A$1:$D$146,4,FALSE)</f>
        <v>#N/A</v>
      </c>
      <c r="G168">
        <v>186</v>
      </c>
      <c r="H168">
        <f t="shared" si="18"/>
        <v>0</v>
      </c>
      <c r="I168">
        <f>VLOOKUP(G168,pgb_industrial_water_demad_2015!$D$2:$E$241,2,FALSE)</f>
        <v>0</v>
      </c>
      <c r="J168">
        <f t="shared" si="20"/>
        <v>0</v>
      </c>
      <c r="K168" s="2">
        <f t="shared" si="24"/>
        <v>0</v>
      </c>
      <c r="M168">
        <f t="shared" si="21"/>
        <v>186</v>
      </c>
      <c r="N168" s="2">
        <f t="shared" si="22"/>
        <v>0</v>
      </c>
      <c r="O168" s="2">
        <f t="shared" si="23"/>
        <v>0</v>
      </c>
      <c r="Q168" t="str">
        <f t="shared" si="25"/>
        <v/>
      </c>
    </row>
    <row r="169" spans="1:17" x14ac:dyDescent="0.25">
      <c r="A169" t="s">
        <v>341</v>
      </c>
      <c r="B169">
        <v>201</v>
      </c>
      <c r="C169" t="s">
        <v>342</v>
      </c>
      <c r="D169">
        <v>100</v>
      </c>
      <c r="E169">
        <v>0</v>
      </c>
      <c r="F169" t="e">
        <f>VLOOKUP(A169,lohrmann_abstm3py_capacmw_2015!$A$1:$D$146,4,FALSE)</f>
        <v>#N/A</v>
      </c>
      <c r="G169">
        <v>209</v>
      </c>
      <c r="H169">
        <f t="shared" si="18"/>
        <v>0</v>
      </c>
      <c r="I169">
        <f>VLOOKUP(G169,pgb_industrial_water_demad_2015!$D$2:$E$241,2,FALSE)</f>
        <v>18897900</v>
      </c>
      <c r="J169">
        <f t="shared" si="20"/>
        <v>0</v>
      </c>
      <c r="K169" s="2">
        <f t="shared" si="24"/>
        <v>0</v>
      </c>
      <c r="M169">
        <f t="shared" si="21"/>
        <v>209</v>
      </c>
      <c r="N169" s="2">
        <f t="shared" si="22"/>
        <v>0</v>
      </c>
      <c r="O169" s="2">
        <f t="shared" si="23"/>
        <v>0</v>
      </c>
      <c r="Q169" t="str">
        <f t="shared" si="25"/>
        <v/>
      </c>
    </row>
    <row r="170" spans="1:17" x14ac:dyDescent="0.25">
      <c r="A170" t="s">
        <v>343</v>
      </c>
      <c r="B170">
        <v>203</v>
      </c>
      <c r="C170" t="s">
        <v>344</v>
      </c>
      <c r="D170">
        <v>1.84</v>
      </c>
      <c r="E170">
        <v>98.16</v>
      </c>
      <c r="F170">
        <f>VLOOKUP(A170,lohrmann_abstm3py_capacmw_2015!$A$1:$D$146,4,FALSE)</f>
        <v>12413.7</v>
      </c>
      <c r="G170">
        <v>219</v>
      </c>
      <c r="H170">
        <f t="shared" si="18"/>
        <v>98.16</v>
      </c>
      <c r="I170">
        <f>VLOOKUP(G170,pgb_industrial_water_demad_2015!$D$2:$E$241,2,FALSE)</f>
        <v>51586600</v>
      </c>
      <c r="J170">
        <f t="shared" si="20"/>
        <v>5063740656</v>
      </c>
      <c r="K170" s="2">
        <f t="shared" si="24"/>
        <v>12413.7</v>
      </c>
      <c r="M170">
        <f t="shared" si="21"/>
        <v>219</v>
      </c>
      <c r="N170" s="2">
        <f t="shared" si="22"/>
        <v>98.16</v>
      </c>
      <c r="O170" s="2">
        <f t="shared" si="23"/>
        <v>12413.7</v>
      </c>
      <c r="Q170">
        <f t="shared" si="25"/>
        <v>12413.7</v>
      </c>
    </row>
    <row r="171" spans="1:17" x14ac:dyDescent="0.25">
      <c r="A171" t="s">
        <v>345</v>
      </c>
      <c r="B171">
        <v>252</v>
      </c>
      <c r="C171" t="s">
        <v>346</v>
      </c>
      <c r="D171">
        <v>0.63</v>
      </c>
      <c r="E171">
        <v>99.37</v>
      </c>
      <c r="F171">
        <f>VLOOKUP(A171,lohrmann_abstm3py_capacmw_2015!$A$1:$D$146,4,FALSE)</f>
        <v>60</v>
      </c>
      <c r="G171">
        <v>234</v>
      </c>
      <c r="H171">
        <f t="shared" si="18"/>
        <v>99.37</v>
      </c>
      <c r="I171">
        <f>VLOOKUP(G171,pgb_industrial_water_demad_2015!$D$2:$E$241,2,FALSE)</f>
        <v>200777</v>
      </c>
      <c r="J171">
        <f t="shared" si="20"/>
        <v>19951210.490000002</v>
      </c>
      <c r="K171" s="2">
        <f t="shared" si="24"/>
        <v>60</v>
      </c>
      <c r="M171">
        <f t="shared" si="21"/>
        <v>234</v>
      </c>
      <c r="N171" s="2">
        <f t="shared" si="22"/>
        <v>99.37</v>
      </c>
      <c r="O171" s="2">
        <f t="shared" si="23"/>
        <v>60</v>
      </c>
      <c r="Q171">
        <f t="shared" si="25"/>
        <v>60</v>
      </c>
    </row>
    <row r="172" spans="1:17" x14ac:dyDescent="0.25">
      <c r="A172" t="s">
        <v>347</v>
      </c>
      <c r="B172">
        <v>132</v>
      </c>
      <c r="C172" t="s">
        <v>348</v>
      </c>
      <c r="D172">
        <v>85.55</v>
      </c>
      <c r="E172">
        <v>14.45</v>
      </c>
      <c r="F172">
        <f>VLOOKUP(A172,lohrmann_abstm3py_capacmw_2015!$A$1:$D$146,4,FALSE)</f>
        <v>3965</v>
      </c>
      <c r="G172">
        <v>212</v>
      </c>
      <c r="H172">
        <f t="shared" si="18"/>
        <v>14.45</v>
      </c>
      <c r="I172">
        <f>VLOOKUP(G172,pgb_industrial_water_demad_2015!$D$2:$E$241,2,FALSE)</f>
        <v>1592330000</v>
      </c>
      <c r="J172">
        <f t="shared" si="20"/>
        <v>23009168500</v>
      </c>
      <c r="K172" s="2">
        <f t="shared" si="24"/>
        <v>3965</v>
      </c>
      <c r="M172">
        <f t="shared" si="21"/>
        <v>212</v>
      </c>
      <c r="N172" s="2">
        <f t="shared" si="22"/>
        <v>14.45</v>
      </c>
      <c r="O172" s="2">
        <f t="shared" si="23"/>
        <v>3965</v>
      </c>
      <c r="Q172">
        <f t="shared" si="25"/>
        <v>3965</v>
      </c>
    </row>
    <row r="173" spans="1:17" x14ac:dyDescent="0.25">
      <c r="A173" t="s">
        <v>349</v>
      </c>
      <c r="B173">
        <v>200</v>
      </c>
      <c r="C173" t="s">
        <v>350</v>
      </c>
      <c r="D173">
        <v>53.23</v>
      </c>
      <c r="E173">
        <v>46.77</v>
      </c>
      <c r="F173">
        <f>VLOOKUP(A173,lohrmann_abstm3py_capacmw_2015!$A$1:$D$146,4,FALSE)</f>
        <v>1938</v>
      </c>
      <c r="G173">
        <v>194</v>
      </c>
      <c r="H173">
        <f t="shared" si="18"/>
        <v>46.77</v>
      </c>
      <c r="I173">
        <f>VLOOKUP(G173,pgb_industrial_water_demad_2015!$D$2:$E$241,2,FALSE)</f>
        <v>695377000</v>
      </c>
      <c r="J173">
        <f t="shared" si="20"/>
        <v>32522782290.000004</v>
      </c>
      <c r="K173" s="2">
        <f t="shared" si="24"/>
        <v>1938</v>
      </c>
      <c r="M173">
        <f t="shared" si="21"/>
        <v>194</v>
      </c>
      <c r="N173" s="2">
        <f t="shared" si="22"/>
        <v>46.77</v>
      </c>
      <c r="O173" s="2">
        <f t="shared" si="23"/>
        <v>1938</v>
      </c>
      <c r="Q173">
        <f t="shared" si="25"/>
        <v>1938</v>
      </c>
    </row>
    <row r="174" spans="1:17" x14ac:dyDescent="0.25">
      <c r="A174" t="s">
        <v>351</v>
      </c>
      <c r="B174">
        <v>28</v>
      </c>
      <c r="C174" t="s">
        <v>352</v>
      </c>
      <c r="D174">
        <v>100</v>
      </c>
      <c r="E174">
        <v>0</v>
      </c>
      <c r="F174" t="e">
        <f>VLOOKUP(A174,lohrmann_abstm3py_capacmw_2015!$A$1:$D$146,4,FALSE)</f>
        <v>#N/A</v>
      </c>
      <c r="G174">
        <v>185</v>
      </c>
      <c r="H174">
        <f t="shared" si="18"/>
        <v>0</v>
      </c>
      <c r="I174">
        <f>VLOOKUP(G174,pgb_industrial_water_demad_2015!$D$2:$E$241,2,FALSE)</f>
        <v>2790030</v>
      </c>
      <c r="J174">
        <f t="shared" si="20"/>
        <v>0</v>
      </c>
      <c r="K174" s="2">
        <f t="shared" si="24"/>
        <v>0</v>
      </c>
      <c r="M174">
        <f t="shared" si="21"/>
        <v>185</v>
      </c>
      <c r="N174" s="2">
        <f t="shared" si="22"/>
        <v>0</v>
      </c>
      <c r="O174" s="2">
        <f t="shared" si="23"/>
        <v>0</v>
      </c>
      <c r="Q174" t="str">
        <f t="shared" si="25"/>
        <v/>
      </c>
    </row>
    <row r="175" spans="1:17" x14ac:dyDescent="0.25">
      <c r="A175" t="s">
        <v>353</v>
      </c>
      <c r="B175">
        <v>204</v>
      </c>
      <c r="C175" t="s">
        <v>354</v>
      </c>
      <c r="D175">
        <v>100</v>
      </c>
      <c r="E175">
        <v>0</v>
      </c>
      <c r="F175" t="e">
        <f>VLOOKUP(A175,lohrmann_abstm3py_capacmw_2015!$A$1:$D$146,4,FALSE)</f>
        <v>#N/A</v>
      </c>
      <c r="G175">
        <v>190</v>
      </c>
      <c r="H175">
        <f t="shared" si="18"/>
        <v>0</v>
      </c>
      <c r="I175">
        <f>VLOOKUP(G175,pgb_industrial_water_demad_2015!$D$2:$E$241,2,FALSE)</f>
        <v>0</v>
      </c>
      <c r="J175">
        <f t="shared" si="20"/>
        <v>0</v>
      </c>
      <c r="K175" s="2">
        <f t="shared" si="24"/>
        <v>0</v>
      </c>
      <c r="M175">
        <f t="shared" si="21"/>
        <v>190</v>
      </c>
      <c r="N175" s="2">
        <f t="shared" si="22"/>
        <v>0</v>
      </c>
      <c r="O175" s="2">
        <f t="shared" si="23"/>
        <v>0</v>
      </c>
      <c r="Q175" t="str">
        <f t="shared" si="25"/>
        <v/>
      </c>
    </row>
    <row r="176" spans="1:17" x14ac:dyDescent="0.25">
      <c r="A176" t="s">
        <v>355</v>
      </c>
      <c r="B176">
        <v>197</v>
      </c>
      <c r="C176" t="s">
        <v>356</v>
      </c>
      <c r="D176">
        <v>30.15</v>
      </c>
      <c r="E176">
        <v>69.849999999999994</v>
      </c>
      <c r="F176">
        <f>VLOOKUP(A176,lohrmann_abstm3py_capacmw_2015!$A$1:$D$146,4,FALSE)</f>
        <v>43221.3</v>
      </c>
      <c r="G176">
        <v>227</v>
      </c>
      <c r="H176">
        <f t="shared" si="18"/>
        <v>69.849999999999994</v>
      </c>
      <c r="I176">
        <f>VLOOKUP(G176,pgb_industrial_water_demad_2015!$D$2:$E$241,2,FALSE)</f>
        <v>2071130000</v>
      </c>
      <c r="J176">
        <f t="shared" si="20"/>
        <v>144668430500</v>
      </c>
      <c r="K176" s="2">
        <f t="shared" ref="K176:K188" si="26">IF(E176=0,0,IF(ISNA(F176),"",F176))</f>
        <v>43221.3</v>
      </c>
      <c r="M176">
        <f t="shared" si="21"/>
        <v>227</v>
      </c>
      <c r="N176" s="2">
        <f t="shared" si="22"/>
        <v>69.849999999999994</v>
      </c>
      <c r="O176" s="2">
        <f t="shared" si="23"/>
        <v>43221.3</v>
      </c>
      <c r="Q176">
        <f t="shared" si="25"/>
        <v>43221.3</v>
      </c>
    </row>
    <row r="177" spans="1:17" x14ac:dyDescent="0.25">
      <c r="A177" t="s">
        <v>357</v>
      </c>
      <c r="B177">
        <v>253</v>
      </c>
      <c r="C177" t="s">
        <v>358</v>
      </c>
      <c r="D177">
        <v>100</v>
      </c>
      <c r="E177">
        <v>0</v>
      </c>
      <c r="F177" t="e">
        <f>VLOOKUP(A177,lohrmann_abstm3py_capacmw_2015!$A$1:$D$146,4,FALSE)</f>
        <v>#N/A</v>
      </c>
      <c r="G177">
        <v>196</v>
      </c>
      <c r="H177">
        <f t="shared" si="18"/>
        <v>0</v>
      </c>
      <c r="I177">
        <f>VLOOKUP(G177,pgb_industrial_water_demad_2015!$D$2:$E$241,2,FALSE)</f>
        <v>4007310</v>
      </c>
      <c r="J177">
        <f t="shared" si="20"/>
        <v>0</v>
      </c>
      <c r="K177" s="2">
        <f t="shared" si="26"/>
        <v>0</v>
      </c>
      <c r="M177">
        <f t="shared" si="21"/>
        <v>196</v>
      </c>
      <c r="N177" s="2">
        <f t="shared" si="22"/>
        <v>0</v>
      </c>
      <c r="O177" s="2">
        <f t="shared" si="23"/>
        <v>0</v>
      </c>
      <c r="Q177" t="str">
        <f t="shared" si="25"/>
        <v/>
      </c>
    </row>
    <row r="178" spans="1:17" x14ac:dyDescent="0.25">
      <c r="A178" t="s">
        <v>359</v>
      </c>
      <c r="B178">
        <v>205</v>
      </c>
      <c r="C178" t="s">
        <v>360</v>
      </c>
      <c r="D178">
        <v>35.020000000000003</v>
      </c>
      <c r="E178">
        <v>64.98</v>
      </c>
      <c r="F178">
        <f>VLOOKUP(A178,lohrmann_abstm3py_capacmw_2015!$A$1:$D$146,4,FALSE)</f>
        <v>50315.03</v>
      </c>
      <c r="G178">
        <v>55</v>
      </c>
      <c r="H178">
        <f t="shared" si="18"/>
        <v>64.98</v>
      </c>
      <c r="I178">
        <f>VLOOKUP(G178,pgb_industrial_water_demad_2015!$D$2:$E$241,2,FALSE)</f>
        <v>10550300000</v>
      </c>
      <c r="J178">
        <f t="shared" si="20"/>
        <v>685558494000</v>
      </c>
      <c r="K178" s="2">
        <f t="shared" si="26"/>
        <v>50315.03</v>
      </c>
      <c r="M178">
        <f t="shared" si="21"/>
        <v>55</v>
      </c>
      <c r="N178" s="2">
        <f t="shared" si="22"/>
        <v>64.98</v>
      </c>
      <c r="O178" s="2">
        <f t="shared" si="23"/>
        <v>50315.03</v>
      </c>
      <c r="Q178">
        <f t="shared" si="25"/>
        <v>50315.03</v>
      </c>
    </row>
    <row r="179" spans="1:17" x14ac:dyDescent="0.25">
      <c r="A179" t="s">
        <v>361</v>
      </c>
      <c r="B179">
        <v>38</v>
      </c>
      <c r="C179" t="s">
        <v>362</v>
      </c>
      <c r="D179">
        <v>19.600000000000001</v>
      </c>
      <c r="E179">
        <v>80.400000000000006</v>
      </c>
      <c r="F179">
        <f>VLOOKUP(A179,lohrmann_abstm3py_capacmw_2015!$A$1:$D$146,4,FALSE)</f>
        <v>2219.3000000000002</v>
      </c>
      <c r="G179">
        <v>112</v>
      </c>
      <c r="H179">
        <f t="shared" si="18"/>
        <v>80.400000000000006</v>
      </c>
      <c r="I179">
        <f>VLOOKUP(G179,pgb_industrial_water_demad_2015!$D$2:$E$241,2,FALSE)</f>
        <v>250925000</v>
      </c>
      <c r="J179">
        <f t="shared" si="20"/>
        <v>20174370000</v>
      </c>
      <c r="K179" s="2">
        <f t="shared" si="26"/>
        <v>2219.3000000000002</v>
      </c>
      <c r="M179">
        <f t="shared" si="21"/>
        <v>112</v>
      </c>
      <c r="N179" s="2">
        <f t="shared" si="22"/>
        <v>80.400000000000006</v>
      </c>
      <c r="O179" s="2">
        <f t="shared" si="23"/>
        <v>2219.3000000000002</v>
      </c>
      <c r="Q179">
        <f t="shared" si="25"/>
        <v>2219.3000000000002</v>
      </c>
    </row>
    <row r="180" spans="1:17" x14ac:dyDescent="0.25">
      <c r="A180" t="s">
        <v>363</v>
      </c>
      <c r="B180">
        <v>195</v>
      </c>
      <c r="C180" t="s">
        <v>364</v>
      </c>
      <c r="D180">
        <v>100</v>
      </c>
      <c r="E180">
        <v>0</v>
      </c>
      <c r="F180" t="e">
        <f>VLOOKUP(A180,lohrmann_abstm3py_capacmw_2015!$A$1:$D$146,4,FALSE)</f>
        <v>#N/A</v>
      </c>
      <c r="G180">
        <v>129</v>
      </c>
      <c r="H180">
        <f t="shared" si="18"/>
        <v>0</v>
      </c>
      <c r="I180">
        <f>VLOOKUP(G180,pgb_industrial_water_demad_2015!$D$2:$E$241,2,FALSE)</f>
        <v>103575</v>
      </c>
      <c r="J180">
        <f t="shared" si="20"/>
        <v>0</v>
      </c>
      <c r="K180" s="2">
        <f t="shared" si="26"/>
        <v>0</v>
      </c>
      <c r="M180">
        <f t="shared" si="21"/>
        <v>129</v>
      </c>
      <c r="N180" s="2">
        <f t="shared" si="22"/>
        <v>0</v>
      </c>
      <c r="O180" s="2">
        <f t="shared" si="23"/>
        <v>0</v>
      </c>
      <c r="Q180" t="str">
        <f t="shared" si="25"/>
        <v/>
      </c>
    </row>
    <row r="181" spans="1:17" x14ac:dyDescent="0.25">
      <c r="A181" t="s">
        <v>365</v>
      </c>
      <c r="B181">
        <v>207</v>
      </c>
      <c r="C181" t="s">
        <v>366</v>
      </c>
      <c r="D181">
        <v>52.77</v>
      </c>
      <c r="E181">
        <v>47.23</v>
      </c>
      <c r="F181">
        <f>VLOOKUP(A181,lohrmann_abstm3py_capacmw_2015!$A$1:$D$146,4,FALSE)</f>
        <v>77.2</v>
      </c>
      <c r="G181">
        <v>110</v>
      </c>
      <c r="H181">
        <f t="shared" si="18"/>
        <v>47.23</v>
      </c>
      <c r="I181">
        <f>VLOOKUP(G181,pgb_industrial_water_demad_2015!$D$2:$E$241,2,FALSE)</f>
        <v>230777</v>
      </c>
      <c r="J181">
        <f t="shared" si="20"/>
        <v>10899597.709999999</v>
      </c>
      <c r="K181" s="2">
        <f t="shared" si="26"/>
        <v>77.2</v>
      </c>
      <c r="M181">
        <f t="shared" si="21"/>
        <v>110</v>
      </c>
      <c r="N181" s="2">
        <f t="shared" si="22"/>
        <v>47.23</v>
      </c>
      <c r="O181" s="2">
        <f t="shared" si="23"/>
        <v>77.2</v>
      </c>
      <c r="Q181">
        <f t="shared" si="25"/>
        <v>77.2</v>
      </c>
    </row>
    <row r="182" spans="1:17" x14ac:dyDescent="0.25">
      <c r="A182" t="s">
        <v>367</v>
      </c>
      <c r="B182">
        <v>236</v>
      </c>
      <c r="C182" t="s">
        <v>368</v>
      </c>
      <c r="D182">
        <v>100</v>
      </c>
      <c r="E182">
        <v>0</v>
      </c>
      <c r="F182" t="e">
        <f>VLOOKUP(A182,lohrmann_abstm3py_capacmw_2015!$A$1:$D$146,4,FALSE)</f>
        <v>#N/A</v>
      </c>
      <c r="G182">
        <v>251</v>
      </c>
      <c r="H182">
        <f t="shared" si="18"/>
        <v>0</v>
      </c>
      <c r="I182">
        <f>VLOOKUP(G182,pgb_industrial_water_demad_2015!$D$2:$E$241,2,FALSE)</f>
        <v>88033.9</v>
      </c>
      <c r="J182">
        <f t="shared" si="20"/>
        <v>0</v>
      </c>
      <c r="K182" s="2">
        <f t="shared" si="26"/>
        <v>0</v>
      </c>
      <c r="M182">
        <f t="shared" si="21"/>
        <v>251</v>
      </c>
      <c r="N182" s="2">
        <f t="shared" si="22"/>
        <v>0</v>
      </c>
      <c r="O182" s="2">
        <f t="shared" si="23"/>
        <v>0</v>
      </c>
      <c r="Q182" t="str">
        <f t="shared" si="25"/>
        <v/>
      </c>
    </row>
    <row r="183" spans="1:17" x14ac:dyDescent="0.25">
      <c r="A183" t="s">
        <v>369</v>
      </c>
      <c r="B183">
        <v>208</v>
      </c>
      <c r="C183" t="s">
        <v>370</v>
      </c>
      <c r="D183">
        <v>97.8</v>
      </c>
      <c r="E183">
        <v>2.2000000000000002</v>
      </c>
      <c r="F183">
        <f>VLOOKUP(A183,lohrmann_abstm3py_capacmw_2015!$A$1:$D$146,4,FALSE)</f>
        <v>2200</v>
      </c>
      <c r="G183">
        <v>188</v>
      </c>
      <c r="H183">
        <f t="shared" si="18"/>
        <v>2.2000000000000002</v>
      </c>
      <c r="I183">
        <f>VLOOKUP(G183,pgb_industrial_water_demad_2015!$D$2:$E$241,2,FALSE)</f>
        <v>356941000</v>
      </c>
      <c r="J183">
        <f t="shared" si="20"/>
        <v>785270200.00000012</v>
      </c>
      <c r="K183" s="2">
        <f t="shared" si="26"/>
        <v>2200</v>
      </c>
      <c r="M183">
        <f t="shared" si="21"/>
        <v>188</v>
      </c>
      <c r="N183" s="2">
        <f t="shared" si="22"/>
        <v>2.2000000000000002</v>
      </c>
      <c r="O183" s="2">
        <f t="shared" si="23"/>
        <v>2200</v>
      </c>
      <c r="Q183">
        <f t="shared" si="25"/>
        <v>2200</v>
      </c>
    </row>
    <row r="184" spans="1:17" x14ac:dyDescent="0.25">
      <c r="A184" t="s">
        <v>371</v>
      </c>
      <c r="B184">
        <v>169</v>
      </c>
      <c r="C184" t="s">
        <v>372</v>
      </c>
      <c r="D184">
        <v>100</v>
      </c>
      <c r="E184">
        <v>0</v>
      </c>
      <c r="F184" t="e">
        <f>VLOOKUP(A184,lohrmann_abstm3py_capacmw_2015!$A$1:$D$146,4,FALSE)</f>
        <v>#N/A</v>
      </c>
      <c r="G184">
        <v>191</v>
      </c>
      <c r="H184">
        <f t="shared" si="18"/>
        <v>0</v>
      </c>
      <c r="I184">
        <f>VLOOKUP(G184,pgb_industrial_water_demad_2015!$D$2:$E$241,2,FALSE)</f>
        <v>30774800</v>
      </c>
      <c r="J184">
        <f t="shared" si="20"/>
        <v>0</v>
      </c>
      <c r="K184" s="2">
        <f t="shared" si="26"/>
        <v>0</v>
      </c>
      <c r="M184">
        <f t="shared" si="21"/>
        <v>191</v>
      </c>
      <c r="N184" s="2">
        <f t="shared" si="22"/>
        <v>0</v>
      </c>
      <c r="O184" s="2">
        <f t="shared" si="23"/>
        <v>0</v>
      </c>
      <c r="Q184" t="str">
        <f t="shared" si="25"/>
        <v/>
      </c>
    </row>
    <row r="185" spans="1:17" x14ac:dyDescent="0.25">
      <c r="A185" t="s">
        <v>373</v>
      </c>
      <c r="B185">
        <v>247</v>
      </c>
      <c r="C185" t="s">
        <v>374</v>
      </c>
      <c r="D185">
        <v>100</v>
      </c>
      <c r="E185">
        <v>0</v>
      </c>
      <c r="F185" t="e">
        <f>VLOOKUP(A185,lohrmann_abstm3py_capacmw_2015!$A$1:$D$146,4,FALSE)</f>
        <v>#N/A</v>
      </c>
      <c r="G185">
        <v>203</v>
      </c>
      <c r="H185">
        <f t="shared" si="18"/>
        <v>0</v>
      </c>
      <c r="I185">
        <f>VLOOKUP(G185,pgb_industrial_water_demad_2015!$D$2:$E$241,2,FALSE)</f>
        <v>23454800</v>
      </c>
      <c r="J185">
        <f t="shared" si="20"/>
        <v>0</v>
      </c>
      <c r="K185" s="2">
        <f t="shared" si="26"/>
        <v>0</v>
      </c>
      <c r="M185">
        <f t="shared" si="21"/>
        <v>203</v>
      </c>
      <c r="N185" s="2">
        <f t="shared" si="22"/>
        <v>0</v>
      </c>
      <c r="O185" s="2">
        <f t="shared" si="23"/>
        <v>0</v>
      </c>
      <c r="Q185" t="str">
        <f t="shared" si="25"/>
        <v/>
      </c>
    </row>
    <row r="186" spans="1:17" x14ac:dyDescent="0.25">
      <c r="A186" t="s">
        <v>375</v>
      </c>
      <c r="B186">
        <v>210</v>
      </c>
      <c r="C186" t="s">
        <v>376</v>
      </c>
      <c r="D186">
        <v>1.06</v>
      </c>
      <c r="E186">
        <v>98.94</v>
      </c>
      <c r="F186">
        <f>VLOOKUP(A186,lohrmann_abstm3py_capacmw_2015!$A$1:$D$146,4,FALSE)</f>
        <v>13350</v>
      </c>
      <c r="G186">
        <v>189</v>
      </c>
      <c r="H186">
        <f t="shared" si="18"/>
        <v>98.94</v>
      </c>
      <c r="I186">
        <f>VLOOKUP(G186,pgb_industrial_water_demad_2015!$D$2:$E$241,2,FALSE)</f>
        <v>2055160000</v>
      </c>
      <c r="J186">
        <f t="shared" si="20"/>
        <v>203337530400</v>
      </c>
      <c r="K186" s="2">
        <f t="shared" si="26"/>
        <v>13350</v>
      </c>
      <c r="M186">
        <f t="shared" si="21"/>
        <v>189</v>
      </c>
      <c r="N186" s="2">
        <f t="shared" si="22"/>
        <v>98.94</v>
      </c>
      <c r="O186" s="2">
        <f t="shared" si="23"/>
        <v>13350</v>
      </c>
      <c r="Q186">
        <f t="shared" si="25"/>
        <v>13350</v>
      </c>
    </row>
    <row r="187" spans="1:17" x14ac:dyDescent="0.25">
      <c r="A187" t="s">
        <v>377</v>
      </c>
      <c r="B187">
        <v>213</v>
      </c>
      <c r="C187" t="s">
        <v>378</v>
      </c>
      <c r="D187">
        <v>27.16</v>
      </c>
      <c r="E187">
        <v>72.84</v>
      </c>
      <c r="F187">
        <f>VLOOKUP(A187,lohrmann_abstm3py_capacmw_2015!$A$1:$D$146,4,FALSE)</f>
        <v>3443</v>
      </c>
      <c r="G187">
        <v>42</v>
      </c>
      <c r="H187">
        <f t="shared" si="18"/>
        <v>72.84</v>
      </c>
      <c r="I187">
        <f>VLOOKUP(G187,pgb_industrial_water_demad_2015!$D$2:$E$241,2,FALSE)</f>
        <v>1713360000</v>
      </c>
      <c r="J187">
        <f t="shared" si="20"/>
        <v>124801142400</v>
      </c>
      <c r="K187" s="2">
        <f t="shared" si="26"/>
        <v>3443</v>
      </c>
      <c r="M187">
        <f t="shared" si="21"/>
        <v>42</v>
      </c>
      <c r="N187" s="2">
        <f t="shared" si="22"/>
        <v>72.84</v>
      </c>
      <c r="O187" s="2">
        <f t="shared" si="23"/>
        <v>3443</v>
      </c>
      <c r="Q187">
        <f t="shared" si="25"/>
        <v>3443</v>
      </c>
    </row>
    <row r="188" spans="1:17" x14ac:dyDescent="0.25">
      <c r="A188" t="s">
        <v>379</v>
      </c>
      <c r="B188">
        <v>212</v>
      </c>
      <c r="C188" t="s">
        <v>380</v>
      </c>
      <c r="D188">
        <v>89.57</v>
      </c>
      <c r="E188">
        <v>10.43</v>
      </c>
      <c r="F188">
        <f>VLOOKUP(A188,lohrmann_abstm3py_capacmw_2015!$A$1:$D$146,4,FALSE)</f>
        <v>7469</v>
      </c>
      <c r="G188">
        <v>200</v>
      </c>
      <c r="H188">
        <f t="shared" si="18"/>
        <v>10.43</v>
      </c>
      <c r="I188">
        <f>VLOOKUP(G188,pgb_industrial_water_demad_2015!$D$2:$E$241,2,FALSE)</f>
        <v>510901000</v>
      </c>
      <c r="J188">
        <f t="shared" si="20"/>
        <v>5328697430</v>
      </c>
      <c r="K188" s="2">
        <f t="shared" si="26"/>
        <v>7469</v>
      </c>
      <c r="M188">
        <f t="shared" si="21"/>
        <v>200</v>
      </c>
      <c r="N188" s="2">
        <f t="shared" si="22"/>
        <v>10.43</v>
      </c>
      <c r="O188" s="2">
        <f t="shared" si="23"/>
        <v>7469</v>
      </c>
      <c r="Q188">
        <f t="shared" si="25"/>
        <v>7469</v>
      </c>
    </row>
    <row r="189" spans="1:17" x14ac:dyDescent="0.25">
      <c r="A189" t="s">
        <v>381</v>
      </c>
      <c r="B189">
        <v>217</v>
      </c>
      <c r="C189" t="s">
        <v>382</v>
      </c>
      <c r="D189">
        <v>1.85</v>
      </c>
      <c r="E189">
        <v>98.15</v>
      </c>
      <c r="F189" t="e">
        <f>VLOOKUP(A189,lohrmann_abstm3py_capacmw_2015!$A$1:$D$146,4,FALSE)</f>
        <v>#N/A</v>
      </c>
      <c r="G189">
        <v>198</v>
      </c>
      <c r="H189">
        <f t="shared" si="18"/>
        <v>98.15</v>
      </c>
      <c r="I189">
        <f>VLOOKUP(G189,pgb_industrial_water_demad_2015!$D$2:$E$241,2,FALSE)</f>
        <v>1766870000</v>
      </c>
      <c r="J189">
        <f t="shared" si="20"/>
        <v>173418290500</v>
      </c>
      <c r="K189" s="5">
        <f>200+3015+670+600+240+220+126+126</f>
        <v>5197</v>
      </c>
      <c r="M189">
        <f t="shared" si="21"/>
        <v>198</v>
      </c>
      <c r="N189" s="2">
        <f t="shared" si="22"/>
        <v>98.15</v>
      </c>
      <c r="O189" s="2">
        <f t="shared" si="23"/>
        <v>5197</v>
      </c>
      <c r="Q189" t="str">
        <f t="shared" si="25"/>
        <v/>
      </c>
    </row>
    <row r="190" spans="1:17" x14ac:dyDescent="0.25">
      <c r="A190" t="s">
        <v>383</v>
      </c>
      <c r="B190">
        <v>228</v>
      </c>
      <c r="C190" t="s">
        <v>384</v>
      </c>
      <c r="D190">
        <v>99.19</v>
      </c>
      <c r="E190">
        <v>0.81</v>
      </c>
      <c r="F190">
        <f>VLOOKUP(A190,lohrmann_abstm3py_capacmw_2015!$A$1:$D$146,4,FALSE)</f>
        <v>822.16</v>
      </c>
      <c r="G190">
        <v>205</v>
      </c>
      <c r="H190">
        <f t="shared" si="18"/>
        <v>0.81</v>
      </c>
      <c r="I190">
        <f>VLOOKUP(G190,pgb_industrial_water_demad_2015!$D$2:$E$241,2,FALSE)</f>
        <v>43384100</v>
      </c>
      <c r="J190">
        <f t="shared" si="20"/>
        <v>35141121</v>
      </c>
      <c r="K190" s="2">
        <f t="shared" ref="K190:K210" si="27">IF(E190=0,0,IF(ISNA(F190),"",F190))</f>
        <v>822.16</v>
      </c>
      <c r="M190">
        <f t="shared" si="21"/>
        <v>205</v>
      </c>
      <c r="N190" s="2">
        <f t="shared" si="22"/>
        <v>0.81</v>
      </c>
      <c r="O190" s="2">
        <f t="shared" si="23"/>
        <v>822.16</v>
      </c>
      <c r="Q190">
        <f t="shared" si="25"/>
        <v>822.16</v>
      </c>
    </row>
    <row r="191" spans="1:17" x14ac:dyDescent="0.25">
      <c r="A191" t="s">
        <v>385</v>
      </c>
      <c r="B191">
        <v>216</v>
      </c>
      <c r="C191" t="s">
        <v>386</v>
      </c>
      <c r="D191">
        <v>98.33</v>
      </c>
      <c r="E191">
        <v>1.67</v>
      </c>
      <c r="F191">
        <f>VLOOKUP(A191,lohrmann_abstm3py_capacmw_2015!$A$1:$D$146,4,FALSE)</f>
        <v>35334.03</v>
      </c>
      <c r="G191">
        <v>215</v>
      </c>
      <c r="H191">
        <f t="shared" si="18"/>
        <v>1.67</v>
      </c>
      <c r="I191">
        <f>VLOOKUP(G191,pgb_industrial_water_demad_2015!$D$2:$E$241,2,FALSE)</f>
        <v>2828960000</v>
      </c>
      <c r="J191">
        <f t="shared" si="20"/>
        <v>4724363200</v>
      </c>
      <c r="K191" s="2">
        <f t="shared" si="27"/>
        <v>35334.03</v>
      </c>
      <c r="M191">
        <f t="shared" si="21"/>
        <v>215</v>
      </c>
      <c r="N191" s="2">
        <f t="shared" si="22"/>
        <v>1.67</v>
      </c>
      <c r="O191" s="2">
        <f t="shared" si="23"/>
        <v>35334.03</v>
      </c>
      <c r="Q191">
        <f t="shared" si="25"/>
        <v>35334.03</v>
      </c>
    </row>
    <row r="192" spans="1:17" x14ac:dyDescent="0.25">
      <c r="A192" t="s">
        <v>387</v>
      </c>
      <c r="B192">
        <v>254</v>
      </c>
      <c r="C192" t="s">
        <v>388</v>
      </c>
      <c r="D192">
        <v>100</v>
      </c>
      <c r="E192">
        <v>0</v>
      </c>
      <c r="F192">
        <f>VLOOKUP(A192,lohrmann_abstm3py_capacmw_2015!$A$1:$D$146,4,FALSE)</f>
        <v>254</v>
      </c>
      <c r="G192">
        <v>202</v>
      </c>
      <c r="H192">
        <f t="shared" si="18"/>
        <v>0</v>
      </c>
      <c r="I192">
        <f>VLOOKUP(G192,pgb_industrial_water_demad_2015!$D$2:$E$241,2,FALSE)</f>
        <v>3983230</v>
      </c>
      <c r="J192">
        <f t="shared" si="20"/>
        <v>0</v>
      </c>
      <c r="K192" s="2">
        <f t="shared" si="27"/>
        <v>0</v>
      </c>
      <c r="M192">
        <f t="shared" si="21"/>
        <v>202</v>
      </c>
      <c r="N192" s="2">
        <f t="shared" si="22"/>
        <v>0</v>
      </c>
      <c r="O192" s="2">
        <f t="shared" si="23"/>
        <v>0</v>
      </c>
      <c r="Q192" t="str">
        <f t="shared" si="25"/>
        <v/>
      </c>
    </row>
    <row r="193" spans="1:17" x14ac:dyDescent="0.25">
      <c r="A193" t="s">
        <v>389</v>
      </c>
      <c r="B193">
        <v>221</v>
      </c>
      <c r="C193" t="s">
        <v>390</v>
      </c>
      <c r="D193">
        <v>100</v>
      </c>
      <c r="E193">
        <v>0</v>
      </c>
      <c r="F193">
        <f>VLOOKUP(A193,lohrmann_abstm3py_capacmw_2015!$A$1:$D$146,4,FALSE)</f>
        <v>99.6</v>
      </c>
      <c r="G193">
        <v>214</v>
      </c>
      <c r="H193">
        <f t="shared" si="18"/>
        <v>0</v>
      </c>
      <c r="I193">
        <f>VLOOKUP(G193,pgb_industrial_water_demad_2015!$D$2:$E$241,2,FALSE)</f>
        <v>24599000</v>
      </c>
      <c r="J193">
        <f t="shared" si="20"/>
        <v>0</v>
      </c>
      <c r="K193" s="2">
        <f t="shared" si="27"/>
        <v>0</v>
      </c>
      <c r="M193">
        <f t="shared" si="21"/>
        <v>214</v>
      </c>
      <c r="N193" s="2">
        <f t="shared" si="22"/>
        <v>0</v>
      </c>
      <c r="O193" s="2">
        <f t="shared" si="23"/>
        <v>0</v>
      </c>
      <c r="Q193" t="str">
        <f t="shared" si="25"/>
        <v/>
      </c>
    </row>
    <row r="194" spans="1:17" x14ac:dyDescent="0.25">
      <c r="A194" t="s">
        <v>391</v>
      </c>
      <c r="B194">
        <v>220</v>
      </c>
      <c r="C194" t="s">
        <v>392</v>
      </c>
      <c r="D194">
        <v>100</v>
      </c>
      <c r="E194">
        <v>0</v>
      </c>
      <c r="F194" t="e">
        <f>VLOOKUP(A194,lohrmann_abstm3py_capacmw_2015!$A$1:$D$146,4,FALSE)</f>
        <v>#N/A</v>
      </c>
      <c r="G194">
        <v>216</v>
      </c>
      <c r="H194">
        <f t="shared" ref="H194:H215" si="28">E194</f>
        <v>0</v>
      </c>
      <c r="I194">
        <f>VLOOKUP(G194,pgb_industrial_water_demad_2015!$D$2:$E$241,2,FALSE)</f>
        <v>0</v>
      </c>
      <c r="J194">
        <f t="shared" si="20"/>
        <v>0</v>
      </c>
      <c r="K194" s="2">
        <f t="shared" si="27"/>
        <v>0</v>
      </c>
      <c r="M194">
        <f t="shared" si="21"/>
        <v>216</v>
      </c>
      <c r="N194" s="2">
        <f t="shared" si="22"/>
        <v>0</v>
      </c>
      <c r="O194" s="2">
        <f t="shared" si="23"/>
        <v>0</v>
      </c>
      <c r="Q194" t="str">
        <f t="shared" si="25"/>
        <v/>
      </c>
    </row>
    <row r="195" spans="1:17" x14ac:dyDescent="0.25">
      <c r="A195" t="s">
        <v>393</v>
      </c>
      <c r="B195">
        <v>215</v>
      </c>
      <c r="C195" t="s">
        <v>394</v>
      </c>
      <c r="D195">
        <v>0.9</v>
      </c>
      <c r="E195">
        <v>99.1</v>
      </c>
      <c r="F195">
        <f>VLOOKUP(A195,lohrmann_abstm3py_capacmw_2015!$A$1:$D$146,4,FALSE)</f>
        <v>2308.6</v>
      </c>
      <c r="G195">
        <v>192</v>
      </c>
      <c r="H195">
        <f t="shared" si="28"/>
        <v>99.1</v>
      </c>
      <c r="I195">
        <f>VLOOKUP(G195,pgb_industrial_water_demad_2015!$D$2:$E$241,2,FALSE)</f>
        <v>118004000</v>
      </c>
      <c r="J195">
        <f t="shared" ref="J195:J215" si="29">I195*H195</f>
        <v>11694196400</v>
      </c>
      <c r="K195" s="2">
        <f t="shared" si="27"/>
        <v>2308.6</v>
      </c>
      <c r="M195">
        <f t="shared" ref="M195:M215" si="30">G195</f>
        <v>192</v>
      </c>
      <c r="N195" s="2">
        <f t="shared" ref="N195:N215" si="31">H195</f>
        <v>99.1</v>
      </c>
      <c r="O195" s="2">
        <f t="shared" ref="O195:O215" si="32">K195</f>
        <v>2308.6</v>
      </c>
      <c r="Q195">
        <f t="shared" ref="Q195:Q215" si="33">IF(E195=0,"",IF(ISNA(F195),"",F195))</f>
        <v>2308.6</v>
      </c>
    </row>
    <row r="196" spans="1:17" x14ac:dyDescent="0.25">
      <c r="A196" t="s">
        <v>395</v>
      </c>
      <c r="B196">
        <v>223</v>
      </c>
      <c r="C196" t="s">
        <v>396</v>
      </c>
      <c r="D196">
        <v>19.04</v>
      </c>
      <c r="E196">
        <v>80.959999999999994</v>
      </c>
      <c r="F196">
        <f>VLOOKUP(A196,lohrmann_abstm3py_capacmw_2015!$A$1:$D$146,4,FALSE)</f>
        <v>3231</v>
      </c>
      <c r="G196">
        <v>211</v>
      </c>
      <c r="H196">
        <f t="shared" si="28"/>
        <v>80.959999999999994</v>
      </c>
      <c r="I196">
        <f>VLOOKUP(G196,pgb_industrial_water_demad_2015!$D$2:$E$241,2,FALSE)</f>
        <v>140850000</v>
      </c>
      <c r="J196">
        <f t="shared" si="29"/>
        <v>11403216000</v>
      </c>
      <c r="K196" s="2">
        <f t="shared" si="27"/>
        <v>3231</v>
      </c>
      <c r="M196">
        <f t="shared" si="30"/>
        <v>211</v>
      </c>
      <c r="N196" s="2">
        <f t="shared" si="31"/>
        <v>80.959999999999994</v>
      </c>
      <c r="O196" s="2">
        <f t="shared" si="32"/>
        <v>3231</v>
      </c>
      <c r="Q196">
        <f t="shared" si="33"/>
        <v>3231</v>
      </c>
    </row>
    <row r="197" spans="1:17" x14ac:dyDescent="0.25">
      <c r="A197" t="s">
        <v>397</v>
      </c>
      <c r="B197">
        <v>224</v>
      </c>
      <c r="C197" t="s">
        <v>398</v>
      </c>
      <c r="D197">
        <v>80.45</v>
      </c>
      <c r="E197">
        <v>19.55</v>
      </c>
      <c r="F197">
        <f>VLOOKUP(A197,lohrmann_abstm3py_capacmw_2015!$A$1:$D$146,4,FALSE)</f>
        <v>35337.72</v>
      </c>
      <c r="G197">
        <v>217</v>
      </c>
      <c r="H197">
        <f t="shared" si="28"/>
        <v>19.55</v>
      </c>
      <c r="I197">
        <f>VLOOKUP(G197,pgb_industrial_water_demad_2015!$D$2:$E$241,2,FALSE)</f>
        <v>5238870000</v>
      </c>
      <c r="J197">
        <f t="shared" si="29"/>
        <v>102419908500</v>
      </c>
      <c r="K197" s="2">
        <f t="shared" si="27"/>
        <v>35337.72</v>
      </c>
      <c r="M197">
        <f t="shared" si="30"/>
        <v>217</v>
      </c>
      <c r="N197" s="2">
        <f t="shared" si="31"/>
        <v>19.55</v>
      </c>
      <c r="O197" s="2">
        <f t="shared" si="32"/>
        <v>35337.72</v>
      </c>
      <c r="Q197">
        <f t="shared" si="33"/>
        <v>35337.72</v>
      </c>
    </row>
    <row r="198" spans="1:17" x14ac:dyDescent="0.25">
      <c r="A198" t="s">
        <v>399</v>
      </c>
      <c r="B198">
        <v>227</v>
      </c>
      <c r="C198" t="s">
        <v>400</v>
      </c>
      <c r="D198">
        <v>16.440000000000001</v>
      </c>
      <c r="E198">
        <v>83.56</v>
      </c>
      <c r="F198">
        <f>VLOOKUP(A198,lohrmann_abstm3py_capacmw_2015!$A$1:$D$146,4,FALSE)</f>
        <v>3112</v>
      </c>
      <c r="G198">
        <v>208</v>
      </c>
      <c r="H198">
        <f t="shared" si="28"/>
        <v>83.56</v>
      </c>
      <c r="I198">
        <f>VLOOKUP(G198,pgb_industrial_water_demad_2015!$D$2:$E$241,2,FALSE)</f>
        <v>3500330000</v>
      </c>
      <c r="J198">
        <f t="shared" si="29"/>
        <v>292487574800</v>
      </c>
      <c r="K198" s="2">
        <f t="shared" si="27"/>
        <v>3112</v>
      </c>
      <c r="M198">
        <f t="shared" si="30"/>
        <v>208</v>
      </c>
      <c r="N198" s="2">
        <f t="shared" si="31"/>
        <v>83.56</v>
      </c>
      <c r="O198" s="2">
        <f t="shared" si="32"/>
        <v>3112</v>
      </c>
      <c r="Q198">
        <f t="shared" si="33"/>
        <v>3112</v>
      </c>
    </row>
    <row r="199" spans="1:17" x14ac:dyDescent="0.25">
      <c r="A199" t="s">
        <v>401</v>
      </c>
      <c r="B199">
        <v>218</v>
      </c>
      <c r="C199" t="s">
        <v>402</v>
      </c>
      <c r="D199">
        <v>100</v>
      </c>
      <c r="E199">
        <v>0</v>
      </c>
      <c r="F199" t="e">
        <f>VLOOKUP(A199,lohrmann_abstm3py_capacmw_2015!$A$1:$D$146,4,FALSE)</f>
        <v>#N/A</v>
      </c>
      <c r="G199">
        <v>204</v>
      </c>
      <c r="H199">
        <f t="shared" si="28"/>
        <v>0</v>
      </c>
      <c r="I199">
        <f>VLOOKUP(G199,pgb_industrial_water_demad_2015!$D$2:$E$241,2,FALSE)</f>
        <v>7491.87</v>
      </c>
      <c r="J199">
        <f t="shared" si="29"/>
        <v>0</v>
      </c>
      <c r="K199" s="2">
        <f t="shared" si="27"/>
        <v>0</v>
      </c>
      <c r="M199">
        <f t="shared" si="30"/>
        <v>204</v>
      </c>
      <c r="N199" s="2">
        <f t="shared" si="31"/>
        <v>0</v>
      </c>
      <c r="O199" s="2">
        <f t="shared" si="32"/>
        <v>0</v>
      </c>
      <c r="Q199" t="str">
        <f t="shared" si="33"/>
        <v/>
      </c>
    </row>
    <row r="200" spans="1:17" x14ac:dyDescent="0.25">
      <c r="A200" t="s">
        <v>403</v>
      </c>
      <c r="B200">
        <v>225</v>
      </c>
      <c r="C200" t="s">
        <v>404</v>
      </c>
      <c r="D200">
        <v>100</v>
      </c>
      <c r="E200">
        <v>0</v>
      </c>
      <c r="F200" t="e">
        <f>VLOOKUP(A200,lohrmann_abstm3py_capacmw_2015!$A$1:$D$146,4,FALSE)</f>
        <v>#N/A</v>
      </c>
      <c r="G200">
        <v>193</v>
      </c>
      <c r="H200">
        <f t="shared" si="28"/>
        <v>0</v>
      </c>
      <c r="I200" t="e">
        <f>VLOOKUP(G200,pgb_industrial_water_demad_2015!$D$2:$E$241,2,FALSE)</f>
        <v>#N/A</v>
      </c>
      <c r="J200" t="e">
        <f t="shared" si="29"/>
        <v>#N/A</v>
      </c>
      <c r="K200" s="2">
        <f t="shared" si="27"/>
        <v>0</v>
      </c>
      <c r="M200">
        <f t="shared" si="30"/>
        <v>193</v>
      </c>
      <c r="N200" s="2">
        <f t="shared" si="31"/>
        <v>0</v>
      </c>
      <c r="O200" s="2">
        <f t="shared" si="32"/>
        <v>0</v>
      </c>
      <c r="Q200" t="str">
        <f t="shared" si="33"/>
        <v/>
      </c>
    </row>
    <row r="201" spans="1:17" x14ac:dyDescent="0.25">
      <c r="A201" t="s">
        <v>405</v>
      </c>
      <c r="B201">
        <v>229</v>
      </c>
      <c r="C201" t="s">
        <v>406</v>
      </c>
      <c r="D201">
        <v>100</v>
      </c>
      <c r="E201">
        <v>0</v>
      </c>
      <c r="F201">
        <f>VLOOKUP(A201,lohrmann_abstm3py_capacmw_2015!$A$1:$D$146,4,FALSE)</f>
        <v>260</v>
      </c>
      <c r="G201">
        <v>222</v>
      </c>
      <c r="H201">
        <f t="shared" si="28"/>
        <v>0</v>
      </c>
      <c r="I201">
        <f>VLOOKUP(G201,pgb_industrial_water_demad_2015!$D$2:$E$241,2,FALSE)</f>
        <v>98694100</v>
      </c>
      <c r="J201">
        <f t="shared" si="29"/>
        <v>0</v>
      </c>
      <c r="K201" s="2">
        <f t="shared" si="27"/>
        <v>0</v>
      </c>
      <c r="M201">
        <f t="shared" si="30"/>
        <v>222</v>
      </c>
      <c r="N201" s="2">
        <f t="shared" si="31"/>
        <v>0</v>
      </c>
      <c r="O201" s="2">
        <f t="shared" si="32"/>
        <v>0</v>
      </c>
      <c r="Q201" t="str">
        <f t="shared" si="33"/>
        <v/>
      </c>
    </row>
    <row r="202" spans="1:17" x14ac:dyDescent="0.25">
      <c r="A202" t="s">
        <v>407</v>
      </c>
      <c r="B202">
        <v>231</v>
      </c>
      <c r="C202" t="s">
        <v>408</v>
      </c>
      <c r="D202">
        <v>5.0599999999999996</v>
      </c>
      <c r="E202">
        <v>94.94</v>
      </c>
      <c r="F202">
        <f>VLOOKUP(A202,lohrmann_abstm3py_capacmw_2015!$A$1:$D$146,4,FALSE)</f>
        <v>46512.84</v>
      </c>
      <c r="G202">
        <v>206</v>
      </c>
      <c r="H202">
        <f t="shared" si="28"/>
        <v>94.94</v>
      </c>
      <c r="I202">
        <f>VLOOKUP(G202,pgb_industrial_water_demad_2015!$D$2:$E$241,2,FALSE)</f>
        <v>30317200000</v>
      </c>
      <c r="J202">
        <f t="shared" si="29"/>
        <v>2878314968000</v>
      </c>
      <c r="K202" s="2">
        <f t="shared" si="27"/>
        <v>46512.84</v>
      </c>
      <c r="M202">
        <f t="shared" si="30"/>
        <v>206</v>
      </c>
      <c r="N202" s="2">
        <f t="shared" si="31"/>
        <v>94.94</v>
      </c>
      <c r="O202" s="2">
        <f t="shared" si="32"/>
        <v>46512.84</v>
      </c>
      <c r="Q202">
        <f t="shared" si="33"/>
        <v>46512.84</v>
      </c>
    </row>
    <row r="203" spans="1:17" x14ac:dyDescent="0.25">
      <c r="A203" t="s">
        <v>409</v>
      </c>
      <c r="B203">
        <v>214</v>
      </c>
      <c r="C203" t="s">
        <v>410</v>
      </c>
      <c r="D203">
        <v>99.76</v>
      </c>
      <c r="E203">
        <v>0.24</v>
      </c>
      <c r="F203">
        <f>VLOOKUP(A203,lohrmann_abstm3py_capacmw_2015!$A$1:$D$146,4,FALSE)</f>
        <v>34049.1</v>
      </c>
      <c r="G203">
        <v>3</v>
      </c>
      <c r="H203">
        <f t="shared" si="28"/>
        <v>0.24</v>
      </c>
      <c r="I203">
        <f>VLOOKUP(G203,pgb_industrial_water_demad_2015!$D$2:$E$241,2,FALSE)</f>
        <v>63684800</v>
      </c>
      <c r="J203">
        <f t="shared" si="29"/>
        <v>15284352</v>
      </c>
      <c r="K203" s="2">
        <f t="shared" si="27"/>
        <v>34049.1</v>
      </c>
      <c r="M203">
        <f t="shared" si="30"/>
        <v>3</v>
      </c>
      <c r="N203" s="2">
        <f t="shared" si="31"/>
        <v>0.24</v>
      </c>
      <c r="O203" s="2">
        <f t="shared" si="32"/>
        <v>34049.1</v>
      </c>
      <c r="Q203">
        <f t="shared" si="33"/>
        <v>34049.1</v>
      </c>
    </row>
    <row r="204" spans="1:17" x14ac:dyDescent="0.25">
      <c r="A204" t="s">
        <v>411</v>
      </c>
      <c r="B204">
        <v>230</v>
      </c>
      <c r="C204" t="s">
        <v>412</v>
      </c>
      <c r="D204">
        <v>21.05</v>
      </c>
      <c r="E204">
        <v>78.95</v>
      </c>
      <c r="F204">
        <f>VLOOKUP(A204,lohrmann_abstm3py_capacmw_2015!$A$1:$D$146,4,FALSE)</f>
        <v>69743</v>
      </c>
      <c r="G204">
        <v>223</v>
      </c>
      <c r="H204">
        <f t="shared" si="28"/>
        <v>78.95</v>
      </c>
      <c r="I204">
        <f>VLOOKUP(G204,pgb_industrial_water_demad_2015!$D$2:$E$241,2,FALSE)</f>
        <v>11268700000</v>
      </c>
      <c r="J204">
        <f t="shared" si="29"/>
        <v>889663865000</v>
      </c>
      <c r="K204" s="2">
        <f t="shared" si="27"/>
        <v>69743</v>
      </c>
      <c r="M204">
        <f t="shared" si="30"/>
        <v>223</v>
      </c>
      <c r="N204" s="2">
        <f t="shared" si="31"/>
        <v>78.95</v>
      </c>
      <c r="O204" s="2">
        <f t="shared" si="32"/>
        <v>69743</v>
      </c>
      <c r="Q204">
        <f t="shared" si="33"/>
        <v>69743</v>
      </c>
    </row>
    <row r="205" spans="1:17" x14ac:dyDescent="0.25">
      <c r="A205" t="s">
        <v>413</v>
      </c>
      <c r="B205">
        <v>232</v>
      </c>
      <c r="C205" t="s">
        <v>414</v>
      </c>
      <c r="D205">
        <v>28.37</v>
      </c>
      <c r="E205">
        <v>71.63</v>
      </c>
      <c r="F205">
        <f>VLOOKUP(A205,lohrmann_abstm3py_capacmw_2015!$A$1:$D$146,4,FALSE)</f>
        <v>933080.5</v>
      </c>
      <c r="G205">
        <v>230</v>
      </c>
      <c r="H205">
        <f t="shared" si="28"/>
        <v>71.63</v>
      </c>
      <c r="I205">
        <f>VLOOKUP(G205,pgb_industrial_water_demad_2015!$D$2:$E$241,2,FALSE)</f>
        <v>258811000000</v>
      </c>
      <c r="J205">
        <f t="shared" si="29"/>
        <v>18538631930000</v>
      </c>
      <c r="K205" s="2">
        <f t="shared" si="27"/>
        <v>933080.5</v>
      </c>
      <c r="M205">
        <f t="shared" si="30"/>
        <v>230</v>
      </c>
      <c r="N205" s="2">
        <f t="shared" si="31"/>
        <v>71.63</v>
      </c>
      <c r="O205" s="2">
        <f t="shared" si="32"/>
        <v>933080.5</v>
      </c>
      <c r="Q205">
        <f t="shared" si="33"/>
        <v>933080.5</v>
      </c>
    </row>
    <row r="206" spans="1:17" x14ac:dyDescent="0.25">
      <c r="A206" t="s">
        <v>415</v>
      </c>
      <c r="B206">
        <v>234</v>
      </c>
      <c r="C206" t="s">
        <v>416</v>
      </c>
      <c r="D206">
        <v>3.27</v>
      </c>
      <c r="E206">
        <v>96.73</v>
      </c>
      <c r="F206">
        <f>VLOOKUP(A206,lohrmann_abstm3py_capacmw_2015!$A$1:$D$146,4,FALSE)</f>
        <v>993</v>
      </c>
      <c r="G206">
        <v>235</v>
      </c>
      <c r="H206">
        <f t="shared" si="28"/>
        <v>96.73</v>
      </c>
      <c r="I206">
        <f>VLOOKUP(G206,pgb_industrial_water_demad_2015!$D$2:$E$241,2,FALSE)</f>
        <v>139766000</v>
      </c>
      <c r="J206">
        <f t="shared" si="29"/>
        <v>13519565180</v>
      </c>
      <c r="K206" s="2">
        <f t="shared" si="27"/>
        <v>993</v>
      </c>
      <c r="M206">
        <f t="shared" si="30"/>
        <v>235</v>
      </c>
      <c r="N206" s="2">
        <f t="shared" si="31"/>
        <v>96.73</v>
      </c>
      <c r="O206" s="2">
        <f t="shared" si="32"/>
        <v>993</v>
      </c>
      <c r="Q206">
        <f t="shared" si="33"/>
        <v>993</v>
      </c>
    </row>
    <row r="207" spans="1:17" x14ac:dyDescent="0.25">
      <c r="A207" t="s">
        <v>417</v>
      </c>
      <c r="B207">
        <v>235</v>
      </c>
      <c r="C207" t="s">
        <v>418</v>
      </c>
      <c r="D207">
        <v>59.19</v>
      </c>
      <c r="E207">
        <v>40.81</v>
      </c>
      <c r="F207">
        <f>VLOOKUP(A207,lohrmann_abstm3py_capacmw_2015!$A$1:$D$146,4,FALSE)</f>
        <v>11256</v>
      </c>
      <c r="G207">
        <v>249</v>
      </c>
      <c r="H207">
        <f t="shared" si="28"/>
        <v>40.81</v>
      </c>
      <c r="I207">
        <f>VLOOKUP(G207,pgb_industrial_water_demad_2015!$D$2:$E$241,2,FALSE)</f>
        <v>13128900000</v>
      </c>
      <c r="J207">
        <f t="shared" si="29"/>
        <v>535790409000</v>
      </c>
      <c r="K207" s="2">
        <f t="shared" si="27"/>
        <v>11256</v>
      </c>
      <c r="M207">
        <f t="shared" si="30"/>
        <v>249</v>
      </c>
      <c r="N207" s="2">
        <f t="shared" si="31"/>
        <v>40.81</v>
      </c>
      <c r="O207" s="2">
        <f t="shared" si="32"/>
        <v>11256</v>
      </c>
      <c r="Q207">
        <f t="shared" si="33"/>
        <v>11256</v>
      </c>
    </row>
    <row r="208" spans="1:17" x14ac:dyDescent="0.25">
      <c r="A208" t="s">
        <v>419</v>
      </c>
      <c r="B208">
        <v>163</v>
      </c>
      <c r="C208" t="s">
        <v>420</v>
      </c>
      <c r="D208">
        <v>100</v>
      </c>
      <c r="E208">
        <v>0</v>
      </c>
      <c r="F208" t="e">
        <f>VLOOKUP(A208,lohrmann_abstm3py_capacmw_2015!$A$1:$D$146,4,FALSE)</f>
        <v>#N/A</v>
      </c>
      <c r="G208">
        <v>236</v>
      </c>
      <c r="H208">
        <f t="shared" si="28"/>
        <v>0</v>
      </c>
      <c r="I208">
        <f>VLOOKUP(G208,pgb_industrial_water_demad_2015!$D$2:$E$241,2,FALSE)</f>
        <v>37688.400000000001</v>
      </c>
      <c r="J208">
        <f t="shared" si="29"/>
        <v>0</v>
      </c>
      <c r="K208" s="2">
        <f t="shared" si="27"/>
        <v>0</v>
      </c>
      <c r="M208">
        <f t="shared" si="30"/>
        <v>236</v>
      </c>
      <c r="N208" s="2">
        <f t="shared" si="31"/>
        <v>0</v>
      </c>
      <c r="O208" s="2">
        <f t="shared" si="32"/>
        <v>0</v>
      </c>
      <c r="Q208" t="str">
        <f t="shared" si="33"/>
        <v/>
      </c>
    </row>
    <row r="209" spans="1:17" x14ac:dyDescent="0.25">
      <c r="A209" t="s">
        <v>421</v>
      </c>
      <c r="B209">
        <v>237</v>
      </c>
      <c r="C209" t="s">
        <v>422</v>
      </c>
      <c r="D209">
        <v>15.81</v>
      </c>
      <c r="E209">
        <v>84.19</v>
      </c>
      <c r="F209">
        <f>VLOOKUP(A209,lohrmann_abstm3py_capacmw_2015!$A$1:$D$146,4,FALSE)</f>
        <v>11993.89</v>
      </c>
      <c r="G209">
        <v>257</v>
      </c>
      <c r="H209">
        <f t="shared" si="28"/>
        <v>84.19</v>
      </c>
      <c r="I209">
        <f>VLOOKUP(G209,pgb_industrial_water_demad_2015!$D$2:$E$241,2,FALSE)</f>
        <v>1387960000</v>
      </c>
      <c r="J209">
        <f t="shared" si="29"/>
        <v>116852352400</v>
      </c>
      <c r="K209" s="2">
        <f t="shared" si="27"/>
        <v>11993.89</v>
      </c>
      <c r="M209">
        <f t="shared" si="30"/>
        <v>257</v>
      </c>
      <c r="N209" s="2">
        <f t="shared" si="31"/>
        <v>84.19</v>
      </c>
      <c r="O209" s="2">
        <f t="shared" si="32"/>
        <v>11993.89</v>
      </c>
      <c r="Q209">
        <f t="shared" si="33"/>
        <v>11993.89</v>
      </c>
    </row>
    <row r="210" spans="1:17" x14ac:dyDescent="0.25">
      <c r="A210" t="s">
        <v>423</v>
      </c>
      <c r="B210">
        <v>239</v>
      </c>
      <c r="C210" t="s">
        <v>424</v>
      </c>
      <c r="D210">
        <v>28.14</v>
      </c>
      <c r="E210">
        <v>71.86</v>
      </c>
      <c r="F210">
        <f>VLOOKUP(A210,lohrmann_abstm3py_capacmw_2015!$A$1:$D$146,4,FALSE)</f>
        <v>15335.26</v>
      </c>
      <c r="G210">
        <v>228</v>
      </c>
      <c r="H210">
        <f t="shared" si="28"/>
        <v>71.86</v>
      </c>
      <c r="I210">
        <f>VLOOKUP(G210,pgb_industrial_water_demad_2015!$D$2:$E$241,2,FALSE)</f>
        <v>4311820000</v>
      </c>
      <c r="J210">
        <f t="shared" si="29"/>
        <v>309847385200</v>
      </c>
      <c r="K210" s="2">
        <f t="shared" si="27"/>
        <v>15335.26</v>
      </c>
      <c r="M210">
        <f t="shared" si="30"/>
        <v>228</v>
      </c>
      <c r="N210" s="2">
        <f t="shared" si="31"/>
        <v>71.86</v>
      </c>
      <c r="O210" s="2">
        <f t="shared" si="32"/>
        <v>15335.26</v>
      </c>
      <c r="Q210">
        <f t="shared" si="33"/>
        <v>15335.26</v>
      </c>
    </row>
    <row r="211" spans="1:17" x14ac:dyDescent="0.25">
      <c r="A211" t="s">
        <v>425</v>
      </c>
      <c r="B211">
        <v>240</v>
      </c>
      <c r="C211" t="s">
        <v>426</v>
      </c>
      <c r="D211">
        <v>87.75</v>
      </c>
      <c r="E211">
        <v>12.25</v>
      </c>
      <c r="F211" t="e">
        <f>VLOOKUP(A211,lohrmann_abstm3py_capacmw_2015!$A$1:$D$146,4,FALSE)</f>
        <v>#N/A</v>
      </c>
      <c r="G211">
        <v>225</v>
      </c>
      <c r="H211">
        <f t="shared" si="28"/>
        <v>12.25</v>
      </c>
      <c r="I211">
        <f>VLOOKUP(G211,pgb_industrial_water_demad_2015!$D$2:$E$241,2,FALSE)</f>
        <v>6477460</v>
      </c>
      <c r="J211">
        <f t="shared" si="29"/>
        <v>79348885</v>
      </c>
      <c r="K211" s="5">
        <f>0.59966*(J211)^0.3797</f>
        <v>598.9088532439788</v>
      </c>
      <c r="M211">
        <f t="shared" si="30"/>
        <v>225</v>
      </c>
      <c r="N211" s="2">
        <f t="shared" si="31"/>
        <v>12.25</v>
      </c>
      <c r="O211" s="2">
        <f t="shared" si="32"/>
        <v>598.9088532439788</v>
      </c>
      <c r="Q211" t="str">
        <f t="shared" si="33"/>
        <v/>
      </c>
    </row>
    <row r="212" spans="1:17" x14ac:dyDescent="0.25">
      <c r="A212" t="s">
        <v>427</v>
      </c>
      <c r="B212">
        <v>242</v>
      </c>
      <c r="C212" t="s">
        <v>428</v>
      </c>
      <c r="D212">
        <v>100</v>
      </c>
      <c r="E212">
        <v>0</v>
      </c>
      <c r="F212" t="e">
        <f>VLOOKUP(A212,lohrmann_abstm3py_capacmw_2015!$A$1:$D$146,4,FALSE)</f>
        <v>#N/A</v>
      </c>
      <c r="G212">
        <v>179</v>
      </c>
      <c r="H212">
        <f t="shared" si="28"/>
        <v>0</v>
      </c>
      <c r="I212">
        <f>VLOOKUP(G212,pgb_industrial_water_demad_2015!$D$2:$E$241,2,FALSE)</f>
        <v>34405200</v>
      </c>
      <c r="J212">
        <f t="shared" si="29"/>
        <v>0</v>
      </c>
      <c r="K212" s="2">
        <f>IF(E212=0,0,IF(ISNA(F212),"",F212))</f>
        <v>0</v>
      </c>
      <c r="M212">
        <f t="shared" si="30"/>
        <v>179</v>
      </c>
      <c r="N212" s="2">
        <f t="shared" si="31"/>
        <v>0</v>
      </c>
      <c r="O212" s="2">
        <f t="shared" si="32"/>
        <v>0</v>
      </c>
      <c r="Q212" t="str">
        <f t="shared" si="33"/>
        <v/>
      </c>
    </row>
    <row r="213" spans="1:17" x14ac:dyDescent="0.25">
      <c r="A213" t="s">
        <v>429</v>
      </c>
      <c r="B213">
        <v>248</v>
      </c>
      <c r="C213" t="s">
        <v>430</v>
      </c>
      <c r="D213">
        <v>100</v>
      </c>
      <c r="E213">
        <v>0</v>
      </c>
      <c r="F213">
        <f>VLOOKUP(A213,lohrmann_abstm3py_capacmw_2015!$A$1:$D$146,4,FALSE)</f>
        <v>704.25</v>
      </c>
      <c r="G213">
        <v>226</v>
      </c>
      <c r="H213">
        <f t="shared" si="28"/>
        <v>0</v>
      </c>
      <c r="I213">
        <f>VLOOKUP(G213,pgb_industrial_water_demad_2015!$D$2:$E$241,2,FALSE)</f>
        <v>48451700</v>
      </c>
      <c r="J213">
        <f t="shared" si="29"/>
        <v>0</v>
      </c>
      <c r="K213" s="2">
        <f>IF(E213=0,0,IF(ISNA(F213),"",F213))</f>
        <v>0</v>
      </c>
      <c r="M213">
        <f t="shared" si="30"/>
        <v>226</v>
      </c>
      <c r="N213" s="2">
        <f t="shared" si="31"/>
        <v>0</v>
      </c>
      <c r="O213" s="2">
        <f t="shared" si="32"/>
        <v>0</v>
      </c>
      <c r="Q213" t="str">
        <f t="shared" si="33"/>
        <v/>
      </c>
    </row>
    <row r="214" spans="1:17" x14ac:dyDescent="0.25">
      <c r="A214" t="s">
        <v>431</v>
      </c>
      <c r="B214">
        <v>249</v>
      </c>
      <c r="C214" t="s">
        <v>432</v>
      </c>
      <c r="D214">
        <v>100</v>
      </c>
      <c r="E214">
        <v>0</v>
      </c>
      <c r="F214">
        <f>VLOOKUP(A214,lohrmann_abstm3py_capacmw_2015!$A$1:$D$146,4,FALSE)</f>
        <v>130</v>
      </c>
      <c r="G214">
        <v>229</v>
      </c>
      <c r="H214">
        <f t="shared" si="28"/>
        <v>0</v>
      </c>
      <c r="I214">
        <f>VLOOKUP(G214,pgb_industrial_water_demad_2015!$D$2:$E$241,2,FALSE)</f>
        <v>195783000</v>
      </c>
      <c r="J214">
        <f t="shared" si="29"/>
        <v>0</v>
      </c>
      <c r="K214" s="2">
        <f>IF(E214=0,0,IF(ISNA(F214),"",F214))</f>
        <v>0</v>
      </c>
      <c r="M214">
        <f t="shared" si="30"/>
        <v>229</v>
      </c>
      <c r="N214" s="2">
        <f t="shared" si="31"/>
        <v>0</v>
      </c>
      <c r="O214" s="2">
        <f t="shared" si="32"/>
        <v>0</v>
      </c>
      <c r="Q214" t="str">
        <f t="shared" si="33"/>
        <v/>
      </c>
    </row>
    <row r="215" spans="1:17" x14ac:dyDescent="0.25">
      <c r="A215" t="s">
        <v>433</v>
      </c>
      <c r="B215">
        <v>250</v>
      </c>
      <c r="C215" t="s">
        <v>434</v>
      </c>
      <c r="D215">
        <v>96.22</v>
      </c>
      <c r="E215">
        <v>3.78</v>
      </c>
      <c r="F215">
        <f>VLOOKUP(A215,lohrmann_abstm3py_capacmw_2015!$A$1:$D$146,4,FALSE)</f>
        <v>1130</v>
      </c>
      <c r="G215">
        <v>231</v>
      </c>
      <c r="H215">
        <f t="shared" si="28"/>
        <v>3.78</v>
      </c>
      <c r="I215">
        <f>VLOOKUP(G215,pgb_industrial_water_demad_2015!$D$2:$E$241,2,FALSE)</f>
        <v>118844000</v>
      </c>
      <c r="J215">
        <f t="shared" si="29"/>
        <v>449230320</v>
      </c>
      <c r="K215" s="2">
        <f>IF(E215=0,0,IF(ISNA(F215),"",F215))</f>
        <v>1130</v>
      </c>
      <c r="M215">
        <f t="shared" si="30"/>
        <v>231</v>
      </c>
      <c r="N215" s="2">
        <f t="shared" si="31"/>
        <v>3.78</v>
      </c>
      <c r="O215" s="2">
        <f t="shared" si="32"/>
        <v>1130</v>
      </c>
      <c r="Q215">
        <f t="shared" si="33"/>
        <v>1130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A22E-B40D-45CE-813F-618D6FF3A2FC}">
  <dimension ref="A1:M146"/>
  <sheetViews>
    <sheetView tabSelected="1" topLeftCell="A79" zoomScale="80" zoomScaleNormal="80" workbookViewId="0">
      <selection activeCell="M110" sqref="M110"/>
    </sheetView>
  </sheetViews>
  <sheetFormatPr defaultRowHeight="15" x14ac:dyDescent="0.25"/>
  <cols>
    <col min="1" max="1" width="5.42578125" bestFit="1" customWidth="1"/>
    <col min="2" max="2" width="31.85546875" bestFit="1" customWidth="1"/>
    <col min="3" max="3" width="17.42578125" bestFit="1" customWidth="1"/>
    <col min="4" max="4" width="12.7109375" bestFit="1" customWidth="1"/>
    <col min="6" max="6" width="12" bestFit="1" customWidth="1"/>
    <col min="7" max="7" width="41.7109375" style="1" bestFit="1" customWidth="1"/>
    <col min="8" max="8" width="34.7109375" style="1" bestFit="1" customWidth="1"/>
    <col min="9" max="9" width="24.85546875" bestFit="1" customWidth="1"/>
    <col min="10" max="10" width="12.5703125" style="2" bestFit="1" customWidth="1"/>
    <col min="11" max="11" width="21.42578125" style="2" bestFit="1" customWidth="1"/>
  </cols>
  <sheetData>
    <row r="1" spans="1:11" x14ac:dyDescent="0.25">
      <c r="A1" t="s">
        <v>0</v>
      </c>
      <c r="B1" t="s">
        <v>2</v>
      </c>
      <c r="C1" t="s">
        <v>441</v>
      </c>
      <c r="D1" t="s">
        <v>442</v>
      </c>
      <c r="F1" t="s">
        <v>5</v>
      </c>
      <c r="G1" s="1" t="s">
        <v>447</v>
      </c>
      <c r="H1" s="1" t="str">
        <f>pgb_industrial_split_pow_ic!H1</f>
        <v>percentage_for_electricity_production</v>
      </c>
      <c r="I1" s="1" t="s">
        <v>448</v>
      </c>
      <c r="J1" s="2" t="s">
        <v>442</v>
      </c>
      <c r="K1" s="4" t="s">
        <v>449</v>
      </c>
    </row>
    <row r="2" spans="1:11" x14ac:dyDescent="0.25">
      <c r="A2" t="s">
        <v>7</v>
      </c>
      <c r="B2" t="s">
        <v>8</v>
      </c>
      <c r="C2">
        <v>96894.079859999998</v>
      </c>
      <c r="D2">
        <v>100</v>
      </c>
      <c r="F2">
        <f>VLOOKUP(A2,pgb_industrial_split_pow_ic!$A$2:$H$215,7,FALSE)</f>
        <v>8</v>
      </c>
      <c r="G2" s="1">
        <f>VLOOKUP(F2,pgb_industrial_water_demad_2015!$D$2:$E$241,2,FALSE)</f>
        <v>84181300</v>
      </c>
      <c r="H2" s="1">
        <f>VLOOKUP(A2,pgb_industrial_split_pow_ic!$A$2:$H$215,8,FALSE)</f>
        <v>0</v>
      </c>
      <c r="K2" s="2">
        <f>0.59966*(G2*H2)^0.3797</f>
        <v>0</v>
      </c>
    </row>
    <row r="3" spans="1:11" x14ac:dyDescent="0.25">
      <c r="A3" t="s">
        <v>9</v>
      </c>
      <c r="B3" t="s">
        <v>10</v>
      </c>
      <c r="C3">
        <v>387720933</v>
      </c>
      <c r="D3">
        <v>97</v>
      </c>
      <c r="F3">
        <f>VLOOKUP(A3,pgb_industrial_split_pow_ic!$A$2:$H$215,7,FALSE)</f>
        <v>11</v>
      </c>
      <c r="G3" s="1">
        <f>VLOOKUP(F3,pgb_industrial_water_demad_2015!$D$2:$E$241,2,FALSE)</f>
        <v>262130000</v>
      </c>
      <c r="H3" s="1">
        <f>VLOOKUP(A3,pgb_industrial_split_pow_ic!$A$2:$H$215,8,FALSE)</f>
        <v>5.73</v>
      </c>
      <c r="I3">
        <f t="shared" ref="I3:I66" si="0">H3*G3</f>
        <v>1502004900</v>
      </c>
      <c r="J3" s="2">
        <f t="shared" ref="J3:J66" si="1">D3</f>
        <v>97</v>
      </c>
      <c r="K3" s="2">
        <f t="shared" ref="K3:K66" si="2">0.59966*(G3*H3)^0.3797</f>
        <v>1829.3095086274263</v>
      </c>
    </row>
    <row r="4" spans="1:11" x14ac:dyDescent="0.25">
      <c r="A4" t="s">
        <v>11</v>
      </c>
      <c r="B4" t="s">
        <v>12</v>
      </c>
      <c r="C4">
        <v>3023967416</v>
      </c>
      <c r="D4">
        <v>13149</v>
      </c>
      <c r="F4">
        <f>VLOOKUP(A4,pgb_industrial_split_pow_ic!$A$2:$H$215,7,FALSE)</f>
        <v>57</v>
      </c>
      <c r="G4" s="1">
        <f>VLOOKUP(F4,pgb_industrial_water_demad_2015!$D$2:$E$241,2,FALSE)</f>
        <v>1097370000</v>
      </c>
      <c r="H4" s="1">
        <f>VLOOKUP(A4,pgb_industrial_split_pow_ic!$A$2:$H$215,8,FALSE)</f>
        <v>0.4</v>
      </c>
      <c r="I4">
        <f t="shared" si="0"/>
        <v>438948000</v>
      </c>
      <c r="J4" s="2">
        <f t="shared" si="1"/>
        <v>13149</v>
      </c>
      <c r="K4" s="2">
        <f t="shared" si="2"/>
        <v>1146.6459061533835</v>
      </c>
    </row>
    <row r="5" spans="1:11" x14ac:dyDescent="0.25">
      <c r="A5" t="s">
        <v>17</v>
      </c>
      <c r="B5" t="s">
        <v>18</v>
      </c>
      <c r="C5">
        <v>25745566129</v>
      </c>
      <c r="D5">
        <v>404</v>
      </c>
      <c r="F5">
        <f>VLOOKUP(A5,pgb_industrial_split_pow_ic!$A$2:$H$215,7,FALSE)</f>
        <v>5</v>
      </c>
      <c r="G5" s="1">
        <f>VLOOKUP(F5,pgb_industrial_water_demad_2015!$D$2:$E$241,2,FALSE)</f>
        <v>47558800</v>
      </c>
      <c r="H5" s="1">
        <f>VLOOKUP(A5,pgb_industrial_split_pow_ic!$A$2:$H$215,8,FALSE)</f>
        <v>65.34</v>
      </c>
      <c r="I5">
        <f t="shared" si="0"/>
        <v>3107491992</v>
      </c>
      <c r="J5" s="2">
        <f t="shared" si="1"/>
        <v>404</v>
      </c>
      <c r="K5" s="2">
        <f t="shared" si="2"/>
        <v>2410.8665111664318</v>
      </c>
    </row>
    <row r="6" spans="1:11" x14ac:dyDescent="0.25">
      <c r="A6" t="s">
        <v>21</v>
      </c>
      <c r="B6" t="s">
        <v>22</v>
      </c>
      <c r="C6" s="3">
        <v>1046790000000</v>
      </c>
      <c r="D6">
        <v>18185.189999999999</v>
      </c>
      <c r="F6">
        <f>VLOOKUP(A6,pgb_industrial_split_pow_ic!$A$2:$H$215,7,FALSE)</f>
        <v>7</v>
      </c>
      <c r="G6" s="1">
        <f>VLOOKUP(F6,pgb_industrial_water_demad_2015!$D$2:$E$241,2,FALSE)</f>
        <v>9099100000</v>
      </c>
      <c r="H6" s="1">
        <f>VLOOKUP(A6,pgb_industrial_split_pow_ic!$A$2:$H$215,8,FALSE)</f>
        <v>70.12</v>
      </c>
      <c r="I6">
        <f t="shared" si="0"/>
        <v>638028892000</v>
      </c>
      <c r="J6" s="2">
        <f t="shared" si="1"/>
        <v>18185.189999999999</v>
      </c>
      <c r="K6" s="2">
        <f t="shared" si="2"/>
        <v>18205.514612422852</v>
      </c>
    </row>
    <row r="7" spans="1:11" x14ac:dyDescent="0.25">
      <c r="A7" t="s">
        <v>23</v>
      </c>
      <c r="B7" t="s">
        <v>24</v>
      </c>
      <c r="C7">
        <v>7327328751</v>
      </c>
      <c r="D7">
        <v>2257.9</v>
      </c>
      <c r="F7">
        <f>VLOOKUP(A7,pgb_industrial_split_pow_ic!$A$2:$H$215,7,FALSE)</f>
        <v>12</v>
      </c>
      <c r="G7" s="1">
        <f>VLOOKUP(F7,pgb_industrial_water_demad_2015!$D$2:$E$241,2,FALSE)</f>
        <v>937381000</v>
      </c>
      <c r="H7" s="1">
        <f>VLOOKUP(A7,pgb_industrial_split_pow_ic!$A$2:$H$215,8,FALSE)</f>
        <v>12.86</v>
      </c>
      <c r="I7">
        <f t="shared" si="0"/>
        <v>12054719660</v>
      </c>
      <c r="J7" s="2">
        <f t="shared" si="1"/>
        <v>2257.9</v>
      </c>
      <c r="K7" s="2">
        <f t="shared" si="2"/>
        <v>4033.8564294118037</v>
      </c>
    </row>
    <row r="8" spans="1:11" x14ac:dyDescent="0.25">
      <c r="A8" t="s">
        <v>27</v>
      </c>
      <c r="B8" t="s">
        <v>28</v>
      </c>
      <c r="C8" s="3">
        <v>904771000000</v>
      </c>
      <c r="D8">
        <v>44916.2</v>
      </c>
      <c r="F8">
        <f>VLOOKUP(A8,pgb_industrial_split_pow_ic!$A$2:$H$215,7,FALSE)</f>
        <v>15</v>
      </c>
      <c r="G8" s="1">
        <f>VLOOKUP(F8,pgb_industrial_water_demad_2015!$D$2:$E$241,2,FALSE)</f>
        <v>410689000</v>
      </c>
      <c r="H8" s="1">
        <f>VLOOKUP(A8,pgb_industrial_split_pow_ic!$A$2:$H$215,8,FALSE)</f>
        <v>83.09</v>
      </c>
      <c r="I8">
        <f t="shared" si="0"/>
        <v>34124149010</v>
      </c>
      <c r="J8" s="2">
        <f t="shared" si="1"/>
        <v>44916.2</v>
      </c>
      <c r="K8" s="2">
        <f t="shared" si="2"/>
        <v>5988.3704296975293</v>
      </c>
    </row>
    <row r="9" spans="1:11" x14ac:dyDescent="0.25">
      <c r="A9" t="s">
        <v>29</v>
      </c>
      <c r="B9" t="s">
        <v>30</v>
      </c>
      <c r="C9" s="3">
        <v>336664000000</v>
      </c>
      <c r="D9">
        <v>4332.0600000000004</v>
      </c>
      <c r="F9">
        <f>VLOOKUP(A9,pgb_industrial_split_pow_ic!$A$2:$H$215,7,FALSE)</f>
        <v>14</v>
      </c>
      <c r="G9" s="1">
        <f>VLOOKUP(F9,pgb_industrial_water_demad_2015!$D$2:$E$241,2,FALSE)</f>
        <v>2334730000</v>
      </c>
      <c r="H9" s="1">
        <f>VLOOKUP(A9,pgb_industrial_split_pow_ic!$A$2:$H$215,8,FALSE)</f>
        <v>41.35</v>
      </c>
      <c r="I9">
        <f t="shared" si="0"/>
        <v>96541085500</v>
      </c>
      <c r="J9" s="2">
        <f t="shared" si="1"/>
        <v>4332.0600000000004</v>
      </c>
      <c r="K9" s="2">
        <f t="shared" si="2"/>
        <v>8887.9232215115098</v>
      </c>
    </row>
    <row r="10" spans="1:11" x14ac:dyDescent="0.25">
      <c r="A10" t="s">
        <v>31</v>
      </c>
      <c r="B10" t="s">
        <v>32</v>
      </c>
      <c r="C10" s="3">
        <v>228264000000</v>
      </c>
      <c r="D10">
        <v>6183.9</v>
      </c>
      <c r="F10">
        <f>VLOOKUP(A10,pgb_industrial_split_pow_ic!$A$2:$H$215,7,FALSE)</f>
        <v>16</v>
      </c>
      <c r="G10" s="1">
        <f>VLOOKUP(F10,pgb_industrial_water_demad_2015!$D$2:$E$241,2,FALSE)</f>
        <v>6131870000</v>
      </c>
      <c r="H10" s="1">
        <f>VLOOKUP(A10,pgb_industrial_split_pow_ic!$A$2:$H$215,8,FALSE)</f>
        <v>70.86</v>
      </c>
      <c r="I10">
        <f t="shared" si="0"/>
        <v>434504308200</v>
      </c>
      <c r="J10" s="2">
        <f t="shared" si="1"/>
        <v>6183.9</v>
      </c>
      <c r="K10" s="2">
        <f t="shared" si="2"/>
        <v>15734.445237241056</v>
      </c>
    </row>
    <row r="11" spans="1:11" x14ac:dyDescent="0.25">
      <c r="A11" t="s">
        <v>33</v>
      </c>
      <c r="B11" t="s">
        <v>34</v>
      </c>
      <c r="C11">
        <v>35534718380</v>
      </c>
      <c r="D11">
        <v>403.8</v>
      </c>
      <c r="F11">
        <f>VLOOKUP(A11,pgb_industrial_split_pow_ic!$A$2:$H$215,7,FALSE)</f>
        <v>32</v>
      </c>
      <c r="G11" s="1">
        <f>VLOOKUP(F11,pgb_industrial_water_demad_2015!$D$2:$E$241,2,FALSE)</f>
        <v>19674600</v>
      </c>
      <c r="H11" s="1">
        <f>VLOOKUP(A11,pgb_industrial_split_pow_ic!$A$2:$H$215,8,FALSE)</f>
        <v>98.36</v>
      </c>
      <c r="I11">
        <f t="shared" si="0"/>
        <v>1935193656</v>
      </c>
      <c r="J11" s="2">
        <f t="shared" si="1"/>
        <v>403.8</v>
      </c>
      <c r="K11" s="2">
        <f t="shared" si="2"/>
        <v>2014.0690099584137</v>
      </c>
    </row>
    <row r="12" spans="1:11" x14ac:dyDescent="0.25">
      <c r="A12" t="s">
        <v>35</v>
      </c>
      <c r="B12" t="s">
        <v>36</v>
      </c>
      <c r="C12" s="3">
        <v>201849000000</v>
      </c>
      <c r="D12">
        <v>5394</v>
      </c>
      <c r="F12">
        <f>VLOOKUP(A12,pgb_industrial_split_pow_ic!$A$2:$H$215,7,FALSE)</f>
        <v>26</v>
      </c>
      <c r="G12" s="1">
        <f>VLOOKUP(F12,pgb_industrial_water_demad_2015!$D$2:$E$241,2,FALSE)</f>
        <v>3209710</v>
      </c>
      <c r="H12" s="1">
        <f>VLOOKUP(A12,pgb_industrial_split_pow_ic!$A$2:$H$215,8,FALSE)</f>
        <v>98.73</v>
      </c>
      <c r="I12">
        <f t="shared" si="0"/>
        <v>316894668.30000001</v>
      </c>
      <c r="J12" s="2">
        <f t="shared" si="1"/>
        <v>5394</v>
      </c>
      <c r="K12" s="2">
        <f t="shared" si="2"/>
        <v>1013.2170288049398</v>
      </c>
    </row>
    <row r="13" spans="1:11" x14ac:dyDescent="0.25">
      <c r="A13" t="s">
        <v>37</v>
      </c>
      <c r="B13" t="s">
        <v>38</v>
      </c>
      <c r="C13" s="3">
        <v>554308000000</v>
      </c>
      <c r="D13">
        <v>8177.7</v>
      </c>
      <c r="F13">
        <f>VLOOKUP(A13,pgb_industrial_split_pow_ic!$A$2:$H$215,7,FALSE)</f>
        <v>21</v>
      </c>
      <c r="G13" s="1">
        <f>VLOOKUP(F13,pgb_industrial_water_demad_2015!$D$2:$E$241,2,FALSE)</f>
        <v>505321000</v>
      </c>
      <c r="H13" s="1">
        <f>VLOOKUP(A13,pgb_industrial_split_pow_ic!$A$2:$H$215,8,FALSE)</f>
        <v>92.72</v>
      </c>
      <c r="I13">
        <f t="shared" si="0"/>
        <v>46853363120</v>
      </c>
      <c r="J13" s="2">
        <f t="shared" si="1"/>
        <v>8177.7</v>
      </c>
      <c r="K13" s="2">
        <f t="shared" si="2"/>
        <v>6754.3778294568247</v>
      </c>
    </row>
    <row r="14" spans="1:11" x14ac:dyDescent="0.25">
      <c r="A14" t="s">
        <v>39</v>
      </c>
      <c r="B14" t="s">
        <v>40</v>
      </c>
      <c r="C14">
        <v>1509501251</v>
      </c>
      <c r="D14">
        <v>285.39999999999998</v>
      </c>
      <c r="F14">
        <f>VLOOKUP(A14,pgb_industrial_split_pow_ic!$A$2:$H$215,7,FALSE)</f>
        <v>20</v>
      </c>
      <c r="G14" s="1">
        <f>VLOOKUP(F14,pgb_industrial_water_demad_2015!$D$2:$E$241,2,FALSE)</f>
        <v>436724</v>
      </c>
      <c r="H14" s="1">
        <f>VLOOKUP(A14,pgb_industrial_split_pow_ic!$A$2:$H$215,8,FALSE)</f>
        <v>58.5</v>
      </c>
      <c r="I14">
        <f t="shared" si="0"/>
        <v>25548354</v>
      </c>
      <c r="J14" s="2">
        <f t="shared" si="1"/>
        <v>285.39999999999998</v>
      </c>
      <c r="K14" s="2">
        <f t="shared" si="2"/>
        <v>389.47607357224541</v>
      </c>
    </row>
    <row r="15" spans="1:11" x14ac:dyDescent="0.25">
      <c r="A15" t="s">
        <v>41</v>
      </c>
      <c r="B15" t="s">
        <v>42</v>
      </c>
      <c r="C15" s="3">
        <v>622257000000</v>
      </c>
      <c r="D15">
        <v>8596.01</v>
      </c>
      <c r="F15">
        <f>VLOOKUP(A15,pgb_industrial_split_pow_ic!$A$2:$H$215,7,FALSE)</f>
        <v>34</v>
      </c>
      <c r="G15" s="1">
        <f>VLOOKUP(F15,pgb_industrial_water_demad_2015!$D$2:$E$241,2,FALSE)</f>
        <v>2777800000</v>
      </c>
      <c r="H15" s="1">
        <f>VLOOKUP(A15,pgb_industrial_split_pow_ic!$A$2:$H$215,8,FALSE)</f>
        <v>73.739999999999995</v>
      </c>
      <c r="I15">
        <f t="shared" si="0"/>
        <v>204834972000</v>
      </c>
      <c r="J15" s="2">
        <f t="shared" si="1"/>
        <v>8596.01</v>
      </c>
      <c r="K15" s="2">
        <f t="shared" si="2"/>
        <v>11826.200012263884</v>
      </c>
    </row>
    <row r="16" spans="1:11" x14ac:dyDescent="0.25">
      <c r="A16" t="s">
        <v>43</v>
      </c>
      <c r="B16" t="s">
        <v>44</v>
      </c>
      <c r="C16">
        <v>87374251820</v>
      </c>
      <c r="D16">
        <v>11815</v>
      </c>
      <c r="F16">
        <f>VLOOKUP(A16,pgb_industrial_split_pow_ic!$A$2:$H$215,7,FALSE)</f>
        <v>19</v>
      </c>
      <c r="G16" s="1">
        <f>VLOOKUP(F16,pgb_industrial_water_demad_2015!$D$2:$E$241,2,FALSE)</f>
        <v>11683000000</v>
      </c>
      <c r="H16" s="1">
        <f>VLOOKUP(A16,pgb_industrial_split_pow_ic!$A$2:$H$215,8,FALSE)</f>
        <v>13.57</v>
      </c>
      <c r="I16">
        <f t="shared" si="0"/>
        <v>158538310000</v>
      </c>
      <c r="J16" s="2">
        <f t="shared" si="1"/>
        <v>11815</v>
      </c>
      <c r="K16" s="2">
        <f t="shared" si="2"/>
        <v>10729.909164665178</v>
      </c>
    </row>
    <row r="17" spans="1:11" x14ac:dyDescent="0.25">
      <c r="A17" t="s">
        <v>53</v>
      </c>
      <c r="B17" t="s">
        <v>54</v>
      </c>
      <c r="C17">
        <v>1190171710</v>
      </c>
      <c r="D17">
        <v>1129.18</v>
      </c>
      <c r="F17">
        <f>VLOOKUP(A17,pgb_industrial_split_pow_ic!$A$2:$H$215,7,FALSE)</f>
        <v>30</v>
      </c>
      <c r="G17" s="1">
        <f>VLOOKUP(F17,pgb_industrial_water_demad_2015!$D$2:$E$241,2,FALSE)</f>
        <v>119961000</v>
      </c>
      <c r="H17" s="1">
        <f>VLOOKUP(A17,pgb_industrial_split_pow_ic!$A$2:$H$215,8,FALSE)</f>
        <v>0.75</v>
      </c>
      <c r="I17">
        <f t="shared" si="0"/>
        <v>89970750</v>
      </c>
      <c r="J17" s="2">
        <f t="shared" si="1"/>
        <v>1129.18</v>
      </c>
      <c r="K17" s="2">
        <f t="shared" si="2"/>
        <v>628.17024285368188</v>
      </c>
    </row>
    <row r="18" spans="1:11" x14ac:dyDescent="0.25">
      <c r="A18" t="s">
        <v>55</v>
      </c>
      <c r="B18" t="s">
        <v>56</v>
      </c>
      <c r="C18">
        <v>8644590489</v>
      </c>
      <c r="D18">
        <v>1765</v>
      </c>
      <c r="F18">
        <f>VLOOKUP(A18,pgb_industrial_split_pow_ic!$A$2:$H$215,7,FALSE)</f>
        <v>18</v>
      </c>
      <c r="G18" s="1">
        <f>VLOOKUP(F18,pgb_industrial_water_demad_2015!$D$2:$E$241,2,FALSE)</f>
        <v>3813850000</v>
      </c>
      <c r="H18" s="1">
        <f>VLOOKUP(A18,pgb_industrial_split_pow_ic!$A$2:$H$215,8,FALSE)</f>
        <v>2.74</v>
      </c>
      <c r="I18">
        <f t="shared" si="0"/>
        <v>10449949000</v>
      </c>
      <c r="J18" s="2">
        <f t="shared" si="1"/>
        <v>1765</v>
      </c>
      <c r="K18" s="2">
        <f t="shared" si="2"/>
        <v>3820.8741303453635</v>
      </c>
    </row>
    <row r="19" spans="1:11" x14ac:dyDescent="0.25">
      <c r="A19" t="s">
        <v>57</v>
      </c>
      <c r="B19" t="s">
        <v>58</v>
      </c>
      <c r="C19">
        <v>3547259571</v>
      </c>
      <c r="D19">
        <v>742</v>
      </c>
      <c r="F19">
        <f>VLOOKUP(A19,pgb_industrial_split_pow_ic!$A$2:$H$215,7,FALSE)</f>
        <v>33</v>
      </c>
      <c r="G19" s="1">
        <f>VLOOKUP(F19,pgb_industrial_water_demad_2015!$D$2:$E$241,2,FALSE)</f>
        <v>35506700</v>
      </c>
      <c r="H19" s="1">
        <f>VLOOKUP(A19,pgb_industrial_split_pow_ic!$A$2:$H$215,8,FALSE)</f>
        <v>6.2</v>
      </c>
      <c r="I19">
        <f t="shared" si="0"/>
        <v>220141540</v>
      </c>
      <c r="J19" s="2">
        <f t="shared" si="1"/>
        <v>742</v>
      </c>
      <c r="K19" s="2">
        <f t="shared" si="2"/>
        <v>882.32590431687163</v>
      </c>
    </row>
    <row r="20" spans="1:11" x14ac:dyDescent="0.25">
      <c r="A20" t="s">
        <v>59</v>
      </c>
      <c r="B20" t="s">
        <v>60</v>
      </c>
      <c r="C20" s="3">
        <v>1354570000000</v>
      </c>
      <c r="D20">
        <v>23503.55</v>
      </c>
      <c r="F20">
        <f>VLOOKUP(A20,pgb_industrial_split_pow_ic!$A$2:$H$215,7,FALSE)</f>
        <v>31</v>
      </c>
      <c r="G20" s="1">
        <f>VLOOKUP(F20,pgb_industrial_water_demad_2015!$D$2:$E$241,2,FALSE)</f>
        <v>12125000000</v>
      </c>
      <c r="H20" s="1">
        <f>VLOOKUP(A20,pgb_industrial_split_pow_ic!$A$2:$H$215,8,FALSE)</f>
        <v>38.549999999999997</v>
      </c>
      <c r="I20">
        <f t="shared" si="0"/>
        <v>467418749999.99994</v>
      </c>
      <c r="J20" s="2">
        <f t="shared" si="1"/>
        <v>23503.55</v>
      </c>
      <c r="K20" s="2">
        <f t="shared" si="2"/>
        <v>16176.795592689425</v>
      </c>
    </row>
    <row r="21" spans="1:11" x14ac:dyDescent="0.25">
      <c r="A21" t="s">
        <v>63</v>
      </c>
      <c r="B21" t="s">
        <v>64</v>
      </c>
      <c r="C21">
        <v>5071004490</v>
      </c>
      <c r="D21">
        <v>876</v>
      </c>
      <c r="F21">
        <f>VLOOKUP(A21,pgb_industrial_split_pow_ic!$A$2:$H$215,7,FALSE)</f>
        <v>24</v>
      </c>
      <c r="G21" s="1">
        <f>VLOOKUP(F21,pgb_industrial_water_demad_2015!$D$2:$E$241,2,FALSE)</f>
        <v>191706000</v>
      </c>
      <c r="H21" s="1">
        <f>VLOOKUP(A21,pgb_industrial_split_pow_ic!$A$2:$H$215,8,FALSE)</f>
        <v>11.9</v>
      </c>
      <c r="I21">
        <f t="shared" si="0"/>
        <v>2281301400</v>
      </c>
      <c r="J21" s="2">
        <f t="shared" si="1"/>
        <v>876</v>
      </c>
      <c r="K21" s="2">
        <f t="shared" si="2"/>
        <v>2143.9124144079497</v>
      </c>
    </row>
    <row r="22" spans="1:11" x14ac:dyDescent="0.25">
      <c r="A22" t="s">
        <v>65</v>
      </c>
      <c r="B22" t="s">
        <v>66</v>
      </c>
      <c r="C22" s="3">
        <v>1035090000000</v>
      </c>
      <c r="D22">
        <v>6557.2</v>
      </c>
      <c r="F22">
        <f>VLOOKUP(A22,pgb_industrial_split_pow_ic!$A$2:$H$215,7,FALSE)</f>
        <v>25</v>
      </c>
      <c r="G22" s="1">
        <f>VLOOKUP(F22,pgb_industrial_water_demad_2015!$D$2:$E$241,2,FALSE)</f>
        <v>17652000000</v>
      </c>
      <c r="H22" s="1">
        <f>VLOOKUP(A22,pgb_industrial_split_pow_ic!$A$2:$H$215,8,FALSE)</f>
        <v>89.61</v>
      </c>
      <c r="I22">
        <f t="shared" si="0"/>
        <v>1581795720000</v>
      </c>
      <c r="J22" s="2">
        <f t="shared" si="1"/>
        <v>6557.2</v>
      </c>
      <c r="K22" s="2">
        <f t="shared" si="2"/>
        <v>25699.370517767798</v>
      </c>
    </row>
    <row r="23" spans="1:11" x14ac:dyDescent="0.25">
      <c r="A23" t="s">
        <v>73</v>
      </c>
      <c r="B23" t="s">
        <v>74</v>
      </c>
      <c r="C23">
        <v>31167918671</v>
      </c>
      <c r="D23">
        <v>100</v>
      </c>
      <c r="F23">
        <f>VLOOKUP(A23,pgb_industrial_split_pow_ic!$A$2:$H$215,7,FALSE)</f>
        <v>126</v>
      </c>
      <c r="G23" s="1">
        <f>VLOOKUP(F23,pgb_industrial_water_demad_2015!$D$2:$E$241,2,FALSE)</f>
        <v>17470300</v>
      </c>
      <c r="H23" s="1">
        <f>VLOOKUP(A23,pgb_industrial_split_pow_ic!$A$2:$H$215,8,FALSE)</f>
        <v>65.3</v>
      </c>
      <c r="I23">
        <f t="shared" si="0"/>
        <v>1140810590</v>
      </c>
      <c r="J23" s="2">
        <f t="shared" si="1"/>
        <v>100</v>
      </c>
      <c r="K23" s="2">
        <f t="shared" si="2"/>
        <v>1647.893205512476</v>
      </c>
    </row>
    <row r="24" spans="1:11" x14ac:dyDescent="0.25">
      <c r="A24" t="s">
        <v>75</v>
      </c>
      <c r="B24" t="s">
        <v>76</v>
      </c>
      <c r="C24">
        <v>6285988.4409999996</v>
      </c>
      <c r="D24">
        <v>449.5</v>
      </c>
      <c r="F24">
        <f>VLOOKUP(A24,pgb_industrial_split_pow_ic!$A$2:$H$215,7,FALSE)</f>
        <v>50</v>
      </c>
      <c r="G24" s="1">
        <f>VLOOKUP(F24,pgb_industrial_water_demad_2015!$D$2:$E$241,2,FALSE)</f>
        <v>64714600</v>
      </c>
      <c r="H24" s="1">
        <f>VLOOKUP(A24,pgb_industrial_split_pow_ic!$A$2:$H$215,8,FALSE)</f>
        <v>0</v>
      </c>
      <c r="K24" s="2">
        <f t="shared" si="2"/>
        <v>0</v>
      </c>
    </row>
    <row r="25" spans="1:11" x14ac:dyDescent="0.25">
      <c r="A25" t="s">
        <v>77</v>
      </c>
      <c r="B25" t="s">
        <v>78</v>
      </c>
      <c r="C25" s="3">
        <v>8318970000000</v>
      </c>
      <c r="D25">
        <v>43748.26</v>
      </c>
      <c r="F25">
        <f>VLOOKUP(A25,pgb_industrial_split_pow_ic!$A$2:$H$215,7,FALSE)</f>
        <v>36</v>
      </c>
      <c r="G25" s="1">
        <f>VLOOKUP(F25,pgb_industrial_water_demad_2015!$D$2:$E$241,2,FALSE)</f>
        <v>44272900000</v>
      </c>
      <c r="H25" s="1">
        <f>VLOOKUP(A25,pgb_industrial_split_pow_ic!$A$2:$H$215,8,FALSE)</f>
        <v>88.36</v>
      </c>
      <c r="I25">
        <f t="shared" si="0"/>
        <v>3911953444000</v>
      </c>
      <c r="J25" s="2">
        <f t="shared" si="1"/>
        <v>43748.26</v>
      </c>
      <c r="K25" s="2">
        <f t="shared" si="2"/>
        <v>36244.069942276881</v>
      </c>
    </row>
    <row r="26" spans="1:11" x14ac:dyDescent="0.25">
      <c r="A26" t="s">
        <v>79</v>
      </c>
      <c r="B26" t="s">
        <v>80</v>
      </c>
      <c r="C26">
        <v>8117165290</v>
      </c>
      <c r="D26">
        <v>52.75</v>
      </c>
      <c r="F26">
        <f>VLOOKUP(A26,pgb_industrial_split_pow_ic!$A$2:$H$215,7,FALSE)</f>
        <v>125</v>
      </c>
      <c r="G26" s="1">
        <f>VLOOKUP(F26,pgb_industrial_water_demad_2015!$D$2:$E$241,2,FALSE)</f>
        <v>0</v>
      </c>
      <c r="H26" s="1">
        <f>VLOOKUP(A26,pgb_industrial_split_pow_ic!$A$2:$H$215,8,FALSE)</f>
        <v>98.7</v>
      </c>
      <c r="K26" s="2">
        <f t="shared" si="2"/>
        <v>0</v>
      </c>
    </row>
    <row r="27" spans="1:11" x14ac:dyDescent="0.25">
      <c r="A27" t="s">
        <v>87</v>
      </c>
      <c r="B27" t="s">
        <v>88</v>
      </c>
      <c r="C27" s="3">
        <v>1022730000000</v>
      </c>
      <c r="D27">
        <v>10849.2</v>
      </c>
      <c r="F27">
        <f>VLOOKUP(A27,pgb_industrial_split_pow_ic!$A$2:$H$215,7,FALSE)</f>
        <v>45</v>
      </c>
      <c r="G27" s="1">
        <f>VLOOKUP(F27,pgb_industrial_water_demad_2015!$D$2:$E$241,2,FALSE)</f>
        <v>1432000000</v>
      </c>
      <c r="H27" s="1">
        <f>VLOOKUP(A27,pgb_industrial_split_pow_ic!$A$2:$H$215,8,FALSE)</f>
        <v>92.48</v>
      </c>
      <c r="I27">
        <f t="shared" si="0"/>
        <v>132431360000</v>
      </c>
      <c r="J27" s="2">
        <f t="shared" si="1"/>
        <v>10849.2</v>
      </c>
      <c r="K27" s="2">
        <f t="shared" si="2"/>
        <v>10021.321656765555</v>
      </c>
    </row>
    <row r="28" spans="1:11" x14ac:dyDescent="0.25">
      <c r="A28" t="s">
        <v>89</v>
      </c>
      <c r="B28" t="s">
        <v>90</v>
      </c>
      <c r="C28" s="3">
        <v>19818300000000</v>
      </c>
      <c r="D28">
        <v>673400.1</v>
      </c>
      <c r="F28">
        <f>VLOOKUP(A28,pgb_industrial_split_pow_ic!$A$2:$H$215,7,FALSE)</f>
        <v>51</v>
      </c>
      <c r="G28" s="1">
        <f>VLOOKUP(F28,pgb_industrial_water_demad_2015!$D$2:$E$241,2,FALSE)</f>
        <v>72042400000</v>
      </c>
      <c r="H28" s="1">
        <f>VLOOKUP(A28,pgb_industrial_split_pow_ic!$A$2:$H$215,8,FALSE)</f>
        <v>64.459999999999994</v>
      </c>
      <c r="I28">
        <f t="shared" si="0"/>
        <v>4643853104000</v>
      </c>
      <c r="J28" s="2">
        <f t="shared" si="1"/>
        <v>673400.1</v>
      </c>
      <c r="K28" s="2">
        <f t="shared" si="2"/>
        <v>38682.883234428402</v>
      </c>
    </row>
    <row r="29" spans="1:11" x14ac:dyDescent="0.25">
      <c r="A29" t="s">
        <v>91</v>
      </c>
      <c r="B29" t="s">
        <v>92</v>
      </c>
      <c r="C29" s="3">
        <v>344192000000</v>
      </c>
      <c r="D29">
        <v>5147.82</v>
      </c>
      <c r="F29">
        <f>VLOOKUP(A29,pgb_industrial_split_pow_ic!$A$2:$H$215,7,FALSE)</f>
        <v>49</v>
      </c>
      <c r="G29" s="1">
        <f>VLOOKUP(F29,pgb_industrial_water_demad_2015!$D$2:$E$241,2,FALSE)</f>
        <v>1592950000</v>
      </c>
      <c r="H29" s="1">
        <f>VLOOKUP(A29,pgb_industrial_split_pow_ic!$A$2:$H$215,8,FALSE)</f>
        <v>72.040000000000006</v>
      </c>
      <c r="I29">
        <f t="shared" si="0"/>
        <v>114756118000.00002</v>
      </c>
      <c r="J29" s="2">
        <f t="shared" si="1"/>
        <v>5147.82</v>
      </c>
      <c r="K29" s="2">
        <f t="shared" si="2"/>
        <v>9490.7813911998674</v>
      </c>
    </row>
    <row r="30" spans="1:11" x14ac:dyDescent="0.25">
      <c r="A30" t="s">
        <v>95</v>
      </c>
      <c r="B30" t="s">
        <v>435</v>
      </c>
      <c r="C30">
        <v>1154993837</v>
      </c>
      <c r="D30">
        <v>292.2</v>
      </c>
      <c r="F30">
        <f>VLOOKUP(A30,pgb_industrial_split_pow_ic!$A$2:$H$215,7,FALSE)</f>
        <v>46</v>
      </c>
      <c r="G30" s="1">
        <f>VLOOKUP(F30,pgb_industrial_water_demad_2015!$D$2:$E$241,2,FALSE)</f>
        <v>91780600</v>
      </c>
      <c r="H30" s="1">
        <f>VLOOKUP(A30,pgb_industrial_split_pow_ic!$A$2:$H$215,8,FALSE)</f>
        <v>0</v>
      </c>
      <c r="K30" s="2">
        <f t="shared" si="2"/>
        <v>0</v>
      </c>
    </row>
    <row r="31" spans="1:11" x14ac:dyDescent="0.25">
      <c r="A31" t="s">
        <v>99</v>
      </c>
      <c r="B31" t="s">
        <v>100</v>
      </c>
      <c r="C31">
        <v>21698826037</v>
      </c>
      <c r="D31">
        <v>341</v>
      </c>
      <c r="F31">
        <f>VLOOKUP(A31,pgb_industrial_split_pow_ic!$A$2:$H$215,7,FALSE)</f>
        <v>48</v>
      </c>
      <c r="G31" s="1">
        <f>VLOOKUP(F31,pgb_industrial_water_demad_2015!$D$2:$E$241,2,FALSE)</f>
        <v>262518000</v>
      </c>
      <c r="H31" s="1">
        <f>VLOOKUP(A31,pgb_industrial_split_pow_ic!$A$2:$H$215,8,FALSE)</f>
        <v>38.72</v>
      </c>
      <c r="I31">
        <f t="shared" si="0"/>
        <v>10164696960</v>
      </c>
      <c r="J31" s="2">
        <f t="shared" si="1"/>
        <v>341</v>
      </c>
      <c r="K31" s="2">
        <f t="shared" si="2"/>
        <v>3780.9317470698497</v>
      </c>
    </row>
    <row r="32" spans="1:11" x14ac:dyDescent="0.25">
      <c r="A32" t="s">
        <v>101</v>
      </c>
      <c r="B32" t="s">
        <v>102</v>
      </c>
      <c r="C32">
        <v>739441647.60000002</v>
      </c>
      <c r="D32">
        <v>821</v>
      </c>
      <c r="F32">
        <f>VLOOKUP(A32,pgb_industrial_split_pow_ic!$A$2:$H$215,7,FALSE)</f>
        <v>43</v>
      </c>
      <c r="G32" s="1">
        <f>VLOOKUP(F32,pgb_industrial_water_demad_2015!$D$2:$E$241,2,FALSE)</f>
        <v>131792000</v>
      </c>
      <c r="H32" s="1">
        <f>VLOOKUP(A32,pgb_industrial_split_pow_ic!$A$2:$H$215,8,FALSE)</f>
        <v>0.51</v>
      </c>
      <c r="I32">
        <f t="shared" si="0"/>
        <v>67213920</v>
      </c>
      <c r="J32" s="2">
        <f t="shared" si="1"/>
        <v>821</v>
      </c>
      <c r="K32" s="2">
        <f t="shared" si="2"/>
        <v>562.3301224286995</v>
      </c>
    </row>
    <row r="33" spans="1:11" x14ac:dyDescent="0.25">
      <c r="A33" t="s">
        <v>103</v>
      </c>
      <c r="B33" t="s">
        <v>104</v>
      </c>
      <c r="C33">
        <v>91613876332</v>
      </c>
      <c r="D33">
        <v>1895.8</v>
      </c>
      <c r="F33">
        <f>VLOOKUP(A33,pgb_industrial_split_pow_ic!$A$2:$H$215,7,FALSE)</f>
        <v>87</v>
      </c>
      <c r="G33" s="1">
        <f>VLOOKUP(F33,pgb_industrial_water_demad_2015!$D$2:$E$241,2,FALSE)</f>
        <v>2603870000</v>
      </c>
      <c r="H33" s="1">
        <f>VLOOKUP(A33,pgb_industrial_split_pow_ic!$A$2:$H$215,8,FALSE)</f>
        <v>47.68</v>
      </c>
      <c r="I33">
        <f t="shared" si="0"/>
        <v>124152521600</v>
      </c>
      <c r="J33" s="2">
        <f t="shared" si="1"/>
        <v>1895.8</v>
      </c>
      <c r="K33" s="2">
        <f t="shared" si="2"/>
        <v>9778.6747391687659</v>
      </c>
    </row>
    <row r="34" spans="1:11" x14ac:dyDescent="0.25">
      <c r="A34" t="s">
        <v>105</v>
      </c>
      <c r="B34" t="s">
        <v>106</v>
      </c>
      <c r="C34" s="3">
        <v>649741000000</v>
      </c>
      <c r="D34">
        <v>4346.2</v>
      </c>
      <c r="F34">
        <f>VLOOKUP(A34,pgb_industrial_split_pow_ic!$A$2:$H$215,7,FALSE)</f>
        <v>61</v>
      </c>
      <c r="G34" s="1">
        <f>VLOOKUP(F34,pgb_industrial_water_demad_2015!$D$2:$E$241,2,FALSE)</f>
        <v>175633000</v>
      </c>
      <c r="H34" s="1">
        <f>VLOOKUP(A34,pgb_industrial_split_pow_ic!$A$2:$H$215,8,FALSE)</f>
        <v>96.88</v>
      </c>
      <c r="I34">
        <f t="shared" si="0"/>
        <v>17015325040</v>
      </c>
      <c r="J34" s="2">
        <f t="shared" si="1"/>
        <v>4346.2</v>
      </c>
      <c r="K34" s="2">
        <f t="shared" si="2"/>
        <v>4597.8534352963579</v>
      </c>
    </row>
    <row r="35" spans="1:11" x14ac:dyDescent="0.25">
      <c r="A35" t="s">
        <v>109</v>
      </c>
      <c r="B35" t="s">
        <v>110</v>
      </c>
      <c r="C35">
        <v>45964512274</v>
      </c>
      <c r="D35">
        <v>1255.3</v>
      </c>
      <c r="F35">
        <f>VLOOKUP(A35,pgb_industrial_split_pow_ic!$A$2:$H$215,7,FALSE)</f>
        <v>67</v>
      </c>
      <c r="G35" s="1">
        <f>VLOOKUP(F35,pgb_industrial_water_demad_2015!$D$2:$E$241,2,FALSE)</f>
        <v>30236700</v>
      </c>
      <c r="H35" s="1">
        <f>VLOOKUP(A35,pgb_industrial_split_pow_ic!$A$2:$H$215,8,FALSE)</f>
        <v>96.01</v>
      </c>
      <c r="I35">
        <f t="shared" si="0"/>
        <v>2903025567</v>
      </c>
      <c r="J35" s="2">
        <f t="shared" si="1"/>
        <v>1255.3</v>
      </c>
      <c r="K35" s="2">
        <f t="shared" si="2"/>
        <v>2349.3599026629054</v>
      </c>
    </row>
    <row r="36" spans="1:11" x14ac:dyDescent="0.25">
      <c r="A36" t="s">
        <v>111</v>
      </c>
      <c r="B36" t="s">
        <v>112</v>
      </c>
      <c r="C36">
        <v>86332174349</v>
      </c>
      <c r="D36">
        <v>13745.42</v>
      </c>
      <c r="F36">
        <f>VLOOKUP(A36,pgb_industrial_split_pow_ic!$A$2:$H$215,7,FALSE)</f>
        <v>68</v>
      </c>
      <c r="G36" s="1">
        <f>VLOOKUP(F36,pgb_industrial_water_demad_2015!$D$2:$E$241,2,FALSE)</f>
        <v>3081710000</v>
      </c>
      <c r="H36" s="1">
        <f>VLOOKUP(A36,pgb_industrial_split_pow_ic!$A$2:$H$215,8,FALSE)</f>
        <v>12.39</v>
      </c>
      <c r="I36">
        <f t="shared" si="0"/>
        <v>38182386900</v>
      </c>
      <c r="J36" s="2">
        <f t="shared" si="1"/>
        <v>13745.42</v>
      </c>
      <c r="K36" s="2">
        <f t="shared" si="2"/>
        <v>6249.4023966289824</v>
      </c>
    </row>
    <row r="37" spans="1:11" x14ac:dyDescent="0.25">
      <c r="A37" t="s">
        <v>113</v>
      </c>
      <c r="B37" t="s">
        <v>114</v>
      </c>
      <c r="C37" s="3">
        <v>390112000000</v>
      </c>
      <c r="D37">
        <v>5356</v>
      </c>
      <c r="F37">
        <f>VLOOKUP(A37,pgb_industrial_split_pow_ic!$A$2:$H$215,7,FALSE)</f>
        <v>52</v>
      </c>
      <c r="G37" s="1">
        <f>VLOOKUP(F37,pgb_industrial_water_demad_2015!$D$2:$E$241,2,FALSE)</f>
        <v>781859000</v>
      </c>
      <c r="H37" s="1">
        <f>VLOOKUP(A37,pgb_industrial_split_pow_ic!$A$2:$H$215,8,FALSE)</f>
        <v>90.11</v>
      </c>
      <c r="I37">
        <f t="shared" si="0"/>
        <v>70453314490</v>
      </c>
      <c r="J37" s="2">
        <f t="shared" si="1"/>
        <v>5356</v>
      </c>
      <c r="K37" s="2">
        <f t="shared" si="2"/>
        <v>7885.936091190285</v>
      </c>
    </row>
    <row r="38" spans="1:11" x14ac:dyDescent="0.25">
      <c r="A38" t="s">
        <v>115</v>
      </c>
      <c r="B38" t="s">
        <v>116</v>
      </c>
      <c r="C38">
        <v>942678796.70000005</v>
      </c>
      <c r="D38">
        <v>82</v>
      </c>
      <c r="F38">
        <f>VLOOKUP(A38,pgb_industrial_split_pow_ic!$A$2:$H$215,7,FALSE)</f>
        <v>59</v>
      </c>
      <c r="G38" s="1">
        <f>VLOOKUP(F38,pgb_industrial_water_demad_2015!$D$2:$E$241,2,FALSE)</f>
        <v>4803170</v>
      </c>
      <c r="H38" s="1">
        <f>VLOOKUP(A38,pgb_industrial_split_pow_ic!$A$2:$H$215,8,FALSE)</f>
        <v>12.89</v>
      </c>
      <c r="I38">
        <f t="shared" si="0"/>
        <v>61912861.300000004</v>
      </c>
      <c r="J38" s="2">
        <f t="shared" si="1"/>
        <v>82</v>
      </c>
      <c r="K38" s="2">
        <f t="shared" si="2"/>
        <v>545.05995848458451</v>
      </c>
    </row>
    <row r="39" spans="1:11" x14ac:dyDescent="0.25">
      <c r="A39" t="s">
        <v>119</v>
      </c>
      <c r="B39" t="s">
        <v>120</v>
      </c>
      <c r="C39" s="3">
        <v>190713000000</v>
      </c>
      <c r="D39">
        <v>3293.8</v>
      </c>
      <c r="F39">
        <f>VLOOKUP(A39,pgb_industrial_split_pow_ic!$A$2:$H$215,7,FALSE)</f>
        <v>56</v>
      </c>
      <c r="G39" s="1">
        <f>VLOOKUP(F39,pgb_industrial_water_demad_2015!$D$2:$E$241,2,FALSE)</f>
        <v>194647000</v>
      </c>
      <c r="H39" s="1">
        <f>VLOOKUP(A39,pgb_industrial_split_pow_ic!$A$2:$H$215,8,FALSE)</f>
        <v>96.2</v>
      </c>
      <c r="I39">
        <f t="shared" si="0"/>
        <v>18725041400</v>
      </c>
      <c r="J39" s="2">
        <f t="shared" si="1"/>
        <v>3293.8</v>
      </c>
      <c r="K39" s="2">
        <f t="shared" si="2"/>
        <v>4768.0852588240323</v>
      </c>
    </row>
    <row r="40" spans="1:11" x14ac:dyDescent="0.25">
      <c r="A40" t="s">
        <v>121</v>
      </c>
      <c r="B40" t="s">
        <v>122</v>
      </c>
      <c r="C40" s="3">
        <v>155989000000</v>
      </c>
      <c r="D40">
        <v>1706.9</v>
      </c>
      <c r="F40">
        <f>VLOOKUP(A40,pgb_industrial_split_pow_ic!$A$2:$H$215,7,FALSE)</f>
        <v>58</v>
      </c>
      <c r="G40" s="1">
        <f>VLOOKUP(F40,pgb_industrial_water_demad_2015!$D$2:$E$241,2,FALSE)</f>
        <v>311078000</v>
      </c>
      <c r="H40" s="1">
        <f>VLOOKUP(A40,pgb_industrial_split_pow_ic!$A$2:$H$215,8,FALSE)</f>
        <v>76.56</v>
      </c>
      <c r="I40">
        <f t="shared" si="0"/>
        <v>23816131680</v>
      </c>
      <c r="J40" s="2">
        <f t="shared" si="1"/>
        <v>1706.9</v>
      </c>
      <c r="K40" s="2">
        <f t="shared" si="2"/>
        <v>5223.9989833271293</v>
      </c>
    </row>
    <row r="41" spans="1:11" x14ac:dyDescent="0.25">
      <c r="A41" t="s">
        <v>123</v>
      </c>
      <c r="B41" t="s">
        <v>124</v>
      </c>
      <c r="C41" s="3">
        <v>4142310000000</v>
      </c>
      <c r="D41">
        <v>27131.360000000001</v>
      </c>
      <c r="F41">
        <f>VLOOKUP(A41,pgb_industrial_split_pow_ic!$A$2:$H$215,7,FALSE)</f>
        <v>62</v>
      </c>
      <c r="G41" s="1">
        <f>VLOOKUP(F41,pgb_industrial_water_demad_2015!$D$2:$E$241,2,FALSE)</f>
        <v>5554030000</v>
      </c>
      <c r="H41" s="1">
        <f>VLOOKUP(A41,pgb_industrial_split_pow_ic!$A$2:$H$215,8,FALSE)</f>
        <v>72.39</v>
      </c>
      <c r="I41">
        <f t="shared" si="0"/>
        <v>402056231700</v>
      </c>
      <c r="J41" s="2">
        <f t="shared" si="1"/>
        <v>27131.360000000001</v>
      </c>
      <c r="K41" s="2">
        <f t="shared" si="2"/>
        <v>15277.517067791601</v>
      </c>
    </row>
    <row r="42" spans="1:11" x14ac:dyDescent="0.25">
      <c r="A42" t="s">
        <v>125</v>
      </c>
      <c r="B42" t="s">
        <v>126</v>
      </c>
      <c r="C42">
        <v>6455042.426</v>
      </c>
      <c r="D42">
        <v>734.1</v>
      </c>
      <c r="F42">
        <f>VLOOKUP(A42,pgb_industrial_split_pow_ic!$A$2:$H$215,7,FALSE)</f>
        <v>199</v>
      </c>
      <c r="G42" s="1">
        <f>VLOOKUP(F42,pgb_industrial_water_demad_2015!$D$2:$E$241,2,FALSE)</f>
        <v>57603600</v>
      </c>
      <c r="H42" s="1">
        <f>VLOOKUP(A42,pgb_industrial_split_pow_ic!$A$2:$H$215,8,FALSE)</f>
        <v>0</v>
      </c>
      <c r="K42" s="2">
        <f t="shared" si="2"/>
        <v>0</v>
      </c>
    </row>
    <row r="43" spans="1:11" x14ac:dyDescent="0.25">
      <c r="A43" t="s">
        <v>129</v>
      </c>
      <c r="B43" t="s">
        <v>130</v>
      </c>
      <c r="C43">
        <v>6379024949</v>
      </c>
      <c r="D43">
        <v>88</v>
      </c>
      <c r="F43">
        <f>VLOOKUP(A43,pgb_industrial_split_pow_ic!$A$2:$H$215,7,FALSE)</f>
        <v>54</v>
      </c>
      <c r="G43" s="1">
        <f>VLOOKUP(F43,pgb_industrial_water_demad_2015!$D$2:$E$241,2,FALSE)</f>
        <v>7888910</v>
      </c>
      <c r="H43" s="1">
        <f>VLOOKUP(A43,pgb_industrial_split_pow_ic!$A$2:$H$215,8,FALSE)</f>
        <v>45.56</v>
      </c>
      <c r="I43">
        <f t="shared" si="0"/>
        <v>359418739.60000002</v>
      </c>
      <c r="J43" s="2">
        <f t="shared" si="1"/>
        <v>88</v>
      </c>
      <c r="K43" s="2">
        <f t="shared" si="2"/>
        <v>1062.837018965796</v>
      </c>
    </row>
    <row r="44" spans="1:11" x14ac:dyDescent="0.25">
      <c r="A44" t="s">
        <v>131</v>
      </c>
      <c r="B44" t="s">
        <v>132</v>
      </c>
      <c r="C44" s="3">
        <v>486096000000</v>
      </c>
      <c r="D44">
        <v>3170</v>
      </c>
      <c r="F44">
        <f>VLOOKUP(A44,pgb_industrial_split_pow_ic!$A$2:$H$215,7,FALSE)</f>
        <v>60</v>
      </c>
      <c r="G44" s="1">
        <f>VLOOKUP(F44,pgb_industrial_water_demad_2015!$D$2:$E$241,2,FALSE)</f>
        <v>3786420000</v>
      </c>
      <c r="H44" s="1">
        <f>VLOOKUP(A44,pgb_industrial_split_pow_ic!$A$2:$H$215,8,FALSE)</f>
        <v>92.46</v>
      </c>
      <c r="I44">
        <f t="shared" si="0"/>
        <v>350092393200</v>
      </c>
      <c r="J44" s="2">
        <f t="shared" si="1"/>
        <v>3170</v>
      </c>
      <c r="K44" s="2">
        <f t="shared" si="2"/>
        <v>14495.434636724674</v>
      </c>
    </row>
    <row r="45" spans="1:11" x14ac:dyDescent="0.25">
      <c r="A45" t="s">
        <v>139</v>
      </c>
      <c r="B45" t="s">
        <v>140</v>
      </c>
      <c r="C45" s="3">
        <v>2312130000000</v>
      </c>
      <c r="D45">
        <v>8813</v>
      </c>
      <c r="F45">
        <f>VLOOKUP(A45,pgb_industrial_split_pow_ic!$A$2:$H$215,7,FALSE)</f>
        <v>80</v>
      </c>
      <c r="G45" s="1">
        <f>VLOOKUP(F45,pgb_industrial_water_demad_2015!$D$2:$E$241,2,FALSE)</f>
        <v>3035910000</v>
      </c>
      <c r="H45" s="1">
        <f>VLOOKUP(A45,pgb_industrial_split_pow_ic!$A$2:$H$215,8,FALSE)</f>
        <v>98.79</v>
      </c>
      <c r="I45">
        <f t="shared" si="0"/>
        <v>299917548900</v>
      </c>
      <c r="J45" s="2">
        <f t="shared" si="1"/>
        <v>8813</v>
      </c>
      <c r="K45" s="2">
        <f t="shared" si="2"/>
        <v>13668.557798081352</v>
      </c>
    </row>
    <row r="46" spans="1:11" x14ac:dyDescent="0.25">
      <c r="A46" t="s">
        <v>141</v>
      </c>
      <c r="B46" t="s">
        <v>142</v>
      </c>
      <c r="C46" s="3">
        <v>4334600000000</v>
      </c>
      <c r="D46">
        <v>84524.08</v>
      </c>
      <c r="F46">
        <f>VLOOKUP(A46,pgb_industrial_split_pow_ic!$A$2:$H$215,7,FALSE)</f>
        <v>77</v>
      </c>
      <c r="G46" s="1">
        <f>VLOOKUP(F46,pgb_industrial_water_demad_2015!$D$2:$E$241,2,FALSE)</f>
        <v>36052500000</v>
      </c>
      <c r="H46" s="1">
        <f>VLOOKUP(A46,pgb_industrial_split_pow_ic!$A$2:$H$215,8,FALSE)</f>
        <v>81.06</v>
      </c>
      <c r="I46">
        <f t="shared" si="0"/>
        <v>2922415650000</v>
      </c>
      <c r="J46" s="2">
        <f t="shared" si="1"/>
        <v>84524.08</v>
      </c>
      <c r="K46" s="2">
        <f t="shared" si="2"/>
        <v>32444.965156807884</v>
      </c>
    </row>
    <row r="47" spans="1:11" x14ac:dyDescent="0.25">
      <c r="A47" t="s">
        <v>145</v>
      </c>
      <c r="B47" t="s">
        <v>146</v>
      </c>
      <c r="C47">
        <v>10199314741</v>
      </c>
      <c r="D47">
        <v>60</v>
      </c>
      <c r="F47">
        <f>VLOOKUP(A47,pgb_industrial_split_pow_ic!$A$2:$H$215,7,FALSE)</f>
        <v>78</v>
      </c>
      <c r="G47" s="1">
        <f>VLOOKUP(F47,pgb_industrial_water_demad_2015!$D$2:$E$241,2,FALSE)</f>
        <v>13383000</v>
      </c>
      <c r="H47" s="1">
        <f>VLOOKUP(A47,pgb_industrial_split_pow_ic!$A$2:$H$215,8,FALSE)</f>
        <v>76.56</v>
      </c>
      <c r="I47">
        <f t="shared" si="0"/>
        <v>1024602480</v>
      </c>
      <c r="J47" s="2">
        <f t="shared" si="1"/>
        <v>60</v>
      </c>
      <c r="K47" s="2">
        <f t="shared" si="2"/>
        <v>1582.0236327717496</v>
      </c>
    </row>
    <row r="48" spans="1:11" x14ac:dyDescent="0.25">
      <c r="A48" t="s">
        <v>149</v>
      </c>
      <c r="B48" t="s">
        <v>150</v>
      </c>
      <c r="C48">
        <v>3724206122</v>
      </c>
      <c r="D48">
        <v>1278</v>
      </c>
      <c r="F48">
        <f>VLOOKUP(A48,pgb_industrial_split_pow_ic!$A$2:$H$215,7,FALSE)</f>
        <v>71</v>
      </c>
      <c r="G48" s="1">
        <f>VLOOKUP(F48,pgb_industrial_water_demad_2015!$D$2:$E$241,2,FALSE)</f>
        <v>2056200000</v>
      </c>
      <c r="H48" s="1">
        <f>VLOOKUP(A48,pgb_industrial_split_pow_ic!$A$2:$H$215,8,FALSE)</f>
        <v>3.19</v>
      </c>
      <c r="I48">
        <f t="shared" si="0"/>
        <v>6559278000</v>
      </c>
      <c r="J48" s="2">
        <f t="shared" si="1"/>
        <v>1278</v>
      </c>
      <c r="K48" s="2">
        <f t="shared" si="2"/>
        <v>3201.5870748475068</v>
      </c>
    </row>
    <row r="49" spans="1:11" x14ac:dyDescent="0.25">
      <c r="A49" t="s">
        <v>151</v>
      </c>
      <c r="B49" t="s">
        <v>152</v>
      </c>
      <c r="C49" s="3">
        <v>1110270000000</v>
      </c>
      <c r="D49">
        <v>93758.75</v>
      </c>
      <c r="F49">
        <f>VLOOKUP(A49,pgb_industrial_split_pow_ic!$A$2:$H$215,7,FALSE)</f>
        <v>69</v>
      </c>
      <c r="G49" s="1">
        <f>VLOOKUP(F49,pgb_industrial_water_demad_2015!$D$2:$E$241,2,FALSE)</f>
        <v>43018600000</v>
      </c>
      <c r="H49" s="1">
        <f>VLOOKUP(A49,pgb_industrial_split_pow_ic!$A$2:$H$215,8,FALSE)</f>
        <v>26.73</v>
      </c>
      <c r="I49">
        <f t="shared" si="0"/>
        <v>1149887178000</v>
      </c>
      <c r="J49" s="2">
        <f t="shared" si="1"/>
        <v>93758.75</v>
      </c>
      <c r="K49" s="2">
        <f t="shared" si="2"/>
        <v>22768.576109425689</v>
      </c>
    </row>
    <row r="50" spans="1:11" x14ac:dyDescent="0.25">
      <c r="A50" t="s">
        <v>153</v>
      </c>
      <c r="B50" t="s">
        <v>154</v>
      </c>
      <c r="C50">
        <v>7876947957</v>
      </c>
      <c r="D50">
        <v>1214</v>
      </c>
      <c r="F50">
        <f>VLOOKUP(A50,pgb_industrial_split_pow_ic!$A$2:$H$215,7,FALSE)</f>
        <v>73</v>
      </c>
      <c r="G50" s="1">
        <f>VLOOKUP(F50,pgb_industrial_water_demad_2015!$D$2:$E$241,2,FALSE)</f>
        <v>215803000</v>
      </c>
      <c r="H50" s="1">
        <f>VLOOKUP(A50,pgb_industrial_split_pow_ic!$A$2:$H$215,8,FALSE)</f>
        <v>19.989999999999998</v>
      </c>
      <c r="I50">
        <f t="shared" si="0"/>
        <v>4313901970</v>
      </c>
      <c r="J50" s="2">
        <f t="shared" si="1"/>
        <v>1214</v>
      </c>
      <c r="K50" s="2">
        <f t="shared" si="2"/>
        <v>2730.645501100938</v>
      </c>
    </row>
    <row r="51" spans="1:11" x14ac:dyDescent="0.25">
      <c r="A51" t="s">
        <v>157</v>
      </c>
      <c r="B51" t="s">
        <v>158</v>
      </c>
      <c r="C51" s="3">
        <v>211861000000</v>
      </c>
      <c r="D51">
        <v>12041.41</v>
      </c>
      <c r="F51">
        <f>VLOOKUP(A51,pgb_industrial_split_pow_ic!$A$2:$H$215,7,FALSE)</f>
        <v>63</v>
      </c>
      <c r="G51" s="1">
        <f>VLOOKUP(F51,pgb_industrial_water_demad_2015!$D$2:$E$241,2,FALSE)</f>
        <v>2018480000</v>
      </c>
      <c r="H51" s="1">
        <f>VLOOKUP(A51,pgb_industrial_split_pow_ic!$A$2:$H$215,8,FALSE)</f>
        <v>37.770000000000003</v>
      </c>
      <c r="I51">
        <f t="shared" si="0"/>
        <v>76237989600</v>
      </c>
      <c r="J51" s="2">
        <f t="shared" si="1"/>
        <v>12041.41</v>
      </c>
      <c r="K51" s="2">
        <f t="shared" si="2"/>
        <v>8125.7896269838166</v>
      </c>
    </row>
    <row r="52" spans="1:11" x14ac:dyDescent="0.25">
      <c r="A52" t="s">
        <v>161</v>
      </c>
      <c r="B52" t="s">
        <v>162</v>
      </c>
      <c r="C52">
        <v>96011738141</v>
      </c>
      <c r="D52">
        <v>355</v>
      </c>
      <c r="F52">
        <f>VLOOKUP(A52,pgb_industrial_split_pow_ic!$A$2:$H$215,7,FALSE)</f>
        <v>94</v>
      </c>
      <c r="G52" s="1">
        <f>VLOOKUP(F52,pgb_industrial_water_demad_2015!$D$2:$E$241,2,FALSE)</f>
        <v>0</v>
      </c>
      <c r="H52" s="1">
        <f>VLOOKUP(A52,pgb_industrial_split_pow_ic!$A$2:$H$215,8,FALSE)</f>
        <v>99.75</v>
      </c>
      <c r="K52" s="2">
        <f t="shared" si="2"/>
        <v>0</v>
      </c>
    </row>
    <row r="53" spans="1:11" x14ac:dyDescent="0.25">
      <c r="A53" t="s">
        <v>163</v>
      </c>
      <c r="B53" t="s">
        <v>164</v>
      </c>
      <c r="C53">
        <v>3881037359</v>
      </c>
      <c r="D53">
        <v>677</v>
      </c>
      <c r="F53">
        <f>VLOOKUP(A53,pgb_industrial_split_pow_ic!$A$2:$H$215,7,FALSE)</f>
        <v>93</v>
      </c>
      <c r="G53" s="1">
        <f>VLOOKUP(F53,pgb_industrial_water_demad_2015!$D$2:$E$241,2,FALSE)</f>
        <v>295022000</v>
      </c>
      <c r="H53" s="1">
        <f>VLOOKUP(A53,pgb_industrial_split_pow_ic!$A$2:$H$215,8,FALSE)</f>
        <v>0.25</v>
      </c>
      <c r="I53">
        <f t="shared" si="0"/>
        <v>73755500</v>
      </c>
      <c r="J53" s="2">
        <f t="shared" si="1"/>
        <v>677</v>
      </c>
      <c r="K53" s="2">
        <f t="shared" si="2"/>
        <v>582.51433655553933</v>
      </c>
    </row>
    <row r="54" spans="1:11" x14ac:dyDescent="0.25">
      <c r="A54" t="s">
        <v>171</v>
      </c>
      <c r="B54" t="s">
        <v>172</v>
      </c>
      <c r="C54">
        <v>439656.88770000002</v>
      </c>
      <c r="D54">
        <v>50</v>
      </c>
      <c r="F54">
        <f>VLOOKUP(A54,pgb_industrial_split_pow_ic!$A$2:$H$215,7,FALSE)</f>
        <v>95</v>
      </c>
      <c r="G54" s="1">
        <f>VLOOKUP(F54,pgb_industrial_water_demad_2015!$D$2:$E$241,2,FALSE)</f>
        <v>4021890</v>
      </c>
      <c r="H54" s="1">
        <f>VLOOKUP(A54,pgb_industrial_split_pow_ic!$A$2:$H$215,8,FALSE)</f>
        <v>0</v>
      </c>
      <c r="K54" s="2">
        <f t="shared" si="2"/>
        <v>0</v>
      </c>
    </row>
    <row r="55" spans="1:11" x14ac:dyDescent="0.25">
      <c r="A55" t="s">
        <v>173</v>
      </c>
      <c r="B55" t="s">
        <v>174</v>
      </c>
      <c r="C55">
        <v>3888525999</v>
      </c>
      <c r="D55">
        <v>735.2</v>
      </c>
      <c r="F55">
        <f>VLOOKUP(A55,pgb_industrial_split_pow_ic!$A$2:$H$215,7,FALSE)</f>
        <v>86</v>
      </c>
      <c r="G55" s="1">
        <f>VLOOKUP(F55,pgb_industrial_water_demad_2015!$D$2:$E$241,2,FALSE)</f>
        <v>118932000</v>
      </c>
      <c r="H55" s="1">
        <f>VLOOKUP(A55,pgb_industrial_split_pow_ic!$A$2:$H$215,8,FALSE)</f>
        <v>1.27</v>
      </c>
      <c r="I55">
        <f t="shared" si="0"/>
        <v>151043640</v>
      </c>
      <c r="J55" s="2">
        <f t="shared" si="1"/>
        <v>735.2</v>
      </c>
      <c r="K55" s="2">
        <f t="shared" si="2"/>
        <v>764.73378653749523</v>
      </c>
    </row>
    <row r="56" spans="1:11" x14ac:dyDescent="0.25">
      <c r="A56" t="s">
        <v>175</v>
      </c>
      <c r="B56" t="s">
        <v>176</v>
      </c>
      <c r="C56" s="3">
        <v>1651580000000</v>
      </c>
      <c r="D56">
        <v>12098</v>
      </c>
      <c r="F56">
        <f>VLOOKUP(A56,pgb_industrial_split_pow_ic!$A$2:$H$215,7,FALSE)</f>
        <v>84</v>
      </c>
      <c r="G56" s="1">
        <f>VLOOKUP(F56,pgb_industrial_water_demad_2015!$D$2:$E$241,2,FALSE)</f>
        <v>362334000</v>
      </c>
      <c r="H56" s="1">
        <f>VLOOKUP(A56,pgb_industrial_split_pow_ic!$A$2:$H$215,8,FALSE)</f>
        <v>94.69</v>
      </c>
      <c r="I56">
        <f t="shared" si="0"/>
        <v>34309406460</v>
      </c>
      <c r="J56" s="2">
        <f t="shared" si="1"/>
        <v>12098</v>
      </c>
      <c r="K56" s="2">
        <f t="shared" si="2"/>
        <v>6000.6939099479905</v>
      </c>
    </row>
    <row r="57" spans="1:11" x14ac:dyDescent="0.25">
      <c r="A57" t="s">
        <v>177</v>
      </c>
      <c r="B57" t="s">
        <v>178</v>
      </c>
      <c r="C57" s="3">
        <v>107274000000</v>
      </c>
      <c r="D57">
        <v>4122.3</v>
      </c>
      <c r="F57">
        <f>VLOOKUP(A57,pgb_industrial_split_pow_ic!$A$2:$H$215,7,FALSE)</f>
        <v>97</v>
      </c>
      <c r="G57" s="1">
        <f>VLOOKUP(F57,pgb_industrial_water_demad_2015!$D$2:$E$241,2,FALSE)</f>
        <v>6160590000</v>
      </c>
      <c r="H57" s="1">
        <f>VLOOKUP(A57,pgb_industrial_split_pow_ic!$A$2:$H$215,8,FALSE)</f>
        <v>52.18</v>
      </c>
      <c r="I57">
        <f t="shared" si="0"/>
        <v>321459586200</v>
      </c>
      <c r="J57" s="2">
        <f t="shared" si="1"/>
        <v>4122.3</v>
      </c>
      <c r="K57" s="2">
        <f t="shared" si="2"/>
        <v>14033.337414301148</v>
      </c>
    </row>
    <row r="58" spans="1:11" x14ac:dyDescent="0.25">
      <c r="A58" t="s">
        <v>181</v>
      </c>
      <c r="B58" t="s">
        <v>182</v>
      </c>
      <c r="C58" s="3">
        <v>3030700000000</v>
      </c>
      <c r="D58">
        <v>189457.59</v>
      </c>
      <c r="F58">
        <f>VLOOKUP(A58,pgb_industrial_split_pow_ic!$A$2:$H$215,7,FALSE)</f>
        <v>100</v>
      </c>
      <c r="G58" s="1">
        <f>VLOOKUP(F58,pgb_industrial_water_demad_2015!$D$2:$E$241,2,FALSE)</f>
        <v>37334800000</v>
      </c>
      <c r="H58" s="1">
        <f>VLOOKUP(A58,pgb_industrial_split_pow_ic!$A$2:$H$215,8,FALSE)</f>
        <v>34.43</v>
      </c>
      <c r="I58">
        <f t="shared" si="0"/>
        <v>1285437164000</v>
      </c>
      <c r="J58" s="2">
        <f t="shared" si="1"/>
        <v>189457.59</v>
      </c>
      <c r="K58" s="2">
        <f t="shared" si="2"/>
        <v>23752.62918983999</v>
      </c>
    </row>
    <row r="59" spans="1:11" x14ac:dyDescent="0.25">
      <c r="A59" t="s">
        <v>183</v>
      </c>
      <c r="B59" t="s">
        <v>184</v>
      </c>
      <c r="C59" s="3">
        <v>4746700000000</v>
      </c>
      <c r="D59">
        <v>35301.39</v>
      </c>
      <c r="F59">
        <f>VLOOKUP(A59,pgb_industrial_split_pow_ic!$A$2:$H$215,7,FALSE)</f>
        <v>98</v>
      </c>
      <c r="G59" s="1">
        <f>VLOOKUP(F59,pgb_industrial_water_demad_2015!$D$2:$E$241,2,FALSE)</f>
        <v>3395210000</v>
      </c>
      <c r="H59" s="1">
        <f>VLOOKUP(A59,pgb_industrial_split_pow_ic!$A$2:$H$215,8,FALSE)</f>
        <v>92.53</v>
      </c>
      <c r="I59">
        <f t="shared" si="0"/>
        <v>314158781300</v>
      </c>
      <c r="J59" s="2">
        <f t="shared" si="1"/>
        <v>35301.39</v>
      </c>
      <c r="K59" s="2">
        <f t="shared" si="2"/>
        <v>13911.457490395638</v>
      </c>
    </row>
    <row r="60" spans="1:11" x14ac:dyDescent="0.25">
      <c r="A60" t="s">
        <v>185</v>
      </c>
      <c r="B60" t="s">
        <v>186</v>
      </c>
      <c r="C60" s="3">
        <v>472833000000</v>
      </c>
      <c r="D60">
        <v>58815.41</v>
      </c>
      <c r="F60">
        <f>VLOOKUP(A60,pgb_industrial_split_pow_ic!$A$2:$H$215,7,FALSE)</f>
        <v>105</v>
      </c>
      <c r="G60" s="1">
        <f>VLOOKUP(F60,pgb_industrial_water_demad_2015!$D$2:$E$241,2,FALSE)</f>
        <v>2764630000</v>
      </c>
      <c r="H60" s="1">
        <f>VLOOKUP(A60,pgb_industrial_split_pow_ic!$A$2:$H$215,8,FALSE)</f>
        <v>65.959999999999994</v>
      </c>
      <c r="I60">
        <f t="shared" si="0"/>
        <v>182354994799.99997</v>
      </c>
      <c r="J60" s="2">
        <f t="shared" si="1"/>
        <v>58815.41</v>
      </c>
      <c r="K60" s="2">
        <f t="shared" si="2"/>
        <v>11315.546071460192</v>
      </c>
    </row>
    <row r="61" spans="1:11" x14ac:dyDescent="0.25">
      <c r="A61" t="s">
        <v>187</v>
      </c>
      <c r="B61" t="s">
        <v>188</v>
      </c>
      <c r="C61" s="3">
        <v>925635000000</v>
      </c>
      <c r="D61">
        <v>17343</v>
      </c>
      <c r="F61">
        <f>VLOOKUP(A61,pgb_industrial_split_pow_ic!$A$2:$H$215,7,FALSE)</f>
        <v>104</v>
      </c>
      <c r="G61" s="1">
        <f>VLOOKUP(F61,pgb_industrial_water_demad_2015!$D$2:$E$241,2,FALSE)</f>
        <v>3673190000</v>
      </c>
      <c r="H61" s="1">
        <f>VLOOKUP(A61,pgb_industrial_split_pow_ic!$A$2:$H$215,8,FALSE)</f>
        <v>94.27</v>
      </c>
      <c r="I61">
        <f t="shared" si="0"/>
        <v>346271621300</v>
      </c>
      <c r="J61" s="2">
        <f t="shared" si="1"/>
        <v>17343</v>
      </c>
      <c r="K61" s="2">
        <f t="shared" si="2"/>
        <v>14435.162510055159</v>
      </c>
    </row>
    <row r="62" spans="1:11" x14ac:dyDescent="0.25">
      <c r="A62" t="s">
        <v>189</v>
      </c>
      <c r="B62" t="s">
        <v>190</v>
      </c>
      <c r="C62" s="3">
        <v>169997000000</v>
      </c>
      <c r="D62">
        <v>5892</v>
      </c>
      <c r="F62">
        <f>VLOOKUP(A62,pgb_industrial_split_pow_ic!$A$2:$H$215,7,FALSE)</f>
        <v>99</v>
      </c>
      <c r="G62" s="1">
        <f>VLOOKUP(F62,pgb_industrial_water_demad_2015!$D$2:$E$241,2,FALSE)</f>
        <v>954183000</v>
      </c>
      <c r="H62" s="1">
        <f>VLOOKUP(A62,pgb_industrial_split_pow_ic!$A$2:$H$215,8,FALSE)</f>
        <v>43.6</v>
      </c>
      <c r="I62">
        <f t="shared" si="0"/>
        <v>41602378800</v>
      </c>
      <c r="J62" s="2">
        <f t="shared" si="1"/>
        <v>5892</v>
      </c>
      <c r="K62" s="2">
        <f t="shared" si="2"/>
        <v>6456.3081034807674</v>
      </c>
    </row>
    <row r="63" spans="1:11" x14ac:dyDescent="0.25">
      <c r="A63" t="s">
        <v>191</v>
      </c>
      <c r="B63" t="s">
        <v>192</v>
      </c>
      <c r="C63">
        <v>79362065.230000004</v>
      </c>
      <c r="D63">
        <v>88</v>
      </c>
      <c r="F63">
        <f>VLOOKUP(A63,pgb_industrial_split_pow_ic!$A$2:$H$215,7,FALSE)</f>
        <v>102</v>
      </c>
      <c r="G63" s="1">
        <f>VLOOKUP(F63,pgb_industrial_water_demad_2015!$D$2:$E$241,2,FALSE)</f>
        <v>17981900</v>
      </c>
      <c r="H63" s="1">
        <f>VLOOKUP(A63,pgb_industrial_split_pow_ic!$A$2:$H$215,8,FALSE)</f>
        <v>0.42</v>
      </c>
      <c r="I63">
        <f t="shared" si="0"/>
        <v>7552398</v>
      </c>
      <c r="J63" s="2">
        <f t="shared" si="1"/>
        <v>88</v>
      </c>
      <c r="K63" s="2">
        <f t="shared" si="2"/>
        <v>245.19629582228868</v>
      </c>
    </row>
    <row r="64" spans="1:11" x14ac:dyDescent="0.25">
      <c r="A64" t="s">
        <v>193</v>
      </c>
      <c r="B64" t="s">
        <v>194</v>
      </c>
      <c r="C64" s="3">
        <v>1144190000000</v>
      </c>
      <c r="D64">
        <v>14484</v>
      </c>
      <c r="F64">
        <f>VLOOKUP(A64,pgb_industrial_split_pow_ic!$A$2:$H$215,7,FALSE)</f>
        <v>101</v>
      </c>
      <c r="G64" s="1">
        <f>VLOOKUP(F64,pgb_industrial_water_demad_2015!$D$2:$E$241,2,FALSE)</f>
        <v>133751000</v>
      </c>
      <c r="H64" s="1">
        <f>VLOOKUP(A64,pgb_industrial_split_pow_ic!$A$2:$H$215,8,FALSE)</f>
        <v>96.43</v>
      </c>
      <c r="I64">
        <f t="shared" si="0"/>
        <v>12897608930</v>
      </c>
      <c r="J64" s="2">
        <f t="shared" si="1"/>
        <v>14484</v>
      </c>
      <c r="K64" s="2">
        <f t="shared" si="2"/>
        <v>4138.7140880866491</v>
      </c>
    </row>
    <row r="65" spans="1:11" x14ac:dyDescent="0.25">
      <c r="A65" t="s">
        <v>195</v>
      </c>
      <c r="B65" t="s">
        <v>196</v>
      </c>
      <c r="C65" s="3">
        <v>1285830000000</v>
      </c>
      <c r="D65">
        <v>75539.679999999993</v>
      </c>
      <c r="F65">
        <f>VLOOKUP(A65,pgb_industrial_split_pow_ic!$A$2:$H$215,7,FALSE)</f>
        <v>107</v>
      </c>
      <c r="G65" s="1">
        <f>VLOOKUP(F65,pgb_industrial_water_demad_2015!$D$2:$E$241,2,FALSE)</f>
        <v>18314600000</v>
      </c>
      <c r="H65" s="1">
        <f>VLOOKUP(A65,pgb_industrial_split_pow_ic!$A$2:$H$215,8,FALSE)</f>
        <v>53.94</v>
      </c>
      <c r="I65">
        <f t="shared" si="0"/>
        <v>987889524000</v>
      </c>
      <c r="J65" s="2">
        <f t="shared" si="1"/>
        <v>75539.679999999993</v>
      </c>
      <c r="K65" s="2">
        <f t="shared" si="2"/>
        <v>21492.941286995439</v>
      </c>
    </row>
    <row r="66" spans="1:11" x14ac:dyDescent="0.25">
      <c r="A66" t="s">
        <v>197</v>
      </c>
      <c r="B66" t="s">
        <v>198</v>
      </c>
      <c r="C66">
        <v>50636346284</v>
      </c>
      <c r="D66">
        <v>694.06</v>
      </c>
      <c r="F66">
        <f>VLOOKUP(A66,pgb_industrial_split_pow_ic!$A$2:$H$215,7,FALSE)</f>
        <v>118</v>
      </c>
      <c r="G66" s="1">
        <f>VLOOKUP(F66,pgb_industrial_water_demad_2015!$D$2:$E$241,2,FALSE)</f>
        <v>15899500</v>
      </c>
      <c r="H66" s="1">
        <f>VLOOKUP(A66,pgb_industrial_split_pow_ic!$A$2:$H$215,8,FALSE)</f>
        <v>96.45</v>
      </c>
      <c r="I66">
        <f t="shared" si="0"/>
        <v>1533506775</v>
      </c>
      <c r="J66" s="2">
        <f t="shared" si="1"/>
        <v>694.06</v>
      </c>
      <c r="K66" s="2">
        <f t="shared" si="2"/>
        <v>1843.7835687017177</v>
      </c>
    </row>
    <row r="67" spans="1:11" x14ac:dyDescent="0.25">
      <c r="A67" t="s">
        <v>199</v>
      </c>
      <c r="B67" t="s">
        <v>200</v>
      </c>
      <c r="C67" s="3">
        <v>11741900000000</v>
      </c>
      <c r="D67">
        <v>220250.4</v>
      </c>
      <c r="F67">
        <f>VLOOKUP(A67,pgb_industrial_split_pow_ic!$A$2:$H$215,7,FALSE)</f>
        <v>113</v>
      </c>
      <c r="G67" s="1">
        <f>VLOOKUP(F67,pgb_industrial_water_demad_2015!$D$2:$E$241,2,FALSE)</f>
        <v>28142300000</v>
      </c>
      <c r="H67" s="1">
        <f>VLOOKUP(A67,pgb_industrial_split_pow_ic!$A$2:$H$215,8,FALSE)</f>
        <v>97.04</v>
      </c>
      <c r="I67">
        <f t="shared" ref="I67:I128" si="3">H67*G67</f>
        <v>2730928792000</v>
      </c>
      <c r="J67" s="2">
        <f t="shared" ref="J67:J128" si="4">D67</f>
        <v>220250.4</v>
      </c>
      <c r="K67" s="2">
        <f t="shared" ref="K67:K130" si="5">0.59966*(G67*H67)^0.3797</f>
        <v>31620.747356573967</v>
      </c>
    </row>
    <row r="68" spans="1:11" x14ac:dyDescent="0.25">
      <c r="A68" t="s">
        <v>201</v>
      </c>
      <c r="B68" t="s">
        <v>202</v>
      </c>
      <c r="C68">
        <v>555545690.79999995</v>
      </c>
      <c r="D68">
        <v>4237</v>
      </c>
      <c r="F68">
        <f>VLOOKUP(A68,pgb_industrial_split_pow_ic!$A$2:$H$215,7,FALSE)</f>
        <v>119</v>
      </c>
      <c r="G68" s="1">
        <f>VLOOKUP(F68,pgb_industrial_water_demad_2015!$D$2:$E$241,2,FALSE)</f>
        <v>35984100</v>
      </c>
      <c r="H68" s="1">
        <f>VLOOKUP(A68,pgb_industrial_split_pow_ic!$A$2:$H$215,8,FALSE)</f>
        <v>0.8</v>
      </c>
      <c r="I68">
        <f t="shared" si="3"/>
        <v>28787280</v>
      </c>
      <c r="J68" s="2">
        <f t="shared" si="4"/>
        <v>4237</v>
      </c>
      <c r="K68" s="2">
        <f t="shared" si="5"/>
        <v>407.53373088361008</v>
      </c>
    </row>
    <row r="69" spans="1:11" x14ac:dyDescent="0.25">
      <c r="A69" t="s">
        <v>203</v>
      </c>
      <c r="B69" t="s">
        <v>204</v>
      </c>
      <c r="C69" s="3">
        <v>439770000000</v>
      </c>
      <c r="D69">
        <v>17494</v>
      </c>
      <c r="F69">
        <f>VLOOKUP(A69,pgb_industrial_split_pow_ic!$A$2:$H$215,7,FALSE)</f>
        <v>130</v>
      </c>
      <c r="G69" s="1">
        <f>VLOOKUP(F69,pgb_industrial_water_demad_2015!$D$2:$E$241,2,FALSE)</f>
        <v>13057900000</v>
      </c>
      <c r="H69" s="1">
        <f>VLOOKUP(A69,pgb_industrial_split_pow_ic!$A$2:$H$215,8,FALSE)</f>
        <v>53.62</v>
      </c>
      <c r="I69">
        <f t="shared" si="3"/>
        <v>700164598000</v>
      </c>
      <c r="J69" s="2">
        <f t="shared" si="4"/>
        <v>17494</v>
      </c>
      <c r="K69" s="2">
        <f t="shared" si="5"/>
        <v>18859.387181242684</v>
      </c>
    </row>
    <row r="70" spans="1:11" x14ac:dyDescent="0.25">
      <c r="A70" t="s">
        <v>205</v>
      </c>
      <c r="B70" t="s">
        <v>206</v>
      </c>
      <c r="C70">
        <v>54082837.329999998</v>
      </c>
      <c r="D70">
        <v>679.21</v>
      </c>
      <c r="F70">
        <f>VLOOKUP(A70,pgb_industrial_split_pow_ic!$A$2:$H$215,7,FALSE)</f>
        <v>120</v>
      </c>
      <c r="G70" s="1">
        <f>VLOOKUP(F70,pgb_industrial_water_demad_2015!$D$2:$E$241,2,FALSE)</f>
        <v>144667000</v>
      </c>
      <c r="H70" s="1">
        <f>VLOOKUP(A70,pgb_industrial_split_pow_ic!$A$2:$H$215,8,FALSE)</f>
        <v>0.03</v>
      </c>
      <c r="I70">
        <f t="shared" si="3"/>
        <v>4340010</v>
      </c>
      <c r="J70" s="2">
        <f t="shared" si="4"/>
        <v>679.21</v>
      </c>
      <c r="K70" s="2">
        <f t="shared" si="5"/>
        <v>198.68281778577423</v>
      </c>
    </row>
    <row r="71" spans="1:11" x14ac:dyDescent="0.25">
      <c r="A71" t="s">
        <v>209</v>
      </c>
      <c r="B71" t="s">
        <v>210</v>
      </c>
      <c r="C71" s="3">
        <v>590092000000</v>
      </c>
      <c r="D71">
        <v>3170</v>
      </c>
      <c r="F71">
        <f>VLOOKUP(A71,pgb_industrial_split_pow_ic!$A$2:$H$215,7,FALSE)</f>
        <v>131</v>
      </c>
      <c r="G71" s="1">
        <f>VLOOKUP(F71,pgb_industrial_water_demad_2015!$D$2:$E$241,2,FALSE)</f>
        <v>1360770000</v>
      </c>
      <c r="H71" s="1">
        <f>VLOOKUP(A71,pgb_industrial_split_pow_ic!$A$2:$H$215,8,FALSE)</f>
        <v>93.94</v>
      </c>
      <c r="I71">
        <f t="shared" si="3"/>
        <v>127830733800</v>
      </c>
      <c r="J71" s="2">
        <f t="shared" si="4"/>
        <v>3170</v>
      </c>
      <c r="K71" s="2">
        <f t="shared" si="5"/>
        <v>9887.6821469558818</v>
      </c>
    </row>
    <row r="72" spans="1:11" x14ac:dyDescent="0.25">
      <c r="A72" t="s">
        <v>211</v>
      </c>
      <c r="B72" t="s">
        <v>436</v>
      </c>
      <c r="C72" s="3">
        <v>10463700000000</v>
      </c>
      <c r="D72">
        <v>77112.710000000006</v>
      </c>
      <c r="F72">
        <f>VLOOKUP(A72,pgb_industrial_split_pow_ic!$A$2:$H$215,7,FALSE)</f>
        <v>132</v>
      </c>
      <c r="G72" s="1">
        <f>VLOOKUP(F72,pgb_industrial_water_demad_2015!$D$2:$E$241,2,FALSE)</f>
        <v>14863800000</v>
      </c>
      <c r="H72" s="1">
        <f>VLOOKUP(A72,pgb_industrial_split_pow_ic!$A$2:$H$215,8,FALSE)</f>
        <v>95.11</v>
      </c>
      <c r="I72">
        <f t="shared" si="3"/>
        <v>1413696018000</v>
      </c>
      <c r="J72" s="2">
        <f t="shared" si="4"/>
        <v>77112.710000000006</v>
      </c>
      <c r="K72" s="2">
        <f t="shared" si="5"/>
        <v>24626.078912413112</v>
      </c>
    </row>
    <row r="73" spans="1:11" x14ac:dyDescent="0.25">
      <c r="A73" t="s">
        <v>213</v>
      </c>
      <c r="B73" t="s">
        <v>214</v>
      </c>
      <c r="C73" s="3">
        <v>1907370000000</v>
      </c>
      <c r="D73">
        <v>15217.3</v>
      </c>
      <c r="F73">
        <f>VLOOKUP(A73,pgb_industrial_split_pow_ic!$A$2:$H$215,7,FALSE)</f>
        <v>124</v>
      </c>
      <c r="G73" s="1">
        <f>VLOOKUP(F73,pgb_industrial_water_demad_2015!$D$2:$E$241,2,FALSE)</f>
        <v>46816200</v>
      </c>
      <c r="H73" s="1">
        <f>VLOOKUP(A73,pgb_industrial_split_pow_ic!$A$2:$H$215,8,FALSE)</f>
        <v>98.89</v>
      </c>
      <c r="I73">
        <f t="shared" si="3"/>
        <v>4629654018</v>
      </c>
      <c r="J73" s="2">
        <f t="shared" si="4"/>
        <v>15217.3</v>
      </c>
      <c r="K73" s="2">
        <f t="shared" si="5"/>
        <v>2804.8772489478138</v>
      </c>
    </row>
    <row r="74" spans="1:11" x14ac:dyDescent="0.25">
      <c r="A74" t="s">
        <v>215</v>
      </c>
      <c r="B74" t="s">
        <v>216</v>
      </c>
      <c r="C74">
        <v>55479969726</v>
      </c>
      <c r="D74">
        <v>728</v>
      </c>
      <c r="F74">
        <f>VLOOKUP(A74,pgb_industrial_split_pow_ic!$A$2:$H$215,7,FALSE)</f>
        <v>123</v>
      </c>
      <c r="G74" s="1">
        <f>VLOOKUP(F74,pgb_industrial_water_demad_2015!$D$2:$E$241,2,FALSE)</f>
        <v>871009000</v>
      </c>
      <c r="H74" s="1">
        <f>VLOOKUP(A74,pgb_industrial_split_pow_ic!$A$2:$H$215,8,FALSE)</f>
        <v>80.040000000000006</v>
      </c>
      <c r="I74">
        <f t="shared" si="3"/>
        <v>69715560360</v>
      </c>
      <c r="J74" s="2">
        <f t="shared" si="4"/>
        <v>728</v>
      </c>
      <c r="K74" s="2">
        <f t="shared" si="5"/>
        <v>7854.4788763019469</v>
      </c>
    </row>
    <row r="75" spans="1:11" x14ac:dyDescent="0.25">
      <c r="A75" t="s">
        <v>219</v>
      </c>
      <c r="B75" t="s">
        <v>220</v>
      </c>
      <c r="C75">
        <v>2125112876</v>
      </c>
      <c r="D75">
        <v>894</v>
      </c>
      <c r="F75">
        <f>VLOOKUP(A75,pgb_industrial_split_pow_ic!$A$2:$H$215,7,FALSE)</f>
        <v>122</v>
      </c>
      <c r="G75" s="1">
        <f>VLOOKUP(F75,pgb_industrial_water_demad_2015!$D$2:$E$241,2,FALSE)</f>
        <v>702462000</v>
      </c>
      <c r="H75" s="1">
        <f>VLOOKUP(A75,pgb_industrial_split_pow_ic!$A$2:$H$215,8,FALSE)</f>
        <v>1.01</v>
      </c>
      <c r="I75">
        <f t="shared" si="3"/>
        <v>709486620</v>
      </c>
      <c r="J75" s="2">
        <f t="shared" si="4"/>
        <v>894</v>
      </c>
      <c r="K75" s="2">
        <f t="shared" si="5"/>
        <v>1375.9688329795067</v>
      </c>
    </row>
    <row r="76" spans="1:11" x14ac:dyDescent="0.25">
      <c r="A76" t="s">
        <v>221</v>
      </c>
      <c r="B76" t="s">
        <v>222</v>
      </c>
      <c r="C76">
        <v>7828417902</v>
      </c>
      <c r="D76">
        <v>2172.6</v>
      </c>
      <c r="F76">
        <f>VLOOKUP(A76,pgb_industrial_split_pow_ic!$A$2:$H$215,7,FALSE)</f>
        <v>109</v>
      </c>
      <c r="G76" s="1">
        <f>VLOOKUP(F76,pgb_industrial_water_demad_2015!$D$2:$E$241,2,FALSE)</f>
        <v>92954200</v>
      </c>
      <c r="H76" s="1">
        <f>VLOOKUP(A76,pgb_industrial_split_pow_ic!$A$2:$H$215,8,FALSE)</f>
        <v>6.77</v>
      </c>
      <c r="I76">
        <f t="shared" si="3"/>
        <v>629299934</v>
      </c>
      <c r="J76" s="2">
        <f t="shared" si="4"/>
        <v>2172.6</v>
      </c>
      <c r="K76" s="2">
        <f t="shared" si="5"/>
        <v>1314.7141702555446</v>
      </c>
    </row>
    <row r="77" spans="1:11" x14ac:dyDescent="0.25">
      <c r="A77" t="s">
        <v>225</v>
      </c>
      <c r="B77" t="s">
        <v>226</v>
      </c>
      <c r="C77">
        <v>203980119.09999999</v>
      </c>
      <c r="D77">
        <v>64</v>
      </c>
      <c r="F77">
        <f>VLOOKUP(A77,pgb_industrial_split_pow_ic!$A$2:$H$215,7,FALSE)</f>
        <v>114</v>
      </c>
      <c r="G77" s="1">
        <f>VLOOKUP(F77,pgb_industrial_water_demad_2015!$D$2:$E$241,2,FALSE)</f>
        <v>6876.95</v>
      </c>
      <c r="H77" s="1">
        <f>VLOOKUP(A77,pgb_industrial_split_pow_ic!$A$2:$H$215,8,FALSE)</f>
        <v>2.5499999999999998</v>
      </c>
      <c r="I77">
        <f t="shared" si="3"/>
        <v>17536.2225</v>
      </c>
      <c r="J77" s="2">
        <f t="shared" si="4"/>
        <v>64</v>
      </c>
      <c r="K77" s="2">
        <f t="shared" si="5"/>
        <v>24.509113191089106</v>
      </c>
    </row>
    <row r="78" spans="1:11" x14ac:dyDescent="0.25">
      <c r="A78" t="s">
        <v>227</v>
      </c>
      <c r="B78" t="s">
        <v>228</v>
      </c>
      <c r="C78">
        <v>106584239.09999999</v>
      </c>
      <c r="D78">
        <v>10714</v>
      </c>
      <c r="F78">
        <f>VLOOKUP(A78,pgb_industrial_split_pow_ic!$A$2:$H$215,7,FALSE)</f>
        <v>127</v>
      </c>
      <c r="G78" s="1">
        <f>VLOOKUP(F78,pgb_industrial_water_demad_2015!$D$2:$E$241,2,FALSE)</f>
        <v>117603000</v>
      </c>
      <c r="H78" s="1">
        <f>VLOOKUP(A78,pgb_industrial_split_pow_ic!$A$2:$H$215,8,FALSE)</f>
        <v>1.8</v>
      </c>
      <c r="I78">
        <f t="shared" si="3"/>
        <v>211685400</v>
      </c>
      <c r="J78" s="2">
        <f t="shared" si="4"/>
        <v>10714</v>
      </c>
      <c r="K78" s="2">
        <f t="shared" si="5"/>
        <v>869.30047572914634</v>
      </c>
    </row>
    <row r="79" spans="1:11" x14ac:dyDescent="0.25">
      <c r="A79" t="s">
        <v>231</v>
      </c>
      <c r="B79" t="s">
        <v>232</v>
      </c>
      <c r="C79" s="3">
        <v>291621000000</v>
      </c>
      <c r="D79">
        <v>3063</v>
      </c>
      <c r="F79">
        <f>VLOOKUP(A79,pgb_industrial_split_pow_ic!$A$2:$H$215,7,FALSE)</f>
        <v>117</v>
      </c>
      <c r="G79" s="1">
        <f>VLOOKUP(F79,pgb_industrial_water_demad_2015!$D$2:$E$241,2,FALSE)</f>
        <v>5406330000</v>
      </c>
      <c r="H79" s="1">
        <f>VLOOKUP(A79,pgb_industrial_split_pow_ic!$A$2:$H$215,8,FALSE)</f>
        <v>95.77</v>
      </c>
      <c r="I79">
        <f t="shared" si="3"/>
        <v>517764224100</v>
      </c>
      <c r="J79" s="2">
        <f t="shared" si="4"/>
        <v>3063</v>
      </c>
      <c r="K79" s="2">
        <f t="shared" si="5"/>
        <v>16817.483704116737</v>
      </c>
    </row>
    <row r="80" spans="1:11" x14ac:dyDescent="0.25">
      <c r="A80" t="s">
        <v>233</v>
      </c>
      <c r="B80" t="s">
        <v>234</v>
      </c>
      <c r="C80">
        <v>3540348.1839999999</v>
      </c>
      <c r="D80">
        <v>376.4</v>
      </c>
      <c r="F80">
        <f>VLOOKUP(A80,pgb_industrial_split_pow_ic!$A$2:$H$215,7,FALSE)</f>
        <v>121</v>
      </c>
      <c r="G80" s="1">
        <f>VLOOKUP(F80,pgb_industrial_water_demad_2015!$D$2:$E$241,2,FALSE)</f>
        <v>378485000</v>
      </c>
      <c r="H80" s="1">
        <f>VLOOKUP(A80,pgb_industrial_split_pow_ic!$A$2:$H$215,8,FALSE)</f>
        <v>0</v>
      </c>
      <c r="K80" s="2">
        <f t="shared" si="5"/>
        <v>0</v>
      </c>
    </row>
    <row r="81" spans="1:11" x14ac:dyDescent="0.25">
      <c r="A81" t="s">
        <v>237</v>
      </c>
      <c r="B81" t="s">
        <v>238</v>
      </c>
      <c r="C81">
        <v>6589539612</v>
      </c>
      <c r="D81">
        <v>1230</v>
      </c>
      <c r="F81">
        <f>VLOOKUP(A81,pgb_industrial_split_pow_ic!$A$2:$H$215,7,FALSE)</f>
        <v>138</v>
      </c>
      <c r="G81" s="1">
        <f>VLOOKUP(F81,pgb_industrial_water_demad_2015!$D$2:$E$241,2,FALSE)</f>
        <v>543557000</v>
      </c>
      <c r="H81" s="1">
        <f>VLOOKUP(A81,pgb_industrial_split_pow_ic!$A$2:$H$215,8,FALSE)</f>
        <v>22.84</v>
      </c>
      <c r="I81">
        <f t="shared" si="3"/>
        <v>12414841880</v>
      </c>
      <c r="J81" s="2">
        <f t="shared" si="4"/>
        <v>1230</v>
      </c>
      <c r="K81" s="2">
        <f t="shared" si="5"/>
        <v>4079.1957947939759</v>
      </c>
    </row>
    <row r="82" spans="1:11" x14ac:dyDescent="0.25">
      <c r="A82" t="s">
        <v>239</v>
      </c>
      <c r="B82" t="s">
        <v>240</v>
      </c>
      <c r="C82">
        <v>911806598.79999995</v>
      </c>
      <c r="D82">
        <v>135</v>
      </c>
      <c r="F82">
        <f>VLOOKUP(A82,pgb_industrial_split_pow_ic!$A$2:$H$215,7,FALSE)</f>
        <v>151</v>
      </c>
      <c r="G82" s="1">
        <f>VLOOKUP(F82,pgb_industrial_water_demad_2015!$D$2:$E$241,2,FALSE)</f>
        <v>0</v>
      </c>
      <c r="H82" s="1">
        <f>VLOOKUP(A82,pgb_industrial_split_pow_ic!$A$2:$H$215,8,FALSE)</f>
        <v>4.1100000000000003</v>
      </c>
      <c r="K82" s="2">
        <f t="shared" si="5"/>
        <v>0</v>
      </c>
    </row>
    <row r="83" spans="1:11" x14ac:dyDescent="0.25">
      <c r="A83" t="s">
        <v>243</v>
      </c>
      <c r="B83" t="s">
        <v>244</v>
      </c>
      <c r="C83" s="3">
        <v>1964680000000</v>
      </c>
      <c r="D83">
        <v>21769.5</v>
      </c>
      <c r="F83">
        <f>VLOOKUP(A83,pgb_industrial_split_pow_ic!$A$2:$H$215,7,FALSE)</f>
        <v>136</v>
      </c>
      <c r="G83" s="1">
        <f>VLOOKUP(F83,pgb_industrial_water_demad_2015!$D$2:$E$241,2,FALSE)</f>
        <v>3912660000</v>
      </c>
      <c r="H83" s="1">
        <f>VLOOKUP(A83,pgb_industrial_split_pow_ic!$A$2:$H$215,8,FALSE)</f>
        <v>82.06</v>
      </c>
      <c r="I83">
        <f t="shared" si="3"/>
        <v>321072879600</v>
      </c>
      <c r="J83" s="2">
        <f t="shared" si="4"/>
        <v>21769.5</v>
      </c>
      <c r="K83" s="2">
        <f t="shared" si="5"/>
        <v>14026.925039798445</v>
      </c>
    </row>
    <row r="84" spans="1:11" x14ac:dyDescent="0.25">
      <c r="A84" t="s">
        <v>249</v>
      </c>
      <c r="B84" t="s">
        <v>250</v>
      </c>
      <c r="C84">
        <v>18134058906</v>
      </c>
      <c r="D84">
        <v>452.8</v>
      </c>
      <c r="F84">
        <f>VLOOKUP(A84,pgb_industrial_split_pow_ic!$A$2:$H$215,7,FALSE)</f>
        <v>148</v>
      </c>
      <c r="G84" s="1">
        <f>VLOOKUP(F84,pgb_industrial_water_demad_2015!$D$2:$E$241,2,FALSE)</f>
        <v>53763400</v>
      </c>
      <c r="H84" s="1">
        <f>VLOOKUP(A84,pgb_industrial_split_pow_ic!$A$2:$H$215,8,FALSE)</f>
        <v>86.32</v>
      </c>
      <c r="I84">
        <f t="shared" si="3"/>
        <v>4640856688</v>
      </c>
      <c r="J84" s="2">
        <f t="shared" si="4"/>
        <v>452.8</v>
      </c>
      <c r="K84" s="2">
        <f t="shared" si="5"/>
        <v>2807.4523948068236</v>
      </c>
    </row>
    <row r="85" spans="1:11" x14ac:dyDescent="0.25">
      <c r="A85" t="s">
        <v>253</v>
      </c>
      <c r="B85" t="s">
        <v>254</v>
      </c>
      <c r="C85">
        <v>14273103530</v>
      </c>
      <c r="D85">
        <v>51.8</v>
      </c>
      <c r="F85">
        <f>VLOOKUP(A85,pgb_industrial_split_pow_ic!$A$2:$H$215,7,FALSE)</f>
        <v>143</v>
      </c>
      <c r="G85" s="1">
        <f>VLOOKUP(F85,pgb_industrial_water_demad_2015!$D$2:$E$241,2,FALSE)</f>
        <v>36351100</v>
      </c>
      <c r="H85" s="1">
        <f>VLOOKUP(A85,pgb_industrial_split_pow_ic!$A$2:$H$215,8,FALSE)</f>
        <v>88.32</v>
      </c>
      <c r="I85">
        <f t="shared" si="3"/>
        <v>3210529151.9999995</v>
      </c>
      <c r="J85" s="2">
        <f t="shared" si="4"/>
        <v>51.8</v>
      </c>
      <c r="K85" s="2">
        <f t="shared" si="5"/>
        <v>2440.9125603433222</v>
      </c>
    </row>
    <row r="86" spans="1:11" x14ac:dyDescent="0.25">
      <c r="A86" t="s">
        <v>255</v>
      </c>
      <c r="B86" t="s">
        <v>256</v>
      </c>
      <c r="C86">
        <v>2592576288</v>
      </c>
      <c r="D86">
        <v>476</v>
      </c>
      <c r="F86">
        <f>VLOOKUP(A86,pgb_industrial_split_pow_ic!$A$2:$H$215,7,FALSE)</f>
        <v>149</v>
      </c>
      <c r="G86" s="1">
        <f>VLOOKUP(F86,pgb_industrial_water_demad_2015!$D$2:$E$241,2,FALSE)</f>
        <v>3512.06</v>
      </c>
      <c r="H86" s="1">
        <f>VLOOKUP(A86,pgb_industrial_split_pow_ic!$A$2:$H$215,8,FALSE)</f>
        <v>48.94</v>
      </c>
      <c r="I86">
        <f t="shared" si="3"/>
        <v>171880.21639999998</v>
      </c>
      <c r="J86" s="2">
        <f t="shared" si="4"/>
        <v>476</v>
      </c>
      <c r="K86" s="2">
        <f t="shared" si="5"/>
        <v>58.306953651021125</v>
      </c>
    </row>
    <row r="87" spans="1:11" x14ac:dyDescent="0.25">
      <c r="A87" t="s">
        <v>257</v>
      </c>
      <c r="B87" t="s">
        <v>258</v>
      </c>
      <c r="C87" s="3">
        <v>1319810000000</v>
      </c>
      <c r="D87">
        <v>42594.83</v>
      </c>
      <c r="F87">
        <f>VLOOKUP(A87,pgb_industrial_split_pow_ic!$A$2:$H$215,7,FALSE)</f>
        <v>135</v>
      </c>
      <c r="G87" s="1">
        <f>VLOOKUP(F87,pgb_industrial_water_demad_2015!$D$2:$E$241,2,FALSE)</f>
        <v>9289330000</v>
      </c>
      <c r="H87" s="1">
        <f>VLOOKUP(A87,pgb_industrial_split_pow_ic!$A$2:$H$215,8,FALSE)</f>
        <v>62.43</v>
      </c>
      <c r="I87">
        <f t="shared" si="3"/>
        <v>579932871900</v>
      </c>
      <c r="J87" s="2">
        <f t="shared" si="4"/>
        <v>42594.83</v>
      </c>
      <c r="K87" s="2">
        <f t="shared" si="5"/>
        <v>17557.375725287839</v>
      </c>
    </row>
    <row r="88" spans="1:11" x14ac:dyDescent="0.25">
      <c r="A88" t="s">
        <v>261</v>
      </c>
      <c r="B88" t="s">
        <v>262</v>
      </c>
      <c r="C88" s="3">
        <v>174227000000</v>
      </c>
      <c r="D88">
        <v>2520</v>
      </c>
      <c r="F88">
        <f>VLOOKUP(A88,pgb_industrial_split_pow_ic!$A$2:$H$215,7,FALSE)</f>
        <v>147</v>
      </c>
      <c r="G88" s="1">
        <f>VLOOKUP(F88,pgb_industrial_water_demad_2015!$D$2:$E$241,2,FALSE)</f>
        <v>2282460000</v>
      </c>
      <c r="H88" s="1">
        <f>VLOOKUP(A88,pgb_industrial_split_pow_ic!$A$2:$H$215,8,FALSE)</f>
        <v>90.4</v>
      </c>
      <c r="I88">
        <f t="shared" si="3"/>
        <v>206334384000</v>
      </c>
      <c r="J88" s="2">
        <f t="shared" si="4"/>
        <v>2520</v>
      </c>
      <c r="K88" s="2">
        <f t="shared" si="5"/>
        <v>11858.995905862377</v>
      </c>
    </row>
    <row r="89" spans="1:11" x14ac:dyDescent="0.25">
      <c r="A89" t="s">
        <v>265</v>
      </c>
      <c r="B89" t="s">
        <v>266</v>
      </c>
      <c r="C89">
        <v>4308501889</v>
      </c>
      <c r="D89">
        <v>1888</v>
      </c>
      <c r="F89">
        <f>VLOOKUP(A89,pgb_industrial_split_pow_ic!$A$2:$H$215,7,FALSE)</f>
        <v>139</v>
      </c>
      <c r="G89" s="1">
        <f>VLOOKUP(F89,pgb_industrial_water_demad_2015!$D$2:$E$241,2,FALSE)</f>
        <v>339186000</v>
      </c>
      <c r="H89" s="1">
        <f>VLOOKUP(A89,pgb_industrial_split_pow_ic!$A$2:$H$215,8,FALSE)</f>
        <v>0.69</v>
      </c>
      <c r="I89">
        <f t="shared" si="3"/>
        <v>234038339.99999997</v>
      </c>
      <c r="J89" s="2">
        <f t="shared" si="4"/>
        <v>1888</v>
      </c>
      <c r="K89" s="2">
        <f t="shared" si="5"/>
        <v>903.07403926743336</v>
      </c>
    </row>
    <row r="90" spans="1:11" x14ac:dyDescent="0.25">
      <c r="A90" t="s">
        <v>267</v>
      </c>
      <c r="B90" t="s">
        <v>268</v>
      </c>
      <c r="C90">
        <v>1070166018</v>
      </c>
      <c r="D90">
        <v>218.5</v>
      </c>
      <c r="F90">
        <f>VLOOKUP(A90,pgb_industrial_split_pow_ic!$A$2:$H$215,7,FALSE)</f>
        <v>150</v>
      </c>
      <c r="G90" s="1">
        <f>VLOOKUP(F90,pgb_industrial_water_demad_2015!$D$2:$E$241,2,FALSE)</f>
        <v>316852000</v>
      </c>
      <c r="H90" s="1">
        <f>VLOOKUP(A90,pgb_industrial_split_pow_ic!$A$2:$H$215,8,FALSE)</f>
        <v>2.59</v>
      </c>
      <c r="I90">
        <f t="shared" si="3"/>
        <v>820646680</v>
      </c>
      <c r="J90" s="2">
        <f t="shared" si="4"/>
        <v>218.5</v>
      </c>
      <c r="K90" s="2">
        <f t="shared" si="5"/>
        <v>1454.1533092401901</v>
      </c>
    </row>
    <row r="91" spans="1:11" x14ac:dyDescent="0.25">
      <c r="A91" t="s">
        <v>269</v>
      </c>
      <c r="B91" t="s">
        <v>270</v>
      </c>
      <c r="C91" s="3">
        <v>108327000000</v>
      </c>
      <c r="D91">
        <v>4921.7</v>
      </c>
      <c r="F91">
        <f>VLOOKUP(A91,pgb_industrial_split_pow_ic!$A$2:$H$215,7,FALSE)</f>
        <v>157</v>
      </c>
      <c r="G91" s="1">
        <f>VLOOKUP(F91,pgb_industrial_water_demad_2015!$D$2:$E$241,2,FALSE)</f>
        <v>353809000</v>
      </c>
      <c r="H91" s="1">
        <f>VLOOKUP(A91,pgb_industrial_split_pow_ic!$A$2:$H$215,8,FALSE)</f>
        <v>69.05</v>
      </c>
      <c r="I91">
        <f t="shared" si="3"/>
        <v>24430511450</v>
      </c>
      <c r="J91" s="2">
        <f t="shared" si="4"/>
        <v>4921.7</v>
      </c>
      <c r="K91" s="2">
        <f t="shared" si="5"/>
        <v>5274.7644806864137</v>
      </c>
    </row>
    <row r="92" spans="1:11" x14ac:dyDescent="0.25">
      <c r="A92" t="s">
        <v>271</v>
      </c>
      <c r="B92" t="s">
        <v>272</v>
      </c>
      <c r="C92">
        <v>6838382.8899999997</v>
      </c>
      <c r="D92">
        <v>544.5</v>
      </c>
      <c r="F92">
        <f>VLOOKUP(A92,pgb_industrial_split_pow_ic!$A$2:$H$215,7,FALSE)</f>
        <v>160</v>
      </c>
      <c r="G92" s="1">
        <f>VLOOKUP(F92,pgb_industrial_water_demad_2015!$D$2:$E$241,2,FALSE)</f>
        <v>15306500</v>
      </c>
      <c r="H92" s="1">
        <f>VLOOKUP(A92,pgb_industrial_split_pow_ic!$A$2:$H$215,8,FALSE)</f>
        <v>0</v>
      </c>
      <c r="K92" s="2">
        <f t="shared" si="5"/>
        <v>0</v>
      </c>
    </row>
    <row r="93" spans="1:11" x14ac:dyDescent="0.25">
      <c r="A93" t="s">
        <v>273</v>
      </c>
      <c r="B93" t="s">
        <v>274</v>
      </c>
      <c r="C93">
        <v>538649128.70000005</v>
      </c>
      <c r="D93">
        <v>901.3</v>
      </c>
      <c r="F93">
        <f>VLOOKUP(A93,pgb_industrial_split_pow_ic!$A$2:$H$215,7,FALSE)</f>
        <v>146</v>
      </c>
      <c r="G93" s="1">
        <f>VLOOKUP(F93,pgb_industrial_water_demad_2015!$D$2:$E$241,2,FALSE)</f>
        <v>202771000</v>
      </c>
      <c r="H93" s="1">
        <f>VLOOKUP(A93,pgb_industrial_split_pow_ic!$A$2:$H$215,8,FALSE)</f>
        <v>0.09</v>
      </c>
      <c r="I93">
        <f t="shared" si="3"/>
        <v>18249390</v>
      </c>
      <c r="J93" s="2">
        <f t="shared" si="4"/>
        <v>901.3</v>
      </c>
      <c r="K93" s="2">
        <f t="shared" si="5"/>
        <v>342.768638806186</v>
      </c>
    </row>
    <row r="94" spans="1:11" x14ac:dyDescent="0.25">
      <c r="A94" t="s">
        <v>275</v>
      </c>
      <c r="B94" t="s">
        <v>276</v>
      </c>
      <c r="C94">
        <v>2761481.2760000001</v>
      </c>
      <c r="D94">
        <v>120</v>
      </c>
      <c r="F94">
        <f>VLOOKUP(A94,pgb_industrial_split_pow_ic!$A$2:$H$215,7,FALSE)</f>
        <v>161</v>
      </c>
      <c r="G94" s="1">
        <f>VLOOKUP(F94,pgb_industrial_water_demad_2015!$D$2:$E$241,2,FALSE)</f>
        <v>13514400</v>
      </c>
      <c r="H94" s="1">
        <f>VLOOKUP(A94,pgb_industrial_split_pow_ic!$A$2:$H$215,8,FALSE)</f>
        <v>0</v>
      </c>
      <c r="K94" s="2">
        <f t="shared" si="5"/>
        <v>0</v>
      </c>
    </row>
    <row r="95" spans="1:11" x14ac:dyDescent="0.25">
      <c r="A95" t="s">
        <v>281</v>
      </c>
      <c r="B95" t="s">
        <v>282</v>
      </c>
      <c r="C95" s="3">
        <v>2224800000000</v>
      </c>
      <c r="D95">
        <v>23097.53</v>
      </c>
      <c r="F95">
        <f>VLOOKUP(A95,pgb_industrial_split_pow_ic!$A$2:$H$215,7,FALSE)</f>
        <v>158</v>
      </c>
      <c r="G95" s="1">
        <f>VLOOKUP(F95,pgb_industrial_water_demad_2015!$D$2:$E$241,2,FALSE)</f>
        <v>7138910000</v>
      </c>
      <c r="H95" s="1">
        <f>VLOOKUP(A95,pgb_industrial_split_pow_ic!$A$2:$H$215,8,FALSE)</f>
        <v>83.4</v>
      </c>
      <c r="I95">
        <f t="shared" si="3"/>
        <v>595385094000</v>
      </c>
      <c r="J95" s="2">
        <f t="shared" si="4"/>
        <v>23097.53</v>
      </c>
      <c r="K95" s="2">
        <f t="shared" si="5"/>
        <v>17733.557395297197</v>
      </c>
    </row>
    <row r="96" spans="1:11" x14ac:dyDescent="0.25">
      <c r="A96" t="s">
        <v>285</v>
      </c>
      <c r="B96" t="s">
        <v>286</v>
      </c>
      <c r="C96">
        <v>10638694981</v>
      </c>
      <c r="D96">
        <v>2454.4</v>
      </c>
      <c r="F96">
        <f>VLOOKUP(A96,pgb_industrial_split_pow_ic!$A$2:$H$215,7,FALSE)</f>
        <v>170</v>
      </c>
      <c r="G96" s="1">
        <f>VLOOKUP(F96,pgb_industrial_water_demad_2015!$D$2:$E$241,2,FALSE)</f>
        <v>309893000</v>
      </c>
      <c r="H96" s="1">
        <f>VLOOKUP(A96,pgb_industrial_split_pow_ic!$A$2:$H$215,8,FALSE)</f>
        <v>6.21</v>
      </c>
      <c r="I96">
        <f t="shared" si="3"/>
        <v>1924435530</v>
      </c>
      <c r="J96" s="2">
        <f t="shared" si="4"/>
        <v>2454.4</v>
      </c>
      <c r="K96" s="2">
        <f t="shared" si="5"/>
        <v>2009.8103050215293</v>
      </c>
    </row>
    <row r="97" spans="1:13" x14ac:dyDescent="0.25">
      <c r="A97" t="s">
        <v>287</v>
      </c>
      <c r="B97" t="s">
        <v>288</v>
      </c>
      <c r="C97">
        <v>985354180.60000002</v>
      </c>
      <c r="D97">
        <v>186.3</v>
      </c>
      <c r="F97">
        <f>VLOOKUP(A97,pgb_industrial_split_pow_ic!$A$2:$H$215,7,FALSE)</f>
        <v>156</v>
      </c>
      <c r="G97" s="1">
        <f>VLOOKUP(F97,pgb_industrial_water_demad_2015!$D$2:$E$241,2,FALSE)</f>
        <v>323466000</v>
      </c>
      <c r="H97" s="1">
        <f>VLOOKUP(A97,pgb_industrial_split_pow_ic!$A$2:$H$215,8,FALSE)</f>
        <v>0.27</v>
      </c>
      <c r="I97">
        <f t="shared" si="3"/>
        <v>87335820</v>
      </c>
      <c r="J97" s="2">
        <f t="shared" si="4"/>
        <v>186.3</v>
      </c>
      <c r="K97" s="2">
        <f t="shared" si="5"/>
        <v>621.12046028222278</v>
      </c>
    </row>
    <row r="98" spans="1:13" x14ac:dyDescent="0.25">
      <c r="A98" t="s">
        <v>291</v>
      </c>
      <c r="B98" t="s">
        <v>292</v>
      </c>
      <c r="C98" s="3">
        <v>482753000000</v>
      </c>
      <c r="D98">
        <v>8919.1</v>
      </c>
      <c r="F98">
        <f>VLOOKUP(A98,pgb_industrial_split_pow_ic!$A$2:$H$215,7,FALSE)</f>
        <v>155</v>
      </c>
      <c r="G98" s="1">
        <f>VLOOKUP(F98,pgb_industrial_water_demad_2015!$D$2:$E$241,2,FALSE)</f>
        <v>1091100000</v>
      </c>
      <c r="H98" s="1">
        <f>VLOOKUP(A98,pgb_industrial_split_pow_ic!$A$2:$H$215,8,FALSE)</f>
        <v>88.76</v>
      </c>
      <c r="I98">
        <f t="shared" si="3"/>
        <v>96846036000</v>
      </c>
      <c r="J98" s="2">
        <f t="shared" si="4"/>
        <v>8919.1</v>
      </c>
      <c r="K98" s="2">
        <f t="shared" si="5"/>
        <v>8898.5728168493697</v>
      </c>
    </row>
    <row r="99" spans="1:13" x14ac:dyDescent="0.25">
      <c r="A99" t="s">
        <v>295</v>
      </c>
      <c r="B99" t="s">
        <v>296</v>
      </c>
      <c r="C99" s="3">
        <v>215712000000</v>
      </c>
      <c r="D99">
        <v>1235</v>
      </c>
      <c r="F99">
        <f>VLOOKUP(A99,pgb_industrial_split_pow_ic!$A$2:$H$215,7,FALSE)</f>
        <v>159</v>
      </c>
      <c r="G99" s="1">
        <f>VLOOKUP(F99,pgb_industrial_water_demad_2015!$D$2:$E$241,2,FALSE)</f>
        <v>1994190000</v>
      </c>
      <c r="H99" s="1">
        <f>VLOOKUP(A99,pgb_industrial_split_pow_ic!$A$2:$H$215,8,FALSE)</f>
        <v>48.26</v>
      </c>
      <c r="I99">
        <f t="shared" si="3"/>
        <v>96239609400</v>
      </c>
      <c r="J99" s="2">
        <f t="shared" si="4"/>
        <v>1235</v>
      </c>
      <c r="K99" s="2">
        <f t="shared" si="5"/>
        <v>8877.3744293544296</v>
      </c>
    </row>
    <row r="100" spans="1:13" x14ac:dyDescent="0.25">
      <c r="A100" t="s">
        <v>297</v>
      </c>
      <c r="B100" t="s">
        <v>298</v>
      </c>
      <c r="C100">
        <v>1386022513</v>
      </c>
      <c r="D100">
        <v>8118.85</v>
      </c>
      <c r="F100">
        <f>VLOOKUP(A100,pgb_industrial_split_pow_ic!$A$2:$H$215,7,FALSE)</f>
        <v>171</v>
      </c>
      <c r="G100" s="1">
        <f>VLOOKUP(F100,pgb_industrial_water_demad_2015!$D$2:$E$241,2,FALSE)</f>
        <v>35640900</v>
      </c>
      <c r="H100" s="1">
        <f>VLOOKUP(A100,pgb_industrial_split_pow_ic!$A$2:$H$215,8,FALSE)</f>
        <v>1.41</v>
      </c>
      <c r="I100">
        <f t="shared" si="3"/>
        <v>50253669</v>
      </c>
      <c r="J100" s="2">
        <f t="shared" si="4"/>
        <v>8118.85</v>
      </c>
      <c r="K100" s="2">
        <f t="shared" si="5"/>
        <v>503.54522795171545</v>
      </c>
    </row>
    <row r="101" spans="1:13" x14ac:dyDescent="0.25">
      <c r="A101" t="s">
        <v>299</v>
      </c>
      <c r="B101" t="s">
        <v>300</v>
      </c>
      <c r="C101">
        <v>99150234049</v>
      </c>
      <c r="D101">
        <v>16932.61</v>
      </c>
      <c r="F101">
        <f>VLOOKUP(A101,pgb_industrial_split_pow_ic!$A$2:$H$215,7,FALSE)</f>
        <v>169</v>
      </c>
      <c r="G101" s="1">
        <f>VLOOKUP(F101,pgb_industrial_water_demad_2015!$D$2:$E$241,2,FALSE)</f>
        <v>4673420000</v>
      </c>
      <c r="H101" s="1">
        <f>VLOOKUP(A101,pgb_industrial_split_pow_ic!$A$2:$H$215,8,FALSE)</f>
        <v>1.92</v>
      </c>
      <c r="I101">
        <f t="shared" si="3"/>
        <v>8972966400</v>
      </c>
      <c r="J101" s="2">
        <f t="shared" si="4"/>
        <v>16932.61</v>
      </c>
      <c r="K101" s="2">
        <f t="shared" si="5"/>
        <v>3606.0761652982401</v>
      </c>
    </row>
    <row r="102" spans="1:13" x14ac:dyDescent="0.25">
      <c r="A102" t="s">
        <v>303</v>
      </c>
      <c r="B102" t="s">
        <v>304</v>
      </c>
      <c r="C102">
        <v>81698697129</v>
      </c>
      <c r="D102">
        <v>879.71</v>
      </c>
      <c r="F102">
        <f>VLOOKUP(A102,pgb_industrial_split_pow_ic!$A$2:$H$215,7,FALSE)</f>
        <v>162</v>
      </c>
      <c r="G102" s="1">
        <f>VLOOKUP(F102,pgb_industrial_water_demad_2015!$D$2:$E$241,2,FALSE)</f>
        <v>276835000</v>
      </c>
      <c r="H102" s="1">
        <f>VLOOKUP(A102,pgb_industrial_split_pow_ic!$A$2:$H$215,8,FALSE)</f>
        <v>81.62</v>
      </c>
      <c r="I102">
        <f t="shared" si="3"/>
        <v>22595272700</v>
      </c>
      <c r="J102" s="2">
        <f t="shared" si="4"/>
        <v>879.71</v>
      </c>
      <c r="K102" s="2">
        <f t="shared" si="5"/>
        <v>5120.6554914989765</v>
      </c>
    </row>
    <row r="103" spans="1:13" x14ac:dyDescent="0.25">
      <c r="A103" t="s">
        <v>309</v>
      </c>
      <c r="B103" t="s">
        <v>310</v>
      </c>
      <c r="C103">
        <v>25476883260</v>
      </c>
      <c r="D103">
        <v>4676.2700000000004</v>
      </c>
      <c r="F103">
        <f>VLOOKUP(A103,pgb_industrial_split_pow_ic!$A$2:$H$215,7,FALSE)</f>
        <v>166</v>
      </c>
      <c r="G103" s="1">
        <f>VLOOKUP(F103,pgb_industrial_water_demad_2015!$D$2:$E$241,2,FALSE)</f>
        <v>803033000</v>
      </c>
      <c r="H103" s="1">
        <f>VLOOKUP(A103,pgb_industrial_split_pow_ic!$A$2:$H$215,8,FALSE)</f>
        <v>13.77</v>
      </c>
      <c r="I103">
        <f t="shared" si="3"/>
        <v>11057764410</v>
      </c>
      <c r="J103" s="2">
        <f t="shared" si="4"/>
        <v>4676.2700000000004</v>
      </c>
      <c r="K103" s="2">
        <f t="shared" si="5"/>
        <v>3903.7820851897222</v>
      </c>
    </row>
    <row r="104" spans="1:13" x14ac:dyDescent="0.25">
      <c r="A104" t="s">
        <v>311</v>
      </c>
      <c r="B104" t="s">
        <v>312</v>
      </c>
      <c r="C104" s="3">
        <v>1976880000000</v>
      </c>
      <c r="D104">
        <v>11124.38</v>
      </c>
      <c r="F104">
        <f>VLOOKUP(A104,pgb_industrial_split_pow_ic!$A$2:$H$215,7,FALSE)</f>
        <v>168</v>
      </c>
      <c r="G104" s="1">
        <f>VLOOKUP(F104,pgb_industrial_water_demad_2015!$D$2:$E$241,2,FALSE)</f>
        <v>7865710000</v>
      </c>
      <c r="H104" s="1">
        <f>VLOOKUP(A104,pgb_industrial_split_pow_ic!$A$2:$H$215,8,FALSE)</f>
        <v>96.36</v>
      </c>
      <c r="I104">
        <f t="shared" si="3"/>
        <v>757939815600</v>
      </c>
      <c r="J104" s="2">
        <f t="shared" si="4"/>
        <v>11124.38</v>
      </c>
      <c r="K104" s="2">
        <f t="shared" si="5"/>
        <v>19435.798338282071</v>
      </c>
    </row>
    <row r="105" spans="1:13" x14ac:dyDescent="0.25">
      <c r="A105" t="s">
        <v>313</v>
      </c>
      <c r="B105" t="s">
        <v>314</v>
      </c>
      <c r="C105" s="3">
        <v>1294910000000</v>
      </c>
      <c r="D105">
        <v>30188.2</v>
      </c>
      <c r="F105">
        <f>VLOOKUP(A105,pgb_industrial_split_pow_ic!$A$2:$H$215,7,FALSE)</f>
        <v>177</v>
      </c>
      <c r="G105" s="1">
        <f>VLOOKUP(F105,pgb_industrial_water_demad_2015!$D$2:$E$241,2,FALSE)</f>
        <v>15145200000</v>
      </c>
      <c r="H105" s="1">
        <f>VLOOKUP(A105,pgb_industrial_split_pow_ic!$A$2:$H$215,8,FALSE)</f>
        <v>67.58</v>
      </c>
      <c r="I105">
        <f t="shared" si="3"/>
        <v>1023512616000</v>
      </c>
      <c r="J105" s="2">
        <f t="shared" si="4"/>
        <v>30188.2</v>
      </c>
      <c r="K105" s="2">
        <f t="shared" si="5"/>
        <v>21783.991985279266</v>
      </c>
    </row>
    <row r="106" spans="1:13" x14ac:dyDescent="0.25">
      <c r="A106" t="s">
        <v>315</v>
      </c>
      <c r="B106" t="s">
        <v>316</v>
      </c>
      <c r="C106">
        <v>14105404332</v>
      </c>
      <c r="D106">
        <v>6141</v>
      </c>
      <c r="F106">
        <f>VLOOKUP(A106,pgb_industrial_split_pow_ic!$A$2:$H$215,7,FALSE)</f>
        <v>180</v>
      </c>
      <c r="G106" s="1">
        <f>VLOOKUP(F106,pgb_industrial_water_demad_2015!$D$2:$E$241,2,FALSE)</f>
        <v>3313800000</v>
      </c>
      <c r="H106" s="1">
        <f>VLOOKUP(A106,pgb_industrial_split_pow_ic!$A$2:$H$215,8,FALSE)</f>
        <v>1.7</v>
      </c>
      <c r="I106">
        <f t="shared" si="3"/>
        <v>5633460000</v>
      </c>
      <c r="J106" s="2">
        <f t="shared" si="4"/>
        <v>6141</v>
      </c>
      <c r="K106" s="2">
        <f t="shared" si="5"/>
        <v>3021.8606230841033</v>
      </c>
    </row>
    <row r="107" spans="1:13" x14ac:dyDescent="0.25">
      <c r="A107" t="s">
        <v>317</v>
      </c>
      <c r="B107" t="s">
        <v>318</v>
      </c>
      <c r="C107">
        <v>22820136497</v>
      </c>
      <c r="D107">
        <v>5524.5</v>
      </c>
      <c r="F107">
        <f>VLOOKUP(A107,pgb_industrial_split_pow_ic!$A$2:$H$215,7,FALSE)</f>
        <v>178</v>
      </c>
      <c r="G107" s="1">
        <f>VLOOKUP(F107,pgb_industrial_water_demad_2015!$D$2:$E$241,2,FALSE)</f>
        <v>231068000</v>
      </c>
      <c r="H107" s="1">
        <f>VLOOKUP(A107,pgb_industrial_split_pow_ic!$A$2:$H$215,8,FALSE)</f>
        <v>52.41</v>
      </c>
      <c r="I107">
        <f t="shared" si="3"/>
        <v>12110273880</v>
      </c>
      <c r="J107" s="2">
        <f t="shared" si="4"/>
        <v>5524.5</v>
      </c>
      <c r="K107" s="2">
        <f t="shared" si="5"/>
        <v>4040.9050043762882</v>
      </c>
    </row>
    <row r="108" spans="1:13" x14ac:dyDescent="0.25">
      <c r="A108" t="s">
        <v>319</v>
      </c>
      <c r="B108" t="s">
        <v>320</v>
      </c>
      <c r="C108" s="3">
        <v>392163000000</v>
      </c>
      <c r="D108">
        <v>10541.5</v>
      </c>
      <c r="F108">
        <f>VLOOKUP(A108,pgb_industrial_split_pow_ic!$A$2:$H$215,7,FALSE)</f>
        <v>183</v>
      </c>
      <c r="G108" s="1">
        <f>VLOOKUP(F108,pgb_industrial_water_demad_2015!$D$2:$E$241,2,FALSE)</f>
        <v>14081600</v>
      </c>
      <c r="H108" s="1">
        <f>VLOOKUP(A108,pgb_industrial_split_pow_ic!$A$2:$H$215,8,FALSE)</f>
        <v>94.92</v>
      </c>
      <c r="I108">
        <f t="shared" si="3"/>
        <v>1336625472</v>
      </c>
      <c r="J108" s="2">
        <f t="shared" si="4"/>
        <v>10541.5</v>
      </c>
      <c r="K108" s="2">
        <f t="shared" si="5"/>
        <v>1750.0520921622137</v>
      </c>
    </row>
    <row r="109" spans="1:13" x14ac:dyDescent="0.25">
      <c r="A109" t="s">
        <v>321</v>
      </c>
      <c r="B109" t="s">
        <v>322</v>
      </c>
      <c r="C109" s="3">
        <v>741641000000</v>
      </c>
      <c r="D109">
        <v>11302</v>
      </c>
      <c r="F109">
        <f>VLOOKUP(A109,pgb_industrial_split_pow_ic!$A$2:$H$215,7,FALSE)</f>
        <v>172</v>
      </c>
      <c r="G109" s="1">
        <f>VLOOKUP(F109,pgb_industrial_water_demad_2015!$D$2:$E$241,2,FALSE)</f>
        <v>16925300000</v>
      </c>
      <c r="H109" s="1">
        <f>VLOOKUP(A109,pgb_industrial_split_pow_ic!$A$2:$H$215,8,FALSE)</f>
        <v>58.73</v>
      </c>
      <c r="I109">
        <f t="shared" si="3"/>
        <v>994022869000</v>
      </c>
      <c r="J109" s="2">
        <f t="shared" si="4"/>
        <v>11302</v>
      </c>
      <c r="K109" s="2">
        <f t="shared" si="5"/>
        <v>21543.511081469871</v>
      </c>
    </row>
    <row r="110" spans="1:13" x14ac:dyDescent="0.25">
      <c r="A110" t="s">
        <v>323</v>
      </c>
      <c r="B110" t="s">
        <v>324</v>
      </c>
      <c r="C110" s="3">
        <v>14186100000000</v>
      </c>
      <c r="D110">
        <v>192238.04</v>
      </c>
      <c r="F110">
        <f>VLOOKUP(A110,pgb_industrial_split_pow_ic!$A$2:$H$215,7,FALSE)</f>
        <v>176</v>
      </c>
      <c r="G110" s="1">
        <f>VLOOKUP(F110,pgb_industrial_water_demad_2015!$D$2:$E$241,2,FALSE)</f>
        <v>130975000000</v>
      </c>
      <c r="H110" s="1">
        <f>VLOOKUP(A110,pgb_industrial_split_pow_ic!$A$2:$H$215,8,FALSE)</f>
        <v>91.95</v>
      </c>
      <c r="I110">
        <f t="shared" si="3"/>
        <v>12043151250000</v>
      </c>
      <c r="J110" s="2">
        <f t="shared" si="4"/>
        <v>192238.04</v>
      </c>
      <c r="K110" s="2">
        <f t="shared" si="5"/>
        <v>55547.192293871616</v>
      </c>
      <c r="M110" s="6"/>
    </row>
    <row r="111" spans="1:13" x14ac:dyDescent="0.25">
      <c r="A111" t="s">
        <v>333</v>
      </c>
      <c r="B111" t="s">
        <v>334</v>
      </c>
      <c r="C111" s="3">
        <v>131394000000</v>
      </c>
      <c r="D111">
        <v>62841.599999999999</v>
      </c>
      <c r="F111">
        <f>VLOOKUP(A111,pgb_industrial_split_pow_ic!$A$2:$H$215,7,FALSE)</f>
        <v>184</v>
      </c>
      <c r="G111" s="1">
        <f>VLOOKUP(F111,pgb_industrial_water_demad_2015!$D$2:$E$241,2,FALSE)</f>
        <v>277036000</v>
      </c>
      <c r="H111" s="1">
        <f>VLOOKUP(A111,pgb_industrial_split_pow_ic!$A$2:$H$215,8,FALSE)</f>
        <v>89.49</v>
      </c>
      <c r="I111">
        <f t="shared" si="3"/>
        <v>24791951640</v>
      </c>
      <c r="J111" s="2">
        <f t="shared" si="4"/>
        <v>62841.599999999999</v>
      </c>
      <c r="K111" s="2">
        <f t="shared" si="5"/>
        <v>5304.2606778379013</v>
      </c>
    </row>
    <row r="112" spans="1:13" x14ac:dyDescent="0.25">
      <c r="A112" t="s">
        <v>335</v>
      </c>
      <c r="B112" t="s">
        <v>336</v>
      </c>
      <c r="C112">
        <v>4444434029</v>
      </c>
      <c r="D112">
        <v>475.4</v>
      </c>
      <c r="F112">
        <f>VLOOKUP(A112,pgb_industrial_split_pow_ic!$A$2:$H$215,7,FALSE)</f>
        <v>218</v>
      </c>
      <c r="G112" s="1">
        <f>VLOOKUP(F112,pgb_industrial_water_demad_2015!$D$2:$E$241,2,FALSE)</f>
        <v>63823000</v>
      </c>
      <c r="H112" s="1">
        <f>VLOOKUP(A112,pgb_industrial_split_pow_ic!$A$2:$H$215,8,FALSE)</f>
        <v>8.75</v>
      </c>
      <c r="I112">
        <f t="shared" si="3"/>
        <v>558451250</v>
      </c>
      <c r="J112" s="2">
        <f t="shared" si="4"/>
        <v>475.4</v>
      </c>
      <c r="K112" s="2">
        <f t="shared" si="5"/>
        <v>1256.4215780135517</v>
      </c>
    </row>
    <row r="113" spans="1:11" x14ac:dyDescent="0.25">
      <c r="A113" t="s">
        <v>337</v>
      </c>
      <c r="B113" t="s">
        <v>338</v>
      </c>
      <c r="C113" s="3">
        <v>924623000000</v>
      </c>
      <c r="D113">
        <v>4565.5</v>
      </c>
      <c r="F113">
        <f>VLOOKUP(A113,pgb_industrial_split_pow_ic!$A$2:$H$215,7,FALSE)</f>
        <v>175</v>
      </c>
      <c r="G113" s="1">
        <f>VLOOKUP(F113,pgb_industrial_water_demad_2015!$D$2:$E$241,2,FALSE)</f>
        <v>8933210000</v>
      </c>
      <c r="H113" s="1">
        <f>VLOOKUP(A113,pgb_industrial_split_pow_ic!$A$2:$H$215,8,FALSE)</f>
        <v>81.66</v>
      </c>
      <c r="I113">
        <f t="shared" si="3"/>
        <v>729485928600</v>
      </c>
      <c r="J113" s="2">
        <f t="shared" si="4"/>
        <v>4565.5</v>
      </c>
      <c r="K113" s="2">
        <f t="shared" si="5"/>
        <v>19155.460836105914</v>
      </c>
    </row>
    <row r="114" spans="1:11" x14ac:dyDescent="0.25">
      <c r="A114" t="s">
        <v>343</v>
      </c>
      <c r="B114" t="s">
        <v>344</v>
      </c>
      <c r="C114" s="3">
        <v>858458000000</v>
      </c>
      <c r="D114">
        <v>12413.7</v>
      </c>
      <c r="F114">
        <f>VLOOKUP(A114,pgb_industrial_split_pow_ic!$A$2:$H$215,7,FALSE)</f>
        <v>219</v>
      </c>
      <c r="G114" s="1">
        <f>VLOOKUP(F114,pgb_industrial_water_demad_2015!$D$2:$E$241,2,FALSE)</f>
        <v>51586600</v>
      </c>
      <c r="H114" s="1">
        <f>VLOOKUP(A114,pgb_industrial_split_pow_ic!$A$2:$H$215,8,FALSE)</f>
        <v>98.16</v>
      </c>
      <c r="I114">
        <f t="shared" si="3"/>
        <v>5063740656</v>
      </c>
      <c r="J114" s="2">
        <f t="shared" si="4"/>
        <v>12413.7</v>
      </c>
      <c r="K114" s="2">
        <f t="shared" si="5"/>
        <v>2901.9698218333606</v>
      </c>
    </row>
    <row r="115" spans="1:11" x14ac:dyDescent="0.25">
      <c r="A115" t="s">
        <v>345</v>
      </c>
      <c r="B115" t="s">
        <v>346</v>
      </c>
      <c r="C115">
        <v>9232794642</v>
      </c>
      <c r="D115">
        <v>60</v>
      </c>
      <c r="F115">
        <f>VLOOKUP(A115,pgb_industrial_split_pow_ic!$A$2:$H$215,7,FALSE)</f>
        <v>234</v>
      </c>
      <c r="G115" s="1">
        <f>VLOOKUP(F115,pgb_industrial_water_demad_2015!$D$2:$E$241,2,FALSE)</f>
        <v>200777</v>
      </c>
      <c r="H115" s="1">
        <f>VLOOKUP(A115,pgb_industrial_split_pow_ic!$A$2:$H$215,8,FALSE)</f>
        <v>99.37</v>
      </c>
      <c r="I115">
        <f t="shared" si="3"/>
        <v>19951210.490000002</v>
      </c>
      <c r="J115" s="2">
        <f t="shared" si="4"/>
        <v>60</v>
      </c>
      <c r="K115" s="2">
        <f t="shared" si="5"/>
        <v>354.57115728046995</v>
      </c>
    </row>
    <row r="116" spans="1:11" x14ac:dyDescent="0.25">
      <c r="A116" t="s">
        <v>347</v>
      </c>
      <c r="B116" t="s">
        <v>348</v>
      </c>
      <c r="C116">
        <v>45685399275</v>
      </c>
      <c r="D116">
        <v>3965</v>
      </c>
      <c r="F116">
        <f>VLOOKUP(A116,pgb_industrial_split_pow_ic!$A$2:$H$215,7,FALSE)</f>
        <v>212</v>
      </c>
      <c r="G116" s="1">
        <f>VLOOKUP(F116,pgb_industrial_water_demad_2015!$D$2:$E$241,2,FALSE)</f>
        <v>1592330000</v>
      </c>
      <c r="H116" s="1">
        <f>VLOOKUP(A116,pgb_industrial_split_pow_ic!$A$2:$H$215,8,FALSE)</f>
        <v>14.45</v>
      </c>
      <c r="I116">
        <f t="shared" si="3"/>
        <v>23009168500</v>
      </c>
      <c r="J116" s="2">
        <f t="shared" si="4"/>
        <v>3965</v>
      </c>
      <c r="K116" s="2">
        <f t="shared" si="5"/>
        <v>5156.0706726659209</v>
      </c>
    </row>
    <row r="117" spans="1:11" x14ac:dyDescent="0.25">
      <c r="A117" t="s">
        <v>349</v>
      </c>
      <c r="B117" t="s">
        <v>350</v>
      </c>
      <c r="C117">
        <v>52365377741</v>
      </c>
      <c r="D117">
        <v>1938</v>
      </c>
      <c r="F117">
        <f>VLOOKUP(A117,pgb_industrial_split_pow_ic!$A$2:$H$215,7,FALSE)</f>
        <v>194</v>
      </c>
      <c r="G117" s="1">
        <f>VLOOKUP(F117,pgb_industrial_water_demad_2015!$D$2:$E$241,2,FALSE)</f>
        <v>695377000</v>
      </c>
      <c r="H117" s="1">
        <f>VLOOKUP(A117,pgb_industrial_split_pow_ic!$A$2:$H$215,8,FALSE)</f>
        <v>46.77</v>
      </c>
      <c r="I117">
        <f t="shared" si="3"/>
        <v>32522782290.000004</v>
      </c>
      <c r="J117" s="2">
        <f t="shared" si="4"/>
        <v>1938</v>
      </c>
      <c r="K117" s="2">
        <f t="shared" si="5"/>
        <v>5880.0733961887281</v>
      </c>
    </row>
    <row r="118" spans="1:11" x14ac:dyDescent="0.25">
      <c r="A118" t="s">
        <v>355</v>
      </c>
      <c r="B118" t="s">
        <v>356</v>
      </c>
      <c r="C118" s="3">
        <v>788496000000</v>
      </c>
      <c r="D118">
        <v>43221.3</v>
      </c>
      <c r="F118">
        <f>VLOOKUP(A118,pgb_industrial_split_pow_ic!$A$2:$H$215,7,FALSE)</f>
        <v>227</v>
      </c>
      <c r="G118" s="1">
        <f>VLOOKUP(F118,pgb_industrial_water_demad_2015!$D$2:$E$241,2,FALSE)</f>
        <v>2071130000</v>
      </c>
      <c r="H118" s="1">
        <f>VLOOKUP(A118,pgb_industrial_split_pow_ic!$A$2:$H$215,8,FALSE)</f>
        <v>69.849999999999994</v>
      </c>
      <c r="I118">
        <f t="shared" si="3"/>
        <v>144668430500</v>
      </c>
      <c r="J118" s="2">
        <f t="shared" si="4"/>
        <v>43221.3</v>
      </c>
      <c r="K118" s="2">
        <f t="shared" si="5"/>
        <v>10363.322201774865</v>
      </c>
    </row>
    <row r="119" spans="1:11" x14ac:dyDescent="0.25">
      <c r="A119" t="s">
        <v>359</v>
      </c>
      <c r="B119" t="s">
        <v>360</v>
      </c>
      <c r="C119" s="3">
        <v>1475960000000</v>
      </c>
      <c r="D119">
        <v>50315.03</v>
      </c>
      <c r="F119">
        <f>VLOOKUP(A119,pgb_industrial_split_pow_ic!$A$2:$H$215,7,FALSE)</f>
        <v>55</v>
      </c>
      <c r="G119" s="1">
        <f>VLOOKUP(F119,pgb_industrial_water_demad_2015!$D$2:$E$241,2,FALSE)</f>
        <v>10550300000</v>
      </c>
      <c r="H119" s="1">
        <f>VLOOKUP(A119,pgb_industrial_split_pow_ic!$A$2:$H$215,8,FALSE)</f>
        <v>64.98</v>
      </c>
      <c r="I119">
        <f t="shared" si="3"/>
        <v>685558494000</v>
      </c>
      <c r="J119" s="2">
        <f t="shared" si="4"/>
        <v>50315.03</v>
      </c>
      <c r="K119" s="2">
        <f t="shared" si="5"/>
        <v>18709.026200139913</v>
      </c>
    </row>
    <row r="120" spans="1:11" x14ac:dyDescent="0.25">
      <c r="A120" t="s">
        <v>361</v>
      </c>
      <c r="B120" t="s">
        <v>362</v>
      </c>
      <c r="C120" s="3">
        <v>127895000000</v>
      </c>
      <c r="D120">
        <v>2219.3000000000002</v>
      </c>
      <c r="F120">
        <f>VLOOKUP(A120,pgb_industrial_split_pow_ic!$A$2:$H$215,7,FALSE)</f>
        <v>112</v>
      </c>
      <c r="G120" s="1">
        <f>VLOOKUP(F120,pgb_industrial_water_demad_2015!$D$2:$E$241,2,FALSE)</f>
        <v>250925000</v>
      </c>
      <c r="H120" s="1">
        <f>VLOOKUP(A120,pgb_industrial_split_pow_ic!$A$2:$H$215,8,FALSE)</f>
        <v>80.400000000000006</v>
      </c>
      <c r="I120">
        <f t="shared" si="3"/>
        <v>20174370000</v>
      </c>
      <c r="J120" s="2">
        <f t="shared" si="4"/>
        <v>2219.3000000000002</v>
      </c>
      <c r="K120" s="2">
        <f t="shared" si="5"/>
        <v>4904.9844333554756</v>
      </c>
    </row>
    <row r="121" spans="1:11" x14ac:dyDescent="0.25">
      <c r="A121" t="s">
        <v>365</v>
      </c>
      <c r="B121" t="s">
        <v>366</v>
      </c>
      <c r="C121">
        <v>408316386.19999999</v>
      </c>
      <c r="D121">
        <v>77.2</v>
      </c>
      <c r="F121">
        <f>VLOOKUP(A121,pgb_industrial_split_pow_ic!$A$2:$H$215,7,FALSE)</f>
        <v>110</v>
      </c>
      <c r="G121" s="1">
        <f>VLOOKUP(F121,pgb_industrial_water_demad_2015!$D$2:$E$241,2,FALSE)</f>
        <v>230777</v>
      </c>
      <c r="H121" s="1">
        <f>VLOOKUP(A121,pgb_industrial_split_pow_ic!$A$2:$H$215,8,FALSE)</f>
        <v>47.23</v>
      </c>
      <c r="I121">
        <f t="shared" si="3"/>
        <v>10899597.709999999</v>
      </c>
      <c r="J121" s="2">
        <f t="shared" si="4"/>
        <v>77.2</v>
      </c>
      <c r="K121" s="2">
        <f t="shared" si="5"/>
        <v>281.84467601080939</v>
      </c>
    </row>
    <row r="122" spans="1:11" x14ac:dyDescent="0.25">
      <c r="A122" t="s">
        <v>369</v>
      </c>
      <c r="B122" t="s">
        <v>370</v>
      </c>
      <c r="C122">
        <v>4901376829</v>
      </c>
      <c r="D122">
        <v>2200</v>
      </c>
      <c r="F122">
        <f>VLOOKUP(A122,pgb_industrial_split_pow_ic!$A$2:$H$215,7,FALSE)</f>
        <v>188</v>
      </c>
      <c r="G122" s="1">
        <f>VLOOKUP(F122,pgb_industrial_water_demad_2015!$D$2:$E$241,2,FALSE)</f>
        <v>356941000</v>
      </c>
      <c r="H122" s="1">
        <f>VLOOKUP(A122,pgb_industrial_split_pow_ic!$A$2:$H$215,8,FALSE)</f>
        <v>2.2000000000000002</v>
      </c>
      <c r="I122">
        <f t="shared" si="3"/>
        <v>785270200.00000012</v>
      </c>
      <c r="J122" s="2">
        <f t="shared" si="4"/>
        <v>2200</v>
      </c>
      <c r="K122" s="2">
        <f t="shared" si="5"/>
        <v>1430.025688610152</v>
      </c>
    </row>
    <row r="123" spans="1:11" x14ac:dyDescent="0.25">
      <c r="A123" t="s">
        <v>375</v>
      </c>
      <c r="B123" t="s">
        <v>376</v>
      </c>
      <c r="C123" s="3">
        <v>4130420000000</v>
      </c>
      <c r="D123">
        <v>13350</v>
      </c>
      <c r="F123">
        <f>VLOOKUP(A123,pgb_industrial_split_pow_ic!$A$2:$H$215,7,FALSE)</f>
        <v>189</v>
      </c>
      <c r="G123" s="1">
        <f>VLOOKUP(F123,pgb_industrial_water_demad_2015!$D$2:$E$241,2,FALSE)</f>
        <v>2055160000</v>
      </c>
      <c r="H123" s="1">
        <f>VLOOKUP(A123,pgb_industrial_split_pow_ic!$A$2:$H$215,8,FALSE)</f>
        <v>98.94</v>
      </c>
      <c r="I123">
        <f t="shared" si="3"/>
        <v>203337530400</v>
      </c>
      <c r="J123" s="2">
        <f t="shared" si="4"/>
        <v>13350</v>
      </c>
      <c r="K123" s="2">
        <f t="shared" si="5"/>
        <v>11793.298255863694</v>
      </c>
    </row>
    <row r="124" spans="1:11" x14ac:dyDescent="0.25">
      <c r="A124" t="s">
        <v>377</v>
      </c>
      <c r="B124" t="s">
        <v>378</v>
      </c>
      <c r="C124" s="3">
        <v>604916000000</v>
      </c>
      <c r="D124">
        <v>3443</v>
      </c>
      <c r="F124">
        <f>VLOOKUP(A124,pgb_industrial_split_pow_ic!$A$2:$H$215,7,FALSE)</f>
        <v>42</v>
      </c>
      <c r="G124" s="1">
        <f>VLOOKUP(F124,pgb_industrial_water_demad_2015!$D$2:$E$241,2,FALSE)</f>
        <v>1713360000</v>
      </c>
      <c r="H124" s="1">
        <f>VLOOKUP(A124,pgb_industrial_split_pow_ic!$A$2:$H$215,8,FALSE)</f>
        <v>72.84</v>
      </c>
      <c r="I124">
        <f t="shared" si="3"/>
        <v>124801142400</v>
      </c>
      <c r="J124" s="2">
        <f t="shared" si="4"/>
        <v>3443</v>
      </c>
      <c r="K124" s="2">
        <f t="shared" si="5"/>
        <v>9798.0413501874737</v>
      </c>
    </row>
    <row r="125" spans="1:11" x14ac:dyDescent="0.25">
      <c r="A125" t="s">
        <v>379</v>
      </c>
      <c r="B125" t="s">
        <v>380</v>
      </c>
      <c r="C125">
        <v>28167351644</v>
      </c>
      <c r="D125">
        <v>7469</v>
      </c>
      <c r="F125">
        <f>VLOOKUP(A125,pgb_industrial_split_pow_ic!$A$2:$H$215,7,FALSE)</f>
        <v>200</v>
      </c>
      <c r="G125" s="1">
        <f>VLOOKUP(F125,pgb_industrial_water_demad_2015!$D$2:$E$241,2,FALSE)</f>
        <v>510901000</v>
      </c>
      <c r="H125" s="1">
        <f>VLOOKUP(A125,pgb_industrial_split_pow_ic!$A$2:$H$215,8,FALSE)</f>
        <v>10.43</v>
      </c>
      <c r="I125">
        <f t="shared" si="3"/>
        <v>5328697430</v>
      </c>
      <c r="J125" s="2">
        <f t="shared" si="4"/>
        <v>7469</v>
      </c>
      <c r="K125" s="2">
        <f t="shared" si="5"/>
        <v>2958.7147537120163</v>
      </c>
    </row>
    <row r="126" spans="1:11" x14ac:dyDescent="0.25">
      <c r="A126" t="s">
        <v>438</v>
      </c>
      <c r="B126" t="s">
        <v>437</v>
      </c>
      <c r="C126" s="3">
        <v>4120850000000</v>
      </c>
      <c r="D126">
        <v>40254.54</v>
      </c>
      <c r="F126" t="e">
        <f>VLOOKUP(A126,pgb_industrial_split_pow_ic!$A$2:$H$215,7,FALSE)</f>
        <v>#N/A</v>
      </c>
      <c r="G126" s="1" t="e">
        <f>VLOOKUP(F126,pgb_industrial_water_demad_2015!$D$2:$E$241,2,FALSE)</f>
        <v>#N/A</v>
      </c>
      <c r="H126" s="1" t="e">
        <f>VLOOKUP(A126,pgb_industrial_split_pow_ic!$A$2:$H$215,8,FALSE)</f>
        <v>#N/A</v>
      </c>
      <c r="K126" s="2" t="e">
        <f t="shared" si="5"/>
        <v>#N/A</v>
      </c>
    </row>
    <row r="127" spans="1:11" x14ac:dyDescent="0.25">
      <c r="A127" t="s">
        <v>383</v>
      </c>
      <c r="B127" t="s">
        <v>384</v>
      </c>
      <c r="C127">
        <v>1572717174</v>
      </c>
      <c r="D127">
        <v>822.16</v>
      </c>
      <c r="F127">
        <f>VLOOKUP(A127,pgb_industrial_split_pow_ic!$A$2:$H$215,7,FALSE)</f>
        <v>205</v>
      </c>
      <c r="G127" s="1">
        <f>VLOOKUP(F127,pgb_industrial_water_demad_2015!$D$2:$E$241,2,FALSE)</f>
        <v>43384100</v>
      </c>
      <c r="H127" s="1">
        <f>VLOOKUP(A127,pgb_industrial_split_pow_ic!$A$2:$H$215,8,FALSE)</f>
        <v>0.81</v>
      </c>
      <c r="I127">
        <f t="shared" si="3"/>
        <v>35141121</v>
      </c>
      <c r="J127" s="2">
        <f t="shared" si="4"/>
        <v>822.16</v>
      </c>
      <c r="K127" s="2">
        <f t="shared" si="5"/>
        <v>439.59350597275278</v>
      </c>
    </row>
    <row r="128" spans="1:11" x14ac:dyDescent="0.25">
      <c r="A128" t="s">
        <v>385</v>
      </c>
      <c r="B128" t="s">
        <v>386</v>
      </c>
      <c r="C128" s="3">
        <v>107817000000</v>
      </c>
      <c r="D128">
        <v>35334.03</v>
      </c>
      <c r="F128">
        <f>VLOOKUP(A128,pgb_industrial_split_pow_ic!$A$2:$H$215,7,FALSE)</f>
        <v>215</v>
      </c>
      <c r="G128" s="1">
        <f>VLOOKUP(F128,pgb_industrial_water_demad_2015!$D$2:$E$241,2,FALSE)</f>
        <v>2828960000</v>
      </c>
      <c r="H128" s="1">
        <f>VLOOKUP(A128,pgb_industrial_split_pow_ic!$A$2:$H$215,8,FALSE)</f>
        <v>1.67</v>
      </c>
      <c r="I128">
        <f t="shared" si="3"/>
        <v>4724363200</v>
      </c>
      <c r="J128" s="2">
        <f t="shared" si="4"/>
        <v>35334.03</v>
      </c>
      <c r="K128" s="2">
        <f t="shared" si="5"/>
        <v>2826.5275513115848</v>
      </c>
    </row>
    <row r="129" spans="1:11" x14ac:dyDescent="0.25">
      <c r="A129" t="s">
        <v>387</v>
      </c>
      <c r="B129" t="s">
        <v>388</v>
      </c>
      <c r="C129">
        <v>3925469.8569999998</v>
      </c>
      <c r="D129">
        <v>254</v>
      </c>
      <c r="F129">
        <f>VLOOKUP(A129,pgb_industrial_split_pow_ic!$A$2:$H$215,7,FALSE)</f>
        <v>202</v>
      </c>
      <c r="G129" s="1">
        <f>VLOOKUP(F129,pgb_industrial_water_demad_2015!$D$2:$E$241,2,FALSE)</f>
        <v>3983230</v>
      </c>
      <c r="H129" s="1">
        <f>VLOOKUP(A129,pgb_industrial_split_pow_ic!$A$2:$H$215,8,FALSE)</f>
        <v>0</v>
      </c>
      <c r="K129" s="2">
        <f t="shared" si="5"/>
        <v>0</v>
      </c>
    </row>
    <row r="130" spans="1:11" x14ac:dyDescent="0.25">
      <c r="A130" t="s">
        <v>389</v>
      </c>
      <c r="B130" t="s">
        <v>390</v>
      </c>
      <c r="C130">
        <v>1707947.128</v>
      </c>
      <c r="D130">
        <v>99.6</v>
      </c>
      <c r="F130">
        <f>VLOOKUP(A130,pgb_industrial_split_pow_ic!$A$2:$H$215,7,FALSE)</f>
        <v>214</v>
      </c>
      <c r="G130" s="1">
        <f>VLOOKUP(F130,pgb_industrial_water_demad_2015!$D$2:$E$241,2,FALSE)</f>
        <v>24599000</v>
      </c>
      <c r="H130" s="1">
        <f>VLOOKUP(A130,pgb_industrial_split_pow_ic!$A$2:$H$215,8,FALSE)</f>
        <v>0</v>
      </c>
      <c r="K130" s="2">
        <f t="shared" si="5"/>
        <v>0</v>
      </c>
    </row>
    <row r="131" spans="1:11" x14ac:dyDescent="0.25">
      <c r="A131" t="s">
        <v>393</v>
      </c>
      <c r="B131" t="s">
        <v>394</v>
      </c>
      <c r="C131" s="3">
        <v>518205000000</v>
      </c>
      <c r="D131">
        <v>2308.6</v>
      </c>
      <c r="F131">
        <f>VLOOKUP(A131,pgb_industrial_split_pow_ic!$A$2:$H$215,7,FALSE)</f>
        <v>192</v>
      </c>
      <c r="G131" s="1">
        <f>VLOOKUP(F131,pgb_industrial_water_demad_2015!$D$2:$E$241,2,FALSE)</f>
        <v>118004000</v>
      </c>
      <c r="H131" s="1">
        <f>VLOOKUP(A131,pgb_industrial_split_pow_ic!$A$2:$H$215,8,FALSE)</f>
        <v>99.1</v>
      </c>
      <c r="I131">
        <f t="shared" ref="I131:I146" si="6">H131*G131</f>
        <v>11694196400</v>
      </c>
      <c r="J131" s="2">
        <f t="shared" ref="J131:J146" si="7">D131</f>
        <v>2308.6</v>
      </c>
      <c r="K131" s="2">
        <f t="shared" ref="K131:K146" si="8">0.59966*(G131*H131)^0.3797</f>
        <v>3987.6169649403546</v>
      </c>
    </row>
    <row r="132" spans="1:11" x14ac:dyDescent="0.25">
      <c r="A132" t="s">
        <v>395</v>
      </c>
      <c r="B132" t="s">
        <v>396</v>
      </c>
      <c r="C132">
        <v>45743280823</v>
      </c>
      <c r="D132">
        <v>3231</v>
      </c>
      <c r="F132">
        <f>VLOOKUP(A132,pgb_industrial_split_pow_ic!$A$2:$H$215,7,FALSE)</f>
        <v>211</v>
      </c>
      <c r="G132" s="1">
        <f>VLOOKUP(F132,pgb_industrial_water_demad_2015!$D$2:$E$241,2,FALSE)</f>
        <v>140850000</v>
      </c>
      <c r="H132" s="1">
        <f>VLOOKUP(A132,pgb_industrial_split_pow_ic!$A$2:$H$215,8,FALSE)</f>
        <v>80.959999999999994</v>
      </c>
      <c r="I132">
        <f t="shared" si="6"/>
        <v>11403216000</v>
      </c>
      <c r="J132" s="2">
        <f t="shared" si="7"/>
        <v>3231</v>
      </c>
      <c r="K132" s="2">
        <f t="shared" si="8"/>
        <v>3949.6477572836038</v>
      </c>
    </row>
    <row r="133" spans="1:11" x14ac:dyDescent="0.25">
      <c r="A133" t="s">
        <v>397</v>
      </c>
      <c r="B133" t="s">
        <v>398</v>
      </c>
      <c r="C133" s="3">
        <v>262310000000</v>
      </c>
      <c r="D133">
        <v>35337.72</v>
      </c>
      <c r="F133">
        <f>VLOOKUP(A133,pgb_industrial_split_pow_ic!$A$2:$H$215,7,FALSE)</f>
        <v>217</v>
      </c>
      <c r="G133" s="1">
        <f>VLOOKUP(F133,pgb_industrial_water_demad_2015!$D$2:$E$241,2,FALSE)</f>
        <v>5238870000</v>
      </c>
      <c r="H133" s="1">
        <f>VLOOKUP(A133,pgb_industrial_split_pow_ic!$A$2:$H$215,8,FALSE)</f>
        <v>19.55</v>
      </c>
      <c r="I133">
        <f t="shared" si="6"/>
        <v>102419908500</v>
      </c>
      <c r="J133" s="2">
        <f t="shared" si="7"/>
        <v>35337.72</v>
      </c>
      <c r="K133" s="2">
        <f t="shared" si="8"/>
        <v>9089.6682078093963</v>
      </c>
    </row>
    <row r="134" spans="1:11" x14ac:dyDescent="0.25">
      <c r="A134" t="s">
        <v>399</v>
      </c>
      <c r="B134" t="s">
        <v>400</v>
      </c>
      <c r="C134" s="3">
        <v>306218000000</v>
      </c>
      <c r="D134">
        <v>3112</v>
      </c>
      <c r="F134">
        <f>VLOOKUP(A134,pgb_industrial_split_pow_ic!$A$2:$H$215,7,FALSE)</f>
        <v>208</v>
      </c>
      <c r="G134" s="1">
        <f>VLOOKUP(F134,pgb_industrial_water_demad_2015!$D$2:$E$241,2,FALSE)</f>
        <v>3500330000</v>
      </c>
      <c r="H134" s="1">
        <f>VLOOKUP(A134,pgb_industrial_split_pow_ic!$A$2:$H$215,8,FALSE)</f>
        <v>83.56</v>
      </c>
      <c r="I134">
        <f t="shared" si="6"/>
        <v>292487574800</v>
      </c>
      <c r="J134" s="2">
        <f t="shared" si="7"/>
        <v>3112</v>
      </c>
      <c r="K134" s="2">
        <f t="shared" si="8"/>
        <v>13538.983793026604</v>
      </c>
    </row>
    <row r="135" spans="1:11" x14ac:dyDescent="0.25">
      <c r="A135" t="s">
        <v>405</v>
      </c>
      <c r="B135" t="s">
        <v>406</v>
      </c>
      <c r="C135">
        <v>1051785.237</v>
      </c>
      <c r="D135">
        <v>260</v>
      </c>
      <c r="F135">
        <f>VLOOKUP(A135,pgb_industrial_split_pow_ic!$A$2:$H$215,7,FALSE)</f>
        <v>222</v>
      </c>
      <c r="G135" s="1">
        <f>VLOOKUP(F135,pgb_industrial_water_demad_2015!$D$2:$E$241,2,FALSE)</f>
        <v>98694100</v>
      </c>
      <c r="H135" s="1">
        <f>VLOOKUP(A135,pgb_industrial_split_pow_ic!$A$2:$H$215,8,FALSE)</f>
        <v>0</v>
      </c>
      <c r="K135" s="2">
        <f t="shared" si="8"/>
        <v>0</v>
      </c>
    </row>
    <row r="136" spans="1:11" x14ac:dyDescent="0.25">
      <c r="A136" t="s">
        <v>407</v>
      </c>
      <c r="B136" t="s">
        <v>408</v>
      </c>
      <c r="C136" s="3">
        <v>3481990000000</v>
      </c>
      <c r="D136">
        <v>46512.84</v>
      </c>
      <c r="F136">
        <f>VLOOKUP(A136,pgb_industrial_split_pow_ic!$A$2:$H$215,7,FALSE)</f>
        <v>206</v>
      </c>
      <c r="G136" s="1">
        <f>VLOOKUP(F136,pgb_industrial_water_demad_2015!$D$2:$E$241,2,FALSE)</f>
        <v>30317200000</v>
      </c>
      <c r="H136" s="1">
        <f>VLOOKUP(A136,pgb_industrial_split_pow_ic!$A$2:$H$215,8,FALSE)</f>
        <v>94.94</v>
      </c>
      <c r="I136">
        <f t="shared" si="6"/>
        <v>2878314968000</v>
      </c>
      <c r="J136" s="2">
        <f t="shared" si="7"/>
        <v>46512.84</v>
      </c>
      <c r="K136" s="2">
        <f t="shared" si="8"/>
        <v>32258.182831712878</v>
      </c>
    </row>
    <row r="137" spans="1:11" x14ac:dyDescent="0.25">
      <c r="A137" t="s">
        <v>409</v>
      </c>
      <c r="B137" t="s">
        <v>410</v>
      </c>
      <c r="C137">
        <v>524566107</v>
      </c>
      <c r="D137">
        <v>34049.1</v>
      </c>
      <c r="F137">
        <f>VLOOKUP(A137,pgb_industrial_split_pow_ic!$A$2:$H$215,7,FALSE)</f>
        <v>3</v>
      </c>
      <c r="G137" s="1">
        <f>VLOOKUP(F137,pgb_industrial_water_demad_2015!$D$2:$E$241,2,FALSE)</f>
        <v>63684800</v>
      </c>
      <c r="H137" s="1">
        <f>VLOOKUP(A137,pgb_industrial_split_pow_ic!$A$2:$H$215,8,FALSE)</f>
        <v>0.24</v>
      </c>
      <c r="I137">
        <f t="shared" si="6"/>
        <v>15284352</v>
      </c>
      <c r="J137" s="2">
        <f t="shared" si="7"/>
        <v>34049.1</v>
      </c>
      <c r="K137" s="2">
        <f t="shared" si="8"/>
        <v>320.45251034111294</v>
      </c>
    </row>
    <row r="138" spans="1:11" x14ac:dyDescent="0.25">
      <c r="A138" t="s">
        <v>411</v>
      </c>
      <c r="B138" t="s">
        <v>412</v>
      </c>
      <c r="C138" s="3">
        <v>4037530000000</v>
      </c>
      <c r="D138">
        <v>69743</v>
      </c>
      <c r="F138">
        <f>VLOOKUP(A138,pgb_industrial_split_pow_ic!$A$2:$H$215,7,FALSE)</f>
        <v>223</v>
      </c>
      <c r="G138" s="1">
        <f>VLOOKUP(F138,pgb_industrial_water_demad_2015!$D$2:$E$241,2,FALSE)</f>
        <v>11268700000</v>
      </c>
      <c r="H138" s="1">
        <f>VLOOKUP(A138,pgb_industrial_split_pow_ic!$A$2:$H$215,8,FALSE)</f>
        <v>78.95</v>
      </c>
      <c r="I138">
        <f t="shared" si="6"/>
        <v>889663865000</v>
      </c>
      <c r="J138" s="2">
        <f t="shared" si="7"/>
        <v>69743</v>
      </c>
      <c r="K138" s="2">
        <f t="shared" si="8"/>
        <v>20655.046364492602</v>
      </c>
    </row>
    <row r="139" spans="1:11" x14ac:dyDescent="0.25">
      <c r="A139" t="s">
        <v>413</v>
      </c>
      <c r="B139" t="s">
        <v>414</v>
      </c>
      <c r="C139" s="3">
        <v>37995100000000</v>
      </c>
      <c r="D139">
        <v>933080.5</v>
      </c>
      <c r="F139">
        <f>VLOOKUP(A139,pgb_industrial_split_pow_ic!$A$2:$H$215,7,FALSE)</f>
        <v>230</v>
      </c>
      <c r="G139" s="1">
        <f>VLOOKUP(F139,pgb_industrial_water_demad_2015!$D$2:$E$241,2,FALSE)</f>
        <v>258811000000</v>
      </c>
      <c r="H139" s="1">
        <f>VLOOKUP(A139,pgb_industrial_split_pow_ic!$A$2:$H$215,8,FALSE)</f>
        <v>71.63</v>
      </c>
      <c r="I139">
        <f t="shared" si="6"/>
        <v>18538631930000</v>
      </c>
      <c r="J139" s="2">
        <f t="shared" si="7"/>
        <v>933080.5</v>
      </c>
      <c r="K139" s="2">
        <f t="shared" si="8"/>
        <v>65432.599802990255</v>
      </c>
    </row>
    <row r="140" spans="1:11" x14ac:dyDescent="0.25">
      <c r="A140" t="s">
        <v>415</v>
      </c>
      <c r="B140" t="s">
        <v>416</v>
      </c>
      <c r="C140" s="3">
        <v>176705000000</v>
      </c>
      <c r="D140">
        <v>993</v>
      </c>
      <c r="F140">
        <f>VLOOKUP(A140,pgb_industrial_split_pow_ic!$A$2:$H$215,7,FALSE)</f>
        <v>235</v>
      </c>
      <c r="G140" s="1">
        <f>VLOOKUP(F140,pgb_industrial_water_demad_2015!$D$2:$E$241,2,FALSE)</f>
        <v>139766000</v>
      </c>
      <c r="H140" s="1">
        <f>VLOOKUP(A140,pgb_industrial_split_pow_ic!$A$2:$H$215,8,FALSE)</f>
        <v>96.73</v>
      </c>
      <c r="I140">
        <f t="shared" si="6"/>
        <v>13519565180</v>
      </c>
      <c r="J140" s="2">
        <f t="shared" si="7"/>
        <v>993</v>
      </c>
      <c r="K140" s="2">
        <f t="shared" si="8"/>
        <v>4213.3896752425644</v>
      </c>
    </row>
    <row r="141" spans="1:11" x14ac:dyDescent="0.25">
      <c r="A141" t="s">
        <v>417</v>
      </c>
      <c r="B141" t="s">
        <v>418</v>
      </c>
      <c r="C141" s="3">
        <v>842246000000</v>
      </c>
      <c r="D141">
        <v>11256</v>
      </c>
      <c r="F141">
        <f>VLOOKUP(A141,pgb_industrial_split_pow_ic!$A$2:$H$215,7,FALSE)</f>
        <v>249</v>
      </c>
      <c r="G141" s="1">
        <f>VLOOKUP(F141,pgb_industrial_water_demad_2015!$D$2:$E$241,2,FALSE)</f>
        <v>13128900000</v>
      </c>
      <c r="H141" s="1">
        <f>VLOOKUP(A141,pgb_industrial_split_pow_ic!$A$2:$H$215,8,FALSE)</f>
        <v>40.81</v>
      </c>
      <c r="I141">
        <f t="shared" si="6"/>
        <v>535790409000</v>
      </c>
      <c r="J141" s="2">
        <f t="shared" si="7"/>
        <v>11256</v>
      </c>
      <c r="K141" s="2">
        <f t="shared" si="8"/>
        <v>17037.444625341403</v>
      </c>
    </row>
    <row r="142" spans="1:11" x14ac:dyDescent="0.25">
      <c r="A142" t="s">
        <v>421</v>
      </c>
      <c r="B142" t="s">
        <v>422</v>
      </c>
      <c r="C142" s="3">
        <v>632420000000</v>
      </c>
      <c r="D142">
        <v>11993.89</v>
      </c>
      <c r="F142">
        <f>VLOOKUP(A142,pgb_industrial_split_pow_ic!$A$2:$H$215,7,FALSE)</f>
        <v>257</v>
      </c>
      <c r="G142" s="1">
        <f>VLOOKUP(F142,pgb_industrial_water_demad_2015!$D$2:$E$241,2,FALSE)</f>
        <v>1387960000</v>
      </c>
      <c r="H142" s="1">
        <f>VLOOKUP(A142,pgb_industrial_split_pow_ic!$A$2:$H$215,8,FALSE)</f>
        <v>84.19</v>
      </c>
      <c r="I142">
        <f t="shared" si="6"/>
        <v>116852352400</v>
      </c>
      <c r="J142" s="2">
        <f t="shared" si="7"/>
        <v>11993.89</v>
      </c>
      <c r="K142" s="2">
        <f t="shared" si="8"/>
        <v>9556.239463122678</v>
      </c>
    </row>
    <row r="143" spans="1:11" x14ac:dyDescent="0.25">
      <c r="A143" t="s">
        <v>423</v>
      </c>
      <c r="B143" t="s">
        <v>424</v>
      </c>
      <c r="C143" s="3">
        <v>953012000000</v>
      </c>
      <c r="D143">
        <v>15335.26</v>
      </c>
      <c r="F143">
        <f>VLOOKUP(A143,pgb_industrial_split_pow_ic!$A$2:$H$215,7,FALSE)</f>
        <v>228</v>
      </c>
      <c r="G143" s="1">
        <f>VLOOKUP(F143,pgb_industrial_water_demad_2015!$D$2:$E$241,2,FALSE)</f>
        <v>4311820000</v>
      </c>
      <c r="H143" s="1">
        <f>VLOOKUP(A143,pgb_industrial_split_pow_ic!$A$2:$H$215,8,FALSE)</f>
        <v>71.86</v>
      </c>
      <c r="I143">
        <f t="shared" si="6"/>
        <v>309847385200</v>
      </c>
      <c r="J143" s="2">
        <f t="shared" si="7"/>
        <v>15335.26</v>
      </c>
      <c r="K143" s="2">
        <f t="shared" si="8"/>
        <v>13838.655991974794</v>
      </c>
    </row>
    <row r="144" spans="1:11" x14ac:dyDescent="0.25">
      <c r="A144" t="s">
        <v>429</v>
      </c>
      <c r="B144" t="s">
        <v>430</v>
      </c>
      <c r="C144">
        <v>10030935.390000001</v>
      </c>
      <c r="D144">
        <v>704.25</v>
      </c>
      <c r="F144">
        <f>VLOOKUP(A144,pgb_industrial_split_pow_ic!$A$2:$H$215,7,FALSE)</f>
        <v>226</v>
      </c>
      <c r="G144" s="1">
        <f>VLOOKUP(F144,pgb_industrial_water_demad_2015!$D$2:$E$241,2,FALSE)</f>
        <v>48451700</v>
      </c>
      <c r="H144" s="1">
        <f>VLOOKUP(A144,pgb_industrial_split_pow_ic!$A$2:$H$215,8,FALSE)</f>
        <v>0</v>
      </c>
      <c r="K144" s="2">
        <f t="shared" si="8"/>
        <v>0</v>
      </c>
    </row>
    <row r="145" spans="1:11" x14ac:dyDescent="0.25">
      <c r="A145" t="s">
        <v>431</v>
      </c>
      <c r="B145" t="s">
        <v>432</v>
      </c>
      <c r="C145">
        <v>2991604.716</v>
      </c>
      <c r="D145">
        <v>130</v>
      </c>
      <c r="F145">
        <f>VLOOKUP(A145,pgb_industrial_split_pow_ic!$A$2:$H$215,7,FALSE)</f>
        <v>229</v>
      </c>
      <c r="G145" s="1">
        <f>VLOOKUP(F145,pgb_industrial_water_demad_2015!$D$2:$E$241,2,FALSE)</f>
        <v>195783000</v>
      </c>
      <c r="H145" s="1">
        <f>VLOOKUP(A145,pgb_industrial_split_pow_ic!$A$2:$H$215,8,FALSE)</f>
        <v>0</v>
      </c>
      <c r="K145" s="2">
        <f t="shared" si="8"/>
        <v>0</v>
      </c>
    </row>
    <row r="146" spans="1:11" x14ac:dyDescent="0.25">
      <c r="A146" t="s">
        <v>433</v>
      </c>
      <c r="B146" t="s">
        <v>434</v>
      </c>
      <c r="C146">
        <v>7632158938</v>
      </c>
      <c r="D146">
        <v>1130</v>
      </c>
      <c r="F146">
        <f>VLOOKUP(A146,pgb_industrial_split_pow_ic!$A$2:$H$215,7,FALSE)</f>
        <v>231</v>
      </c>
      <c r="G146" s="1">
        <f>VLOOKUP(F146,pgb_industrial_water_demad_2015!$D$2:$E$241,2,FALSE)</f>
        <v>118844000</v>
      </c>
      <c r="H146" s="1">
        <f>VLOOKUP(A146,pgb_industrial_split_pow_ic!$A$2:$H$215,8,FALSE)</f>
        <v>3.78</v>
      </c>
      <c r="I146">
        <f t="shared" si="6"/>
        <v>449230320</v>
      </c>
      <c r="J146" s="2">
        <f t="shared" si="7"/>
        <v>1130</v>
      </c>
      <c r="K146" s="2">
        <f t="shared" si="8"/>
        <v>1156.7715068249256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AF385-A838-4992-A7B0-DD653900DDC1}">
  <dimension ref="B1:E241"/>
  <sheetViews>
    <sheetView topLeftCell="A41" workbookViewId="0">
      <selection activeCell="D69" sqref="D1:D1048576"/>
    </sheetView>
  </sheetViews>
  <sheetFormatPr defaultRowHeight="15" x14ac:dyDescent="0.25"/>
  <cols>
    <col min="5" max="5" width="23.85546875" bestFit="1" customWidth="1"/>
  </cols>
  <sheetData>
    <row r="1" spans="2:5" x14ac:dyDescent="0.25">
      <c r="B1" t="s">
        <v>443</v>
      </c>
      <c r="C1" t="s">
        <v>444</v>
      </c>
      <c r="D1" t="s">
        <v>445</v>
      </c>
      <c r="E1" t="s">
        <v>446</v>
      </c>
    </row>
    <row r="2" spans="2:5" x14ac:dyDescent="0.25">
      <c r="B2">
        <v>-72.875</v>
      </c>
      <c r="C2">
        <v>78.125</v>
      </c>
      <c r="D2">
        <v>88</v>
      </c>
      <c r="E2">
        <v>0</v>
      </c>
    </row>
    <row r="3" spans="2:5" x14ac:dyDescent="0.25">
      <c r="B3">
        <v>-9.0416699999999999</v>
      </c>
      <c r="C3">
        <v>70.875</v>
      </c>
      <c r="D3">
        <v>195</v>
      </c>
      <c r="E3">
        <v>0</v>
      </c>
    </row>
    <row r="4" spans="2:5" x14ac:dyDescent="0.25">
      <c r="B4">
        <v>-24.458300000000001</v>
      </c>
      <c r="C4">
        <v>65.541700000000006</v>
      </c>
      <c r="D4">
        <v>106</v>
      </c>
      <c r="E4" s="3">
        <v>109339000</v>
      </c>
    </row>
    <row r="5" spans="2:5" x14ac:dyDescent="0.25">
      <c r="B5">
        <v>-179.958</v>
      </c>
      <c r="C5">
        <v>65.041700000000006</v>
      </c>
      <c r="D5">
        <v>176</v>
      </c>
      <c r="E5" s="3">
        <v>130975000000</v>
      </c>
    </row>
    <row r="6" spans="2:5" x14ac:dyDescent="0.25">
      <c r="B6">
        <v>-7.4583300000000001</v>
      </c>
      <c r="C6">
        <v>62.125</v>
      </c>
      <c r="D6">
        <v>76</v>
      </c>
      <c r="E6">
        <v>600092</v>
      </c>
    </row>
    <row r="7" spans="2:5" x14ac:dyDescent="0.25">
      <c r="B7">
        <v>4.625</v>
      </c>
      <c r="C7">
        <v>61.291699999999999</v>
      </c>
      <c r="D7">
        <v>159</v>
      </c>
      <c r="E7" s="3">
        <v>1994190000</v>
      </c>
    </row>
    <row r="8" spans="2:5" x14ac:dyDescent="0.25">
      <c r="B8">
        <v>-140.958</v>
      </c>
      <c r="C8">
        <v>60.375</v>
      </c>
      <c r="D8">
        <v>36</v>
      </c>
      <c r="E8" s="3">
        <v>44272900000</v>
      </c>
    </row>
    <row r="9" spans="2:5" x14ac:dyDescent="0.25">
      <c r="B9">
        <v>19.541699999999999</v>
      </c>
      <c r="C9">
        <v>60.125</v>
      </c>
      <c r="D9">
        <v>80</v>
      </c>
      <c r="E9" s="3">
        <v>3035910000</v>
      </c>
    </row>
    <row r="10" spans="2:5" x14ac:dyDescent="0.25">
      <c r="B10">
        <v>11.041700000000001</v>
      </c>
      <c r="C10">
        <v>58.875</v>
      </c>
      <c r="D10">
        <v>189</v>
      </c>
      <c r="E10" s="3">
        <v>2055160000</v>
      </c>
    </row>
    <row r="11" spans="2:5" x14ac:dyDescent="0.25">
      <c r="B11">
        <v>21.875</v>
      </c>
      <c r="C11">
        <v>58.291699999999999</v>
      </c>
      <c r="D11">
        <v>60</v>
      </c>
      <c r="E11" s="3">
        <v>3786420000</v>
      </c>
    </row>
    <row r="12" spans="2:5" x14ac:dyDescent="0.25">
      <c r="B12">
        <v>20.958300000000001</v>
      </c>
      <c r="C12">
        <v>56.541699999999999</v>
      </c>
      <c r="D12">
        <v>122</v>
      </c>
      <c r="E12" s="3">
        <v>702462000</v>
      </c>
    </row>
    <row r="13" spans="2:5" x14ac:dyDescent="0.25">
      <c r="B13">
        <v>8.125</v>
      </c>
      <c r="C13">
        <v>55.541699999999999</v>
      </c>
      <c r="D13">
        <v>52</v>
      </c>
      <c r="E13" s="3">
        <v>781859000</v>
      </c>
    </row>
    <row r="14" spans="2:5" x14ac:dyDescent="0.25">
      <c r="B14">
        <v>21.041699999999999</v>
      </c>
      <c r="C14">
        <v>55.375</v>
      </c>
      <c r="D14">
        <v>117</v>
      </c>
      <c r="E14" s="3">
        <v>5406330000</v>
      </c>
    </row>
    <row r="15" spans="2:5" x14ac:dyDescent="0.25">
      <c r="B15">
        <v>-8.125</v>
      </c>
      <c r="C15">
        <v>54.458300000000001</v>
      </c>
      <c r="D15">
        <v>223</v>
      </c>
      <c r="E15" s="3">
        <v>11268700000</v>
      </c>
    </row>
    <row r="16" spans="2:5" x14ac:dyDescent="0.25">
      <c r="B16">
        <v>-4.7916699999999999</v>
      </c>
      <c r="C16">
        <v>54.041699999999999</v>
      </c>
      <c r="D16">
        <v>102</v>
      </c>
      <c r="E16" s="3">
        <v>17981900</v>
      </c>
    </row>
    <row r="17" spans="2:5" x14ac:dyDescent="0.25">
      <c r="B17">
        <v>14.208299999999999</v>
      </c>
      <c r="C17">
        <v>52.875</v>
      </c>
      <c r="D17">
        <v>177</v>
      </c>
      <c r="E17" s="3">
        <v>15145200000</v>
      </c>
    </row>
    <row r="18" spans="2:5" x14ac:dyDescent="0.25">
      <c r="B18">
        <v>23.208300000000001</v>
      </c>
      <c r="C18">
        <v>52.291699999999999</v>
      </c>
      <c r="D18">
        <v>34</v>
      </c>
      <c r="E18" s="3">
        <v>2777800000</v>
      </c>
    </row>
    <row r="19" spans="2:5" x14ac:dyDescent="0.25">
      <c r="B19">
        <v>-10.458299999999999</v>
      </c>
      <c r="C19">
        <v>52.041699999999999</v>
      </c>
      <c r="D19">
        <v>99</v>
      </c>
      <c r="E19" s="3">
        <v>954183000</v>
      </c>
    </row>
    <row r="20" spans="2:5" x14ac:dyDescent="0.25">
      <c r="B20">
        <v>-179.125</v>
      </c>
      <c r="C20">
        <v>51.291699999999999</v>
      </c>
      <c r="D20">
        <v>230</v>
      </c>
      <c r="E20" s="3">
        <v>258811000000</v>
      </c>
    </row>
    <row r="21" spans="2:5" x14ac:dyDescent="0.25">
      <c r="B21">
        <v>3.375</v>
      </c>
      <c r="C21">
        <v>51.291699999999999</v>
      </c>
      <c r="D21">
        <v>158</v>
      </c>
      <c r="E21" s="3">
        <v>7138910000</v>
      </c>
    </row>
    <row r="22" spans="2:5" x14ac:dyDescent="0.25">
      <c r="B22">
        <v>5.875</v>
      </c>
      <c r="C22">
        <v>51.041699999999999</v>
      </c>
      <c r="D22">
        <v>69</v>
      </c>
      <c r="E22" s="3">
        <v>43018600000</v>
      </c>
    </row>
    <row r="23" spans="2:5" x14ac:dyDescent="0.25">
      <c r="B23">
        <v>2.625</v>
      </c>
      <c r="C23">
        <v>50.875</v>
      </c>
      <c r="D23">
        <v>19</v>
      </c>
      <c r="E23" s="3">
        <v>11683000000</v>
      </c>
    </row>
    <row r="24" spans="2:5" x14ac:dyDescent="0.25">
      <c r="B24">
        <v>12.125</v>
      </c>
      <c r="C24">
        <v>50.291699999999999</v>
      </c>
      <c r="D24">
        <v>68</v>
      </c>
      <c r="E24" s="3">
        <v>3081710000</v>
      </c>
    </row>
    <row r="25" spans="2:5" x14ac:dyDescent="0.25">
      <c r="B25">
        <v>5.7916699999999999</v>
      </c>
      <c r="C25">
        <v>49.875</v>
      </c>
      <c r="D25">
        <v>121</v>
      </c>
      <c r="E25" s="3">
        <v>378485000</v>
      </c>
    </row>
    <row r="26" spans="2:5" x14ac:dyDescent="0.25">
      <c r="B26">
        <v>-2.625</v>
      </c>
      <c r="C26">
        <v>49.458300000000001</v>
      </c>
      <c r="D26">
        <v>72</v>
      </c>
      <c r="E26" s="3">
        <v>22426200</v>
      </c>
    </row>
    <row r="27" spans="2:5" x14ac:dyDescent="0.25">
      <c r="B27">
        <v>-2.2083300000000001</v>
      </c>
      <c r="C27">
        <v>49.208300000000001</v>
      </c>
      <c r="D27">
        <v>115</v>
      </c>
      <c r="E27" s="3">
        <v>31322400</v>
      </c>
    </row>
    <row r="28" spans="2:5" x14ac:dyDescent="0.25">
      <c r="B28">
        <v>87.791700000000006</v>
      </c>
      <c r="C28">
        <v>48.875</v>
      </c>
      <c r="D28">
        <v>139</v>
      </c>
      <c r="E28" s="3">
        <v>339186000</v>
      </c>
    </row>
    <row r="29" spans="2:5" x14ac:dyDescent="0.25">
      <c r="B29">
        <v>22.208300000000001</v>
      </c>
      <c r="C29">
        <v>48.458300000000001</v>
      </c>
      <c r="D29">
        <v>206</v>
      </c>
      <c r="E29" s="3">
        <v>30317200000</v>
      </c>
    </row>
    <row r="30" spans="2:5" x14ac:dyDescent="0.25">
      <c r="B30">
        <v>46.541699999999999</v>
      </c>
      <c r="C30">
        <v>48.458300000000001</v>
      </c>
      <c r="D30">
        <v>130</v>
      </c>
      <c r="E30" s="3">
        <v>13057900000</v>
      </c>
    </row>
    <row r="31" spans="2:5" x14ac:dyDescent="0.25">
      <c r="B31">
        <v>16.875</v>
      </c>
      <c r="C31">
        <v>48.375</v>
      </c>
      <c r="D31">
        <v>212</v>
      </c>
      <c r="E31" s="3">
        <v>1592330000</v>
      </c>
    </row>
    <row r="32" spans="2:5" x14ac:dyDescent="0.25">
      <c r="B32">
        <v>26.708300000000001</v>
      </c>
      <c r="C32">
        <v>48.291699999999999</v>
      </c>
      <c r="D32">
        <v>147</v>
      </c>
      <c r="E32" s="3">
        <v>2282460000</v>
      </c>
    </row>
    <row r="33" spans="2:5" x14ac:dyDescent="0.25">
      <c r="B33">
        <v>9.625</v>
      </c>
      <c r="C33">
        <v>47.208300000000001</v>
      </c>
      <c r="D33">
        <v>14</v>
      </c>
      <c r="E33" s="3">
        <v>2334730000</v>
      </c>
    </row>
    <row r="34" spans="2:5" x14ac:dyDescent="0.25">
      <c r="B34">
        <v>9.5416699999999999</v>
      </c>
      <c r="C34">
        <v>47.125</v>
      </c>
      <c r="D34">
        <v>111</v>
      </c>
      <c r="E34" s="3">
        <v>11818100</v>
      </c>
    </row>
    <row r="35" spans="2:5" x14ac:dyDescent="0.25">
      <c r="B35">
        <v>16.208300000000001</v>
      </c>
      <c r="C35">
        <v>46.875</v>
      </c>
      <c r="D35">
        <v>97</v>
      </c>
      <c r="E35" s="3">
        <v>6160590000</v>
      </c>
    </row>
    <row r="36" spans="2:5" x14ac:dyDescent="0.25">
      <c r="B36">
        <v>-56.375</v>
      </c>
      <c r="C36">
        <v>46.791699999999999</v>
      </c>
      <c r="D36">
        <v>173</v>
      </c>
      <c r="E36" s="3">
        <v>5320810</v>
      </c>
    </row>
    <row r="37" spans="2:5" x14ac:dyDescent="0.25">
      <c r="B37">
        <v>13.458299999999999</v>
      </c>
      <c r="C37">
        <v>46.291699999999999</v>
      </c>
      <c r="D37">
        <v>194</v>
      </c>
      <c r="E37" s="3">
        <v>695377000</v>
      </c>
    </row>
    <row r="38" spans="2:5" x14ac:dyDescent="0.25">
      <c r="B38">
        <v>6.0416699999999999</v>
      </c>
      <c r="C38">
        <v>46.208300000000001</v>
      </c>
      <c r="D38">
        <v>42</v>
      </c>
      <c r="E38" s="3">
        <v>1713360000</v>
      </c>
    </row>
    <row r="39" spans="2:5" x14ac:dyDescent="0.25">
      <c r="B39">
        <v>20.291699999999999</v>
      </c>
      <c r="C39">
        <v>46.125</v>
      </c>
      <c r="D39">
        <v>172</v>
      </c>
      <c r="E39" s="3">
        <v>16925300000</v>
      </c>
    </row>
    <row r="40" spans="2:5" x14ac:dyDescent="0.25">
      <c r="B40">
        <v>18.958300000000001</v>
      </c>
      <c r="C40">
        <v>45.541699999999999</v>
      </c>
      <c r="D40">
        <v>175</v>
      </c>
      <c r="E40" s="3">
        <v>8933210000</v>
      </c>
    </row>
    <row r="41" spans="2:5" x14ac:dyDescent="0.25">
      <c r="B41">
        <v>13.541700000000001</v>
      </c>
      <c r="C41">
        <v>45.208300000000001</v>
      </c>
      <c r="D41">
        <v>87</v>
      </c>
      <c r="E41" s="3">
        <v>2603870000</v>
      </c>
    </row>
    <row r="42" spans="2:5" x14ac:dyDescent="0.25">
      <c r="B42">
        <v>6.7083300000000001</v>
      </c>
      <c r="C42">
        <v>45.041699999999999</v>
      </c>
      <c r="D42">
        <v>107</v>
      </c>
      <c r="E42" s="3">
        <v>18314600000</v>
      </c>
    </row>
    <row r="43" spans="2:5" x14ac:dyDescent="0.25">
      <c r="B43">
        <v>15.791700000000001</v>
      </c>
      <c r="C43">
        <v>44.791699999999999</v>
      </c>
      <c r="D43">
        <v>18</v>
      </c>
      <c r="E43" s="3">
        <v>3813850000</v>
      </c>
    </row>
    <row r="44" spans="2:5" x14ac:dyDescent="0.25">
      <c r="B44">
        <v>12.458299999999999</v>
      </c>
      <c r="C44">
        <v>43.958300000000001</v>
      </c>
      <c r="D44">
        <v>210</v>
      </c>
      <c r="E44" s="3">
        <v>12338400</v>
      </c>
    </row>
    <row r="45" spans="2:5" x14ac:dyDescent="0.25">
      <c r="B45">
        <v>22.375</v>
      </c>
      <c r="C45">
        <v>43.791699999999999</v>
      </c>
      <c r="D45">
        <v>25</v>
      </c>
      <c r="E45" s="3">
        <v>17652000000</v>
      </c>
    </row>
    <row r="46" spans="2:5" x14ac:dyDescent="0.25">
      <c r="B46">
        <v>145.458</v>
      </c>
      <c r="C46">
        <v>43.708300000000001</v>
      </c>
      <c r="D46">
        <v>253</v>
      </c>
      <c r="E46" s="3">
        <v>2702320</v>
      </c>
    </row>
    <row r="47" spans="2:5" x14ac:dyDescent="0.25">
      <c r="B47">
        <v>40.125</v>
      </c>
      <c r="C47">
        <v>43.375</v>
      </c>
      <c r="D47">
        <v>71</v>
      </c>
      <c r="E47" s="3">
        <v>2056200000</v>
      </c>
    </row>
    <row r="48" spans="2:5" x14ac:dyDescent="0.25">
      <c r="B48">
        <v>18.458300000000001</v>
      </c>
      <c r="C48">
        <v>42.541699999999999</v>
      </c>
      <c r="D48">
        <v>150</v>
      </c>
      <c r="E48" s="3">
        <v>316852000</v>
      </c>
    </row>
    <row r="49" spans="2:5" x14ac:dyDescent="0.25">
      <c r="B49">
        <v>1.4583299999999999</v>
      </c>
      <c r="C49">
        <v>42.458300000000001</v>
      </c>
      <c r="D49">
        <v>4</v>
      </c>
      <c r="E49" s="3">
        <v>49746000</v>
      </c>
    </row>
    <row r="50" spans="2:5" x14ac:dyDescent="0.25">
      <c r="B50">
        <v>56.041699999999999</v>
      </c>
      <c r="C50">
        <v>41.375</v>
      </c>
      <c r="D50">
        <v>249</v>
      </c>
      <c r="E50" s="3">
        <v>13128900000</v>
      </c>
    </row>
    <row r="51" spans="2:5" x14ac:dyDescent="0.25">
      <c r="B51">
        <v>20.541699999999999</v>
      </c>
      <c r="C51">
        <v>41.208300000000001</v>
      </c>
      <c r="D51">
        <v>138</v>
      </c>
      <c r="E51" s="3">
        <v>543557000</v>
      </c>
    </row>
    <row r="52" spans="2:5" x14ac:dyDescent="0.25">
      <c r="B52">
        <v>43.541699999999999</v>
      </c>
      <c r="C52">
        <v>41.041699999999999</v>
      </c>
      <c r="D52">
        <v>12</v>
      </c>
      <c r="E52" s="3">
        <v>937381000</v>
      </c>
    </row>
    <row r="53" spans="2:5" x14ac:dyDescent="0.25">
      <c r="B53">
        <v>19.375</v>
      </c>
      <c r="C53">
        <v>40.375</v>
      </c>
      <c r="D53">
        <v>11</v>
      </c>
      <c r="E53" s="3">
        <v>262130000</v>
      </c>
    </row>
    <row r="54" spans="2:5" x14ac:dyDescent="0.25">
      <c r="B54">
        <v>25.708300000000001</v>
      </c>
      <c r="C54">
        <v>40.125</v>
      </c>
      <c r="D54">
        <v>217</v>
      </c>
      <c r="E54" s="3">
        <v>5238870000</v>
      </c>
    </row>
    <row r="55" spans="2:5" x14ac:dyDescent="0.25">
      <c r="B55">
        <v>69.291700000000006</v>
      </c>
      <c r="C55">
        <v>39.791699999999999</v>
      </c>
      <c r="D55">
        <v>123</v>
      </c>
      <c r="E55" s="3">
        <v>871009000</v>
      </c>
    </row>
    <row r="56" spans="2:5" x14ac:dyDescent="0.25">
      <c r="B56">
        <v>44.791699999999999</v>
      </c>
      <c r="C56">
        <v>39.708300000000001</v>
      </c>
      <c r="D56">
        <v>16</v>
      </c>
      <c r="E56" s="3">
        <v>6131870000</v>
      </c>
    </row>
    <row r="57" spans="2:5" x14ac:dyDescent="0.25">
      <c r="B57">
        <v>124.292</v>
      </c>
      <c r="C57">
        <v>39.708300000000001</v>
      </c>
      <c r="D57">
        <v>131</v>
      </c>
      <c r="E57" s="3">
        <v>1360770000</v>
      </c>
    </row>
    <row r="58" spans="2:5" x14ac:dyDescent="0.25">
      <c r="B58">
        <v>19.708300000000001</v>
      </c>
      <c r="C58">
        <v>39.625</v>
      </c>
      <c r="D58">
        <v>63</v>
      </c>
      <c r="E58" s="3">
        <v>2018480000</v>
      </c>
    </row>
    <row r="59" spans="2:5" x14ac:dyDescent="0.25">
      <c r="B59">
        <v>-31.291699999999999</v>
      </c>
      <c r="C59">
        <v>39.458300000000001</v>
      </c>
      <c r="D59">
        <v>180</v>
      </c>
      <c r="E59" s="3">
        <v>3313800000</v>
      </c>
    </row>
    <row r="60" spans="2:5" x14ac:dyDescent="0.25">
      <c r="B60">
        <v>44.041699999999999</v>
      </c>
      <c r="C60">
        <v>39.375</v>
      </c>
      <c r="D60">
        <v>105</v>
      </c>
      <c r="E60" s="3">
        <v>2764630000</v>
      </c>
    </row>
    <row r="61" spans="2:5" x14ac:dyDescent="0.25">
      <c r="B61">
        <v>73.625</v>
      </c>
      <c r="C61">
        <v>39.291699999999999</v>
      </c>
      <c r="D61">
        <v>51</v>
      </c>
      <c r="E61" s="3">
        <v>72042400000</v>
      </c>
    </row>
    <row r="62" spans="2:5" x14ac:dyDescent="0.25">
      <c r="B62">
        <v>67.458299999999994</v>
      </c>
      <c r="C62">
        <v>39.208300000000001</v>
      </c>
      <c r="D62">
        <v>198</v>
      </c>
      <c r="E62" s="3">
        <v>1766870000</v>
      </c>
    </row>
    <row r="63" spans="2:5" x14ac:dyDescent="0.25">
      <c r="B63">
        <v>51.291699999999999</v>
      </c>
      <c r="C63">
        <v>38.875</v>
      </c>
      <c r="D63">
        <v>208</v>
      </c>
      <c r="E63" s="3">
        <v>3500330000</v>
      </c>
    </row>
    <row r="64" spans="2:5" x14ac:dyDescent="0.25">
      <c r="B64">
        <v>124.625</v>
      </c>
      <c r="C64">
        <v>37.958300000000001</v>
      </c>
      <c r="D64">
        <v>132</v>
      </c>
      <c r="E64" s="3">
        <v>14863800000</v>
      </c>
    </row>
    <row r="65" spans="2:5" x14ac:dyDescent="0.25">
      <c r="B65">
        <v>14.208299999999999</v>
      </c>
      <c r="C65">
        <v>36.041699999999999</v>
      </c>
      <c r="D65">
        <v>148</v>
      </c>
      <c r="E65" s="3">
        <v>53763400</v>
      </c>
    </row>
    <row r="66" spans="2:5" x14ac:dyDescent="0.25">
      <c r="B66">
        <v>72.541700000000006</v>
      </c>
      <c r="C66">
        <v>35.958300000000001</v>
      </c>
      <c r="D66">
        <v>252</v>
      </c>
      <c r="E66" s="3">
        <v>307185000</v>
      </c>
    </row>
    <row r="67" spans="2:5" x14ac:dyDescent="0.25">
      <c r="B67">
        <v>77.958299999999994</v>
      </c>
      <c r="C67">
        <v>35.541699999999999</v>
      </c>
      <c r="D67">
        <v>241</v>
      </c>
      <c r="E67">
        <v>131972</v>
      </c>
    </row>
    <row r="68" spans="2:5" x14ac:dyDescent="0.25">
      <c r="B68">
        <v>32.291699999999999</v>
      </c>
      <c r="C68">
        <v>35.041699999999999</v>
      </c>
      <c r="D68">
        <v>67</v>
      </c>
      <c r="E68" s="3">
        <v>30236700</v>
      </c>
    </row>
    <row r="69" spans="2:5" x14ac:dyDescent="0.25">
      <c r="B69">
        <v>60.541699999999999</v>
      </c>
      <c r="C69">
        <v>33.958300000000001</v>
      </c>
      <c r="D69">
        <v>8</v>
      </c>
      <c r="E69" s="3">
        <v>84181300</v>
      </c>
    </row>
    <row r="70" spans="2:5" x14ac:dyDescent="0.25">
      <c r="B70">
        <v>7.5416699999999999</v>
      </c>
      <c r="C70">
        <v>33.791699999999999</v>
      </c>
      <c r="D70">
        <v>211</v>
      </c>
      <c r="E70" s="3">
        <v>140850000</v>
      </c>
    </row>
    <row r="71" spans="2:5" x14ac:dyDescent="0.25">
      <c r="B71">
        <v>38.875</v>
      </c>
      <c r="C71">
        <v>33.208300000000001</v>
      </c>
      <c r="D71">
        <v>104</v>
      </c>
      <c r="E71" s="3">
        <v>3673190000</v>
      </c>
    </row>
    <row r="72" spans="2:5" x14ac:dyDescent="0.25">
      <c r="B72">
        <v>35.208300000000001</v>
      </c>
      <c r="C72">
        <v>33.125</v>
      </c>
      <c r="D72">
        <v>109</v>
      </c>
      <c r="E72" s="3">
        <v>92954200</v>
      </c>
    </row>
    <row r="73" spans="2:5" x14ac:dyDescent="0.25">
      <c r="B73">
        <v>35.708300000000001</v>
      </c>
      <c r="C73">
        <v>32.791699999999999</v>
      </c>
      <c r="D73">
        <v>200</v>
      </c>
      <c r="E73" s="3">
        <v>510901000</v>
      </c>
    </row>
    <row r="74" spans="2:5" x14ac:dyDescent="0.25">
      <c r="B74">
        <v>-64.875</v>
      </c>
      <c r="C74">
        <v>32.291699999999999</v>
      </c>
      <c r="D74">
        <v>23</v>
      </c>
      <c r="E74">
        <v>0</v>
      </c>
    </row>
    <row r="75" spans="2:5" x14ac:dyDescent="0.25">
      <c r="B75">
        <v>78.458299999999994</v>
      </c>
      <c r="C75">
        <v>32.208300000000001</v>
      </c>
      <c r="D75">
        <v>242</v>
      </c>
      <c r="E75">
        <v>0</v>
      </c>
    </row>
    <row r="76" spans="2:5" x14ac:dyDescent="0.25">
      <c r="B76">
        <v>34.291699999999999</v>
      </c>
      <c r="C76">
        <v>31.291699999999999</v>
      </c>
      <c r="D76">
        <v>179</v>
      </c>
      <c r="E76" s="3">
        <v>34405200</v>
      </c>
    </row>
    <row r="77" spans="2:5" x14ac:dyDescent="0.25">
      <c r="B77">
        <v>34.291699999999999</v>
      </c>
      <c r="C77">
        <v>31.208300000000001</v>
      </c>
      <c r="D77">
        <v>101</v>
      </c>
      <c r="E77" s="3">
        <v>133751000</v>
      </c>
    </row>
    <row r="78" spans="2:5" x14ac:dyDescent="0.25">
      <c r="B78">
        <v>24.791699999999999</v>
      </c>
      <c r="C78">
        <v>30.041699999999999</v>
      </c>
      <c r="D78">
        <v>62</v>
      </c>
      <c r="E78" s="3">
        <v>5554030000</v>
      </c>
    </row>
    <row r="79" spans="2:5" x14ac:dyDescent="0.25">
      <c r="B79">
        <v>60.958300000000001</v>
      </c>
      <c r="C79">
        <v>29.791699999999999</v>
      </c>
      <c r="D79">
        <v>169</v>
      </c>
      <c r="E79" s="3">
        <v>4673420000</v>
      </c>
    </row>
    <row r="80" spans="2:5" x14ac:dyDescent="0.25">
      <c r="B80">
        <v>34.958300000000001</v>
      </c>
      <c r="C80">
        <v>29.458300000000001</v>
      </c>
      <c r="D80">
        <v>119</v>
      </c>
      <c r="E80" s="3">
        <v>35984100</v>
      </c>
    </row>
    <row r="81" spans="2:5" x14ac:dyDescent="0.25">
      <c r="B81">
        <v>46.625</v>
      </c>
      <c r="C81">
        <v>29.125</v>
      </c>
      <c r="D81">
        <v>124</v>
      </c>
      <c r="E81" s="3">
        <v>46816200</v>
      </c>
    </row>
    <row r="82" spans="2:5" x14ac:dyDescent="0.25">
      <c r="B82">
        <v>-118.292</v>
      </c>
      <c r="C82">
        <v>28.875</v>
      </c>
      <c r="D82">
        <v>135</v>
      </c>
      <c r="E82" s="3">
        <v>9289330000</v>
      </c>
    </row>
    <row r="83" spans="2:5" x14ac:dyDescent="0.25">
      <c r="B83">
        <v>80.125</v>
      </c>
      <c r="C83">
        <v>28.875</v>
      </c>
      <c r="D83">
        <v>163</v>
      </c>
      <c r="E83" s="3">
        <v>95009800</v>
      </c>
    </row>
    <row r="84" spans="2:5" x14ac:dyDescent="0.25">
      <c r="B84">
        <v>-177.375</v>
      </c>
      <c r="C84">
        <v>28.208300000000001</v>
      </c>
      <c r="D84">
        <v>221</v>
      </c>
      <c r="E84">
        <v>0</v>
      </c>
    </row>
    <row r="85" spans="2:5" x14ac:dyDescent="0.25">
      <c r="B85">
        <v>34.541699999999999</v>
      </c>
      <c r="C85">
        <v>27.958300000000001</v>
      </c>
      <c r="D85">
        <v>184</v>
      </c>
      <c r="E85" s="3">
        <v>277036000</v>
      </c>
    </row>
    <row r="86" spans="2:5" x14ac:dyDescent="0.25">
      <c r="B86">
        <v>-18.125</v>
      </c>
      <c r="C86">
        <v>27.708300000000001</v>
      </c>
      <c r="D86">
        <v>55</v>
      </c>
      <c r="E86" s="3">
        <v>10550300000</v>
      </c>
    </row>
    <row r="87" spans="2:5" x14ac:dyDescent="0.25">
      <c r="B87">
        <v>-13.125</v>
      </c>
      <c r="C87">
        <v>27.708300000000001</v>
      </c>
      <c r="D87">
        <v>157</v>
      </c>
      <c r="E87" s="3">
        <v>353809000</v>
      </c>
    </row>
    <row r="88" spans="2:5" x14ac:dyDescent="0.25">
      <c r="B88">
        <v>91.625</v>
      </c>
      <c r="C88">
        <v>27.541699999999999</v>
      </c>
      <c r="D88">
        <v>244</v>
      </c>
      <c r="E88" s="3">
        <v>9012920</v>
      </c>
    </row>
    <row r="89" spans="2:5" x14ac:dyDescent="0.25">
      <c r="B89">
        <v>-8.625</v>
      </c>
      <c r="C89">
        <v>27.291699999999999</v>
      </c>
      <c r="D89">
        <v>57</v>
      </c>
      <c r="E89" s="3">
        <v>1097370000</v>
      </c>
    </row>
    <row r="90" spans="2:5" x14ac:dyDescent="0.25">
      <c r="B90">
        <v>88.791700000000006</v>
      </c>
      <c r="C90">
        <v>27.125</v>
      </c>
      <c r="D90">
        <v>37</v>
      </c>
      <c r="E90" s="3">
        <v>10724500</v>
      </c>
    </row>
    <row r="91" spans="2:5" x14ac:dyDescent="0.25">
      <c r="B91">
        <v>9.4583300000000001</v>
      </c>
      <c r="C91">
        <v>26.125</v>
      </c>
      <c r="D91">
        <v>127</v>
      </c>
      <c r="E91" s="3">
        <v>117603000</v>
      </c>
    </row>
    <row r="92" spans="2:5" x14ac:dyDescent="0.25">
      <c r="B92">
        <v>50.458300000000001</v>
      </c>
      <c r="C92">
        <v>25.958300000000001</v>
      </c>
      <c r="D92">
        <v>26</v>
      </c>
      <c r="E92" s="3">
        <v>3209710</v>
      </c>
    </row>
    <row r="93" spans="2:5" x14ac:dyDescent="0.25">
      <c r="B93">
        <v>-79.291700000000006</v>
      </c>
      <c r="C93">
        <v>25.708300000000001</v>
      </c>
      <c r="D93">
        <v>32</v>
      </c>
      <c r="E93" s="3">
        <v>19674600</v>
      </c>
    </row>
    <row r="94" spans="2:5" x14ac:dyDescent="0.25">
      <c r="B94">
        <v>50.708300000000001</v>
      </c>
      <c r="C94">
        <v>25.125</v>
      </c>
      <c r="D94">
        <v>183</v>
      </c>
      <c r="E94" s="3">
        <v>14081600</v>
      </c>
    </row>
    <row r="95" spans="2:5" x14ac:dyDescent="0.25">
      <c r="B95">
        <v>88.125</v>
      </c>
      <c r="C95">
        <v>24.541699999999999</v>
      </c>
      <c r="D95">
        <v>21</v>
      </c>
      <c r="E95" s="3">
        <v>505321000</v>
      </c>
    </row>
    <row r="96" spans="2:5" x14ac:dyDescent="0.25">
      <c r="B96">
        <v>122.958</v>
      </c>
      <c r="C96">
        <v>24.458300000000001</v>
      </c>
      <c r="D96">
        <v>113</v>
      </c>
      <c r="E96" s="3">
        <v>28142300000</v>
      </c>
    </row>
    <row r="97" spans="2:5" x14ac:dyDescent="0.25">
      <c r="B97">
        <v>51.625</v>
      </c>
      <c r="C97">
        <v>24.125</v>
      </c>
      <c r="D97">
        <v>3</v>
      </c>
      <c r="E97" s="3">
        <v>63684800</v>
      </c>
    </row>
    <row r="98" spans="2:5" x14ac:dyDescent="0.25">
      <c r="B98">
        <v>68.125</v>
      </c>
      <c r="C98">
        <v>23.708300000000001</v>
      </c>
      <c r="D98">
        <v>100</v>
      </c>
      <c r="E98" s="3">
        <v>37334800000</v>
      </c>
    </row>
    <row r="99" spans="2:5" x14ac:dyDescent="0.25">
      <c r="B99">
        <v>102.208</v>
      </c>
      <c r="C99">
        <v>22.291699999999999</v>
      </c>
      <c r="D99">
        <v>228</v>
      </c>
      <c r="E99" s="3">
        <v>4311820000</v>
      </c>
    </row>
    <row r="100" spans="2:5" x14ac:dyDescent="0.25">
      <c r="B100">
        <v>113.542</v>
      </c>
      <c r="C100">
        <v>22.208300000000001</v>
      </c>
      <c r="D100">
        <v>140</v>
      </c>
      <c r="E100" s="3">
        <v>25957700</v>
      </c>
    </row>
    <row r="101" spans="2:5" x14ac:dyDescent="0.25">
      <c r="B101">
        <v>113.875</v>
      </c>
      <c r="C101">
        <v>22.208300000000001</v>
      </c>
      <c r="D101">
        <v>84</v>
      </c>
      <c r="E101" s="3">
        <v>362334000</v>
      </c>
    </row>
    <row r="102" spans="2:5" x14ac:dyDescent="0.25">
      <c r="B102">
        <v>34.125</v>
      </c>
      <c r="C102">
        <v>22.041699999999999</v>
      </c>
      <c r="D102">
        <v>243</v>
      </c>
      <c r="E102" s="3">
        <v>3137310</v>
      </c>
    </row>
    <row r="103" spans="2:5" x14ac:dyDescent="0.25">
      <c r="B103">
        <v>33.291699999999999</v>
      </c>
      <c r="C103">
        <v>21.958300000000001</v>
      </c>
      <c r="D103">
        <v>256</v>
      </c>
      <c r="E103">
        <v>0</v>
      </c>
    </row>
    <row r="104" spans="2:5" x14ac:dyDescent="0.25">
      <c r="B104">
        <v>-84.875</v>
      </c>
      <c r="C104">
        <v>21.875</v>
      </c>
      <c r="D104">
        <v>61</v>
      </c>
      <c r="E104" s="3">
        <v>175633000</v>
      </c>
    </row>
    <row r="105" spans="2:5" x14ac:dyDescent="0.25">
      <c r="B105">
        <v>-72.375</v>
      </c>
      <c r="C105">
        <v>21.708300000000001</v>
      </c>
      <c r="D105">
        <v>204</v>
      </c>
      <c r="E105">
        <v>7491.87</v>
      </c>
    </row>
    <row r="106" spans="2:5" x14ac:dyDescent="0.25">
      <c r="B106">
        <v>-17.041699999999999</v>
      </c>
      <c r="C106">
        <v>21.041699999999999</v>
      </c>
      <c r="D106">
        <v>65</v>
      </c>
      <c r="E106" s="3">
        <v>59922100</v>
      </c>
    </row>
    <row r="107" spans="2:5" x14ac:dyDescent="0.25">
      <c r="B107">
        <v>92.125</v>
      </c>
      <c r="C107">
        <v>21.041699999999999</v>
      </c>
      <c r="D107">
        <v>146</v>
      </c>
      <c r="E107" s="3">
        <v>202771000</v>
      </c>
    </row>
    <row r="108" spans="2:5" x14ac:dyDescent="0.25">
      <c r="B108">
        <v>-17.041699999999999</v>
      </c>
      <c r="C108">
        <v>20.791699999999999</v>
      </c>
      <c r="D108">
        <v>143</v>
      </c>
      <c r="E108" s="3">
        <v>36351100</v>
      </c>
    </row>
    <row r="109" spans="2:5" x14ac:dyDescent="0.25">
      <c r="B109">
        <v>100.125</v>
      </c>
      <c r="C109">
        <v>20.291699999999999</v>
      </c>
      <c r="D109">
        <v>108</v>
      </c>
      <c r="E109" s="3">
        <v>77986700</v>
      </c>
    </row>
    <row r="110" spans="2:5" x14ac:dyDescent="0.25">
      <c r="B110">
        <v>-81.375</v>
      </c>
      <c r="C110">
        <v>19.291699999999999</v>
      </c>
      <c r="D110">
        <v>125</v>
      </c>
      <c r="E110">
        <v>0</v>
      </c>
    </row>
    <row r="111" spans="2:5" x14ac:dyDescent="0.25">
      <c r="B111">
        <v>52.041699999999999</v>
      </c>
      <c r="C111">
        <v>18.958300000000001</v>
      </c>
      <c r="D111">
        <v>171</v>
      </c>
      <c r="E111" s="3">
        <v>35640900</v>
      </c>
    </row>
    <row r="112" spans="2:5" x14ac:dyDescent="0.25">
      <c r="B112">
        <v>-71.958299999999994</v>
      </c>
      <c r="C112">
        <v>18.625</v>
      </c>
      <c r="D112">
        <v>56</v>
      </c>
      <c r="E112" s="3">
        <v>194647000</v>
      </c>
    </row>
    <row r="113" spans="2:5" x14ac:dyDescent="0.25">
      <c r="B113">
        <v>97.375</v>
      </c>
      <c r="C113">
        <v>18.541699999999999</v>
      </c>
      <c r="D113">
        <v>215</v>
      </c>
      <c r="E113" s="3">
        <v>2828960000</v>
      </c>
    </row>
    <row r="114" spans="2:5" x14ac:dyDescent="0.25">
      <c r="B114">
        <v>-64.541700000000006</v>
      </c>
      <c r="C114">
        <v>18.458300000000001</v>
      </c>
      <c r="D114">
        <v>224</v>
      </c>
      <c r="E114">
        <v>455643</v>
      </c>
    </row>
    <row r="115" spans="2:5" x14ac:dyDescent="0.25">
      <c r="B115">
        <v>-74.458299999999994</v>
      </c>
      <c r="C115">
        <v>18.375</v>
      </c>
      <c r="D115">
        <v>95</v>
      </c>
      <c r="E115" s="3">
        <v>4021890</v>
      </c>
    </row>
    <row r="116" spans="2:5" x14ac:dyDescent="0.25">
      <c r="B116">
        <v>-67.291700000000006</v>
      </c>
      <c r="C116">
        <v>18.375</v>
      </c>
      <c r="D116">
        <v>178</v>
      </c>
      <c r="E116" s="3">
        <v>231068000</v>
      </c>
    </row>
    <row r="117" spans="2:5" x14ac:dyDescent="0.25">
      <c r="B117">
        <v>-78.375</v>
      </c>
      <c r="C117">
        <v>18.208300000000001</v>
      </c>
      <c r="D117">
        <v>118</v>
      </c>
      <c r="E117" s="3">
        <v>15899500</v>
      </c>
    </row>
    <row r="118" spans="2:5" x14ac:dyDescent="0.25">
      <c r="B118">
        <v>-63.041699999999999</v>
      </c>
      <c r="C118">
        <v>18.208300000000001</v>
      </c>
      <c r="D118">
        <v>10</v>
      </c>
      <c r="E118">
        <v>40683.599999999999</v>
      </c>
    </row>
    <row r="119" spans="2:5" x14ac:dyDescent="0.25">
      <c r="B119">
        <v>-63.125</v>
      </c>
      <c r="C119">
        <v>18.041699999999999</v>
      </c>
      <c r="D119">
        <v>234</v>
      </c>
      <c r="E119">
        <v>200777</v>
      </c>
    </row>
    <row r="120" spans="2:5" x14ac:dyDescent="0.25">
      <c r="B120">
        <v>-64.875</v>
      </c>
      <c r="C120">
        <v>17.708300000000001</v>
      </c>
      <c r="D120">
        <v>225</v>
      </c>
      <c r="E120" s="3">
        <v>6477460</v>
      </c>
    </row>
    <row r="121" spans="2:5" x14ac:dyDescent="0.25">
      <c r="B121">
        <v>-62.791699999999999</v>
      </c>
      <c r="C121">
        <v>17.208300000000001</v>
      </c>
      <c r="D121">
        <v>129</v>
      </c>
      <c r="E121">
        <v>103575</v>
      </c>
    </row>
    <row r="122" spans="2:5" x14ac:dyDescent="0.25">
      <c r="B122">
        <v>-61.875</v>
      </c>
      <c r="C122">
        <v>17.041699999999999</v>
      </c>
      <c r="D122">
        <v>9</v>
      </c>
      <c r="E122">
        <v>238474</v>
      </c>
    </row>
    <row r="123" spans="2:5" x14ac:dyDescent="0.25">
      <c r="B123">
        <v>-25.375</v>
      </c>
      <c r="C123">
        <v>16.958300000000001</v>
      </c>
      <c r="D123">
        <v>64</v>
      </c>
      <c r="E123">
        <v>0</v>
      </c>
    </row>
    <row r="124" spans="2:5" x14ac:dyDescent="0.25">
      <c r="B124">
        <v>-62.208300000000001</v>
      </c>
      <c r="C124">
        <v>16.708300000000001</v>
      </c>
      <c r="D124">
        <v>144</v>
      </c>
      <c r="E124">
        <v>16741.599999999999</v>
      </c>
    </row>
    <row r="125" spans="2:5" x14ac:dyDescent="0.25">
      <c r="B125">
        <v>-61.791699999999999</v>
      </c>
      <c r="C125">
        <v>16.041699999999999</v>
      </c>
      <c r="D125">
        <v>77</v>
      </c>
      <c r="E125" s="3">
        <v>36052500000</v>
      </c>
    </row>
    <row r="126" spans="2:5" x14ac:dyDescent="0.25">
      <c r="B126">
        <v>-89.208299999999994</v>
      </c>
      <c r="C126">
        <v>15.958299999999999</v>
      </c>
      <c r="D126">
        <v>35</v>
      </c>
      <c r="E126" s="3">
        <v>13314300</v>
      </c>
    </row>
    <row r="127" spans="2:5" x14ac:dyDescent="0.25">
      <c r="B127">
        <v>-61.458300000000001</v>
      </c>
      <c r="C127">
        <v>15.458299999999999</v>
      </c>
      <c r="D127">
        <v>53</v>
      </c>
      <c r="E127">
        <v>93913.5</v>
      </c>
    </row>
    <row r="128" spans="2:5" x14ac:dyDescent="0.25">
      <c r="B128">
        <v>42.041699999999999</v>
      </c>
      <c r="C128">
        <v>15.208299999999999</v>
      </c>
      <c r="D128">
        <v>226</v>
      </c>
      <c r="E128" s="3">
        <v>48451700</v>
      </c>
    </row>
    <row r="129" spans="2:5" x14ac:dyDescent="0.25">
      <c r="B129">
        <v>36.458300000000001</v>
      </c>
      <c r="C129">
        <v>15.041700000000001</v>
      </c>
      <c r="D129">
        <v>54</v>
      </c>
      <c r="E129" s="3">
        <v>7888910</v>
      </c>
    </row>
    <row r="130" spans="2:5" x14ac:dyDescent="0.25">
      <c r="B130">
        <v>-17.458300000000001</v>
      </c>
      <c r="C130">
        <v>14.708299999999999</v>
      </c>
      <c r="D130">
        <v>218</v>
      </c>
      <c r="E130" s="3">
        <v>63823000</v>
      </c>
    </row>
    <row r="131" spans="2:5" x14ac:dyDescent="0.25">
      <c r="B131">
        <v>-92.291700000000006</v>
      </c>
      <c r="C131">
        <v>14.541700000000001</v>
      </c>
      <c r="D131">
        <v>93</v>
      </c>
      <c r="E131" s="3">
        <v>295022000</v>
      </c>
    </row>
    <row r="132" spans="2:5" x14ac:dyDescent="0.25">
      <c r="B132">
        <v>-12.208299999999999</v>
      </c>
      <c r="C132">
        <v>14.541700000000001</v>
      </c>
      <c r="D132">
        <v>145</v>
      </c>
      <c r="E132" s="3">
        <v>24804500</v>
      </c>
    </row>
    <row r="133" spans="2:5" x14ac:dyDescent="0.25">
      <c r="B133">
        <v>-89.291700000000006</v>
      </c>
      <c r="C133">
        <v>14.458299999999999</v>
      </c>
      <c r="D133">
        <v>86</v>
      </c>
      <c r="E133" s="3">
        <v>118932000</v>
      </c>
    </row>
    <row r="134" spans="2:5" x14ac:dyDescent="0.25">
      <c r="B134">
        <v>0.20833299999999999</v>
      </c>
      <c r="C134">
        <v>14.458299999999999</v>
      </c>
      <c r="D134">
        <v>153</v>
      </c>
      <c r="E134" s="3">
        <v>22086200</v>
      </c>
    </row>
    <row r="135" spans="2:5" x14ac:dyDescent="0.25">
      <c r="B135">
        <v>13.541700000000001</v>
      </c>
      <c r="C135">
        <v>14.125</v>
      </c>
      <c r="D135">
        <v>207</v>
      </c>
      <c r="E135" s="3">
        <v>8938090</v>
      </c>
    </row>
    <row r="136" spans="2:5" x14ac:dyDescent="0.25">
      <c r="B136">
        <v>145.125</v>
      </c>
      <c r="C136">
        <v>14.125</v>
      </c>
      <c r="D136">
        <v>142</v>
      </c>
      <c r="E136">
        <v>0</v>
      </c>
    </row>
    <row r="137" spans="2:5" x14ac:dyDescent="0.25">
      <c r="B137">
        <v>-61.041699999999999</v>
      </c>
      <c r="C137">
        <v>13.791700000000001</v>
      </c>
      <c r="D137">
        <v>110</v>
      </c>
      <c r="E137">
        <v>230777</v>
      </c>
    </row>
    <row r="138" spans="2:5" x14ac:dyDescent="0.25">
      <c r="B138">
        <v>-90.125</v>
      </c>
      <c r="C138">
        <v>13.708299999999999</v>
      </c>
      <c r="D138">
        <v>199</v>
      </c>
      <c r="E138" s="3">
        <v>57603600</v>
      </c>
    </row>
    <row r="139" spans="2:5" x14ac:dyDescent="0.25">
      <c r="B139">
        <v>102.375</v>
      </c>
      <c r="C139">
        <v>13.291700000000001</v>
      </c>
      <c r="D139">
        <v>126</v>
      </c>
      <c r="E139" s="3">
        <v>17470300</v>
      </c>
    </row>
    <row r="140" spans="2:5" x14ac:dyDescent="0.25">
      <c r="B140">
        <v>-16.791699999999999</v>
      </c>
      <c r="C140">
        <v>13.208299999999999</v>
      </c>
      <c r="D140">
        <v>89</v>
      </c>
      <c r="E140">
        <v>702624</v>
      </c>
    </row>
    <row r="141" spans="2:5" x14ac:dyDescent="0.25">
      <c r="B141">
        <v>144.708</v>
      </c>
      <c r="C141">
        <v>13.208299999999999</v>
      </c>
      <c r="D141">
        <v>94</v>
      </c>
      <c r="E141">
        <v>0</v>
      </c>
    </row>
    <row r="142" spans="2:5" x14ac:dyDescent="0.25">
      <c r="B142">
        <v>-59.625</v>
      </c>
      <c r="C142">
        <v>13.125</v>
      </c>
      <c r="D142">
        <v>20</v>
      </c>
      <c r="E142">
        <v>436724</v>
      </c>
    </row>
    <row r="143" spans="2:5" x14ac:dyDescent="0.25">
      <c r="B143">
        <v>-87.625</v>
      </c>
      <c r="C143">
        <v>12.875</v>
      </c>
      <c r="D143">
        <v>156</v>
      </c>
      <c r="E143" s="3">
        <v>323466000</v>
      </c>
    </row>
    <row r="144" spans="2:5" x14ac:dyDescent="0.25">
      <c r="B144">
        <v>21.875</v>
      </c>
      <c r="C144">
        <v>12.791700000000001</v>
      </c>
      <c r="D144">
        <v>188</v>
      </c>
      <c r="E144" s="3">
        <v>356941000</v>
      </c>
    </row>
    <row r="145" spans="2:5" x14ac:dyDescent="0.25">
      <c r="B145">
        <v>-81.708299999999994</v>
      </c>
      <c r="C145">
        <v>12.541700000000001</v>
      </c>
      <c r="D145">
        <v>49</v>
      </c>
      <c r="E145" s="3">
        <v>1592950000</v>
      </c>
    </row>
    <row r="146" spans="2:5" x14ac:dyDescent="0.25">
      <c r="B146">
        <v>-70.041700000000006</v>
      </c>
      <c r="C146">
        <v>12.541700000000001</v>
      </c>
      <c r="D146">
        <v>17</v>
      </c>
      <c r="E146" s="3">
        <v>2164290</v>
      </c>
    </row>
    <row r="147" spans="2:5" x14ac:dyDescent="0.25">
      <c r="B147">
        <v>-61.458300000000001</v>
      </c>
      <c r="C147">
        <v>12.458299999999999</v>
      </c>
      <c r="D147">
        <v>251</v>
      </c>
      <c r="E147">
        <v>88033.9</v>
      </c>
    </row>
    <row r="148" spans="2:5" x14ac:dyDescent="0.25">
      <c r="B148">
        <v>-69.125</v>
      </c>
      <c r="C148">
        <v>12.291700000000001</v>
      </c>
      <c r="D148">
        <v>233</v>
      </c>
      <c r="E148" s="3">
        <v>9074110</v>
      </c>
    </row>
    <row r="149" spans="2:5" x14ac:dyDescent="0.25">
      <c r="B149">
        <v>-16.541699999999999</v>
      </c>
      <c r="C149">
        <v>12.291700000000001</v>
      </c>
      <c r="D149">
        <v>96</v>
      </c>
      <c r="E149">
        <v>16707.8</v>
      </c>
    </row>
    <row r="150" spans="2:5" x14ac:dyDescent="0.25">
      <c r="B150">
        <v>-68.375</v>
      </c>
      <c r="C150">
        <v>12.208299999999999</v>
      </c>
      <c r="D150">
        <v>232</v>
      </c>
      <c r="E150" s="3">
        <v>1065800</v>
      </c>
    </row>
    <row r="151" spans="2:5" x14ac:dyDescent="0.25">
      <c r="B151">
        <v>-61.791699999999999</v>
      </c>
      <c r="C151">
        <v>12.041700000000001</v>
      </c>
      <c r="D151">
        <v>70</v>
      </c>
      <c r="E151">
        <v>76951.5</v>
      </c>
    </row>
    <row r="152" spans="2:5" x14ac:dyDescent="0.25">
      <c r="B152">
        <v>165.542</v>
      </c>
      <c r="C152">
        <v>11.625</v>
      </c>
      <c r="D152">
        <v>137</v>
      </c>
      <c r="E152">
        <v>0</v>
      </c>
    </row>
    <row r="153" spans="2:5" x14ac:dyDescent="0.25">
      <c r="B153">
        <v>41.791699999999999</v>
      </c>
      <c r="C153">
        <v>11.458299999999999</v>
      </c>
      <c r="D153">
        <v>59</v>
      </c>
      <c r="E153" s="3">
        <v>4803170</v>
      </c>
    </row>
    <row r="154" spans="2:5" x14ac:dyDescent="0.25">
      <c r="B154">
        <v>-0.125</v>
      </c>
      <c r="C154">
        <v>11.125</v>
      </c>
      <c r="D154">
        <v>214</v>
      </c>
      <c r="E154" s="3">
        <v>24599000</v>
      </c>
    </row>
    <row r="155" spans="2:5" x14ac:dyDescent="0.25">
      <c r="B155">
        <v>-15.041700000000001</v>
      </c>
      <c r="C155">
        <v>10.875</v>
      </c>
      <c r="D155">
        <v>90</v>
      </c>
      <c r="E155" s="3">
        <v>22201600</v>
      </c>
    </row>
    <row r="156" spans="2:5" x14ac:dyDescent="0.25">
      <c r="B156">
        <v>-5.4583300000000001</v>
      </c>
      <c r="C156">
        <v>10.375</v>
      </c>
      <c r="D156">
        <v>22</v>
      </c>
      <c r="E156" s="3">
        <v>1751900</v>
      </c>
    </row>
    <row r="157" spans="2:5" x14ac:dyDescent="0.25">
      <c r="B157">
        <v>0.79166700000000001</v>
      </c>
      <c r="C157">
        <v>10.375</v>
      </c>
      <c r="D157">
        <v>28</v>
      </c>
      <c r="E157" s="3">
        <v>20996800</v>
      </c>
    </row>
    <row r="158" spans="2:5" x14ac:dyDescent="0.25">
      <c r="B158">
        <v>-109.208</v>
      </c>
      <c r="C158">
        <v>10.291700000000001</v>
      </c>
      <c r="D158">
        <v>47</v>
      </c>
      <c r="E158">
        <v>0</v>
      </c>
    </row>
    <row r="159" spans="2:5" x14ac:dyDescent="0.25">
      <c r="B159">
        <v>-61.791699999999999</v>
      </c>
      <c r="C159">
        <v>10.125</v>
      </c>
      <c r="D159">
        <v>192</v>
      </c>
      <c r="E159" s="3">
        <v>118004000</v>
      </c>
    </row>
    <row r="160" spans="2:5" x14ac:dyDescent="0.25">
      <c r="B160">
        <v>27.875</v>
      </c>
      <c r="C160">
        <v>9.7083300000000001</v>
      </c>
      <c r="D160">
        <v>255</v>
      </c>
      <c r="E160">
        <v>0</v>
      </c>
    </row>
    <row r="161" spans="2:5" x14ac:dyDescent="0.25">
      <c r="B161">
        <v>138.125</v>
      </c>
      <c r="C161">
        <v>9.5416699999999999</v>
      </c>
      <c r="D161">
        <v>75</v>
      </c>
      <c r="E161">
        <v>0</v>
      </c>
    </row>
    <row r="162" spans="2:5" x14ac:dyDescent="0.25">
      <c r="B162">
        <v>-73.291700000000006</v>
      </c>
      <c r="C162">
        <v>9.2083300000000001</v>
      </c>
      <c r="D162">
        <v>257</v>
      </c>
      <c r="E162" s="3">
        <v>1387960000</v>
      </c>
    </row>
    <row r="163" spans="2:5" x14ac:dyDescent="0.25">
      <c r="B163">
        <v>-13.291700000000001</v>
      </c>
      <c r="C163">
        <v>8.4583300000000001</v>
      </c>
      <c r="D163">
        <v>209</v>
      </c>
      <c r="E163" s="3">
        <v>18897900</v>
      </c>
    </row>
    <row r="164" spans="2:5" x14ac:dyDescent="0.25">
      <c r="B164">
        <v>24.208300000000001</v>
      </c>
      <c r="C164">
        <v>8.375</v>
      </c>
      <c r="D164">
        <v>196</v>
      </c>
      <c r="E164" s="3">
        <v>4007310</v>
      </c>
    </row>
    <row r="165" spans="2:5" x14ac:dyDescent="0.25">
      <c r="B165">
        <v>-82.958299999999994</v>
      </c>
      <c r="C165">
        <v>8.2083300000000001</v>
      </c>
      <c r="D165">
        <v>162</v>
      </c>
      <c r="E165" s="3">
        <v>276835000</v>
      </c>
    </row>
    <row r="166" spans="2:5" x14ac:dyDescent="0.25">
      <c r="B166">
        <v>2.7083300000000001</v>
      </c>
      <c r="C166">
        <v>7.875</v>
      </c>
      <c r="D166">
        <v>155</v>
      </c>
      <c r="E166" s="3">
        <v>1091100000</v>
      </c>
    </row>
    <row r="167" spans="2:5" x14ac:dyDescent="0.25">
      <c r="B167">
        <v>33.041699999999999</v>
      </c>
      <c r="C167">
        <v>7.875</v>
      </c>
      <c r="D167">
        <v>79</v>
      </c>
      <c r="E167" s="3">
        <v>172498000</v>
      </c>
    </row>
    <row r="168" spans="2:5" x14ac:dyDescent="0.25">
      <c r="B168">
        <v>116.958</v>
      </c>
      <c r="C168">
        <v>7.875</v>
      </c>
      <c r="D168">
        <v>168</v>
      </c>
      <c r="E168" s="3">
        <v>7865710000</v>
      </c>
    </row>
    <row r="169" spans="2:5" x14ac:dyDescent="0.25">
      <c r="B169">
        <v>79.708299999999994</v>
      </c>
      <c r="C169">
        <v>7.4583300000000001</v>
      </c>
      <c r="D169">
        <v>112</v>
      </c>
      <c r="E169" s="3">
        <v>250925000</v>
      </c>
    </row>
    <row r="170" spans="2:5" x14ac:dyDescent="0.25">
      <c r="B170">
        <v>134.375</v>
      </c>
      <c r="C170">
        <v>7.2083300000000001</v>
      </c>
      <c r="D170">
        <v>181</v>
      </c>
      <c r="E170">
        <v>0</v>
      </c>
    </row>
    <row r="171" spans="2:5" x14ac:dyDescent="0.25">
      <c r="B171">
        <v>-11.375</v>
      </c>
      <c r="C171">
        <v>6.7083300000000001</v>
      </c>
      <c r="D171">
        <v>114</v>
      </c>
      <c r="E171">
        <v>6876.95</v>
      </c>
    </row>
    <row r="172" spans="2:5" x14ac:dyDescent="0.25">
      <c r="B172">
        <v>-8.5416699999999999</v>
      </c>
      <c r="C172">
        <v>6.5416699999999999</v>
      </c>
      <c r="D172">
        <v>43</v>
      </c>
      <c r="E172" s="3">
        <v>131792000</v>
      </c>
    </row>
    <row r="173" spans="2:5" x14ac:dyDescent="0.25">
      <c r="B173">
        <v>99.625</v>
      </c>
      <c r="C173">
        <v>6.5416699999999999</v>
      </c>
      <c r="D173">
        <v>136</v>
      </c>
      <c r="E173" s="3">
        <v>3912660000</v>
      </c>
    </row>
    <row r="174" spans="2:5" x14ac:dyDescent="0.25">
      <c r="B174">
        <v>-3.2083300000000001</v>
      </c>
      <c r="C174">
        <v>6.4583300000000001</v>
      </c>
      <c r="D174">
        <v>73</v>
      </c>
      <c r="E174" s="3">
        <v>215803000</v>
      </c>
    </row>
    <row r="175" spans="2:5" x14ac:dyDescent="0.25">
      <c r="B175">
        <v>14.458299999999999</v>
      </c>
      <c r="C175">
        <v>6.0416699999999999</v>
      </c>
      <c r="D175">
        <v>40</v>
      </c>
      <c r="E175" s="3">
        <v>8323670</v>
      </c>
    </row>
    <row r="176" spans="2:5" x14ac:dyDescent="0.25">
      <c r="B176">
        <v>-61.375</v>
      </c>
      <c r="C176">
        <v>5.9583300000000001</v>
      </c>
      <c r="D176">
        <v>83</v>
      </c>
      <c r="E176">
        <v>85153.7</v>
      </c>
    </row>
    <row r="177" spans="2:5" x14ac:dyDescent="0.25">
      <c r="B177">
        <v>95.041700000000006</v>
      </c>
      <c r="C177">
        <v>5.7083300000000001</v>
      </c>
      <c r="D177">
        <v>98</v>
      </c>
      <c r="E177" s="3">
        <v>3395210000</v>
      </c>
    </row>
    <row r="178" spans="2:5" x14ac:dyDescent="0.25">
      <c r="B178">
        <v>-87.041700000000006</v>
      </c>
      <c r="C178">
        <v>5.5416699999999999</v>
      </c>
      <c r="D178">
        <v>48</v>
      </c>
      <c r="E178" s="3">
        <v>262518000</v>
      </c>
    </row>
    <row r="179" spans="2:5" x14ac:dyDescent="0.25">
      <c r="B179">
        <v>34.458300000000001</v>
      </c>
      <c r="C179">
        <v>4.625</v>
      </c>
      <c r="D179">
        <v>245</v>
      </c>
      <c r="E179">
        <v>0</v>
      </c>
    </row>
    <row r="180" spans="2:5" x14ac:dyDescent="0.25">
      <c r="B180">
        <v>8.5416699999999999</v>
      </c>
      <c r="C180">
        <v>4.5416699999999999</v>
      </c>
      <c r="D180">
        <v>50</v>
      </c>
      <c r="E180" s="3">
        <v>64714600</v>
      </c>
    </row>
    <row r="181" spans="2:5" x14ac:dyDescent="0.25">
      <c r="B181">
        <v>114.208</v>
      </c>
      <c r="C181">
        <v>4.5416699999999999</v>
      </c>
      <c r="D181">
        <v>24</v>
      </c>
      <c r="E181" s="3">
        <v>191706000</v>
      </c>
    </row>
    <row r="182" spans="2:5" x14ac:dyDescent="0.25">
      <c r="B182">
        <v>-57.958300000000001</v>
      </c>
      <c r="C182">
        <v>3.9583300000000001</v>
      </c>
      <c r="D182">
        <v>191</v>
      </c>
      <c r="E182" s="3">
        <v>30774800</v>
      </c>
    </row>
    <row r="183" spans="2:5" x14ac:dyDescent="0.25">
      <c r="B183">
        <v>-159.375</v>
      </c>
      <c r="C183">
        <v>3.875</v>
      </c>
      <c r="D183">
        <v>2</v>
      </c>
      <c r="E183">
        <v>0</v>
      </c>
    </row>
    <row r="184" spans="2:5" x14ac:dyDescent="0.25">
      <c r="B184">
        <v>72.958299999999994</v>
      </c>
      <c r="C184">
        <v>3.7916699999999999</v>
      </c>
      <c r="D184">
        <v>133</v>
      </c>
      <c r="E184">
        <v>0</v>
      </c>
    </row>
    <row r="185" spans="2:5" x14ac:dyDescent="0.25">
      <c r="B185">
        <v>103.708</v>
      </c>
      <c r="C185">
        <v>1.375</v>
      </c>
      <c r="D185">
        <v>219</v>
      </c>
      <c r="E185" s="3">
        <v>51586600</v>
      </c>
    </row>
    <row r="186" spans="2:5" x14ac:dyDescent="0.25">
      <c r="B186">
        <v>6.5416699999999999</v>
      </c>
      <c r="C186">
        <v>0.125</v>
      </c>
      <c r="D186">
        <v>197</v>
      </c>
      <c r="E186">
        <v>43570.400000000001</v>
      </c>
    </row>
    <row r="187" spans="2:5" x14ac:dyDescent="0.25">
      <c r="B187">
        <v>-91.625</v>
      </c>
      <c r="C187">
        <v>-0.375</v>
      </c>
      <c r="D187">
        <v>58</v>
      </c>
      <c r="E187" s="3">
        <v>311078000</v>
      </c>
    </row>
    <row r="188" spans="2:5" x14ac:dyDescent="0.25">
      <c r="B188">
        <v>8.7916699999999999</v>
      </c>
      <c r="C188">
        <v>-0.79166700000000001</v>
      </c>
      <c r="D188">
        <v>78</v>
      </c>
      <c r="E188" s="3">
        <v>13383000</v>
      </c>
    </row>
    <row r="189" spans="2:5" x14ac:dyDescent="0.25">
      <c r="B189">
        <v>41.041699999999999</v>
      </c>
      <c r="C189">
        <v>-0.875</v>
      </c>
      <c r="D189">
        <v>190</v>
      </c>
      <c r="E189">
        <v>0</v>
      </c>
    </row>
    <row r="190" spans="2:5" x14ac:dyDescent="0.25">
      <c r="B190">
        <v>33.958300000000001</v>
      </c>
      <c r="C190">
        <v>-0.95833299999999999</v>
      </c>
      <c r="D190">
        <v>120</v>
      </c>
      <c r="E190" s="3">
        <v>144667000</v>
      </c>
    </row>
    <row r="191" spans="2:5" x14ac:dyDescent="0.25">
      <c r="B191">
        <v>29.625</v>
      </c>
      <c r="C191">
        <v>-1.375</v>
      </c>
      <c r="D191">
        <v>222</v>
      </c>
      <c r="E191" s="3">
        <v>98694100</v>
      </c>
    </row>
    <row r="192" spans="2:5" x14ac:dyDescent="0.25">
      <c r="B192">
        <v>5.625</v>
      </c>
      <c r="C192">
        <v>-1.4583299999999999</v>
      </c>
      <c r="D192">
        <v>91</v>
      </c>
      <c r="E192" s="3">
        <v>10619800</v>
      </c>
    </row>
    <row r="193" spans="2:5" x14ac:dyDescent="0.25">
      <c r="B193">
        <v>28.875</v>
      </c>
      <c r="C193">
        <v>-2.5416699999999999</v>
      </c>
      <c r="D193">
        <v>187</v>
      </c>
      <c r="E193" s="3">
        <v>22122600</v>
      </c>
    </row>
    <row r="194" spans="2:5" x14ac:dyDescent="0.25">
      <c r="B194">
        <v>29.041699999999999</v>
      </c>
      <c r="C194">
        <v>-2.7916699999999999</v>
      </c>
      <c r="D194">
        <v>27</v>
      </c>
      <c r="E194" s="3">
        <v>1318950</v>
      </c>
    </row>
    <row r="195" spans="2:5" x14ac:dyDescent="0.25">
      <c r="B195">
        <v>11.208299999999999</v>
      </c>
      <c r="C195">
        <v>-4.0416699999999999</v>
      </c>
      <c r="D195">
        <v>41</v>
      </c>
      <c r="E195" s="3">
        <v>14177700</v>
      </c>
    </row>
    <row r="196" spans="2:5" x14ac:dyDescent="0.25">
      <c r="B196">
        <v>-81.375</v>
      </c>
      <c r="C196">
        <v>-4.7916699999999999</v>
      </c>
      <c r="D196">
        <v>166</v>
      </c>
      <c r="E196" s="3">
        <v>803033000</v>
      </c>
    </row>
    <row r="197" spans="2:5" x14ac:dyDescent="0.25">
      <c r="B197">
        <v>29.375</v>
      </c>
      <c r="C197">
        <v>-4.9583300000000001</v>
      </c>
      <c r="D197">
        <v>205</v>
      </c>
      <c r="E197" s="3">
        <v>43384100</v>
      </c>
    </row>
    <row r="198" spans="2:5" x14ac:dyDescent="0.25">
      <c r="B198">
        <v>12.208299999999999</v>
      </c>
      <c r="C198">
        <v>-5.875</v>
      </c>
      <c r="D198">
        <v>46</v>
      </c>
      <c r="E198" s="3">
        <v>91780600</v>
      </c>
    </row>
    <row r="199" spans="2:5" x14ac:dyDescent="0.25">
      <c r="B199">
        <v>140.875</v>
      </c>
      <c r="C199">
        <v>-6.7916699999999999</v>
      </c>
      <c r="D199">
        <v>167</v>
      </c>
      <c r="E199" s="3">
        <v>24165300</v>
      </c>
    </row>
    <row r="200" spans="2:5" x14ac:dyDescent="0.25">
      <c r="B200">
        <v>155.542</v>
      </c>
      <c r="C200">
        <v>-7.375</v>
      </c>
      <c r="D200">
        <v>185</v>
      </c>
      <c r="E200" s="3">
        <v>2790030</v>
      </c>
    </row>
    <row r="201" spans="2:5" x14ac:dyDescent="0.25">
      <c r="B201">
        <v>-73.958299999999994</v>
      </c>
      <c r="C201">
        <v>-7.5416699999999999</v>
      </c>
      <c r="D201">
        <v>31</v>
      </c>
      <c r="E201" s="3">
        <v>12125000000</v>
      </c>
    </row>
    <row r="202" spans="2:5" x14ac:dyDescent="0.25">
      <c r="B202">
        <v>-14.375</v>
      </c>
      <c r="C202">
        <v>-7.9583300000000001</v>
      </c>
      <c r="D202">
        <v>220</v>
      </c>
      <c r="E202">
        <v>0</v>
      </c>
    </row>
    <row r="203" spans="2:5" x14ac:dyDescent="0.25">
      <c r="B203">
        <v>46.291699999999999</v>
      </c>
      <c r="C203">
        <v>-9.375</v>
      </c>
      <c r="D203">
        <v>186</v>
      </c>
      <c r="E203">
        <v>0</v>
      </c>
    </row>
    <row r="204" spans="2:5" x14ac:dyDescent="0.25">
      <c r="B204">
        <v>124.125</v>
      </c>
      <c r="C204">
        <v>-9.375</v>
      </c>
      <c r="D204">
        <v>202</v>
      </c>
      <c r="E204" s="3">
        <v>3983230</v>
      </c>
    </row>
    <row r="205" spans="2:5" x14ac:dyDescent="0.25">
      <c r="B205">
        <v>43.208300000000001</v>
      </c>
      <c r="C205">
        <v>-11.791700000000001</v>
      </c>
      <c r="D205">
        <v>128</v>
      </c>
      <c r="E205">
        <v>37375.9</v>
      </c>
    </row>
    <row r="206" spans="2:5" x14ac:dyDescent="0.25">
      <c r="B206">
        <v>-172.792</v>
      </c>
      <c r="C206">
        <v>-13.541700000000001</v>
      </c>
      <c r="D206">
        <v>238</v>
      </c>
      <c r="E206">
        <v>0</v>
      </c>
    </row>
    <row r="207" spans="2:5" x14ac:dyDescent="0.25">
      <c r="B207">
        <v>32.708300000000001</v>
      </c>
      <c r="C207">
        <v>-13.625</v>
      </c>
      <c r="D207">
        <v>134</v>
      </c>
      <c r="E207" s="3">
        <v>44248000</v>
      </c>
    </row>
    <row r="208" spans="2:5" x14ac:dyDescent="0.25">
      <c r="B208">
        <v>-178.125</v>
      </c>
      <c r="C208">
        <v>-14.291700000000001</v>
      </c>
      <c r="D208">
        <v>237</v>
      </c>
      <c r="E208">
        <v>0</v>
      </c>
    </row>
    <row r="209" spans="2:5" x14ac:dyDescent="0.25">
      <c r="B209">
        <v>-170.708</v>
      </c>
      <c r="C209">
        <v>-14.291700000000001</v>
      </c>
      <c r="D209">
        <v>13</v>
      </c>
      <c r="E209">
        <v>0</v>
      </c>
    </row>
    <row r="210" spans="2:5" x14ac:dyDescent="0.25">
      <c r="B210">
        <v>-148.625</v>
      </c>
      <c r="C210">
        <v>-14.875</v>
      </c>
      <c r="D210">
        <v>1257</v>
      </c>
      <c r="E210">
        <v>0</v>
      </c>
    </row>
    <row r="211" spans="2:5" x14ac:dyDescent="0.25">
      <c r="B211">
        <v>166.542</v>
      </c>
      <c r="C211">
        <v>-14.875</v>
      </c>
      <c r="D211">
        <v>236</v>
      </c>
      <c r="E211">
        <v>37688.400000000001</v>
      </c>
    </row>
    <row r="212" spans="2:5" x14ac:dyDescent="0.25">
      <c r="B212">
        <v>30.291699999999999</v>
      </c>
      <c r="C212">
        <v>-15.208299999999999</v>
      </c>
      <c r="D212">
        <v>160</v>
      </c>
      <c r="E212" s="3">
        <v>15306500</v>
      </c>
    </row>
    <row r="213" spans="2:5" x14ac:dyDescent="0.25">
      <c r="B213">
        <v>-175.625</v>
      </c>
      <c r="C213">
        <v>-15.625</v>
      </c>
      <c r="D213">
        <v>216</v>
      </c>
      <c r="E213">
        <v>0</v>
      </c>
    </row>
    <row r="214" spans="2:5" x14ac:dyDescent="0.25">
      <c r="B214">
        <v>22.041699999999999</v>
      </c>
      <c r="C214">
        <v>-16.208300000000001</v>
      </c>
      <c r="D214">
        <v>229</v>
      </c>
      <c r="E214" s="3">
        <v>195783000</v>
      </c>
    </row>
    <row r="215" spans="2:5" x14ac:dyDescent="0.25">
      <c r="B215">
        <v>-152.292</v>
      </c>
      <c r="C215">
        <v>-16.458300000000001</v>
      </c>
      <c r="D215">
        <v>1</v>
      </c>
      <c r="E215">
        <v>0</v>
      </c>
    </row>
    <row r="216" spans="2:5" x14ac:dyDescent="0.25">
      <c r="B216">
        <v>-179.958</v>
      </c>
      <c r="C216">
        <v>-16.875</v>
      </c>
      <c r="D216">
        <v>81</v>
      </c>
      <c r="E216" s="3">
        <v>7040100</v>
      </c>
    </row>
    <row r="217" spans="2:5" x14ac:dyDescent="0.25">
      <c r="B217">
        <v>11.708299999999999</v>
      </c>
      <c r="C217">
        <v>-17.208300000000001</v>
      </c>
      <c r="D217">
        <v>5</v>
      </c>
      <c r="E217" s="3">
        <v>47558800</v>
      </c>
    </row>
    <row r="218" spans="2:5" x14ac:dyDescent="0.25">
      <c r="B218">
        <v>-69.541700000000006</v>
      </c>
      <c r="C218">
        <v>-17.291699999999999</v>
      </c>
      <c r="D218">
        <v>30</v>
      </c>
      <c r="E218" s="3">
        <v>119961000</v>
      </c>
    </row>
    <row r="219" spans="2:5" x14ac:dyDescent="0.25">
      <c r="B219">
        <v>11.708299999999999</v>
      </c>
      <c r="C219">
        <v>-17.875</v>
      </c>
      <c r="D219">
        <v>161</v>
      </c>
      <c r="E219" s="3">
        <v>13514400</v>
      </c>
    </row>
    <row r="220" spans="2:5" x14ac:dyDescent="0.25">
      <c r="B220">
        <v>25.291699999999999</v>
      </c>
      <c r="C220">
        <v>-17.958300000000001</v>
      </c>
      <c r="D220">
        <v>231</v>
      </c>
      <c r="E220" s="3">
        <v>118844000</v>
      </c>
    </row>
    <row r="221" spans="2:5" x14ac:dyDescent="0.25">
      <c r="B221">
        <v>162.958</v>
      </c>
      <c r="C221">
        <v>-18.041699999999999</v>
      </c>
      <c r="D221">
        <v>152</v>
      </c>
      <c r="E221">
        <v>0</v>
      </c>
    </row>
    <row r="222" spans="2:5" x14ac:dyDescent="0.25">
      <c r="B222">
        <v>-169.875</v>
      </c>
      <c r="C222">
        <v>-19.125</v>
      </c>
      <c r="D222">
        <v>165</v>
      </c>
      <c r="E222">
        <v>0</v>
      </c>
    </row>
    <row r="223" spans="2:5" x14ac:dyDescent="0.25">
      <c r="B223">
        <v>57.375</v>
      </c>
      <c r="C223">
        <v>-20.458300000000001</v>
      </c>
      <c r="D223">
        <v>149</v>
      </c>
      <c r="E223">
        <v>3512.06</v>
      </c>
    </row>
    <row r="224" spans="2:5" x14ac:dyDescent="0.25">
      <c r="B224">
        <v>-159.792</v>
      </c>
      <c r="C224">
        <v>-21.208300000000001</v>
      </c>
      <c r="D224">
        <v>44</v>
      </c>
      <c r="E224">
        <v>0</v>
      </c>
    </row>
    <row r="225" spans="2:5" x14ac:dyDescent="0.25">
      <c r="B225">
        <v>-62.625</v>
      </c>
      <c r="C225">
        <v>-22.291699999999999</v>
      </c>
      <c r="D225">
        <v>182</v>
      </c>
      <c r="E225" s="3">
        <v>277918000</v>
      </c>
    </row>
    <row r="226" spans="2:5" x14ac:dyDescent="0.25">
      <c r="B226">
        <v>43.208300000000001</v>
      </c>
      <c r="C226">
        <v>-22.541699999999999</v>
      </c>
      <c r="D226">
        <v>151</v>
      </c>
      <c r="E226">
        <v>0</v>
      </c>
    </row>
    <row r="227" spans="2:5" x14ac:dyDescent="0.25">
      <c r="B227">
        <v>20.041699999999999</v>
      </c>
      <c r="C227">
        <v>-24.791699999999999</v>
      </c>
      <c r="D227">
        <v>33</v>
      </c>
      <c r="E227" s="3">
        <v>35506700</v>
      </c>
    </row>
    <row r="228" spans="2:5" x14ac:dyDescent="0.25">
      <c r="B228">
        <v>112.958</v>
      </c>
      <c r="C228">
        <v>-25.625</v>
      </c>
      <c r="D228">
        <v>15</v>
      </c>
      <c r="E228" s="3">
        <v>410689000</v>
      </c>
    </row>
    <row r="229" spans="2:5" x14ac:dyDescent="0.25">
      <c r="B229">
        <v>30.875</v>
      </c>
      <c r="C229">
        <v>-26.791699999999999</v>
      </c>
      <c r="D229">
        <v>203</v>
      </c>
      <c r="E229" s="3">
        <v>23454800</v>
      </c>
    </row>
    <row r="230" spans="2:5" x14ac:dyDescent="0.25">
      <c r="B230">
        <v>-109.375</v>
      </c>
      <c r="C230">
        <v>-27.125</v>
      </c>
      <c r="D230">
        <v>45</v>
      </c>
      <c r="E230" s="3">
        <v>1432000000</v>
      </c>
    </row>
    <row r="231" spans="2:5" x14ac:dyDescent="0.25">
      <c r="B231">
        <v>16.458300000000001</v>
      </c>
      <c r="C231">
        <v>-28.625</v>
      </c>
      <c r="D231">
        <v>227</v>
      </c>
      <c r="E231" s="3">
        <v>2071130000</v>
      </c>
    </row>
    <row r="232" spans="2:5" x14ac:dyDescent="0.25">
      <c r="B232">
        <v>167.958</v>
      </c>
      <c r="C232">
        <v>-29.125</v>
      </c>
      <c r="D232">
        <v>154</v>
      </c>
      <c r="E232">
        <v>0</v>
      </c>
    </row>
    <row r="233" spans="2:5" x14ac:dyDescent="0.25">
      <c r="B233">
        <v>27.041699999999999</v>
      </c>
      <c r="C233">
        <v>-29.625</v>
      </c>
      <c r="D233">
        <v>116</v>
      </c>
      <c r="E233" s="3">
        <v>8593330</v>
      </c>
    </row>
    <row r="234" spans="2:5" x14ac:dyDescent="0.25">
      <c r="B234">
        <v>-58.458300000000001</v>
      </c>
      <c r="C234">
        <v>-33.708300000000001</v>
      </c>
      <c r="D234">
        <v>235</v>
      </c>
      <c r="E234" s="3">
        <v>139766000</v>
      </c>
    </row>
    <row r="235" spans="2:5" x14ac:dyDescent="0.25">
      <c r="B235">
        <v>-176.792</v>
      </c>
      <c r="C235">
        <v>-43.791699999999999</v>
      </c>
      <c r="D235">
        <v>170</v>
      </c>
      <c r="E235" s="3">
        <v>309893000</v>
      </c>
    </row>
    <row r="236" spans="2:5" x14ac:dyDescent="0.25">
      <c r="B236">
        <v>50.208300000000001</v>
      </c>
      <c r="C236">
        <v>-46.125</v>
      </c>
      <c r="D236">
        <v>213</v>
      </c>
      <c r="E236">
        <v>0</v>
      </c>
    </row>
    <row r="237" spans="2:5" x14ac:dyDescent="0.25">
      <c r="B237">
        <v>-73.541700000000006</v>
      </c>
      <c r="C237">
        <v>-50.291699999999999</v>
      </c>
      <c r="D237">
        <v>7</v>
      </c>
      <c r="E237" s="3">
        <v>9099100000</v>
      </c>
    </row>
    <row r="238" spans="2:5" x14ac:dyDescent="0.25">
      <c r="B238">
        <v>-61.291699999999999</v>
      </c>
      <c r="C238">
        <v>-51.708300000000001</v>
      </c>
      <c r="D238">
        <v>82</v>
      </c>
      <c r="E238">
        <v>0</v>
      </c>
    </row>
    <row r="239" spans="2:5" x14ac:dyDescent="0.25">
      <c r="B239">
        <v>73.375</v>
      </c>
      <c r="C239">
        <v>-53.041699999999999</v>
      </c>
      <c r="D239">
        <v>85</v>
      </c>
      <c r="E239">
        <v>0</v>
      </c>
    </row>
    <row r="240" spans="2:5" x14ac:dyDescent="0.25">
      <c r="B240">
        <v>-37.875</v>
      </c>
      <c r="C240">
        <v>-54.041699999999999</v>
      </c>
      <c r="D240">
        <v>92</v>
      </c>
      <c r="E240">
        <v>0</v>
      </c>
    </row>
    <row r="241" spans="2:5" x14ac:dyDescent="0.25">
      <c r="B241">
        <v>-179.958</v>
      </c>
      <c r="C241">
        <v>-89.875</v>
      </c>
      <c r="D241">
        <v>6</v>
      </c>
      <c r="E2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B9D5-ED96-466D-A165-085C55F17493}">
  <dimension ref="A1:B215"/>
  <sheetViews>
    <sheetView topLeftCell="A10" workbookViewId="0">
      <selection activeCell="D18" sqref="D18"/>
    </sheetView>
  </sheetViews>
  <sheetFormatPr defaultRowHeight="15" x14ac:dyDescent="0.25"/>
  <sheetData>
    <row r="1" spans="1:2" x14ac:dyDescent="0.25">
      <c r="A1">
        <v>-9</v>
      </c>
      <c r="B1">
        <v>1</v>
      </c>
    </row>
    <row r="2" spans="1:2" x14ac:dyDescent="0.25">
      <c r="A2">
        <f>pgb_industrial_split_pow_ic!G2</f>
        <v>8</v>
      </c>
      <c r="B2">
        <f>pgb_industrial_split_pow_ic!H2</f>
        <v>0</v>
      </c>
    </row>
    <row r="3" spans="1:2" x14ac:dyDescent="0.25">
      <c r="A3">
        <f>pgb_industrial_split_pow_ic!G3</f>
        <v>11</v>
      </c>
      <c r="B3">
        <f>pgb_industrial_split_pow_ic!H3</f>
        <v>5.73</v>
      </c>
    </row>
    <row r="4" spans="1:2" x14ac:dyDescent="0.25">
      <c r="A4">
        <f>pgb_industrial_split_pow_ic!G4</f>
        <v>57</v>
      </c>
      <c r="B4">
        <f>pgb_industrial_split_pow_ic!H4</f>
        <v>0.4</v>
      </c>
    </row>
    <row r="5" spans="1:2" x14ac:dyDescent="0.25">
      <c r="A5">
        <f>pgb_industrial_split_pow_ic!G5</f>
        <v>13</v>
      </c>
      <c r="B5">
        <f>pgb_industrial_split_pow_ic!H5</f>
        <v>0</v>
      </c>
    </row>
    <row r="6" spans="1:2" x14ac:dyDescent="0.25">
      <c r="A6">
        <f>pgb_industrial_split_pow_ic!G6</f>
        <v>4</v>
      </c>
      <c r="B6">
        <f>pgb_industrial_split_pow_ic!H6</f>
        <v>0</v>
      </c>
    </row>
    <row r="7" spans="1:2" x14ac:dyDescent="0.25">
      <c r="A7">
        <f>pgb_industrial_split_pow_ic!G7</f>
        <v>5</v>
      </c>
      <c r="B7">
        <f>pgb_industrial_split_pow_ic!H7</f>
        <v>65.34</v>
      </c>
    </row>
    <row r="8" spans="1:2" x14ac:dyDescent="0.25">
      <c r="A8">
        <f>pgb_industrial_split_pow_ic!G8</f>
        <v>9</v>
      </c>
      <c r="B8">
        <f>pgb_industrial_split_pow_ic!H8</f>
        <v>0</v>
      </c>
    </row>
    <row r="9" spans="1:2" x14ac:dyDescent="0.25">
      <c r="A9">
        <f>pgb_industrial_split_pow_ic!G9</f>
        <v>7</v>
      </c>
      <c r="B9">
        <f>pgb_industrial_split_pow_ic!H9</f>
        <v>70.12</v>
      </c>
    </row>
    <row r="10" spans="1:2" x14ac:dyDescent="0.25">
      <c r="A10">
        <f>pgb_industrial_split_pow_ic!G10</f>
        <v>12</v>
      </c>
      <c r="B10">
        <f>pgb_industrial_split_pow_ic!H10</f>
        <v>12.86</v>
      </c>
    </row>
    <row r="11" spans="1:2" x14ac:dyDescent="0.25">
      <c r="A11">
        <f>pgb_industrial_split_pow_ic!G11</f>
        <v>17</v>
      </c>
      <c r="B11">
        <f>pgb_industrial_split_pow_ic!H11</f>
        <v>0</v>
      </c>
    </row>
    <row r="12" spans="1:2" x14ac:dyDescent="0.25">
      <c r="A12">
        <f>pgb_industrial_split_pow_ic!G12</f>
        <v>15</v>
      </c>
      <c r="B12">
        <f>pgb_industrial_split_pow_ic!H12</f>
        <v>83.09</v>
      </c>
    </row>
    <row r="13" spans="1:2" x14ac:dyDescent="0.25">
      <c r="A13">
        <f>pgb_industrial_split_pow_ic!G13</f>
        <v>14</v>
      </c>
      <c r="B13">
        <f>pgb_industrial_split_pow_ic!H13</f>
        <v>41.35</v>
      </c>
    </row>
    <row r="14" spans="1:2" x14ac:dyDescent="0.25">
      <c r="A14">
        <f>pgb_industrial_split_pow_ic!G14</f>
        <v>16</v>
      </c>
      <c r="B14">
        <f>pgb_industrial_split_pow_ic!H14</f>
        <v>70.86</v>
      </c>
    </row>
    <row r="15" spans="1:2" x14ac:dyDescent="0.25">
      <c r="A15">
        <f>pgb_industrial_split_pow_ic!G15</f>
        <v>32</v>
      </c>
      <c r="B15">
        <f>pgb_industrial_split_pow_ic!H15</f>
        <v>98.36</v>
      </c>
    </row>
    <row r="16" spans="1:2" x14ac:dyDescent="0.25">
      <c r="A16">
        <f>pgb_industrial_split_pow_ic!G16</f>
        <v>26</v>
      </c>
      <c r="B16">
        <f>pgb_industrial_split_pow_ic!H16</f>
        <v>98.73</v>
      </c>
    </row>
    <row r="17" spans="1:2" x14ac:dyDescent="0.25">
      <c r="A17">
        <f>pgb_industrial_split_pow_ic!G17</f>
        <v>21</v>
      </c>
      <c r="B17">
        <f>pgb_industrial_split_pow_ic!H17</f>
        <v>92.72</v>
      </c>
    </row>
    <row r="18" spans="1:2" x14ac:dyDescent="0.25">
      <c r="A18">
        <f>pgb_industrial_split_pow_ic!G18</f>
        <v>20</v>
      </c>
      <c r="B18">
        <f>pgb_industrial_split_pow_ic!H18</f>
        <v>58.5</v>
      </c>
    </row>
    <row r="19" spans="1:2" x14ac:dyDescent="0.25">
      <c r="A19">
        <f>pgb_industrial_split_pow_ic!G19</f>
        <v>34</v>
      </c>
      <c r="B19">
        <f>pgb_industrial_split_pow_ic!H19</f>
        <v>73.739999999999995</v>
      </c>
    </row>
    <row r="20" spans="1:2" x14ac:dyDescent="0.25">
      <c r="A20">
        <f>pgb_industrial_split_pow_ic!G20</f>
        <v>19</v>
      </c>
      <c r="B20">
        <f>pgb_industrial_split_pow_ic!H20</f>
        <v>13.57</v>
      </c>
    </row>
    <row r="21" spans="1:2" x14ac:dyDescent="0.25">
      <c r="A21">
        <f>pgb_industrial_split_pow_ic!G21</f>
        <v>35</v>
      </c>
      <c r="B21">
        <f>pgb_industrial_split_pow_ic!H21</f>
        <v>0</v>
      </c>
    </row>
    <row r="22" spans="1:2" x14ac:dyDescent="0.25">
      <c r="A22">
        <f>pgb_industrial_split_pow_ic!G22</f>
        <v>28</v>
      </c>
      <c r="B22">
        <f>pgb_industrial_split_pow_ic!H22</f>
        <v>0</v>
      </c>
    </row>
    <row r="23" spans="1:2" x14ac:dyDescent="0.25">
      <c r="A23">
        <f>pgb_industrial_split_pow_ic!G23</f>
        <v>23</v>
      </c>
      <c r="B23">
        <f>pgb_industrial_split_pow_ic!H23</f>
        <v>0</v>
      </c>
    </row>
    <row r="24" spans="1:2" x14ac:dyDescent="0.25">
      <c r="A24">
        <f>pgb_industrial_split_pow_ic!G24</f>
        <v>37</v>
      </c>
      <c r="B24">
        <f>pgb_industrial_split_pow_ic!H24</f>
        <v>0</v>
      </c>
    </row>
    <row r="25" spans="1:2" x14ac:dyDescent="0.25">
      <c r="A25">
        <f>pgb_industrial_split_pow_ic!G25</f>
        <v>30</v>
      </c>
      <c r="B25">
        <f>pgb_industrial_split_pow_ic!H25</f>
        <v>0.75</v>
      </c>
    </row>
    <row r="26" spans="1:2" x14ac:dyDescent="0.25">
      <c r="A26">
        <f>pgb_industrial_split_pow_ic!G26</f>
        <v>18</v>
      </c>
      <c r="B26">
        <f>pgb_industrial_split_pow_ic!H26</f>
        <v>2.74</v>
      </c>
    </row>
    <row r="27" spans="1:2" x14ac:dyDescent="0.25">
      <c r="A27">
        <f>pgb_industrial_split_pow_ic!G27</f>
        <v>33</v>
      </c>
      <c r="B27">
        <f>pgb_industrial_split_pow_ic!H27</f>
        <v>6.2</v>
      </c>
    </row>
    <row r="28" spans="1:2" x14ac:dyDescent="0.25">
      <c r="A28">
        <f>pgb_industrial_split_pow_ic!G28</f>
        <v>31</v>
      </c>
      <c r="B28">
        <f>pgb_industrial_split_pow_ic!H28</f>
        <v>38.549999999999997</v>
      </c>
    </row>
    <row r="29" spans="1:2" x14ac:dyDescent="0.25">
      <c r="A29">
        <f>pgb_industrial_split_pow_ic!G29</f>
        <v>224</v>
      </c>
      <c r="B29">
        <f>pgb_industrial_split_pow_ic!H29</f>
        <v>0</v>
      </c>
    </row>
    <row r="30" spans="1:2" x14ac:dyDescent="0.25">
      <c r="A30">
        <f>pgb_industrial_split_pow_ic!G30</f>
        <v>24</v>
      </c>
      <c r="B30">
        <f>pgb_industrial_split_pow_ic!H30</f>
        <v>11.9</v>
      </c>
    </row>
    <row r="31" spans="1:2" x14ac:dyDescent="0.25">
      <c r="A31">
        <f>pgb_industrial_split_pow_ic!G31</f>
        <v>25</v>
      </c>
      <c r="B31">
        <f>pgb_industrial_split_pow_ic!H31</f>
        <v>89.61</v>
      </c>
    </row>
    <row r="32" spans="1:2" x14ac:dyDescent="0.25">
      <c r="A32">
        <f>pgb_industrial_split_pow_ic!G32</f>
        <v>22</v>
      </c>
      <c r="B32">
        <f>pgb_industrial_split_pow_ic!H32</f>
        <v>0</v>
      </c>
    </row>
    <row r="33" spans="1:2" x14ac:dyDescent="0.25">
      <c r="A33">
        <f>pgb_industrial_split_pow_ic!G33</f>
        <v>27</v>
      </c>
      <c r="B33">
        <f>pgb_industrial_split_pow_ic!H33</f>
        <v>0</v>
      </c>
    </row>
    <row r="34" spans="1:2" x14ac:dyDescent="0.25">
      <c r="A34">
        <f>pgb_industrial_split_pow_ic!G34</f>
        <v>64</v>
      </c>
      <c r="B34">
        <f>pgb_industrial_split_pow_ic!H34</f>
        <v>0</v>
      </c>
    </row>
    <row r="35" spans="1:2" x14ac:dyDescent="0.25">
      <c r="A35">
        <f>pgb_industrial_split_pow_ic!G35</f>
        <v>126</v>
      </c>
      <c r="B35">
        <f>pgb_industrial_split_pow_ic!H35</f>
        <v>65.3</v>
      </c>
    </row>
    <row r="36" spans="1:2" x14ac:dyDescent="0.25">
      <c r="A36">
        <f>pgb_industrial_split_pow_ic!G36</f>
        <v>50</v>
      </c>
      <c r="B36">
        <f>pgb_industrial_split_pow_ic!H36</f>
        <v>0</v>
      </c>
    </row>
    <row r="37" spans="1:2" x14ac:dyDescent="0.25">
      <c r="A37">
        <f>pgb_industrial_split_pow_ic!G37</f>
        <v>36</v>
      </c>
      <c r="B37">
        <f>pgb_industrial_split_pow_ic!H37</f>
        <v>88.36</v>
      </c>
    </row>
    <row r="38" spans="1:2" x14ac:dyDescent="0.25">
      <c r="A38">
        <f>pgb_industrial_split_pow_ic!G38</f>
        <v>125</v>
      </c>
      <c r="B38">
        <f>pgb_industrial_split_pow_ic!H38</f>
        <v>98.7</v>
      </c>
    </row>
    <row r="39" spans="1:2" x14ac:dyDescent="0.25">
      <c r="A39">
        <f>pgb_industrial_split_pow_ic!G39</f>
        <v>40</v>
      </c>
      <c r="B39">
        <f>pgb_industrial_split_pow_ic!H39</f>
        <v>95.82</v>
      </c>
    </row>
    <row r="40" spans="1:2" x14ac:dyDescent="0.25">
      <c r="A40">
        <f>pgb_industrial_split_pow_ic!G40</f>
        <v>207</v>
      </c>
      <c r="B40">
        <f>pgb_industrial_split_pow_ic!H40</f>
        <v>0</v>
      </c>
    </row>
    <row r="41" spans="1:2" x14ac:dyDescent="0.25">
      <c r="A41">
        <f>pgb_industrial_split_pow_ic!G41</f>
        <v>115</v>
      </c>
      <c r="B41">
        <f>pgb_industrial_split_pow_ic!H41</f>
        <v>1.26</v>
      </c>
    </row>
    <row r="42" spans="1:2" x14ac:dyDescent="0.25">
      <c r="A42">
        <f>pgb_industrial_split_pow_ic!G42</f>
        <v>45</v>
      </c>
      <c r="B42">
        <f>pgb_industrial_split_pow_ic!H42</f>
        <v>92.48</v>
      </c>
    </row>
    <row r="43" spans="1:2" x14ac:dyDescent="0.25">
      <c r="A43">
        <f>pgb_industrial_split_pow_ic!G43</f>
        <v>51</v>
      </c>
      <c r="B43">
        <f>pgb_industrial_split_pow_ic!H43</f>
        <v>64.459999999999994</v>
      </c>
    </row>
    <row r="44" spans="1:2" x14ac:dyDescent="0.25">
      <c r="A44">
        <f>pgb_industrial_split_pow_ic!G44</f>
        <v>49</v>
      </c>
      <c r="B44">
        <f>pgb_industrial_split_pow_ic!H44</f>
        <v>72.040000000000006</v>
      </c>
    </row>
    <row r="45" spans="1:2" x14ac:dyDescent="0.25">
      <c r="A45">
        <f>pgb_industrial_split_pow_ic!G45</f>
        <v>128</v>
      </c>
      <c r="B45">
        <f>pgb_industrial_split_pow_ic!H45</f>
        <v>0</v>
      </c>
    </row>
    <row r="46" spans="1:2" x14ac:dyDescent="0.25">
      <c r="A46">
        <f>pgb_industrial_split_pow_ic!G46</f>
        <v>46</v>
      </c>
      <c r="B46">
        <f>pgb_industrial_split_pow_ic!H46</f>
        <v>0</v>
      </c>
    </row>
    <row r="47" spans="1:2" x14ac:dyDescent="0.25">
      <c r="A47">
        <f>pgb_industrial_split_pow_ic!G47</f>
        <v>41</v>
      </c>
      <c r="B47">
        <f>pgb_industrial_split_pow_ic!H47</f>
        <v>3.68</v>
      </c>
    </row>
    <row r="48" spans="1:2" x14ac:dyDescent="0.25">
      <c r="A48">
        <f>pgb_industrial_split_pow_ic!G48</f>
        <v>48</v>
      </c>
      <c r="B48">
        <f>pgb_industrial_split_pow_ic!H48</f>
        <v>38.72</v>
      </c>
    </row>
    <row r="49" spans="1:2" x14ac:dyDescent="0.25">
      <c r="A49">
        <f>pgb_industrial_split_pow_ic!G49</f>
        <v>43</v>
      </c>
      <c r="B49">
        <f>pgb_industrial_split_pow_ic!H49</f>
        <v>0.51</v>
      </c>
    </row>
    <row r="50" spans="1:2" x14ac:dyDescent="0.25">
      <c r="A50">
        <f>pgb_industrial_split_pow_ic!G50</f>
        <v>87</v>
      </c>
      <c r="B50">
        <f>pgb_industrial_split_pow_ic!H50</f>
        <v>47.68</v>
      </c>
    </row>
    <row r="51" spans="1:2" x14ac:dyDescent="0.25">
      <c r="A51">
        <f>pgb_industrial_split_pow_ic!G51</f>
        <v>61</v>
      </c>
      <c r="B51">
        <f>pgb_industrial_split_pow_ic!H51</f>
        <v>96.88</v>
      </c>
    </row>
    <row r="52" spans="1:2" x14ac:dyDescent="0.25">
      <c r="A52">
        <f>pgb_industrial_split_pow_ic!G52</f>
        <v>233</v>
      </c>
      <c r="B52">
        <f>pgb_industrial_split_pow_ic!H52</f>
        <v>0</v>
      </c>
    </row>
    <row r="53" spans="1:2" x14ac:dyDescent="0.25">
      <c r="A53">
        <f>pgb_industrial_split_pow_ic!G53</f>
        <v>67</v>
      </c>
      <c r="B53">
        <f>pgb_industrial_split_pow_ic!H53</f>
        <v>96.01</v>
      </c>
    </row>
    <row r="54" spans="1:2" x14ac:dyDescent="0.25">
      <c r="A54">
        <f>pgb_industrial_split_pow_ic!G54</f>
        <v>68</v>
      </c>
      <c r="B54">
        <f>pgb_industrial_split_pow_ic!H54</f>
        <v>12.39</v>
      </c>
    </row>
    <row r="55" spans="1:2" x14ac:dyDescent="0.25">
      <c r="A55">
        <f>pgb_industrial_split_pow_ic!G55</f>
        <v>52</v>
      </c>
      <c r="B55">
        <f>pgb_industrial_split_pow_ic!H55</f>
        <v>90.11</v>
      </c>
    </row>
    <row r="56" spans="1:2" x14ac:dyDescent="0.25">
      <c r="A56">
        <f>pgb_industrial_split_pow_ic!G56</f>
        <v>59</v>
      </c>
      <c r="B56">
        <f>pgb_industrial_split_pow_ic!H56</f>
        <v>12.89</v>
      </c>
    </row>
    <row r="57" spans="1:2" x14ac:dyDescent="0.25">
      <c r="A57">
        <f>pgb_industrial_split_pow_ic!G57</f>
        <v>53</v>
      </c>
      <c r="B57">
        <f>pgb_industrial_split_pow_ic!H57</f>
        <v>0</v>
      </c>
    </row>
    <row r="58" spans="1:2" x14ac:dyDescent="0.25">
      <c r="A58">
        <f>pgb_industrial_split_pow_ic!G58</f>
        <v>56</v>
      </c>
      <c r="B58">
        <f>pgb_industrial_split_pow_ic!H58</f>
        <v>96.2</v>
      </c>
    </row>
    <row r="59" spans="1:2" x14ac:dyDescent="0.25">
      <c r="A59">
        <f>pgb_industrial_split_pow_ic!G59</f>
        <v>58</v>
      </c>
      <c r="B59">
        <f>pgb_industrial_split_pow_ic!H59</f>
        <v>76.56</v>
      </c>
    </row>
    <row r="60" spans="1:2" x14ac:dyDescent="0.25">
      <c r="A60">
        <f>pgb_industrial_split_pow_ic!G60</f>
        <v>62</v>
      </c>
      <c r="B60">
        <f>pgb_industrial_split_pow_ic!H60</f>
        <v>72.39</v>
      </c>
    </row>
    <row r="61" spans="1:2" x14ac:dyDescent="0.25">
      <c r="A61">
        <f>pgb_industrial_split_pow_ic!G61</f>
        <v>199</v>
      </c>
      <c r="B61">
        <f>pgb_industrial_split_pow_ic!H61</f>
        <v>0</v>
      </c>
    </row>
    <row r="62" spans="1:2" x14ac:dyDescent="0.25">
      <c r="A62">
        <f>pgb_industrial_split_pow_ic!G62</f>
        <v>91</v>
      </c>
      <c r="B62">
        <f>pgb_industrial_split_pow_ic!H62</f>
        <v>0</v>
      </c>
    </row>
    <row r="63" spans="1:2" x14ac:dyDescent="0.25">
      <c r="A63">
        <f>pgb_industrial_split_pow_ic!G63</f>
        <v>54</v>
      </c>
      <c r="B63">
        <f>pgb_industrial_split_pow_ic!H63</f>
        <v>45.56</v>
      </c>
    </row>
    <row r="64" spans="1:2" x14ac:dyDescent="0.25">
      <c r="A64">
        <f>pgb_industrial_split_pow_ic!G64</f>
        <v>60</v>
      </c>
      <c r="B64">
        <f>pgb_industrial_split_pow_ic!H64</f>
        <v>92.46</v>
      </c>
    </row>
    <row r="65" spans="1:2" x14ac:dyDescent="0.25">
      <c r="A65">
        <f>pgb_industrial_split_pow_ic!G65</f>
        <v>79</v>
      </c>
      <c r="B65">
        <f>pgb_industrial_split_pow_ic!H65</f>
        <v>0</v>
      </c>
    </row>
    <row r="66" spans="1:2" x14ac:dyDescent="0.25">
      <c r="A66">
        <f>pgb_industrial_split_pow_ic!G66</f>
        <v>76</v>
      </c>
      <c r="B66">
        <f>pgb_industrial_split_pow_ic!H66</f>
        <v>0</v>
      </c>
    </row>
    <row r="67" spans="1:2" x14ac:dyDescent="0.25">
      <c r="A67">
        <f>pgb_industrial_split_pow_ic!G67</f>
        <v>81</v>
      </c>
      <c r="B67">
        <f>pgb_industrial_split_pow_ic!H67</f>
        <v>0</v>
      </c>
    </row>
    <row r="68" spans="1:2" x14ac:dyDescent="0.25">
      <c r="A68">
        <f>pgb_industrial_split_pow_ic!G68</f>
        <v>80</v>
      </c>
      <c r="B68">
        <f>pgb_industrial_split_pow_ic!H68</f>
        <v>98.79</v>
      </c>
    </row>
    <row r="69" spans="1:2" x14ac:dyDescent="0.25">
      <c r="A69">
        <f>pgb_industrial_split_pow_ic!G69</f>
        <v>77</v>
      </c>
      <c r="B69">
        <f>pgb_industrial_split_pow_ic!H69</f>
        <v>81.06</v>
      </c>
    </row>
    <row r="70" spans="1:2" x14ac:dyDescent="0.25">
      <c r="A70">
        <f>pgb_industrial_split_pow_ic!G70</f>
        <v>1</v>
      </c>
      <c r="B70">
        <f>pgb_industrial_split_pow_ic!H70</f>
        <v>0</v>
      </c>
    </row>
    <row r="71" spans="1:2" x14ac:dyDescent="0.25">
      <c r="A71">
        <f>pgb_industrial_split_pow_ic!G71</f>
        <v>78</v>
      </c>
      <c r="B71">
        <f>pgb_industrial_split_pow_ic!H71</f>
        <v>76.56</v>
      </c>
    </row>
    <row r="72" spans="1:2" x14ac:dyDescent="0.25">
      <c r="A72">
        <f>pgb_industrial_split_pow_ic!G72</f>
        <v>89</v>
      </c>
      <c r="B72">
        <f>pgb_industrial_split_pow_ic!H72</f>
        <v>0</v>
      </c>
    </row>
    <row r="73" spans="1:2" x14ac:dyDescent="0.25">
      <c r="A73">
        <f>pgb_industrial_split_pow_ic!G73</f>
        <v>71</v>
      </c>
      <c r="B73">
        <f>pgb_industrial_split_pow_ic!H73</f>
        <v>3.19</v>
      </c>
    </row>
    <row r="74" spans="1:2" x14ac:dyDescent="0.25">
      <c r="A74">
        <f>pgb_industrial_split_pow_ic!G74</f>
        <v>69</v>
      </c>
      <c r="B74">
        <f>pgb_industrial_split_pow_ic!H74</f>
        <v>26.73</v>
      </c>
    </row>
    <row r="75" spans="1:2" x14ac:dyDescent="0.25">
      <c r="A75">
        <f>pgb_industrial_split_pow_ic!G75</f>
        <v>73</v>
      </c>
      <c r="B75">
        <f>pgb_industrial_split_pow_ic!H75</f>
        <v>19.989999999999998</v>
      </c>
    </row>
    <row r="76" spans="1:2" x14ac:dyDescent="0.25">
      <c r="A76">
        <f>pgb_industrial_split_pow_ic!G76</f>
        <v>74</v>
      </c>
      <c r="B76">
        <f>pgb_industrial_split_pow_ic!H76</f>
        <v>0</v>
      </c>
    </row>
    <row r="77" spans="1:2" x14ac:dyDescent="0.25">
      <c r="A77">
        <f>pgb_industrial_split_pow_ic!G77</f>
        <v>63</v>
      </c>
      <c r="B77">
        <f>pgb_industrial_split_pow_ic!H77</f>
        <v>37.770000000000003</v>
      </c>
    </row>
    <row r="78" spans="1:2" x14ac:dyDescent="0.25">
      <c r="A78">
        <f>pgb_industrial_split_pow_ic!G78</f>
        <v>70</v>
      </c>
      <c r="B78">
        <f>pgb_industrial_split_pow_ic!H78</f>
        <v>0</v>
      </c>
    </row>
    <row r="79" spans="1:2" x14ac:dyDescent="0.25">
      <c r="A79">
        <f>pgb_industrial_split_pow_ic!G79</f>
        <v>94</v>
      </c>
      <c r="B79">
        <f>pgb_industrial_split_pow_ic!H79</f>
        <v>99.75</v>
      </c>
    </row>
    <row r="80" spans="1:2" x14ac:dyDescent="0.25">
      <c r="A80">
        <f>pgb_industrial_split_pow_ic!G80</f>
        <v>93</v>
      </c>
      <c r="B80">
        <f>pgb_industrial_split_pow_ic!H80</f>
        <v>0.25</v>
      </c>
    </row>
    <row r="81" spans="1:2" x14ac:dyDescent="0.25">
      <c r="A81">
        <f>pgb_industrial_split_pow_ic!G81</f>
        <v>90</v>
      </c>
      <c r="B81">
        <f>pgb_industrial_split_pow_ic!H81</f>
        <v>0</v>
      </c>
    </row>
    <row r="82" spans="1:2" x14ac:dyDescent="0.25">
      <c r="A82">
        <f>pgb_industrial_split_pow_ic!G82</f>
        <v>96</v>
      </c>
      <c r="B82">
        <f>pgb_industrial_split_pow_ic!H82</f>
        <v>0</v>
      </c>
    </row>
    <row r="83" spans="1:2" x14ac:dyDescent="0.25">
      <c r="A83">
        <f>pgb_industrial_split_pow_ic!G83</f>
        <v>83</v>
      </c>
      <c r="B83">
        <f>pgb_industrial_split_pow_ic!H83</f>
        <v>0</v>
      </c>
    </row>
    <row r="84" spans="1:2" x14ac:dyDescent="0.25">
      <c r="A84">
        <f>pgb_industrial_split_pow_ic!G84</f>
        <v>95</v>
      </c>
      <c r="B84">
        <f>pgb_industrial_split_pow_ic!H84</f>
        <v>0</v>
      </c>
    </row>
    <row r="85" spans="1:2" x14ac:dyDescent="0.25">
      <c r="A85">
        <f>pgb_industrial_split_pow_ic!G85</f>
        <v>86</v>
      </c>
      <c r="B85">
        <f>pgb_industrial_split_pow_ic!H85</f>
        <v>1.27</v>
      </c>
    </row>
    <row r="86" spans="1:2" x14ac:dyDescent="0.25">
      <c r="A86">
        <f>pgb_industrial_split_pow_ic!G86</f>
        <v>84</v>
      </c>
      <c r="B86">
        <f>pgb_industrial_split_pow_ic!H86</f>
        <v>94.69</v>
      </c>
    </row>
    <row r="87" spans="1:2" x14ac:dyDescent="0.25">
      <c r="A87">
        <f>pgb_industrial_split_pow_ic!G87</f>
        <v>97</v>
      </c>
      <c r="B87">
        <f>pgb_industrial_split_pow_ic!H87</f>
        <v>52.18</v>
      </c>
    </row>
    <row r="88" spans="1:2" x14ac:dyDescent="0.25">
      <c r="A88">
        <f>pgb_industrial_split_pow_ic!G88</f>
        <v>106</v>
      </c>
      <c r="B88">
        <f>pgb_industrial_split_pow_ic!H88</f>
        <v>0</v>
      </c>
    </row>
    <row r="89" spans="1:2" x14ac:dyDescent="0.25">
      <c r="A89">
        <f>pgb_industrial_split_pow_ic!G89</f>
        <v>100</v>
      </c>
      <c r="B89">
        <f>pgb_industrial_split_pow_ic!H89</f>
        <v>34.43</v>
      </c>
    </row>
    <row r="90" spans="1:2" x14ac:dyDescent="0.25">
      <c r="A90">
        <f>pgb_industrial_split_pow_ic!G90</f>
        <v>98</v>
      </c>
      <c r="B90">
        <f>pgb_industrial_split_pow_ic!H90</f>
        <v>92.53</v>
      </c>
    </row>
    <row r="91" spans="1:2" x14ac:dyDescent="0.25">
      <c r="A91">
        <f>pgb_industrial_split_pow_ic!G91</f>
        <v>105</v>
      </c>
      <c r="B91">
        <f>pgb_industrial_split_pow_ic!H91</f>
        <v>65.959999999999994</v>
      </c>
    </row>
    <row r="92" spans="1:2" x14ac:dyDescent="0.25">
      <c r="A92">
        <f>pgb_industrial_split_pow_ic!G92</f>
        <v>104</v>
      </c>
      <c r="B92">
        <f>pgb_industrial_split_pow_ic!H92</f>
        <v>94.27</v>
      </c>
    </row>
    <row r="93" spans="1:2" x14ac:dyDescent="0.25">
      <c r="A93">
        <f>pgb_industrial_split_pow_ic!G93</f>
        <v>99</v>
      </c>
      <c r="B93">
        <f>pgb_industrial_split_pow_ic!H93</f>
        <v>43.6</v>
      </c>
    </row>
    <row r="94" spans="1:2" x14ac:dyDescent="0.25">
      <c r="A94">
        <f>pgb_industrial_split_pow_ic!G94</f>
        <v>102</v>
      </c>
      <c r="B94">
        <f>pgb_industrial_split_pow_ic!H94</f>
        <v>0.42</v>
      </c>
    </row>
    <row r="95" spans="1:2" x14ac:dyDescent="0.25">
      <c r="A95">
        <f>pgb_industrial_split_pow_ic!G95</f>
        <v>101</v>
      </c>
      <c r="B95">
        <f>pgb_industrial_split_pow_ic!H95</f>
        <v>96.43</v>
      </c>
    </row>
    <row r="96" spans="1:2" x14ac:dyDescent="0.25">
      <c r="A96">
        <f>pgb_industrial_split_pow_ic!G96</f>
        <v>107</v>
      </c>
      <c r="B96">
        <f>pgb_industrial_split_pow_ic!H96</f>
        <v>53.94</v>
      </c>
    </row>
    <row r="97" spans="1:2" x14ac:dyDescent="0.25">
      <c r="A97">
        <f>pgb_industrial_split_pow_ic!G97</f>
        <v>118</v>
      </c>
      <c r="B97">
        <f>pgb_industrial_split_pow_ic!H97</f>
        <v>96.45</v>
      </c>
    </row>
    <row r="98" spans="1:2" x14ac:dyDescent="0.25">
      <c r="A98">
        <f>pgb_industrial_split_pow_ic!G98</f>
        <v>113</v>
      </c>
      <c r="B98">
        <f>pgb_industrial_split_pow_ic!H98</f>
        <v>97.04</v>
      </c>
    </row>
    <row r="99" spans="1:2" x14ac:dyDescent="0.25">
      <c r="A99">
        <f>pgb_industrial_split_pow_ic!G99</f>
        <v>119</v>
      </c>
      <c r="B99">
        <f>pgb_industrial_split_pow_ic!H99</f>
        <v>0.8</v>
      </c>
    </row>
    <row r="100" spans="1:2" x14ac:dyDescent="0.25">
      <c r="A100">
        <f>pgb_industrial_split_pow_ic!G100</f>
        <v>130</v>
      </c>
      <c r="B100">
        <f>pgb_industrial_split_pow_ic!H100</f>
        <v>53.62</v>
      </c>
    </row>
    <row r="101" spans="1:2" x14ac:dyDescent="0.25">
      <c r="A101">
        <f>pgb_industrial_split_pow_ic!G101</f>
        <v>120</v>
      </c>
      <c r="B101">
        <f>pgb_industrial_split_pow_ic!H101</f>
        <v>0.03</v>
      </c>
    </row>
    <row r="102" spans="1:2" x14ac:dyDescent="0.25">
      <c r="A102">
        <f>pgb_industrial_split_pow_ic!G102</f>
        <v>2</v>
      </c>
      <c r="B102">
        <f>pgb_industrial_split_pow_ic!H102</f>
        <v>0</v>
      </c>
    </row>
    <row r="103" spans="1:2" x14ac:dyDescent="0.25">
      <c r="A103">
        <f>pgb_industrial_split_pow_ic!G103</f>
        <v>131</v>
      </c>
      <c r="B103">
        <f>pgb_industrial_split_pow_ic!H103</f>
        <v>93.94</v>
      </c>
    </row>
    <row r="104" spans="1:2" x14ac:dyDescent="0.25">
      <c r="A104">
        <f>pgb_industrial_split_pow_ic!G104</f>
        <v>132</v>
      </c>
      <c r="B104">
        <f>pgb_industrial_split_pow_ic!H104</f>
        <v>95.11</v>
      </c>
    </row>
    <row r="105" spans="1:2" x14ac:dyDescent="0.25">
      <c r="A105">
        <f>pgb_industrial_split_pow_ic!G105</f>
        <v>124</v>
      </c>
      <c r="B105">
        <f>pgb_industrial_split_pow_ic!H105</f>
        <v>98.89</v>
      </c>
    </row>
    <row r="106" spans="1:2" x14ac:dyDescent="0.25">
      <c r="A106">
        <f>pgb_industrial_split_pow_ic!G106</f>
        <v>123</v>
      </c>
      <c r="B106">
        <f>pgb_industrial_split_pow_ic!H106</f>
        <v>80.040000000000006</v>
      </c>
    </row>
    <row r="107" spans="1:2" x14ac:dyDescent="0.25">
      <c r="A107">
        <f>pgb_industrial_split_pow_ic!G107</f>
        <v>108</v>
      </c>
      <c r="B107">
        <f>pgb_industrial_split_pow_ic!H107</f>
        <v>0</v>
      </c>
    </row>
    <row r="108" spans="1:2" x14ac:dyDescent="0.25">
      <c r="A108">
        <f>pgb_industrial_split_pow_ic!G108</f>
        <v>122</v>
      </c>
      <c r="B108">
        <f>pgb_industrial_split_pow_ic!H108</f>
        <v>1.01</v>
      </c>
    </row>
    <row r="109" spans="1:2" x14ac:dyDescent="0.25">
      <c r="A109">
        <f>pgb_industrial_split_pow_ic!G109</f>
        <v>109</v>
      </c>
      <c r="B109">
        <f>pgb_industrial_split_pow_ic!H109</f>
        <v>6.77</v>
      </c>
    </row>
    <row r="110" spans="1:2" x14ac:dyDescent="0.25">
      <c r="A110">
        <f>pgb_industrial_split_pow_ic!G110</f>
        <v>116</v>
      </c>
      <c r="B110">
        <f>pgb_industrial_split_pow_ic!H110</f>
        <v>0</v>
      </c>
    </row>
    <row r="111" spans="1:2" x14ac:dyDescent="0.25">
      <c r="A111">
        <f>pgb_industrial_split_pow_ic!G111</f>
        <v>114</v>
      </c>
      <c r="B111">
        <f>pgb_industrial_split_pow_ic!H111</f>
        <v>2.5499999999999998</v>
      </c>
    </row>
    <row r="112" spans="1:2" x14ac:dyDescent="0.25">
      <c r="A112">
        <f>pgb_industrial_split_pow_ic!G112</f>
        <v>127</v>
      </c>
      <c r="B112">
        <f>pgb_industrial_split_pow_ic!H112</f>
        <v>1.8</v>
      </c>
    </row>
    <row r="113" spans="1:2" x14ac:dyDescent="0.25">
      <c r="A113">
        <f>pgb_industrial_split_pow_ic!G113</f>
        <v>111</v>
      </c>
      <c r="B113">
        <f>pgb_industrial_split_pow_ic!H113</f>
        <v>0</v>
      </c>
    </row>
    <row r="114" spans="1:2" x14ac:dyDescent="0.25">
      <c r="A114">
        <f>pgb_industrial_split_pow_ic!G114</f>
        <v>117</v>
      </c>
      <c r="B114">
        <f>pgb_industrial_split_pow_ic!H114</f>
        <v>95.77</v>
      </c>
    </row>
    <row r="115" spans="1:2" x14ac:dyDescent="0.25">
      <c r="A115">
        <f>pgb_industrial_split_pow_ic!G115</f>
        <v>121</v>
      </c>
      <c r="B115">
        <f>pgb_industrial_split_pow_ic!H115</f>
        <v>0</v>
      </c>
    </row>
    <row r="116" spans="1:2" x14ac:dyDescent="0.25">
      <c r="A116">
        <f>pgb_industrial_split_pow_ic!G116</f>
        <v>140</v>
      </c>
      <c r="B116">
        <f>pgb_industrial_split_pow_ic!H116</f>
        <v>0</v>
      </c>
    </row>
    <row r="117" spans="1:2" x14ac:dyDescent="0.25">
      <c r="A117">
        <f>pgb_industrial_split_pow_ic!G117</f>
        <v>138</v>
      </c>
      <c r="B117">
        <f>pgb_industrial_split_pow_ic!H117</f>
        <v>22.84</v>
      </c>
    </row>
    <row r="118" spans="1:2" x14ac:dyDescent="0.25">
      <c r="A118">
        <f>pgb_industrial_split_pow_ic!G118</f>
        <v>151</v>
      </c>
      <c r="B118">
        <f>pgb_industrial_split_pow_ic!H118</f>
        <v>4.1100000000000003</v>
      </c>
    </row>
    <row r="119" spans="1:2" x14ac:dyDescent="0.25">
      <c r="A119">
        <f>pgb_industrial_split_pow_ic!G119</f>
        <v>134</v>
      </c>
      <c r="B119">
        <f>pgb_industrial_split_pow_ic!H119</f>
        <v>0</v>
      </c>
    </row>
    <row r="120" spans="1:2" x14ac:dyDescent="0.25">
      <c r="A120">
        <f>pgb_industrial_split_pow_ic!G120</f>
        <v>136</v>
      </c>
      <c r="B120">
        <f>pgb_industrial_split_pow_ic!H120</f>
        <v>82.06</v>
      </c>
    </row>
    <row r="121" spans="1:2" x14ac:dyDescent="0.25">
      <c r="A121">
        <f>pgb_industrial_split_pow_ic!G121</f>
        <v>133</v>
      </c>
      <c r="B121">
        <f>pgb_industrial_split_pow_ic!H121</f>
        <v>0</v>
      </c>
    </row>
    <row r="122" spans="1:2" x14ac:dyDescent="0.25">
      <c r="A122">
        <f>pgb_industrial_split_pow_ic!G122</f>
        <v>145</v>
      </c>
      <c r="B122">
        <f>pgb_industrial_split_pow_ic!H122</f>
        <v>0</v>
      </c>
    </row>
    <row r="123" spans="1:2" x14ac:dyDescent="0.25">
      <c r="A123">
        <f>pgb_industrial_split_pow_ic!G123</f>
        <v>148</v>
      </c>
      <c r="B123">
        <f>pgb_industrial_split_pow_ic!H123</f>
        <v>86.32</v>
      </c>
    </row>
    <row r="124" spans="1:2" x14ac:dyDescent="0.25">
      <c r="A124">
        <f>pgb_industrial_split_pow_ic!G124</f>
        <v>137</v>
      </c>
      <c r="B124">
        <f>pgb_industrial_split_pow_ic!H124</f>
        <v>0</v>
      </c>
    </row>
    <row r="125" spans="1:2" x14ac:dyDescent="0.25">
      <c r="A125">
        <f>pgb_industrial_split_pow_ic!G125</f>
        <v>143</v>
      </c>
      <c r="B125">
        <f>pgb_industrial_split_pow_ic!H125</f>
        <v>88.32</v>
      </c>
    </row>
    <row r="126" spans="1:2" x14ac:dyDescent="0.25">
      <c r="A126">
        <f>pgb_industrial_split_pow_ic!G126</f>
        <v>149</v>
      </c>
      <c r="B126">
        <f>pgb_industrial_split_pow_ic!H126</f>
        <v>48.94</v>
      </c>
    </row>
    <row r="127" spans="1:2" x14ac:dyDescent="0.25">
      <c r="A127">
        <f>pgb_industrial_split_pow_ic!G127</f>
        <v>135</v>
      </c>
      <c r="B127">
        <f>pgb_industrial_split_pow_ic!H127</f>
        <v>62.43</v>
      </c>
    </row>
    <row r="128" spans="1:2" x14ac:dyDescent="0.25">
      <c r="A128">
        <f>pgb_industrial_split_pow_ic!G128</f>
        <v>75</v>
      </c>
      <c r="B128">
        <f>pgb_industrial_split_pow_ic!H128</f>
        <v>0</v>
      </c>
    </row>
    <row r="129" spans="1:2" x14ac:dyDescent="0.25">
      <c r="A129">
        <f>pgb_industrial_split_pow_ic!G129</f>
        <v>147</v>
      </c>
      <c r="B129">
        <f>pgb_industrial_split_pow_ic!H129</f>
        <v>90.4</v>
      </c>
    </row>
    <row r="130" spans="1:2" x14ac:dyDescent="0.25">
      <c r="A130">
        <f>pgb_industrial_split_pow_ic!G130</f>
        <v>141</v>
      </c>
      <c r="B130">
        <f>pgb_industrial_split_pow_ic!H130</f>
        <v>0</v>
      </c>
    </row>
    <row r="131" spans="1:2" x14ac:dyDescent="0.25">
      <c r="A131">
        <f>pgb_industrial_split_pow_ic!G131</f>
        <v>139</v>
      </c>
      <c r="B131">
        <f>pgb_industrial_split_pow_ic!H131</f>
        <v>0.69</v>
      </c>
    </row>
    <row r="132" spans="1:2" x14ac:dyDescent="0.25">
      <c r="A132">
        <f>pgb_industrial_split_pow_ic!G132</f>
        <v>150</v>
      </c>
      <c r="B132">
        <f>pgb_industrial_split_pow_ic!H132</f>
        <v>2.59</v>
      </c>
    </row>
    <row r="133" spans="1:2" x14ac:dyDescent="0.25">
      <c r="A133">
        <f>pgb_industrial_split_pow_ic!G133</f>
        <v>157</v>
      </c>
      <c r="B133">
        <f>pgb_industrial_split_pow_ic!H133</f>
        <v>69.05</v>
      </c>
    </row>
    <row r="134" spans="1:2" x14ac:dyDescent="0.25">
      <c r="A134">
        <f>pgb_industrial_split_pow_ic!G134</f>
        <v>160</v>
      </c>
      <c r="B134">
        <f>pgb_industrial_split_pow_ic!H134</f>
        <v>0</v>
      </c>
    </row>
    <row r="135" spans="1:2" x14ac:dyDescent="0.25">
      <c r="A135">
        <f>pgb_industrial_split_pow_ic!G135</f>
        <v>146</v>
      </c>
      <c r="B135">
        <f>pgb_industrial_split_pow_ic!H135</f>
        <v>0.09</v>
      </c>
    </row>
    <row r="136" spans="1:2" x14ac:dyDescent="0.25">
      <c r="A136">
        <f>pgb_industrial_split_pow_ic!G136</f>
        <v>161</v>
      </c>
      <c r="B136">
        <f>pgb_industrial_split_pow_ic!H136</f>
        <v>0</v>
      </c>
    </row>
    <row r="137" spans="1:2" x14ac:dyDescent="0.25">
      <c r="A137">
        <f>pgb_industrial_split_pow_ic!G137</f>
        <v>164</v>
      </c>
      <c r="B137">
        <f>pgb_industrial_split_pow_ic!H137</f>
        <v>0</v>
      </c>
    </row>
    <row r="138" spans="1:2" x14ac:dyDescent="0.25">
      <c r="A138">
        <f>pgb_industrial_split_pow_ic!G138</f>
        <v>163</v>
      </c>
      <c r="B138">
        <f>pgb_industrial_split_pow_ic!H138</f>
        <v>0</v>
      </c>
    </row>
    <row r="139" spans="1:2" x14ac:dyDescent="0.25">
      <c r="A139">
        <f>pgb_industrial_split_pow_ic!G139</f>
        <v>158</v>
      </c>
      <c r="B139">
        <f>pgb_industrial_split_pow_ic!H139</f>
        <v>83.4</v>
      </c>
    </row>
    <row r="140" spans="1:2" x14ac:dyDescent="0.25">
      <c r="A140">
        <f>pgb_industrial_split_pow_ic!G140</f>
        <v>152</v>
      </c>
      <c r="B140">
        <f>pgb_industrial_split_pow_ic!H140</f>
        <v>0</v>
      </c>
    </row>
    <row r="141" spans="1:2" x14ac:dyDescent="0.25">
      <c r="A141">
        <f>pgb_industrial_split_pow_ic!G141</f>
        <v>170</v>
      </c>
      <c r="B141">
        <f>pgb_industrial_split_pow_ic!H141</f>
        <v>6.21</v>
      </c>
    </row>
    <row r="142" spans="1:2" x14ac:dyDescent="0.25">
      <c r="A142">
        <f>pgb_industrial_split_pow_ic!G142</f>
        <v>156</v>
      </c>
      <c r="B142">
        <f>pgb_industrial_split_pow_ic!H142</f>
        <v>0.27</v>
      </c>
    </row>
    <row r="143" spans="1:2" x14ac:dyDescent="0.25">
      <c r="A143">
        <f>pgb_industrial_split_pow_ic!G143</f>
        <v>153</v>
      </c>
      <c r="B143">
        <f>pgb_industrial_split_pow_ic!H143</f>
        <v>0</v>
      </c>
    </row>
    <row r="144" spans="1:2" x14ac:dyDescent="0.25">
      <c r="A144">
        <f>pgb_industrial_split_pow_ic!G144</f>
        <v>155</v>
      </c>
      <c r="B144">
        <f>pgb_industrial_split_pow_ic!H144</f>
        <v>88.76</v>
      </c>
    </row>
    <row r="145" spans="1:2" x14ac:dyDescent="0.25">
      <c r="A145">
        <f>pgb_industrial_split_pow_ic!G145</f>
        <v>142</v>
      </c>
      <c r="B145">
        <f>pgb_industrial_split_pow_ic!H145</f>
        <v>0</v>
      </c>
    </row>
    <row r="146" spans="1:2" x14ac:dyDescent="0.25">
      <c r="A146">
        <f>pgb_industrial_split_pow_ic!G146</f>
        <v>159</v>
      </c>
      <c r="B146">
        <f>pgb_industrial_split_pow_ic!H146</f>
        <v>48.26</v>
      </c>
    </row>
    <row r="147" spans="1:2" x14ac:dyDescent="0.25">
      <c r="A147">
        <f>pgb_industrial_split_pow_ic!G147</f>
        <v>171</v>
      </c>
      <c r="B147">
        <f>pgb_industrial_split_pow_ic!H147</f>
        <v>1.41</v>
      </c>
    </row>
    <row r="148" spans="1:2" x14ac:dyDescent="0.25">
      <c r="A148">
        <f>pgb_industrial_split_pow_ic!G148</f>
        <v>169</v>
      </c>
      <c r="B148">
        <f>pgb_industrial_split_pow_ic!H148</f>
        <v>1.92</v>
      </c>
    </row>
    <row r="149" spans="1:2" x14ac:dyDescent="0.25">
      <c r="A149">
        <f>pgb_industrial_split_pow_ic!G149</f>
        <v>181</v>
      </c>
      <c r="B149">
        <f>pgb_industrial_split_pow_ic!H149</f>
        <v>0</v>
      </c>
    </row>
    <row r="150" spans="1:2" x14ac:dyDescent="0.25">
      <c r="A150">
        <f>pgb_industrial_split_pow_ic!G150</f>
        <v>162</v>
      </c>
      <c r="B150">
        <f>pgb_industrial_split_pow_ic!H150</f>
        <v>81.62</v>
      </c>
    </row>
    <row r="151" spans="1:2" x14ac:dyDescent="0.25">
      <c r="A151">
        <f>pgb_industrial_split_pow_ic!G151</f>
        <v>167</v>
      </c>
      <c r="B151">
        <f>pgb_industrial_split_pow_ic!H151</f>
        <v>0</v>
      </c>
    </row>
    <row r="152" spans="1:2" x14ac:dyDescent="0.25">
      <c r="A152">
        <f>pgb_industrial_split_pow_ic!G152</f>
        <v>182</v>
      </c>
      <c r="B152">
        <f>pgb_industrial_split_pow_ic!H152</f>
        <v>0</v>
      </c>
    </row>
    <row r="153" spans="1:2" x14ac:dyDescent="0.25">
      <c r="A153">
        <f>pgb_industrial_split_pow_ic!G153</f>
        <v>166</v>
      </c>
      <c r="B153">
        <f>pgb_industrial_split_pow_ic!H153</f>
        <v>13.77</v>
      </c>
    </row>
    <row r="154" spans="1:2" x14ac:dyDescent="0.25">
      <c r="A154">
        <f>pgb_industrial_split_pow_ic!G154</f>
        <v>168</v>
      </c>
      <c r="B154">
        <f>pgb_industrial_split_pow_ic!H154</f>
        <v>96.36</v>
      </c>
    </row>
    <row r="155" spans="1:2" x14ac:dyDescent="0.25">
      <c r="A155">
        <f>pgb_industrial_split_pow_ic!G155</f>
        <v>177</v>
      </c>
      <c r="B155">
        <f>pgb_industrial_split_pow_ic!H155</f>
        <v>67.58</v>
      </c>
    </row>
    <row r="156" spans="1:2" x14ac:dyDescent="0.25">
      <c r="A156">
        <f>pgb_industrial_split_pow_ic!G156</f>
        <v>180</v>
      </c>
      <c r="B156">
        <f>pgb_industrial_split_pow_ic!H156</f>
        <v>1.7</v>
      </c>
    </row>
    <row r="157" spans="1:2" x14ac:dyDescent="0.25">
      <c r="A157">
        <f>pgb_industrial_split_pow_ic!G157</f>
        <v>178</v>
      </c>
      <c r="B157">
        <f>pgb_industrial_split_pow_ic!H157</f>
        <v>52.41</v>
      </c>
    </row>
    <row r="158" spans="1:2" x14ac:dyDescent="0.25">
      <c r="A158">
        <f>pgb_industrial_split_pow_ic!G158</f>
        <v>183</v>
      </c>
      <c r="B158">
        <f>pgb_industrial_split_pow_ic!H158</f>
        <v>94.92</v>
      </c>
    </row>
    <row r="159" spans="1:2" x14ac:dyDescent="0.25">
      <c r="A159">
        <f>pgb_industrial_split_pow_ic!G159</f>
        <v>172</v>
      </c>
      <c r="B159">
        <f>pgb_industrial_split_pow_ic!H159</f>
        <v>58.73</v>
      </c>
    </row>
    <row r="160" spans="1:2" x14ac:dyDescent="0.25">
      <c r="A160">
        <f>pgb_industrial_split_pow_ic!G160</f>
        <v>176</v>
      </c>
      <c r="B160">
        <f>pgb_industrial_split_pow_ic!H160</f>
        <v>91.95</v>
      </c>
    </row>
    <row r="161" spans="1:2" x14ac:dyDescent="0.25">
      <c r="A161">
        <f>pgb_industrial_split_pow_ic!G161</f>
        <v>187</v>
      </c>
      <c r="B161">
        <f>pgb_industrial_split_pow_ic!H161</f>
        <v>0</v>
      </c>
    </row>
    <row r="162" spans="1:2" x14ac:dyDescent="0.25">
      <c r="A162">
        <f>pgb_industrial_split_pow_ic!G162</f>
        <v>238</v>
      </c>
      <c r="B162">
        <f>pgb_industrial_split_pow_ic!H162</f>
        <v>0</v>
      </c>
    </row>
    <row r="163" spans="1:2" x14ac:dyDescent="0.25">
      <c r="A163">
        <f>pgb_industrial_split_pow_ic!G163</f>
        <v>210</v>
      </c>
      <c r="B163">
        <f>pgb_industrial_split_pow_ic!H163</f>
        <v>0</v>
      </c>
    </row>
    <row r="164" spans="1:2" x14ac:dyDescent="0.25">
      <c r="A164">
        <f>pgb_industrial_split_pow_ic!G164</f>
        <v>197</v>
      </c>
      <c r="B164">
        <f>pgb_industrial_split_pow_ic!H164</f>
        <v>0</v>
      </c>
    </row>
    <row r="165" spans="1:2" x14ac:dyDescent="0.25">
      <c r="A165">
        <f>pgb_industrial_split_pow_ic!G165</f>
        <v>184</v>
      </c>
      <c r="B165">
        <f>pgb_industrial_split_pow_ic!H165</f>
        <v>89.49</v>
      </c>
    </row>
    <row r="166" spans="1:2" x14ac:dyDescent="0.25">
      <c r="A166">
        <f>pgb_industrial_split_pow_ic!G166</f>
        <v>218</v>
      </c>
      <c r="B166">
        <f>pgb_industrial_split_pow_ic!H166</f>
        <v>8.75</v>
      </c>
    </row>
    <row r="167" spans="1:2" x14ac:dyDescent="0.25">
      <c r="A167">
        <f>pgb_industrial_split_pow_ic!G167</f>
        <v>175</v>
      </c>
      <c r="B167">
        <f>pgb_industrial_split_pow_ic!H167</f>
        <v>81.66</v>
      </c>
    </row>
    <row r="168" spans="1:2" x14ac:dyDescent="0.25">
      <c r="A168">
        <f>pgb_industrial_split_pow_ic!G168</f>
        <v>186</v>
      </c>
      <c r="B168">
        <f>pgb_industrial_split_pow_ic!H168</f>
        <v>0</v>
      </c>
    </row>
    <row r="169" spans="1:2" x14ac:dyDescent="0.25">
      <c r="A169">
        <f>pgb_industrial_split_pow_ic!G169</f>
        <v>209</v>
      </c>
      <c r="B169">
        <f>pgb_industrial_split_pow_ic!H169</f>
        <v>0</v>
      </c>
    </row>
    <row r="170" spans="1:2" x14ac:dyDescent="0.25">
      <c r="A170">
        <f>pgb_industrial_split_pow_ic!G170</f>
        <v>219</v>
      </c>
      <c r="B170">
        <f>pgb_industrial_split_pow_ic!H170</f>
        <v>98.16</v>
      </c>
    </row>
    <row r="171" spans="1:2" x14ac:dyDescent="0.25">
      <c r="A171">
        <f>pgb_industrial_split_pow_ic!G171</f>
        <v>234</v>
      </c>
      <c r="B171">
        <f>pgb_industrial_split_pow_ic!H171</f>
        <v>99.37</v>
      </c>
    </row>
    <row r="172" spans="1:2" x14ac:dyDescent="0.25">
      <c r="A172">
        <f>pgb_industrial_split_pow_ic!G172</f>
        <v>212</v>
      </c>
      <c r="B172">
        <f>pgb_industrial_split_pow_ic!H172</f>
        <v>14.45</v>
      </c>
    </row>
    <row r="173" spans="1:2" x14ac:dyDescent="0.25">
      <c r="A173">
        <f>pgb_industrial_split_pow_ic!G173</f>
        <v>194</v>
      </c>
      <c r="B173">
        <f>pgb_industrial_split_pow_ic!H173</f>
        <v>46.77</v>
      </c>
    </row>
    <row r="174" spans="1:2" x14ac:dyDescent="0.25">
      <c r="A174">
        <f>pgb_industrial_split_pow_ic!G174</f>
        <v>185</v>
      </c>
      <c r="B174">
        <f>pgb_industrial_split_pow_ic!H174</f>
        <v>0</v>
      </c>
    </row>
    <row r="175" spans="1:2" x14ac:dyDescent="0.25">
      <c r="A175">
        <f>pgb_industrial_split_pow_ic!G175</f>
        <v>190</v>
      </c>
      <c r="B175">
        <f>pgb_industrial_split_pow_ic!H175</f>
        <v>0</v>
      </c>
    </row>
    <row r="176" spans="1:2" x14ac:dyDescent="0.25">
      <c r="A176">
        <f>pgb_industrial_split_pow_ic!G176</f>
        <v>227</v>
      </c>
      <c r="B176">
        <f>pgb_industrial_split_pow_ic!H176</f>
        <v>69.849999999999994</v>
      </c>
    </row>
    <row r="177" spans="1:2" x14ac:dyDescent="0.25">
      <c r="A177">
        <f>pgb_industrial_split_pow_ic!G177</f>
        <v>196</v>
      </c>
      <c r="B177">
        <f>pgb_industrial_split_pow_ic!H177</f>
        <v>0</v>
      </c>
    </row>
    <row r="178" spans="1:2" x14ac:dyDescent="0.25">
      <c r="A178">
        <f>pgb_industrial_split_pow_ic!G178</f>
        <v>55</v>
      </c>
      <c r="B178">
        <f>pgb_industrial_split_pow_ic!H178</f>
        <v>64.98</v>
      </c>
    </row>
    <row r="179" spans="1:2" x14ac:dyDescent="0.25">
      <c r="A179">
        <f>pgb_industrial_split_pow_ic!G179</f>
        <v>112</v>
      </c>
      <c r="B179">
        <f>pgb_industrial_split_pow_ic!H179</f>
        <v>80.400000000000006</v>
      </c>
    </row>
    <row r="180" spans="1:2" x14ac:dyDescent="0.25">
      <c r="A180">
        <f>pgb_industrial_split_pow_ic!G180</f>
        <v>129</v>
      </c>
      <c r="B180">
        <f>pgb_industrial_split_pow_ic!H180</f>
        <v>0</v>
      </c>
    </row>
    <row r="181" spans="1:2" x14ac:dyDescent="0.25">
      <c r="A181">
        <f>pgb_industrial_split_pow_ic!G181</f>
        <v>110</v>
      </c>
      <c r="B181">
        <f>pgb_industrial_split_pow_ic!H181</f>
        <v>47.23</v>
      </c>
    </row>
    <row r="182" spans="1:2" x14ac:dyDescent="0.25">
      <c r="A182">
        <f>pgb_industrial_split_pow_ic!G182</f>
        <v>251</v>
      </c>
      <c r="B182">
        <f>pgb_industrial_split_pow_ic!H182</f>
        <v>0</v>
      </c>
    </row>
    <row r="183" spans="1:2" x14ac:dyDescent="0.25">
      <c r="A183">
        <f>pgb_industrial_split_pow_ic!G183</f>
        <v>188</v>
      </c>
      <c r="B183">
        <f>pgb_industrial_split_pow_ic!H183</f>
        <v>2.2000000000000002</v>
      </c>
    </row>
    <row r="184" spans="1:2" x14ac:dyDescent="0.25">
      <c r="A184">
        <f>pgb_industrial_split_pow_ic!G184</f>
        <v>191</v>
      </c>
      <c r="B184">
        <f>pgb_industrial_split_pow_ic!H184</f>
        <v>0</v>
      </c>
    </row>
    <row r="185" spans="1:2" x14ac:dyDescent="0.25">
      <c r="A185">
        <f>pgb_industrial_split_pow_ic!G185</f>
        <v>203</v>
      </c>
      <c r="B185">
        <f>pgb_industrial_split_pow_ic!H185</f>
        <v>0</v>
      </c>
    </row>
    <row r="186" spans="1:2" x14ac:dyDescent="0.25">
      <c r="A186">
        <f>pgb_industrial_split_pow_ic!G186</f>
        <v>189</v>
      </c>
      <c r="B186">
        <f>pgb_industrial_split_pow_ic!H186</f>
        <v>98.94</v>
      </c>
    </row>
    <row r="187" spans="1:2" x14ac:dyDescent="0.25">
      <c r="A187">
        <f>pgb_industrial_split_pow_ic!G187</f>
        <v>42</v>
      </c>
      <c r="B187">
        <f>pgb_industrial_split_pow_ic!H187</f>
        <v>72.84</v>
      </c>
    </row>
    <row r="188" spans="1:2" x14ac:dyDescent="0.25">
      <c r="A188">
        <f>pgb_industrial_split_pow_ic!G188</f>
        <v>200</v>
      </c>
      <c r="B188">
        <f>pgb_industrial_split_pow_ic!H188</f>
        <v>10.43</v>
      </c>
    </row>
    <row r="189" spans="1:2" x14ac:dyDescent="0.25">
      <c r="A189">
        <f>pgb_industrial_split_pow_ic!G189</f>
        <v>198</v>
      </c>
      <c r="B189">
        <f>pgb_industrial_split_pow_ic!H189</f>
        <v>98.15</v>
      </c>
    </row>
    <row r="190" spans="1:2" x14ac:dyDescent="0.25">
      <c r="A190">
        <f>pgb_industrial_split_pow_ic!G190</f>
        <v>205</v>
      </c>
      <c r="B190">
        <f>pgb_industrial_split_pow_ic!H190</f>
        <v>0.81</v>
      </c>
    </row>
    <row r="191" spans="1:2" x14ac:dyDescent="0.25">
      <c r="A191">
        <f>pgb_industrial_split_pow_ic!G191</f>
        <v>215</v>
      </c>
      <c r="B191">
        <f>pgb_industrial_split_pow_ic!H191</f>
        <v>1.67</v>
      </c>
    </row>
    <row r="192" spans="1:2" x14ac:dyDescent="0.25">
      <c r="A192">
        <f>pgb_industrial_split_pow_ic!G192</f>
        <v>202</v>
      </c>
      <c r="B192">
        <f>pgb_industrial_split_pow_ic!H192</f>
        <v>0</v>
      </c>
    </row>
    <row r="193" spans="1:2" x14ac:dyDescent="0.25">
      <c r="A193">
        <f>pgb_industrial_split_pow_ic!G193</f>
        <v>214</v>
      </c>
      <c r="B193">
        <f>pgb_industrial_split_pow_ic!H193</f>
        <v>0</v>
      </c>
    </row>
    <row r="194" spans="1:2" x14ac:dyDescent="0.25">
      <c r="A194">
        <f>pgb_industrial_split_pow_ic!G194</f>
        <v>216</v>
      </c>
      <c r="B194">
        <f>pgb_industrial_split_pow_ic!H194</f>
        <v>0</v>
      </c>
    </row>
    <row r="195" spans="1:2" x14ac:dyDescent="0.25">
      <c r="A195">
        <f>pgb_industrial_split_pow_ic!G195</f>
        <v>192</v>
      </c>
      <c r="B195">
        <f>pgb_industrial_split_pow_ic!H195</f>
        <v>99.1</v>
      </c>
    </row>
    <row r="196" spans="1:2" x14ac:dyDescent="0.25">
      <c r="A196">
        <f>pgb_industrial_split_pow_ic!G196</f>
        <v>211</v>
      </c>
      <c r="B196">
        <f>pgb_industrial_split_pow_ic!H196</f>
        <v>80.959999999999994</v>
      </c>
    </row>
    <row r="197" spans="1:2" x14ac:dyDescent="0.25">
      <c r="A197">
        <f>pgb_industrial_split_pow_ic!G197</f>
        <v>217</v>
      </c>
      <c r="B197">
        <f>pgb_industrial_split_pow_ic!H197</f>
        <v>19.55</v>
      </c>
    </row>
    <row r="198" spans="1:2" x14ac:dyDescent="0.25">
      <c r="A198">
        <f>pgb_industrial_split_pow_ic!G198</f>
        <v>208</v>
      </c>
      <c r="B198">
        <f>pgb_industrial_split_pow_ic!H198</f>
        <v>83.56</v>
      </c>
    </row>
    <row r="199" spans="1:2" x14ac:dyDescent="0.25">
      <c r="A199">
        <f>pgb_industrial_split_pow_ic!G199</f>
        <v>204</v>
      </c>
      <c r="B199">
        <f>pgb_industrial_split_pow_ic!H199</f>
        <v>0</v>
      </c>
    </row>
    <row r="200" spans="1:2" x14ac:dyDescent="0.25">
      <c r="A200">
        <f>pgb_industrial_split_pow_ic!G200</f>
        <v>193</v>
      </c>
      <c r="B200">
        <f>pgb_industrial_split_pow_ic!H200</f>
        <v>0</v>
      </c>
    </row>
    <row r="201" spans="1:2" x14ac:dyDescent="0.25">
      <c r="A201">
        <f>pgb_industrial_split_pow_ic!G201</f>
        <v>222</v>
      </c>
      <c r="B201">
        <f>pgb_industrial_split_pow_ic!H201</f>
        <v>0</v>
      </c>
    </row>
    <row r="202" spans="1:2" x14ac:dyDescent="0.25">
      <c r="A202">
        <f>pgb_industrial_split_pow_ic!G202</f>
        <v>206</v>
      </c>
      <c r="B202">
        <f>pgb_industrial_split_pow_ic!H202</f>
        <v>94.94</v>
      </c>
    </row>
    <row r="203" spans="1:2" x14ac:dyDescent="0.25">
      <c r="A203">
        <f>pgb_industrial_split_pow_ic!G203</f>
        <v>3</v>
      </c>
      <c r="B203">
        <f>pgb_industrial_split_pow_ic!H203</f>
        <v>0.24</v>
      </c>
    </row>
    <row r="204" spans="1:2" x14ac:dyDescent="0.25">
      <c r="A204">
        <f>pgb_industrial_split_pow_ic!G204</f>
        <v>223</v>
      </c>
      <c r="B204">
        <f>pgb_industrial_split_pow_ic!H204</f>
        <v>78.95</v>
      </c>
    </row>
    <row r="205" spans="1:2" x14ac:dyDescent="0.25">
      <c r="A205">
        <f>pgb_industrial_split_pow_ic!G205</f>
        <v>230</v>
      </c>
      <c r="B205">
        <f>pgb_industrial_split_pow_ic!H205</f>
        <v>71.63</v>
      </c>
    </row>
    <row r="206" spans="1:2" x14ac:dyDescent="0.25">
      <c r="A206">
        <f>pgb_industrial_split_pow_ic!G206</f>
        <v>235</v>
      </c>
      <c r="B206">
        <f>pgb_industrial_split_pow_ic!H206</f>
        <v>96.73</v>
      </c>
    </row>
    <row r="207" spans="1:2" x14ac:dyDescent="0.25">
      <c r="A207">
        <f>pgb_industrial_split_pow_ic!G207</f>
        <v>249</v>
      </c>
      <c r="B207">
        <f>pgb_industrial_split_pow_ic!H207</f>
        <v>40.81</v>
      </c>
    </row>
    <row r="208" spans="1:2" x14ac:dyDescent="0.25">
      <c r="A208">
        <f>pgb_industrial_split_pow_ic!G208</f>
        <v>236</v>
      </c>
      <c r="B208">
        <f>pgb_industrial_split_pow_ic!H208</f>
        <v>0</v>
      </c>
    </row>
    <row r="209" spans="1:2" x14ac:dyDescent="0.25">
      <c r="A209">
        <f>pgb_industrial_split_pow_ic!G209</f>
        <v>257</v>
      </c>
      <c r="B209">
        <f>pgb_industrial_split_pow_ic!H209</f>
        <v>84.19</v>
      </c>
    </row>
    <row r="210" spans="1:2" x14ac:dyDescent="0.25">
      <c r="A210">
        <f>pgb_industrial_split_pow_ic!G210</f>
        <v>228</v>
      </c>
      <c r="B210">
        <f>pgb_industrial_split_pow_ic!H210</f>
        <v>71.86</v>
      </c>
    </row>
    <row r="211" spans="1:2" x14ac:dyDescent="0.25">
      <c r="A211">
        <f>pgb_industrial_split_pow_ic!G211</f>
        <v>225</v>
      </c>
      <c r="B211">
        <f>pgb_industrial_split_pow_ic!H211</f>
        <v>12.25</v>
      </c>
    </row>
    <row r="212" spans="1:2" x14ac:dyDescent="0.25">
      <c r="A212">
        <f>pgb_industrial_split_pow_ic!G212</f>
        <v>179</v>
      </c>
      <c r="B212">
        <f>pgb_industrial_split_pow_ic!H212</f>
        <v>0</v>
      </c>
    </row>
    <row r="213" spans="1:2" x14ac:dyDescent="0.25">
      <c r="A213">
        <f>pgb_industrial_split_pow_ic!G213</f>
        <v>226</v>
      </c>
      <c r="B213">
        <f>pgb_industrial_split_pow_ic!H213</f>
        <v>0</v>
      </c>
    </row>
    <row r="214" spans="1:2" x14ac:dyDescent="0.25">
      <c r="A214">
        <f>pgb_industrial_split_pow_ic!G214</f>
        <v>229</v>
      </c>
      <c r="B214">
        <f>pgb_industrial_split_pow_ic!H214</f>
        <v>0</v>
      </c>
    </row>
    <row r="215" spans="1:2" x14ac:dyDescent="0.25">
      <c r="A215">
        <f>pgb_industrial_split_pow_ic!G215</f>
        <v>231</v>
      </c>
      <c r="B215">
        <f>pgb_industrial_split_pow_ic!H215</f>
        <v>3.78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545-028E-4090-90F7-BE248CA361D1}">
  <dimension ref="A1:B215"/>
  <sheetViews>
    <sheetView workbookViewId="0">
      <selection activeCell="A35" sqref="A35"/>
    </sheetView>
  </sheetViews>
  <sheetFormatPr defaultRowHeight="15" x14ac:dyDescent="0.25"/>
  <sheetData>
    <row r="1" spans="1:2" x14ac:dyDescent="0.25">
      <c r="A1">
        <v>-9</v>
      </c>
      <c r="B1">
        <v>1</v>
      </c>
    </row>
    <row r="2" spans="1:2" x14ac:dyDescent="0.25">
      <c r="A2">
        <f>pgb_industrial_split_pow_ic!G2</f>
        <v>8</v>
      </c>
      <c r="B2">
        <f>pgb_industrial_split_pow_ic!K2</f>
        <v>0</v>
      </c>
    </row>
    <row r="3" spans="1:2" x14ac:dyDescent="0.25">
      <c r="A3">
        <f>pgb_industrial_split_pow_ic!G3</f>
        <v>11</v>
      </c>
      <c r="B3">
        <f>pgb_industrial_split_pow_ic!K3</f>
        <v>97</v>
      </c>
    </row>
    <row r="4" spans="1:2" x14ac:dyDescent="0.25">
      <c r="A4">
        <f>pgb_industrial_split_pow_ic!G4</f>
        <v>57</v>
      </c>
      <c r="B4">
        <f>pgb_industrial_split_pow_ic!K4</f>
        <v>13149</v>
      </c>
    </row>
    <row r="5" spans="1:2" x14ac:dyDescent="0.25">
      <c r="A5">
        <f>pgb_industrial_split_pow_ic!G5</f>
        <v>13</v>
      </c>
      <c r="B5">
        <f>pgb_industrial_split_pow_ic!K5</f>
        <v>0</v>
      </c>
    </row>
    <row r="6" spans="1:2" x14ac:dyDescent="0.25">
      <c r="A6">
        <f>pgb_industrial_split_pow_ic!G6</f>
        <v>4</v>
      </c>
      <c r="B6">
        <f>pgb_industrial_split_pow_ic!K6</f>
        <v>0</v>
      </c>
    </row>
    <row r="7" spans="1:2" x14ac:dyDescent="0.25">
      <c r="A7">
        <f>pgb_industrial_split_pow_ic!G7</f>
        <v>5</v>
      </c>
      <c r="B7">
        <f>pgb_industrial_split_pow_ic!K7</f>
        <v>404</v>
      </c>
    </row>
    <row r="8" spans="1:2" x14ac:dyDescent="0.25">
      <c r="A8">
        <f>pgb_industrial_split_pow_ic!G8</f>
        <v>9</v>
      </c>
      <c r="B8">
        <f>pgb_industrial_split_pow_ic!K8</f>
        <v>0</v>
      </c>
    </row>
    <row r="9" spans="1:2" x14ac:dyDescent="0.25">
      <c r="A9">
        <f>pgb_industrial_split_pow_ic!G9</f>
        <v>7</v>
      </c>
      <c r="B9">
        <f>pgb_industrial_split_pow_ic!K9</f>
        <v>18185.189999999999</v>
      </c>
    </row>
    <row r="10" spans="1:2" x14ac:dyDescent="0.25">
      <c r="A10">
        <f>pgb_industrial_split_pow_ic!G10</f>
        <v>12</v>
      </c>
      <c r="B10">
        <f>pgb_industrial_split_pow_ic!K10</f>
        <v>2257.9</v>
      </c>
    </row>
    <row r="11" spans="1:2" x14ac:dyDescent="0.25">
      <c r="A11">
        <f>pgb_industrial_split_pow_ic!G11</f>
        <v>17</v>
      </c>
      <c r="B11">
        <f>pgb_industrial_split_pow_ic!K11</f>
        <v>0</v>
      </c>
    </row>
    <row r="12" spans="1:2" x14ac:dyDescent="0.25">
      <c r="A12">
        <f>pgb_industrial_split_pow_ic!G12</f>
        <v>15</v>
      </c>
      <c r="B12">
        <f>pgb_industrial_split_pow_ic!K12</f>
        <v>44916.2</v>
      </c>
    </row>
    <row r="13" spans="1:2" x14ac:dyDescent="0.25">
      <c r="A13">
        <f>pgb_industrial_split_pow_ic!G13</f>
        <v>14</v>
      </c>
      <c r="B13">
        <f>pgb_industrial_split_pow_ic!K13</f>
        <v>4332.0600000000004</v>
      </c>
    </row>
    <row r="14" spans="1:2" x14ac:dyDescent="0.25">
      <c r="A14">
        <f>pgb_industrial_split_pow_ic!G14</f>
        <v>16</v>
      </c>
      <c r="B14">
        <f>pgb_industrial_split_pow_ic!K14</f>
        <v>6183.9</v>
      </c>
    </row>
    <row r="15" spans="1:2" x14ac:dyDescent="0.25">
      <c r="A15">
        <f>pgb_industrial_split_pow_ic!G15</f>
        <v>32</v>
      </c>
      <c r="B15">
        <f>pgb_industrial_split_pow_ic!K15</f>
        <v>403.8</v>
      </c>
    </row>
    <row r="16" spans="1:2" x14ac:dyDescent="0.25">
      <c r="A16">
        <f>pgb_industrial_split_pow_ic!G16</f>
        <v>26</v>
      </c>
      <c r="B16">
        <f>pgb_industrial_split_pow_ic!K16</f>
        <v>5394</v>
      </c>
    </row>
    <row r="17" spans="1:2" x14ac:dyDescent="0.25">
      <c r="A17">
        <f>pgb_industrial_split_pow_ic!G17</f>
        <v>21</v>
      </c>
      <c r="B17">
        <f>pgb_industrial_split_pow_ic!K17</f>
        <v>8177.7</v>
      </c>
    </row>
    <row r="18" spans="1:2" x14ac:dyDescent="0.25">
      <c r="A18">
        <f>pgb_industrial_split_pow_ic!G18</f>
        <v>20</v>
      </c>
      <c r="B18">
        <f>pgb_industrial_split_pow_ic!K18</f>
        <v>285.39999999999998</v>
      </c>
    </row>
    <row r="19" spans="1:2" x14ac:dyDescent="0.25">
      <c r="A19">
        <f>pgb_industrial_split_pow_ic!G19</f>
        <v>34</v>
      </c>
      <c r="B19">
        <f>pgb_industrial_split_pow_ic!K19</f>
        <v>8596.01</v>
      </c>
    </row>
    <row r="20" spans="1:2" x14ac:dyDescent="0.25">
      <c r="A20">
        <f>pgb_industrial_split_pow_ic!G20</f>
        <v>19</v>
      </c>
      <c r="B20">
        <f>pgb_industrial_split_pow_ic!K20</f>
        <v>11815</v>
      </c>
    </row>
    <row r="21" spans="1:2" x14ac:dyDescent="0.25">
      <c r="A21">
        <f>pgb_industrial_split_pow_ic!G21</f>
        <v>35</v>
      </c>
      <c r="B21">
        <f>pgb_industrial_split_pow_ic!K21</f>
        <v>0</v>
      </c>
    </row>
    <row r="22" spans="1:2" x14ac:dyDescent="0.25">
      <c r="A22">
        <f>pgb_industrial_split_pow_ic!G22</f>
        <v>28</v>
      </c>
      <c r="B22">
        <f>pgb_industrial_split_pow_ic!K22</f>
        <v>0</v>
      </c>
    </row>
    <row r="23" spans="1:2" x14ac:dyDescent="0.25">
      <c r="A23">
        <f>pgb_industrial_split_pow_ic!G23</f>
        <v>23</v>
      </c>
      <c r="B23">
        <f>pgb_industrial_split_pow_ic!K23</f>
        <v>0</v>
      </c>
    </row>
    <row r="24" spans="1:2" x14ac:dyDescent="0.25">
      <c r="A24">
        <f>pgb_industrial_split_pow_ic!G24</f>
        <v>37</v>
      </c>
      <c r="B24">
        <f>pgb_industrial_split_pow_ic!K24</f>
        <v>0</v>
      </c>
    </row>
    <row r="25" spans="1:2" x14ac:dyDescent="0.25">
      <c r="A25">
        <f>pgb_industrial_split_pow_ic!G25</f>
        <v>30</v>
      </c>
      <c r="B25">
        <f>pgb_industrial_split_pow_ic!K25</f>
        <v>1129.18</v>
      </c>
    </row>
    <row r="26" spans="1:2" x14ac:dyDescent="0.25">
      <c r="A26">
        <f>pgb_industrial_split_pow_ic!G26</f>
        <v>18</v>
      </c>
      <c r="B26">
        <f>pgb_industrial_split_pow_ic!K26</f>
        <v>1765</v>
      </c>
    </row>
    <row r="27" spans="1:2" x14ac:dyDescent="0.25">
      <c r="A27">
        <f>pgb_industrial_split_pow_ic!G27</f>
        <v>33</v>
      </c>
      <c r="B27">
        <f>pgb_industrial_split_pow_ic!K27</f>
        <v>742</v>
      </c>
    </row>
    <row r="28" spans="1:2" x14ac:dyDescent="0.25">
      <c r="A28">
        <f>pgb_industrial_split_pow_ic!G28</f>
        <v>31</v>
      </c>
      <c r="B28">
        <f>pgb_industrial_split_pow_ic!K28</f>
        <v>23503.55</v>
      </c>
    </row>
    <row r="29" spans="1:2" x14ac:dyDescent="0.25">
      <c r="A29">
        <f>pgb_industrial_split_pow_ic!G29</f>
        <v>224</v>
      </c>
      <c r="B29">
        <f>pgb_industrial_split_pow_ic!K29</f>
        <v>0</v>
      </c>
    </row>
    <row r="30" spans="1:2" x14ac:dyDescent="0.25">
      <c r="A30">
        <f>pgb_industrial_split_pow_ic!G30</f>
        <v>24</v>
      </c>
      <c r="B30">
        <f>pgb_industrial_split_pow_ic!K30</f>
        <v>876</v>
      </c>
    </row>
    <row r="31" spans="1:2" x14ac:dyDescent="0.25">
      <c r="A31">
        <f>pgb_industrial_split_pow_ic!G31</f>
        <v>25</v>
      </c>
      <c r="B31">
        <f>pgb_industrial_split_pow_ic!K31</f>
        <v>6557.2</v>
      </c>
    </row>
    <row r="32" spans="1:2" x14ac:dyDescent="0.25">
      <c r="A32">
        <f>pgb_industrial_split_pow_ic!G32</f>
        <v>22</v>
      </c>
      <c r="B32">
        <f>pgb_industrial_split_pow_ic!K32</f>
        <v>0</v>
      </c>
    </row>
    <row r="33" spans="1:2" x14ac:dyDescent="0.25">
      <c r="A33">
        <f>pgb_industrial_split_pow_ic!G33</f>
        <v>27</v>
      </c>
      <c r="B33">
        <f>pgb_industrial_split_pow_ic!K33</f>
        <v>0</v>
      </c>
    </row>
    <row r="34" spans="1:2" x14ac:dyDescent="0.25">
      <c r="A34">
        <f>pgb_industrial_split_pow_ic!G34</f>
        <v>64</v>
      </c>
      <c r="B34">
        <f>pgb_industrial_split_pow_ic!K34</f>
        <v>0</v>
      </c>
    </row>
    <row r="35" spans="1:2" x14ac:dyDescent="0.25">
      <c r="A35">
        <f>pgb_industrial_split_pow_ic!G35</f>
        <v>126</v>
      </c>
      <c r="B35">
        <f>pgb_industrial_split_pow_ic!K35</f>
        <v>100</v>
      </c>
    </row>
    <row r="36" spans="1:2" x14ac:dyDescent="0.25">
      <c r="A36">
        <f>pgb_industrial_split_pow_ic!G36</f>
        <v>50</v>
      </c>
      <c r="B36">
        <f>pgb_industrial_split_pow_ic!K36</f>
        <v>0</v>
      </c>
    </row>
    <row r="37" spans="1:2" x14ac:dyDescent="0.25">
      <c r="A37">
        <f>pgb_industrial_split_pow_ic!G37</f>
        <v>36</v>
      </c>
      <c r="B37">
        <f>pgb_industrial_split_pow_ic!K37</f>
        <v>43748.26</v>
      </c>
    </row>
    <row r="38" spans="1:2" x14ac:dyDescent="0.25">
      <c r="A38">
        <f>pgb_industrial_split_pow_ic!G38</f>
        <v>125</v>
      </c>
      <c r="B38">
        <f>pgb_industrial_split_pow_ic!K38</f>
        <v>52.75</v>
      </c>
    </row>
    <row r="39" spans="1:2" x14ac:dyDescent="0.25">
      <c r="A39">
        <f>pgb_industrial_split_pow_ic!G39</f>
        <v>40</v>
      </c>
      <c r="B39">
        <f>pgb_industrial_split_pow_ic!K39</f>
        <v>71</v>
      </c>
    </row>
    <row r="40" spans="1:2" x14ac:dyDescent="0.25">
      <c r="A40">
        <f>pgb_industrial_split_pow_ic!G40</f>
        <v>207</v>
      </c>
      <c r="B40">
        <f>pgb_industrial_split_pow_ic!K40</f>
        <v>0</v>
      </c>
    </row>
    <row r="41" spans="1:2" x14ac:dyDescent="0.25">
      <c r="A41">
        <f>pgb_industrial_split_pow_ic!G41</f>
        <v>115</v>
      </c>
      <c r="B41">
        <f>pgb_industrial_split_pow_ic!K41</f>
        <v>459.4009953559123</v>
      </c>
    </row>
    <row r="42" spans="1:2" x14ac:dyDescent="0.25">
      <c r="A42">
        <f>pgb_industrial_split_pow_ic!G42</f>
        <v>45</v>
      </c>
      <c r="B42">
        <f>pgb_industrial_split_pow_ic!K42</f>
        <v>10849.2</v>
      </c>
    </row>
    <row r="43" spans="1:2" x14ac:dyDescent="0.25">
      <c r="A43">
        <f>pgb_industrial_split_pow_ic!G43</f>
        <v>51</v>
      </c>
      <c r="B43">
        <f>pgb_industrial_split_pow_ic!K43</f>
        <v>673400.1</v>
      </c>
    </row>
    <row r="44" spans="1:2" x14ac:dyDescent="0.25">
      <c r="A44">
        <f>pgb_industrial_split_pow_ic!G44</f>
        <v>49</v>
      </c>
      <c r="B44">
        <f>pgb_industrial_split_pow_ic!K44</f>
        <v>5147.82</v>
      </c>
    </row>
    <row r="45" spans="1:2" x14ac:dyDescent="0.25">
      <c r="A45">
        <f>pgb_industrial_split_pow_ic!G45</f>
        <v>128</v>
      </c>
      <c r="B45">
        <f>pgb_industrial_split_pow_ic!K45</f>
        <v>0</v>
      </c>
    </row>
    <row r="46" spans="1:2" x14ac:dyDescent="0.25">
      <c r="A46">
        <f>pgb_industrial_split_pow_ic!G46</f>
        <v>46</v>
      </c>
      <c r="B46">
        <f>pgb_industrial_split_pow_ic!K46</f>
        <v>0</v>
      </c>
    </row>
    <row r="47" spans="1:2" x14ac:dyDescent="0.25">
      <c r="A47">
        <f>pgb_industrial_split_pow_ic!G47</f>
        <v>41</v>
      </c>
      <c r="B47">
        <f>pgb_industrial_split_pow_ic!K47</f>
        <v>510.76627374319855</v>
      </c>
    </row>
    <row r="48" spans="1:2" x14ac:dyDescent="0.25">
      <c r="A48">
        <f>pgb_industrial_split_pow_ic!G48</f>
        <v>48</v>
      </c>
      <c r="B48">
        <f>pgb_industrial_split_pow_ic!K48</f>
        <v>341</v>
      </c>
    </row>
    <row r="49" spans="1:2" x14ac:dyDescent="0.25">
      <c r="A49">
        <f>pgb_industrial_split_pow_ic!G49</f>
        <v>43</v>
      </c>
      <c r="B49">
        <f>pgb_industrial_split_pow_ic!K49</f>
        <v>821</v>
      </c>
    </row>
    <row r="50" spans="1:2" x14ac:dyDescent="0.25">
      <c r="A50">
        <f>pgb_industrial_split_pow_ic!G50</f>
        <v>87</v>
      </c>
      <c r="B50">
        <f>pgb_industrial_split_pow_ic!K50</f>
        <v>1895.8</v>
      </c>
    </row>
    <row r="51" spans="1:2" x14ac:dyDescent="0.25">
      <c r="A51">
        <f>pgb_industrial_split_pow_ic!G51</f>
        <v>61</v>
      </c>
      <c r="B51">
        <f>pgb_industrial_split_pow_ic!K51</f>
        <v>4346.2</v>
      </c>
    </row>
    <row r="52" spans="1:2" x14ac:dyDescent="0.25">
      <c r="A52">
        <f>pgb_industrial_split_pow_ic!G52</f>
        <v>233</v>
      </c>
      <c r="B52">
        <f>pgb_industrial_split_pow_ic!K52</f>
        <v>0</v>
      </c>
    </row>
    <row r="53" spans="1:2" x14ac:dyDescent="0.25">
      <c r="A53">
        <f>pgb_industrial_split_pow_ic!G53</f>
        <v>67</v>
      </c>
      <c r="B53">
        <f>pgb_industrial_split_pow_ic!K53</f>
        <v>1255.3</v>
      </c>
    </row>
    <row r="54" spans="1:2" x14ac:dyDescent="0.25">
      <c r="A54">
        <f>pgb_industrial_split_pow_ic!G54</f>
        <v>68</v>
      </c>
      <c r="B54">
        <f>pgb_industrial_split_pow_ic!K54</f>
        <v>13745.42</v>
      </c>
    </row>
    <row r="55" spans="1:2" x14ac:dyDescent="0.25">
      <c r="A55">
        <f>pgb_industrial_split_pow_ic!G55</f>
        <v>52</v>
      </c>
      <c r="B55">
        <f>pgb_industrial_split_pow_ic!K55</f>
        <v>5356</v>
      </c>
    </row>
    <row r="56" spans="1:2" x14ac:dyDescent="0.25">
      <c r="A56">
        <f>pgb_industrial_split_pow_ic!G56</f>
        <v>59</v>
      </c>
      <c r="B56">
        <f>pgb_industrial_split_pow_ic!K56</f>
        <v>82</v>
      </c>
    </row>
    <row r="57" spans="1:2" x14ac:dyDescent="0.25">
      <c r="A57">
        <f>pgb_industrial_split_pow_ic!G57</f>
        <v>53</v>
      </c>
      <c r="B57">
        <f>pgb_industrial_split_pow_ic!K57</f>
        <v>0</v>
      </c>
    </row>
    <row r="58" spans="1:2" x14ac:dyDescent="0.25">
      <c r="A58">
        <f>pgb_industrial_split_pow_ic!G58</f>
        <v>56</v>
      </c>
      <c r="B58">
        <f>pgb_industrial_split_pow_ic!K58</f>
        <v>3293.8</v>
      </c>
    </row>
    <row r="59" spans="1:2" x14ac:dyDescent="0.25">
      <c r="A59">
        <f>pgb_industrial_split_pow_ic!G59</f>
        <v>58</v>
      </c>
      <c r="B59">
        <f>pgb_industrial_split_pow_ic!K59</f>
        <v>1706.9</v>
      </c>
    </row>
    <row r="60" spans="1:2" x14ac:dyDescent="0.25">
      <c r="A60">
        <f>pgb_industrial_split_pow_ic!G60</f>
        <v>62</v>
      </c>
      <c r="B60">
        <f>pgb_industrial_split_pow_ic!K60</f>
        <v>27131.360000000001</v>
      </c>
    </row>
    <row r="61" spans="1:2" x14ac:dyDescent="0.25">
      <c r="A61">
        <f>pgb_industrial_split_pow_ic!G61</f>
        <v>199</v>
      </c>
      <c r="B61">
        <f>pgb_industrial_split_pow_ic!K61</f>
        <v>0</v>
      </c>
    </row>
    <row r="62" spans="1:2" x14ac:dyDescent="0.25">
      <c r="A62">
        <f>pgb_industrial_split_pow_ic!G62</f>
        <v>91</v>
      </c>
      <c r="B62">
        <f>pgb_industrial_split_pow_ic!K62</f>
        <v>0</v>
      </c>
    </row>
    <row r="63" spans="1:2" x14ac:dyDescent="0.25">
      <c r="A63">
        <f>pgb_industrial_split_pow_ic!G63</f>
        <v>54</v>
      </c>
      <c r="B63">
        <f>pgb_industrial_split_pow_ic!K63</f>
        <v>88</v>
      </c>
    </row>
    <row r="64" spans="1:2" x14ac:dyDescent="0.25">
      <c r="A64">
        <f>pgb_industrial_split_pow_ic!G64</f>
        <v>60</v>
      </c>
      <c r="B64">
        <f>pgb_industrial_split_pow_ic!K64</f>
        <v>3170</v>
      </c>
    </row>
    <row r="65" spans="1:2" x14ac:dyDescent="0.25">
      <c r="A65">
        <f>pgb_industrial_split_pow_ic!G65</f>
        <v>79</v>
      </c>
      <c r="B65">
        <f>pgb_industrial_split_pow_ic!K65</f>
        <v>0</v>
      </c>
    </row>
    <row r="66" spans="1:2" x14ac:dyDescent="0.25">
      <c r="A66">
        <f>pgb_industrial_split_pow_ic!G66</f>
        <v>76</v>
      </c>
      <c r="B66">
        <f>pgb_industrial_split_pow_ic!K66</f>
        <v>0</v>
      </c>
    </row>
    <row r="67" spans="1:2" x14ac:dyDescent="0.25">
      <c r="A67">
        <f>pgb_industrial_split_pow_ic!G67</f>
        <v>81</v>
      </c>
      <c r="B67">
        <f>pgb_industrial_split_pow_ic!K67</f>
        <v>0</v>
      </c>
    </row>
    <row r="68" spans="1:2" x14ac:dyDescent="0.25">
      <c r="A68">
        <f>pgb_industrial_split_pow_ic!G68</f>
        <v>80</v>
      </c>
      <c r="B68">
        <f>pgb_industrial_split_pow_ic!K68</f>
        <v>8813</v>
      </c>
    </row>
    <row r="69" spans="1:2" x14ac:dyDescent="0.25">
      <c r="A69">
        <f>pgb_industrial_split_pow_ic!G69</f>
        <v>77</v>
      </c>
      <c r="B69">
        <f>pgb_industrial_split_pow_ic!K69</f>
        <v>84524.08</v>
      </c>
    </row>
    <row r="70" spans="1:2" x14ac:dyDescent="0.25">
      <c r="A70">
        <f>pgb_industrial_split_pow_ic!G70</f>
        <v>1</v>
      </c>
      <c r="B70">
        <f>pgb_industrial_split_pow_ic!K70</f>
        <v>0</v>
      </c>
    </row>
    <row r="71" spans="1:2" x14ac:dyDescent="0.25">
      <c r="A71">
        <f>pgb_industrial_split_pow_ic!G71</f>
        <v>78</v>
      </c>
      <c r="B71">
        <f>pgb_industrial_split_pow_ic!K71</f>
        <v>60</v>
      </c>
    </row>
    <row r="72" spans="1:2" x14ac:dyDescent="0.25">
      <c r="A72">
        <f>pgb_industrial_split_pow_ic!G72</f>
        <v>89</v>
      </c>
      <c r="B72">
        <f>pgb_industrial_split_pow_ic!K72</f>
        <v>0</v>
      </c>
    </row>
    <row r="73" spans="1:2" x14ac:dyDescent="0.25">
      <c r="A73">
        <f>pgb_industrial_split_pow_ic!G73</f>
        <v>71</v>
      </c>
      <c r="B73">
        <f>pgb_industrial_split_pow_ic!K73</f>
        <v>1278</v>
      </c>
    </row>
    <row r="74" spans="1:2" x14ac:dyDescent="0.25">
      <c r="A74">
        <f>pgb_industrial_split_pow_ic!G74</f>
        <v>69</v>
      </c>
      <c r="B74">
        <f>pgb_industrial_split_pow_ic!K74</f>
        <v>93758.75</v>
      </c>
    </row>
    <row r="75" spans="1:2" x14ac:dyDescent="0.25">
      <c r="A75">
        <f>pgb_industrial_split_pow_ic!G75</f>
        <v>73</v>
      </c>
      <c r="B75">
        <f>pgb_industrial_split_pow_ic!K75</f>
        <v>1214</v>
      </c>
    </row>
    <row r="76" spans="1:2" x14ac:dyDescent="0.25">
      <c r="A76">
        <f>pgb_industrial_split_pow_ic!G76</f>
        <v>74</v>
      </c>
      <c r="B76">
        <f>pgb_industrial_split_pow_ic!K76</f>
        <v>0</v>
      </c>
    </row>
    <row r="77" spans="1:2" x14ac:dyDescent="0.25">
      <c r="A77">
        <f>pgb_industrial_split_pow_ic!G77</f>
        <v>63</v>
      </c>
      <c r="B77">
        <f>pgb_industrial_split_pow_ic!K77</f>
        <v>12041.41</v>
      </c>
    </row>
    <row r="78" spans="1:2" x14ac:dyDescent="0.25">
      <c r="A78">
        <f>pgb_industrial_split_pow_ic!G78</f>
        <v>70</v>
      </c>
      <c r="B78">
        <f>pgb_industrial_split_pow_ic!K78</f>
        <v>0</v>
      </c>
    </row>
    <row r="79" spans="1:2" x14ac:dyDescent="0.25">
      <c r="A79">
        <f>pgb_industrial_split_pow_ic!G79</f>
        <v>94</v>
      </c>
      <c r="B79">
        <f>pgb_industrial_split_pow_ic!K79</f>
        <v>355</v>
      </c>
    </row>
    <row r="80" spans="1:2" x14ac:dyDescent="0.25">
      <c r="A80">
        <f>pgb_industrial_split_pow_ic!G80</f>
        <v>93</v>
      </c>
      <c r="B80">
        <f>pgb_industrial_split_pow_ic!K80</f>
        <v>677</v>
      </c>
    </row>
    <row r="81" spans="1:2" x14ac:dyDescent="0.25">
      <c r="A81">
        <f>pgb_industrial_split_pow_ic!G81</f>
        <v>90</v>
      </c>
      <c r="B81">
        <f>pgb_industrial_split_pow_ic!K81</f>
        <v>0</v>
      </c>
    </row>
    <row r="82" spans="1:2" x14ac:dyDescent="0.25">
      <c r="A82">
        <f>pgb_industrial_split_pow_ic!G82</f>
        <v>96</v>
      </c>
      <c r="B82">
        <f>pgb_industrial_split_pow_ic!K82</f>
        <v>0</v>
      </c>
    </row>
    <row r="83" spans="1:2" x14ac:dyDescent="0.25">
      <c r="A83">
        <f>pgb_industrial_split_pow_ic!G83</f>
        <v>83</v>
      </c>
      <c r="B83">
        <f>pgb_industrial_split_pow_ic!K83</f>
        <v>0</v>
      </c>
    </row>
    <row r="84" spans="1:2" x14ac:dyDescent="0.25">
      <c r="A84">
        <f>pgb_industrial_split_pow_ic!G84</f>
        <v>95</v>
      </c>
      <c r="B84">
        <f>pgb_industrial_split_pow_ic!K84</f>
        <v>0</v>
      </c>
    </row>
    <row r="85" spans="1:2" x14ac:dyDescent="0.25">
      <c r="A85">
        <f>pgb_industrial_split_pow_ic!G85</f>
        <v>86</v>
      </c>
      <c r="B85">
        <f>pgb_industrial_split_pow_ic!K85</f>
        <v>735.2</v>
      </c>
    </row>
    <row r="86" spans="1:2" x14ac:dyDescent="0.25">
      <c r="A86">
        <f>pgb_industrial_split_pow_ic!G86</f>
        <v>84</v>
      </c>
      <c r="B86">
        <f>pgb_industrial_split_pow_ic!K86</f>
        <v>12098</v>
      </c>
    </row>
    <row r="87" spans="1:2" x14ac:dyDescent="0.25">
      <c r="A87">
        <f>pgb_industrial_split_pow_ic!G87</f>
        <v>97</v>
      </c>
      <c r="B87">
        <f>pgb_industrial_split_pow_ic!K87</f>
        <v>4122.3</v>
      </c>
    </row>
    <row r="88" spans="1:2" x14ac:dyDescent="0.25">
      <c r="A88">
        <f>pgb_industrial_split_pow_ic!G88</f>
        <v>106</v>
      </c>
      <c r="B88">
        <f>pgb_industrial_split_pow_ic!K88</f>
        <v>0</v>
      </c>
    </row>
    <row r="89" spans="1:2" x14ac:dyDescent="0.25">
      <c r="A89">
        <f>pgb_industrial_split_pow_ic!G89</f>
        <v>100</v>
      </c>
      <c r="B89">
        <f>pgb_industrial_split_pow_ic!K89</f>
        <v>189457.59</v>
      </c>
    </row>
    <row r="90" spans="1:2" x14ac:dyDescent="0.25">
      <c r="A90">
        <f>pgb_industrial_split_pow_ic!G90</f>
        <v>98</v>
      </c>
      <c r="B90">
        <f>pgb_industrial_split_pow_ic!K90</f>
        <v>35301.39</v>
      </c>
    </row>
    <row r="91" spans="1:2" x14ac:dyDescent="0.25">
      <c r="A91">
        <f>pgb_industrial_split_pow_ic!G91</f>
        <v>105</v>
      </c>
      <c r="B91">
        <f>pgb_industrial_split_pow_ic!K91</f>
        <v>58815.41</v>
      </c>
    </row>
    <row r="92" spans="1:2" x14ac:dyDescent="0.25">
      <c r="A92">
        <f>pgb_industrial_split_pow_ic!G92</f>
        <v>104</v>
      </c>
      <c r="B92">
        <f>pgb_industrial_split_pow_ic!K92</f>
        <v>17343</v>
      </c>
    </row>
    <row r="93" spans="1:2" x14ac:dyDescent="0.25">
      <c r="A93">
        <f>pgb_industrial_split_pow_ic!G93</f>
        <v>99</v>
      </c>
      <c r="B93">
        <f>pgb_industrial_split_pow_ic!K93</f>
        <v>5892</v>
      </c>
    </row>
    <row r="94" spans="1:2" x14ac:dyDescent="0.25">
      <c r="A94">
        <f>pgb_industrial_split_pow_ic!G94</f>
        <v>102</v>
      </c>
      <c r="B94">
        <f>pgb_industrial_split_pow_ic!K94</f>
        <v>88</v>
      </c>
    </row>
    <row r="95" spans="1:2" x14ac:dyDescent="0.25">
      <c r="A95">
        <f>pgb_industrial_split_pow_ic!G95</f>
        <v>101</v>
      </c>
      <c r="B95">
        <f>pgb_industrial_split_pow_ic!K95</f>
        <v>14484</v>
      </c>
    </row>
    <row r="96" spans="1:2" x14ac:dyDescent="0.25">
      <c r="A96">
        <f>pgb_industrial_split_pow_ic!G96</f>
        <v>107</v>
      </c>
      <c r="B96">
        <f>pgb_industrial_split_pow_ic!K96</f>
        <v>75539.679999999993</v>
      </c>
    </row>
    <row r="97" spans="1:2" x14ac:dyDescent="0.25">
      <c r="A97">
        <f>pgb_industrial_split_pow_ic!G97</f>
        <v>118</v>
      </c>
      <c r="B97">
        <f>pgb_industrial_split_pow_ic!K97</f>
        <v>694.06</v>
      </c>
    </row>
    <row r="98" spans="1:2" x14ac:dyDescent="0.25">
      <c r="A98">
        <f>pgb_industrial_split_pow_ic!G98</f>
        <v>113</v>
      </c>
      <c r="B98">
        <f>pgb_industrial_split_pow_ic!K98</f>
        <v>220250.4</v>
      </c>
    </row>
    <row r="99" spans="1:2" x14ac:dyDescent="0.25">
      <c r="A99">
        <f>pgb_industrial_split_pow_ic!G99</f>
        <v>119</v>
      </c>
      <c r="B99">
        <f>pgb_industrial_split_pow_ic!K99</f>
        <v>4237</v>
      </c>
    </row>
    <row r="100" spans="1:2" x14ac:dyDescent="0.25">
      <c r="A100">
        <f>pgb_industrial_split_pow_ic!G100</f>
        <v>130</v>
      </c>
      <c r="B100">
        <f>pgb_industrial_split_pow_ic!K100</f>
        <v>17494</v>
      </c>
    </row>
    <row r="101" spans="1:2" x14ac:dyDescent="0.25">
      <c r="A101">
        <f>pgb_industrial_split_pow_ic!G101</f>
        <v>120</v>
      </c>
      <c r="B101">
        <f>pgb_industrial_split_pow_ic!K101</f>
        <v>679.21</v>
      </c>
    </row>
    <row r="102" spans="1:2" x14ac:dyDescent="0.25">
      <c r="A102">
        <f>pgb_industrial_split_pow_ic!G102</f>
        <v>2</v>
      </c>
      <c r="B102">
        <f>pgb_industrial_split_pow_ic!K102</f>
        <v>0</v>
      </c>
    </row>
    <row r="103" spans="1:2" x14ac:dyDescent="0.25">
      <c r="A103">
        <f>pgb_industrial_split_pow_ic!G103</f>
        <v>131</v>
      </c>
      <c r="B103">
        <f>pgb_industrial_split_pow_ic!K103</f>
        <v>3170</v>
      </c>
    </row>
    <row r="104" spans="1:2" x14ac:dyDescent="0.25">
      <c r="A104">
        <f>pgb_industrial_split_pow_ic!G104</f>
        <v>132</v>
      </c>
      <c r="B104">
        <f>pgb_industrial_split_pow_ic!K104</f>
        <v>77112.710000000006</v>
      </c>
    </row>
    <row r="105" spans="1:2" x14ac:dyDescent="0.25">
      <c r="A105">
        <f>pgb_industrial_split_pow_ic!G105</f>
        <v>124</v>
      </c>
      <c r="B105">
        <f>pgb_industrial_split_pow_ic!K105</f>
        <v>15217.3</v>
      </c>
    </row>
    <row r="106" spans="1:2" x14ac:dyDescent="0.25">
      <c r="A106">
        <f>pgb_industrial_split_pow_ic!G106</f>
        <v>123</v>
      </c>
      <c r="B106">
        <f>pgb_industrial_split_pow_ic!K106</f>
        <v>728</v>
      </c>
    </row>
    <row r="107" spans="1:2" x14ac:dyDescent="0.25">
      <c r="A107">
        <f>pgb_industrial_split_pow_ic!G107</f>
        <v>108</v>
      </c>
      <c r="B107">
        <f>pgb_industrial_split_pow_ic!K107</f>
        <v>0</v>
      </c>
    </row>
    <row r="108" spans="1:2" x14ac:dyDescent="0.25">
      <c r="A108">
        <f>pgb_industrial_split_pow_ic!G108</f>
        <v>122</v>
      </c>
      <c r="B108">
        <f>pgb_industrial_split_pow_ic!K108</f>
        <v>894</v>
      </c>
    </row>
    <row r="109" spans="1:2" x14ac:dyDescent="0.25">
      <c r="A109">
        <f>pgb_industrial_split_pow_ic!G109</f>
        <v>109</v>
      </c>
      <c r="B109">
        <f>pgb_industrial_split_pow_ic!K109</f>
        <v>2172.6</v>
      </c>
    </row>
    <row r="110" spans="1:2" x14ac:dyDescent="0.25">
      <c r="A110">
        <f>pgb_industrial_split_pow_ic!G110</f>
        <v>116</v>
      </c>
      <c r="B110">
        <f>pgb_industrial_split_pow_ic!K110</f>
        <v>0</v>
      </c>
    </row>
    <row r="111" spans="1:2" x14ac:dyDescent="0.25">
      <c r="A111">
        <f>pgb_industrial_split_pow_ic!G111</f>
        <v>114</v>
      </c>
      <c r="B111">
        <f>pgb_industrial_split_pow_ic!K111</f>
        <v>64</v>
      </c>
    </row>
    <row r="112" spans="1:2" x14ac:dyDescent="0.25">
      <c r="A112">
        <f>pgb_industrial_split_pow_ic!G112</f>
        <v>127</v>
      </c>
      <c r="B112">
        <f>pgb_industrial_split_pow_ic!K112</f>
        <v>10714</v>
      </c>
    </row>
    <row r="113" spans="1:2" x14ac:dyDescent="0.25">
      <c r="A113">
        <f>pgb_industrial_split_pow_ic!G113</f>
        <v>111</v>
      </c>
      <c r="B113">
        <f>pgb_industrial_split_pow_ic!K113</f>
        <v>0</v>
      </c>
    </row>
    <row r="114" spans="1:2" x14ac:dyDescent="0.25">
      <c r="A114">
        <f>pgb_industrial_split_pow_ic!G114</f>
        <v>117</v>
      </c>
      <c r="B114">
        <f>pgb_industrial_split_pow_ic!K114</f>
        <v>3063</v>
      </c>
    </row>
    <row r="115" spans="1:2" x14ac:dyDescent="0.25">
      <c r="A115">
        <f>pgb_industrial_split_pow_ic!G115</f>
        <v>121</v>
      </c>
      <c r="B115">
        <f>pgb_industrial_split_pow_ic!K115</f>
        <v>0</v>
      </c>
    </row>
    <row r="116" spans="1:2" x14ac:dyDescent="0.25">
      <c r="A116">
        <f>pgb_industrial_split_pow_ic!G116</f>
        <v>140</v>
      </c>
      <c r="B116">
        <f>pgb_industrial_split_pow_ic!K116</f>
        <v>0</v>
      </c>
    </row>
    <row r="117" spans="1:2" x14ac:dyDescent="0.25">
      <c r="A117">
        <f>pgb_industrial_split_pow_ic!G117</f>
        <v>138</v>
      </c>
      <c r="B117">
        <f>pgb_industrial_split_pow_ic!K117</f>
        <v>1230</v>
      </c>
    </row>
    <row r="118" spans="1:2" x14ac:dyDescent="0.25">
      <c r="A118">
        <f>pgb_industrial_split_pow_ic!G118</f>
        <v>151</v>
      </c>
      <c r="B118">
        <f>pgb_industrial_split_pow_ic!K118</f>
        <v>135</v>
      </c>
    </row>
    <row r="119" spans="1:2" x14ac:dyDescent="0.25">
      <c r="A119">
        <f>pgb_industrial_split_pow_ic!G119</f>
        <v>134</v>
      </c>
      <c r="B119">
        <f>pgb_industrial_split_pow_ic!K119</f>
        <v>0</v>
      </c>
    </row>
    <row r="120" spans="1:2" x14ac:dyDescent="0.25">
      <c r="A120">
        <f>pgb_industrial_split_pow_ic!G120</f>
        <v>136</v>
      </c>
      <c r="B120">
        <f>pgb_industrial_split_pow_ic!K120</f>
        <v>21769.5</v>
      </c>
    </row>
    <row r="121" spans="1:2" x14ac:dyDescent="0.25">
      <c r="A121">
        <f>pgb_industrial_split_pow_ic!G121</f>
        <v>133</v>
      </c>
      <c r="B121">
        <f>pgb_industrial_split_pow_ic!K121</f>
        <v>0</v>
      </c>
    </row>
    <row r="122" spans="1:2" x14ac:dyDescent="0.25">
      <c r="A122">
        <f>pgb_industrial_split_pow_ic!G122</f>
        <v>145</v>
      </c>
      <c r="B122">
        <f>pgb_industrial_split_pow_ic!K122</f>
        <v>0</v>
      </c>
    </row>
    <row r="123" spans="1:2" x14ac:dyDescent="0.25">
      <c r="A123">
        <f>pgb_industrial_split_pow_ic!G123</f>
        <v>148</v>
      </c>
      <c r="B123">
        <f>pgb_industrial_split_pow_ic!K123</f>
        <v>452.8</v>
      </c>
    </row>
    <row r="124" spans="1:2" x14ac:dyDescent="0.25">
      <c r="A124">
        <f>pgb_industrial_split_pow_ic!G124</f>
        <v>137</v>
      </c>
      <c r="B124">
        <f>pgb_industrial_split_pow_ic!K124</f>
        <v>0</v>
      </c>
    </row>
    <row r="125" spans="1:2" x14ac:dyDescent="0.25">
      <c r="A125">
        <f>pgb_industrial_split_pow_ic!G125</f>
        <v>143</v>
      </c>
      <c r="B125">
        <f>pgb_industrial_split_pow_ic!K125</f>
        <v>51.8</v>
      </c>
    </row>
    <row r="126" spans="1:2" x14ac:dyDescent="0.25">
      <c r="A126">
        <f>pgb_industrial_split_pow_ic!G126</f>
        <v>149</v>
      </c>
      <c r="B126">
        <f>pgb_industrial_split_pow_ic!K126</f>
        <v>476</v>
      </c>
    </row>
    <row r="127" spans="1:2" x14ac:dyDescent="0.25">
      <c r="A127">
        <f>pgb_industrial_split_pow_ic!G127</f>
        <v>135</v>
      </c>
      <c r="B127">
        <f>pgb_industrial_split_pow_ic!K127</f>
        <v>42594.83</v>
      </c>
    </row>
    <row r="128" spans="1:2" x14ac:dyDescent="0.25">
      <c r="A128">
        <f>pgb_industrial_split_pow_ic!G128</f>
        <v>75</v>
      </c>
      <c r="B128">
        <f>pgb_industrial_split_pow_ic!K128</f>
        <v>0</v>
      </c>
    </row>
    <row r="129" spans="1:2" x14ac:dyDescent="0.25">
      <c r="A129">
        <f>pgb_industrial_split_pow_ic!G129</f>
        <v>147</v>
      </c>
      <c r="B129">
        <f>pgb_industrial_split_pow_ic!K129</f>
        <v>2520</v>
      </c>
    </row>
    <row r="130" spans="1:2" x14ac:dyDescent="0.25">
      <c r="A130">
        <f>pgb_industrial_split_pow_ic!G130</f>
        <v>141</v>
      </c>
      <c r="B130">
        <f>pgb_industrial_split_pow_ic!K130</f>
        <v>0</v>
      </c>
    </row>
    <row r="131" spans="1:2" x14ac:dyDescent="0.25">
      <c r="A131">
        <f>pgb_industrial_split_pow_ic!G131</f>
        <v>139</v>
      </c>
      <c r="B131">
        <f>pgb_industrial_split_pow_ic!K131</f>
        <v>1888</v>
      </c>
    </row>
    <row r="132" spans="1:2" x14ac:dyDescent="0.25">
      <c r="A132">
        <f>pgb_industrial_split_pow_ic!G132</f>
        <v>150</v>
      </c>
      <c r="B132">
        <f>pgb_industrial_split_pow_ic!K132</f>
        <v>218.5</v>
      </c>
    </row>
    <row r="133" spans="1:2" x14ac:dyDescent="0.25">
      <c r="A133">
        <f>pgb_industrial_split_pow_ic!G133</f>
        <v>157</v>
      </c>
      <c r="B133">
        <f>pgb_industrial_split_pow_ic!K133</f>
        <v>4921.7</v>
      </c>
    </row>
    <row r="134" spans="1:2" x14ac:dyDescent="0.25">
      <c r="A134">
        <f>pgb_industrial_split_pow_ic!G134</f>
        <v>160</v>
      </c>
      <c r="B134">
        <f>pgb_industrial_split_pow_ic!K134</f>
        <v>0</v>
      </c>
    </row>
    <row r="135" spans="1:2" x14ac:dyDescent="0.25">
      <c r="A135">
        <f>pgb_industrial_split_pow_ic!G135</f>
        <v>146</v>
      </c>
      <c r="B135">
        <f>pgb_industrial_split_pow_ic!K135</f>
        <v>901.3</v>
      </c>
    </row>
    <row r="136" spans="1:2" x14ac:dyDescent="0.25">
      <c r="A136">
        <f>pgb_industrial_split_pow_ic!G136</f>
        <v>161</v>
      </c>
      <c r="B136">
        <f>pgb_industrial_split_pow_ic!K136</f>
        <v>0</v>
      </c>
    </row>
    <row r="137" spans="1:2" x14ac:dyDescent="0.25">
      <c r="A137">
        <f>pgb_industrial_split_pow_ic!G137</f>
        <v>164</v>
      </c>
      <c r="B137">
        <f>pgb_industrial_split_pow_ic!K137</f>
        <v>0</v>
      </c>
    </row>
    <row r="138" spans="1:2" x14ac:dyDescent="0.25">
      <c r="A138">
        <f>pgb_industrial_split_pow_ic!G138</f>
        <v>163</v>
      </c>
      <c r="B138">
        <f>pgb_industrial_split_pow_ic!K138</f>
        <v>0</v>
      </c>
    </row>
    <row r="139" spans="1:2" x14ac:dyDescent="0.25">
      <c r="A139">
        <f>pgb_industrial_split_pow_ic!G139</f>
        <v>158</v>
      </c>
      <c r="B139">
        <f>pgb_industrial_split_pow_ic!K139</f>
        <v>23097.53</v>
      </c>
    </row>
    <row r="140" spans="1:2" x14ac:dyDescent="0.25">
      <c r="A140">
        <f>pgb_industrial_split_pow_ic!G140</f>
        <v>152</v>
      </c>
      <c r="B140">
        <f>pgb_industrial_split_pow_ic!K140</f>
        <v>0</v>
      </c>
    </row>
    <row r="141" spans="1:2" x14ac:dyDescent="0.25">
      <c r="A141">
        <f>pgb_industrial_split_pow_ic!G141</f>
        <v>170</v>
      </c>
      <c r="B141">
        <f>pgb_industrial_split_pow_ic!K141</f>
        <v>2454.4</v>
      </c>
    </row>
    <row r="142" spans="1:2" x14ac:dyDescent="0.25">
      <c r="A142">
        <f>pgb_industrial_split_pow_ic!G142</f>
        <v>156</v>
      </c>
      <c r="B142">
        <f>pgb_industrial_split_pow_ic!K142</f>
        <v>186.3</v>
      </c>
    </row>
    <row r="143" spans="1:2" x14ac:dyDescent="0.25">
      <c r="A143">
        <f>pgb_industrial_split_pow_ic!G143</f>
        <v>153</v>
      </c>
      <c r="B143">
        <f>pgb_industrial_split_pow_ic!K143</f>
        <v>0</v>
      </c>
    </row>
    <row r="144" spans="1:2" x14ac:dyDescent="0.25">
      <c r="A144">
        <f>pgb_industrial_split_pow_ic!G144</f>
        <v>155</v>
      </c>
      <c r="B144">
        <f>pgb_industrial_split_pow_ic!K144</f>
        <v>8919.1</v>
      </c>
    </row>
    <row r="145" spans="1:2" x14ac:dyDescent="0.25">
      <c r="A145">
        <f>pgb_industrial_split_pow_ic!G145</f>
        <v>142</v>
      </c>
      <c r="B145">
        <f>pgb_industrial_split_pow_ic!K145</f>
        <v>0</v>
      </c>
    </row>
    <row r="146" spans="1:2" x14ac:dyDescent="0.25">
      <c r="A146">
        <f>pgb_industrial_split_pow_ic!G146</f>
        <v>159</v>
      </c>
      <c r="B146">
        <f>pgb_industrial_split_pow_ic!K146</f>
        <v>1235</v>
      </c>
    </row>
    <row r="147" spans="1:2" x14ac:dyDescent="0.25">
      <c r="A147">
        <f>pgb_industrial_split_pow_ic!G147</f>
        <v>171</v>
      </c>
      <c r="B147">
        <f>pgb_industrial_split_pow_ic!K147</f>
        <v>8118.85</v>
      </c>
    </row>
    <row r="148" spans="1:2" x14ac:dyDescent="0.25">
      <c r="A148">
        <f>pgb_industrial_split_pow_ic!G148</f>
        <v>169</v>
      </c>
      <c r="B148">
        <f>pgb_industrial_split_pow_ic!K148</f>
        <v>16932.61</v>
      </c>
    </row>
    <row r="149" spans="1:2" x14ac:dyDescent="0.25">
      <c r="A149">
        <f>pgb_industrial_split_pow_ic!G149</f>
        <v>181</v>
      </c>
      <c r="B149">
        <f>pgb_industrial_split_pow_ic!K149</f>
        <v>0</v>
      </c>
    </row>
    <row r="150" spans="1:2" x14ac:dyDescent="0.25">
      <c r="A150">
        <f>pgb_industrial_split_pow_ic!G150</f>
        <v>162</v>
      </c>
      <c r="B150">
        <f>pgb_industrial_split_pow_ic!K150</f>
        <v>879.71</v>
      </c>
    </row>
    <row r="151" spans="1:2" x14ac:dyDescent="0.25">
      <c r="A151">
        <f>pgb_industrial_split_pow_ic!G151</f>
        <v>167</v>
      </c>
      <c r="B151">
        <f>pgb_industrial_split_pow_ic!K151</f>
        <v>0</v>
      </c>
    </row>
    <row r="152" spans="1:2" x14ac:dyDescent="0.25">
      <c r="A152">
        <f>pgb_industrial_split_pow_ic!G152</f>
        <v>182</v>
      </c>
      <c r="B152">
        <f>pgb_industrial_split_pow_ic!K152</f>
        <v>0</v>
      </c>
    </row>
    <row r="153" spans="1:2" x14ac:dyDescent="0.25">
      <c r="A153">
        <f>pgb_industrial_split_pow_ic!G153</f>
        <v>166</v>
      </c>
      <c r="B153">
        <f>pgb_industrial_split_pow_ic!K153</f>
        <v>4676.2700000000004</v>
      </c>
    </row>
    <row r="154" spans="1:2" x14ac:dyDescent="0.25">
      <c r="A154">
        <f>pgb_industrial_split_pow_ic!G154</f>
        <v>168</v>
      </c>
      <c r="B154">
        <f>pgb_industrial_split_pow_ic!K154</f>
        <v>11124.38</v>
      </c>
    </row>
    <row r="155" spans="1:2" x14ac:dyDescent="0.25">
      <c r="A155">
        <f>pgb_industrial_split_pow_ic!G155</f>
        <v>177</v>
      </c>
      <c r="B155">
        <f>pgb_industrial_split_pow_ic!K155</f>
        <v>30188.2</v>
      </c>
    </row>
    <row r="156" spans="1:2" x14ac:dyDescent="0.25">
      <c r="A156">
        <f>pgb_industrial_split_pow_ic!G156</f>
        <v>180</v>
      </c>
      <c r="B156">
        <f>pgb_industrial_split_pow_ic!K156</f>
        <v>6141</v>
      </c>
    </row>
    <row r="157" spans="1:2" x14ac:dyDescent="0.25">
      <c r="A157">
        <f>pgb_industrial_split_pow_ic!G157</f>
        <v>178</v>
      </c>
      <c r="B157">
        <f>pgb_industrial_split_pow_ic!K157</f>
        <v>5524.5</v>
      </c>
    </row>
    <row r="158" spans="1:2" x14ac:dyDescent="0.25">
      <c r="A158">
        <f>pgb_industrial_split_pow_ic!G158</f>
        <v>183</v>
      </c>
      <c r="B158">
        <f>pgb_industrial_split_pow_ic!K158</f>
        <v>10541.5</v>
      </c>
    </row>
    <row r="159" spans="1:2" x14ac:dyDescent="0.25">
      <c r="A159">
        <f>pgb_industrial_split_pow_ic!G159</f>
        <v>172</v>
      </c>
      <c r="B159">
        <f>pgb_industrial_split_pow_ic!K159</f>
        <v>11302</v>
      </c>
    </row>
    <row r="160" spans="1:2" x14ac:dyDescent="0.25">
      <c r="A160">
        <f>pgb_industrial_split_pow_ic!G160</f>
        <v>176</v>
      </c>
      <c r="B160">
        <f>pgb_industrial_split_pow_ic!K160</f>
        <v>192238.04</v>
      </c>
    </row>
    <row r="161" spans="1:2" x14ac:dyDescent="0.25">
      <c r="A161">
        <f>pgb_industrial_split_pow_ic!G161</f>
        <v>187</v>
      </c>
      <c r="B161">
        <f>pgb_industrial_split_pow_ic!K161</f>
        <v>0</v>
      </c>
    </row>
    <row r="162" spans="1:2" x14ac:dyDescent="0.25">
      <c r="A162">
        <f>pgb_industrial_split_pow_ic!G162</f>
        <v>238</v>
      </c>
      <c r="B162">
        <f>pgb_industrial_split_pow_ic!K162</f>
        <v>0</v>
      </c>
    </row>
    <row r="163" spans="1:2" x14ac:dyDescent="0.25">
      <c r="A163">
        <f>pgb_industrial_split_pow_ic!G163</f>
        <v>210</v>
      </c>
      <c r="B163">
        <f>pgb_industrial_split_pow_ic!K163</f>
        <v>0</v>
      </c>
    </row>
    <row r="164" spans="1:2" x14ac:dyDescent="0.25">
      <c r="A164">
        <f>pgb_industrial_split_pow_ic!G164</f>
        <v>197</v>
      </c>
      <c r="B164">
        <f>pgb_industrial_split_pow_ic!K164</f>
        <v>0</v>
      </c>
    </row>
    <row r="165" spans="1:2" x14ac:dyDescent="0.25">
      <c r="A165">
        <f>pgb_industrial_split_pow_ic!G165</f>
        <v>184</v>
      </c>
      <c r="B165">
        <f>pgb_industrial_split_pow_ic!K165</f>
        <v>62841.599999999999</v>
      </c>
    </row>
    <row r="166" spans="1:2" x14ac:dyDescent="0.25">
      <c r="A166">
        <f>pgb_industrial_split_pow_ic!G166</f>
        <v>218</v>
      </c>
      <c r="B166">
        <f>pgb_industrial_split_pow_ic!K166</f>
        <v>475.4</v>
      </c>
    </row>
    <row r="167" spans="1:2" x14ac:dyDescent="0.25">
      <c r="A167">
        <f>pgb_industrial_split_pow_ic!G167</f>
        <v>175</v>
      </c>
      <c r="B167">
        <f>pgb_industrial_split_pow_ic!K167</f>
        <v>4565.5</v>
      </c>
    </row>
    <row r="168" spans="1:2" x14ac:dyDescent="0.25">
      <c r="A168">
        <f>pgb_industrial_split_pow_ic!G168</f>
        <v>186</v>
      </c>
      <c r="B168">
        <f>pgb_industrial_split_pow_ic!K168</f>
        <v>0</v>
      </c>
    </row>
    <row r="169" spans="1:2" x14ac:dyDescent="0.25">
      <c r="A169">
        <f>pgb_industrial_split_pow_ic!G169</f>
        <v>209</v>
      </c>
      <c r="B169">
        <f>pgb_industrial_split_pow_ic!K169</f>
        <v>0</v>
      </c>
    </row>
    <row r="170" spans="1:2" x14ac:dyDescent="0.25">
      <c r="A170">
        <f>pgb_industrial_split_pow_ic!G170</f>
        <v>219</v>
      </c>
      <c r="B170">
        <f>pgb_industrial_split_pow_ic!K170</f>
        <v>12413.7</v>
      </c>
    </row>
    <row r="171" spans="1:2" x14ac:dyDescent="0.25">
      <c r="A171">
        <f>pgb_industrial_split_pow_ic!G171</f>
        <v>234</v>
      </c>
      <c r="B171">
        <f>pgb_industrial_split_pow_ic!K171</f>
        <v>60</v>
      </c>
    </row>
    <row r="172" spans="1:2" x14ac:dyDescent="0.25">
      <c r="A172">
        <f>pgb_industrial_split_pow_ic!G172</f>
        <v>212</v>
      </c>
      <c r="B172">
        <f>pgb_industrial_split_pow_ic!K172</f>
        <v>3965</v>
      </c>
    </row>
    <row r="173" spans="1:2" x14ac:dyDescent="0.25">
      <c r="A173">
        <f>pgb_industrial_split_pow_ic!G173</f>
        <v>194</v>
      </c>
      <c r="B173">
        <f>pgb_industrial_split_pow_ic!K173</f>
        <v>1938</v>
      </c>
    </row>
    <row r="174" spans="1:2" x14ac:dyDescent="0.25">
      <c r="A174">
        <f>pgb_industrial_split_pow_ic!G174</f>
        <v>185</v>
      </c>
      <c r="B174">
        <f>pgb_industrial_split_pow_ic!K174</f>
        <v>0</v>
      </c>
    </row>
    <row r="175" spans="1:2" x14ac:dyDescent="0.25">
      <c r="A175">
        <f>pgb_industrial_split_pow_ic!G175</f>
        <v>190</v>
      </c>
      <c r="B175">
        <f>pgb_industrial_split_pow_ic!K175</f>
        <v>0</v>
      </c>
    </row>
    <row r="176" spans="1:2" x14ac:dyDescent="0.25">
      <c r="A176">
        <f>pgb_industrial_split_pow_ic!G176</f>
        <v>227</v>
      </c>
      <c r="B176">
        <f>pgb_industrial_split_pow_ic!K176</f>
        <v>43221.3</v>
      </c>
    </row>
    <row r="177" spans="1:2" x14ac:dyDescent="0.25">
      <c r="A177">
        <f>pgb_industrial_split_pow_ic!G177</f>
        <v>196</v>
      </c>
      <c r="B177">
        <f>pgb_industrial_split_pow_ic!K177</f>
        <v>0</v>
      </c>
    </row>
    <row r="178" spans="1:2" x14ac:dyDescent="0.25">
      <c r="A178">
        <f>pgb_industrial_split_pow_ic!G178</f>
        <v>55</v>
      </c>
      <c r="B178">
        <f>pgb_industrial_split_pow_ic!K178</f>
        <v>50315.03</v>
      </c>
    </row>
    <row r="179" spans="1:2" x14ac:dyDescent="0.25">
      <c r="A179">
        <f>pgb_industrial_split_pow_ic!G179</f>
        <v>112</v>
      </c>
      <c r="B179">
        <f>pgb_industrial_split_pow_ic!K179</f>
        <v>2219.3000000000002</v>
      </c>
    </row>
    <row r="180" spans="1:2" x14ac:dyDescent="0.25">
      <c r="A180">
        <f>pgb_industrial_split_pow_ic!G180</f>
        <v>129</v>
      </c>
      <c r="B180">
        <f>pgb_industrial_split_pow_ic!K180</f>
        <v>0</v>
      </c>
    </row>
    <row r="181" spans="1:2" x14ac:dyDescent="0.25">
      <c r="A181">
        <f>pgb_industrial_split_pow_ic!G181</f>
        <v>110</v>
      </c>
      <c r="B181">
        <f>pgb_industrial_split_pow_ic!K181</f>
        <v>77.2</v>
      </c>
    </row>
    <row r="182" spans="1:2" x14ac:dyDescent="0.25">
      <c r="A182">
        <f>pgb_industrial_split_pow_ic!G182</f>
        <v>251</v>
      </c>
      <c r="B182">
        <f>pgb_industrial_split_pow_ic!K182</f>
        <v>0</v>
      </c>
    </row>
    <row r="183" spans="1:2" x14ac:dyDescent="0.25">
      <c r="A183">
        <f>pgb_industrial_split_pow_ic!G183</f>
        <v>188</v>
      </c>
      <c r="B183">
        <f>pgb_industrial_split_pow_ic!K183</f>
        <v>2200</v>
      </c>
    </row>
    <row r="184" spans="1:2" x14ac:dyDescent="0.25">
      <c r="A184">
        <f>pgb_industrial_split_pow_ic!G184</f>
        <v>191</v>
      </c>
      <c r="B184">
        <f>pgb_industrial_split_pow_ic!K184</f>
        <v>0</v>
      </c>
    </row>
    <row r="185" spans="1:2" x14ac:dyDescent="0.25">
      <c r="A185">
        <f>pgb_industrial_split_pow_ic!G185</f>
        <v>203</v>
      </c>
      <c r="B185">
        <f>pgb_industrial_split_pow_ic!K185</f>
        <v>0</v>
      </c>
    </row>
    <row r="186" spans="1:2" x14ac:dyDescent="0.25">
      <c r="A186">
        <f>pgb_industrial_split_pow_ic!G186</f>
        <v>189</v>
      </c>
      <c r="B186">
        <f>pgb_industrial_split_pow_ic!K186</f>
        <v>13350</v>
      </c>
    </row>
    <row r="187" spans="1:2" x14ac:dyDescent="0.25">
      <c r="A187">
        <f>pgb_industrial_split_pow_ic!G187</f>
        <v>42</v>
      </c>
      <c r="B187">
        <f>pgb_industrial_split_pow_ic!K187</f>
        <v>3443</v>
      </c>
    </row>
    <row r="188" spans="1:2" x14ac:dyDescent="0.25">
      <c r="A188">
        <f>pgb_industrial_split_pow_ic!G188</f>
        <v>200</v>
      </c>
      <c r="B188">
        <f>pgb_industrial_split_pow_ic!K188</f>
        <v>7469</v>
      </c>
    </row>
    <row r="189" spans="1:2" x14ac:dyDescent="0.25">
      <c r="A189">
        <f>pgb_industrial_split_pow_ic!G189</f>
        <v>198</v>
      </c>
      <c r="B189">
        <f>pgb_industrial_split_pow_ic!K189</f>
        <v>5197</v>
      </c>
    </row>
    <row r="190" spans="1:2" x14ac:dyDescent="0.25">
      <c r="A190">
        <f>pgb_industrial_split_pow_ic!G190</f>
        <v>205</v>
      </c>
      <c r="B190">
        <f>pgb_industrial_split_pow_ic!K190</f>
        <v>822.16</v>
      </c>
    </row>
    <row r="191" spans="1:2" x14ac:dyDescent="0.25">
      <c r="A191">
        <f>pgb_industrial_split_pow_ic!G191</f>
        <v>215</v>
      </c>
      <c r="B191">
        <f>pgb_industrial_split_pow_ic!K191</f>
        <v>35334.03</v>
      </c>
    </row>
    <row r="192" spans="1:2" x14ac:dyDescent="0.25">
      <c r="A192">
        <f>pgb_industrial_split_pow_ic!G192</f>
        <v>202</v>
      </c>
      <c r="B192">
        <f>pgb_industrial_split_pow_ic!K192</f>
        <v>0</v>
      </c>
    </row>
    <row r="193" spans="1:2" x14ac:dyDescent="0.25">
      <c r="A193">
        <f>pgb_industrial_split_pow_ic!G193</f>
        <v>214</v>
      </c>
      <c r="B193">
        <f>pgb_industrial_split_pow_ic!K193</f>
        <v>0</v>
      </c>
    </row>
    <row r="194" spans="1:2" x14ac:dyDescent="0.25">
      <c r="A194">
        <f>pgb_industrial_split_pow_ic!G194</f>
        <v>216</v>
      </c>
      <c r="B194">
        <f>pgb_industrial_split_pow_ic!K194</f>
        <v>0</v>
      </c>
    </row>
    <row r="195" spans="1:2" x14ac:dyDescent="0.25">
      <c r="A195">
        <f>pgb_industrial_split_pow_ic!G195</f>
        <v>192</v>
      </c>
      <c r="B195">
        <f>pgb_industrial_split_pow_ic!K195</f>
        <v>2308.6</v>
      </c>
    </row>
    <row r="196" spans="1:2" x14ac:dyDescent="0.25">
      <c r="A196">
        <f>pgb_industrial_split_pow_ic!G196</f>
        <v>211</v>
      </c>
      <c r="B196">
        <f>pgb_industrial_split_pow_ic!K196</f>
        <v>3231</v>
      </c>
    </row>
    <row r="197" spans="1:2" x14ac:dyDescent="0.25">
      <c r="A197">
        <f>pgb_industrial_split_pow_ic!G197</f>
        <v>217</v>
      </c>
      <c r="B197">
        <f>pgb_industrial_split_pow_ic!K197</f>
        <v>35337.72</v>
      </c>
    </row>
    <row r="198" spans="1:2" x14ac:dyDescent="0.25">
      <c r="A198">
        <f>pgb_industrial_split_pow_ic!G198</f>
        <v>208</v>
      </c>
      <c r="B198">
        <f>pgb_industrial_split_pow_ic!K198</f>
        <v>3112</v>
      </c>
    </row>
    <row r="199" spans="1:2" x14ac:dyDescent="0.25">
      <c r="A199">
        <f>pgb_industrial_split_pow_ic!G199</f>
        <v>204</v>
      </c>
      <c r="B199">
        <f>pgb_industrial_split_pow_ic!K199</f>
        <v>0</v>
      </c>
    </row>
    <row r="200" spans="1:2" x14ac:dyDescent="0.25">
      <c r="A200">
        <f>pgb_industrial_split_pow_ic!G200</f>
        <v>193</v>
      </c>
      <c r="B200">
        <f>pgb_industrial_split_pow_ic!K200</f>
        <v>0</v>
      </c>
    </row>
    <row r="201" spans="1:2" x14ac:dyDescent="0.25">
      <c r="A201">
        <f>pgb_industrial_split_pow_ic!G201</f>
        <v>222</v>
      </c>
      <c r="B201">
        <f>pgb_industrial_split_pow_ic!K201</f>
        <v>0</v>
      </c>
    </row>
    <row r="202" spans="1:2" x14ac:dyDescent="0.25">
      <c r="A202">
        <f>pgb_industrial_split_pow_ic!G202</f>
        <v>206</v>
      </c>
      <c r="B202">
        <f>pgb_industrial_split_pow_ic!K202</f>
        <v>46512.84</v>
      </c>
    </row>
    <row r="203" spans="1:2" x14ac:dyDescent="0.25">
      <c r="A203">
        <f>pgb_industrial_split_pow_ic!G203</f>
        <v>3</v>
      </c>
      <c r="B203">
        <f>pgb_industrial_split_pow_ic!K203</f>
        <v>34049.1</v>
      </c>
    </row>
    <row r="204" spans="1:2" x14ac:dyDescent="0.25">
      <c r="A204">
        <f>pgb_industrial_split_pow_ic!G204</f>
        <v>223</v>
      </c>
      <c r="B204">
        <f>pgb_industrial_split_pow_ic!K204</f>
        <v>69743</v>
      </c>
    </row>
    <row r="205" spans="1:2" x14ac:dyDescent="0.25">
      <c r="A205">
        <f>pgb_industrial_split_pow_ic!G205</f>
        <v>230</v>
      </c>
      <c r="B205">
        <f>pgb_industrial_split_pow_ic!K205</f>
        <v>933080.5</v>
      </c>
    </row>
    <row r="206" spans="1:2" x14ac:dyDescent="0.25">
      <c r="A206">
        <f>pgb_industrial_split_pow_ic!G206</f>
        <v>235</v>
      </c>
      <c r="B206">
        <f>pgb_industrial_split_pow_ic!K206</f>
        <v>993</v>
      </c>
    </row>
    <row r="207" spans="1:2" x14ac:dyDescent="0.25">
      <c r="A207">
        <f>pgb_industrial_split_pow_ic!G207</f>
        <v>249</v>
      </c>
      <c r="B207">
        <f>pgb_industrial_split_pow_ic!K207</f>
        <v>11256</v>
      </c>
    </row>
    <row r="208" spans="1:2" x14ac:dyDescent="0.25">
      <c r="A208">
        <f>pgb_industrial_split_pow_ic!G208</f>
        <v>236</v>
      </c>
      <c r="B208">
        <f>pgb_industrial_split_pow_ic!K208</f>
        <v>0</v>
      </c>
    </row>
    <row r="209" spans="1:2" x14ac:dyDescent="0.25">
      <c r="A209">
        <f>pgb_industrial_split_pow_ic!G209</f>
        <v>257</v>
      </c>
      <c r="B209">
        <f>pgb_industrial_split_pow_ic!K209</f>
        <v>11993.89</v>
      </c>
    </row>
    <row r="210" spans="1:2" x14ac:dyDescent="0.25">
      <c r="A210">
        <f>pgb_industrial_split_pow_ic!G210</f>
        <v>228</v>
      </c>
      <c r="B210">
        <f>pgb_industrial_split_pow_ic!K210</f>
        <v>15335.26</v>
      </c>
    </row>
    <row r="211" spans="1:2" x14ac:dyDescent="0.25">
      <c r="A211">
        <f>pgb_industrial_split_pow_ic!G211</f>
        <v>225</v>
      </c>
      <c r="B211">
        <f>pgb_industrial_split_pow_ic!K211</f>
        <v>598.9088532439788</v>
      </c>
    </row>
    <row r="212" spans="1:2" x14ac:dyDescent="0.25">
      <c r="A212">
        <f>pgb_industrial_split_pow_ic!G212</f>
        <v>179</v>
      </c>
      <c r="B212">
        <f>pgb_industrial_split_pow_ic!K212</f>
        <v>0</v>
      </c>
    </row>
    <row r="213" spans="1:2" x14ac:dyDescent="0.25">
      <c r="A213">
        <f>pgb_industrial_split_pow_ic!G213</f>
        <v>226</v>
      </c>
      <c r="B213">
        <f>pgb_industrial_split_pow_ic!K213</f>
        <v>0</v>
      </c>
    </row>
    <row r="214" spans="1:2" x14ac:dyDescent="0.25">
      <c r="A214">
        <f>pgb_industrial_split_pow_ic!G214</f>
        <v>229</v>
      </c>
      <c r="B214">
        <f>pgb_industrial_split_pow_ic!K214</f>
        <v>0</v>
      </c>
    </row>
    <row r="215" spans="1:2" x14ac:dyDescent="0.25">
      <c r="A215">
        <f>pgb_industrial_split_pow_ic!G215</f>
        <v>231</v>
      </c>
      <c r="B215">
        <f>pgb_industrial_split_pow_ic!K215</f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pgb_industrial_split_pow_ic</vt:lpstr>
      <vt:lpstr>lohrmann_abstm3py_capacmw_2015</vt:lpstr>
      <vt:lpstr>pgb_industrial_water_demad_2015</vt:lpstr>
      <vt:lpstr>pgb_power_split</vt:lpstr>
      <vt:lpstr>pgb_ic_2015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2025-03-04T12:57:04Z</dcterms:created>
  <dcterms:modified xsi:type="dcterms:W3CDTF">2025-03-10T14:11:28Z</dcterms:modified>
</cp:coreProperties>
</file>