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wnsquaremedia0-my.sharepoint.com/personal/dominique_reeves_townsquareignite_com/Documents/Desktop/"/>
    </mc:Choice>
  </mc:AlternateContent>
  <xr:revisionPtr revIDLastSave="0" documentId="8_{A820432F-5DC1-42C7-8454-6DF28E35B6A8}" xr6:coauthVersionLast="47" xr6:coauthVersionMax="47" xr10:uidLastSave="{00000000-0000-0000-0000-000000000000}"/>
  <bookViews>
    <workbookView xWindow="-110" yWindow="-110" windowWidth="19420" windowHeight="10420" firstSheet="1" activeTab="1" xr2:uid="{70DBA898-010D-4D70-BDEB-956CA3A0195C}"/>
  </bookViews>
  <sheets>
    <sheet name="PRG Standard Template" sheetId="1" r:id="rId1"/>
    <sheet name="YouTube Template" sheetId="3" r:id="rId2"/>
    <sheet name="SEM + Social Template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B11" i="6"/>
  <c r="F9" i="6"/>
  <c r="G5" i="3"/>
  <c r="F16" i="3"/>
  <c r="G16" i="3" s="1"/>
  <c r="H16" i="3" s="1"/>
  <c r="F17" i="3"/>
  <c r="G17" i="3" s="1"/>
  <c r="H17" i="3" s="1"/>
  <c r="F12" i="3"/>
  <c r="H12" i="3" s="1"/>
  <c r="F13" i="3"/>
  <c r="H13" i="3" s="1"/>
  <c r="F14" i="3"/>
  <c r="H14" i="3" s="1"/>
  <c r="F15" i="3"/>
  <c r="G15" i="3" s="1"/>
  <c r="H15" i="3" s="1"/>
  <c r="F18" i="3"/>
  <c r="G18" i="3" s="1"/>
  <c r="H18" i="3" s="1"/>
  <c r="F19" i="3"/>
  <c r="G19" i="3" s="1"/>
  <c r="H19" i="3" s="1"/>
  <c r="F20" i="3"/>
  <c r="G20" i="3" s="1"/>
  <c r="H20" i="3" s="1"/>
  <c r="C6" i="3"/>
  <c r="C9" i="3"/>
  <c r="E21" i="3"/>
  <c r="D5" i="3" s="1"/>
  <c r="F11" i="3"/>
  <c r="H11" i="3" s="1"/>
  <c r="F10" i="3"/>
  <c r="H10" i="3" s="1"/>
  <c r="F9" i="3" l="1"/>
  <c r="H9" i="3" s="1"/>
  <c r="G4" i="3"/>
  <c r="C11" i="6"/>
  <c r="B12" i="6"/>
  <c r="I16" i="3"/>
  <c r="I20" i="3"/>
  <c r="I15" i="3"/>
  <c r="I19" i="3"/>
  <c r="I17" i="3"/>
  <c r="I18" i="3"/>
  <c r="I21" i="3"/>
  <c r="D4" i="3" s="1"/>
  <c r="G21" i="3"/>
  <c r="C12" i="6" l="1"/>
  <c r="B13" i="6"/>
  <c r="L13" i="1"/>
  <c r="B14" i="1"/>
  <c r="F13" i="1"/>
  <c r="C6" i="1"/>
  <c r="K13" i="1" s="1"/>
  <c r="C13" i="6" l="1"/>
  <c r="B14" i="6"/>
  <c r="G13" i="1"/>
  <c r="M13" i="1"/>
  <c r="E13" i="1"/>
  <c r="B15" i="1"/>
  <c r="C15" i="1" s="1"/>
  <c r="C14" i="1"/>
  <c r="C13" i="1"/>
  <c r="C14" i="6" l="1"/>
  <c r="B15" i="6"/>
  <c r="B16" i="1"/>
  <c r="C16" i="1" s="1"/>
  <c r="K14" i="1"/>
  <c r="L14" i="1"/>
  <c r="M14" i="1" s="1"/>
  <c r="B16" i="6" l="1"/>
  <c r="C15" i="6"/>
  <c r="B17" i="1"/>
  <c r="C17" i="1" s="1"/>
  <c r="K15" i="1"/>
  <c r="L15" i="1"/>
  <c r="M15" i="1" s="1"/>
  <c r="B17" i="6" l="1"/>
  <c r="C16" i="6"/>
  <c r="B18" i="1"/>
  <c r="B19" i="1" s="1"/>
  <c r="L16" i="1"/>
  <c r="M16" i="1" s="1"/>
  <c r="K16" i="1"/>
  <c r="B18" i="6" l="1"/>
  <c r="C17" i="6"/>
  <c r="C18" i="1"/>
  <c r="L17" i="1"/>
  <c r="M17" i="1" s="1"/>
  <c r="K17" i="1"/>
  <c r="C19" i="1"/>
  <c r="B20" i="1"/>
  <c r="C18" i="6" l="1"/>
  <c r="B19" i="6"/>
  <c r="L18" i="1"/>
  <c r="M18" i="1" s="1"/>
  <c r="K18" i="1"/>
  <c r="B21" i="1"/>
  <c r="C20" i="1"/>
  <c r="B20" i="6" l="1"/>
  <c r="C19" i="6"/>
  <c r="K19" i="1"/>
  <c r="L19" i="1"/>
  <c r="M19" i="1" s="1"/>
  <c r="C21" i="1"/>
  <c r="B22" i="1"/>
  <c r="B21" i="6" l="1"/>
  <c r="C20" i="6"/>
  <c r="L20" i="1"/>
  <c r="M20" i="1" s="1"/>
  <c r="K20" i="1"/>
  <c r="B23" i="1"/>
  <c r="C22" i="1"/>
  <c r="C21" i="6" l="1"/>
  <c r="B22" i="6"/>
  <c r="L21" i="1"/>
  <c r="M21" i="1" s="1"/>
  <c r="K21" i="1"/>
  <c r="C23" i="1"/>
  <c r="B24" i="1"/>
  <c r="B23" i="6" l="1"/>
  <c r="C22" i="6"/>
  <c r="L22" i="1"/>
  <c r="M22" i="1" s="1"/>
  <c r="K22" i="1"/>
  <c r="B25" i="1"/>
  <c r="C24" i="1"/>
  <c r="B24" i="6" l="1"/>
  <c r="C23" i="6"/>
  <c r="D23" i="6"/>
  <c r="L23" i="1"/>
  <c r="M23" i="1" s="1"/>
  <c r="K23" i="1"/>
  <c r="C25" i="1"/>
  <c r="B26" i="1"/>
  <c r="B25" i="6" l="1"/>
  <c r="D24" i="6"/>
  <c r="C24" i="6"/>
  <c r="L24" i="1"/>
  <c r="M24" i="1" s="1"/>
  <c r="K24" i="1"/>
  <c r="B27" i="1"/>
  <c r="C26" i="1"/>
  <c r="B26" i="6" l="1"/>
  <c r="D25" i="6"/>
  <c r="C25" i="6"/>
  <c r="K25" i="1"/>
  <c r="L25" i="1"/>
  <c r="M25" i="1" s="1"/>
  <c r="C27" i="1"/>
  <c r="B28" i="1"/>
  <c r="D26" i="6" l="1"/>
  <c r="C26" i="6"/>
  <c r="B27" i="6"/>
  <c r="L26" i="1"/>
  <c r="M26" i="1" s="1"/>
  <c r="K26" i="1"/>
  <c r="B29" i="1"/>
  <c r="C28" i="1"/>
  <c r="B28" i="6" l="1"/>
  <c r="D27" i="6"/>
  <c r="C27" i="6"/>
  <c r="K27" i="1"/>
  <c r="L27" i="1"/>
  <c r="M27" i="1" s="1"/>
  <c r="C29" i="1"/>
  <c r="B30" i="1"/>
  <c r="D28" i="6" l="1"/>
  <c r="B29" i="6"/>
  <c r="C28" i="6"/>
  <c r="L28" i="1"/>
  <c r="M28" i="1" s="1"/>
  <c r="K28" i="1"/>
  <c r="B31" i="1"/>
  <c r="C30" i="1"/>
  <c r="C29" i="6" l="1"/>
  <c r="B30" i="6"/>
  <c r="D29" i="6"/>
  <c r="K29" i="1"/>
  <c r="L29" i="1"/>
  <c r="M29" i="1" s="1"/>
  <c r="C31" i="1"/>
  <c r="B32" i="1"/>
  <c r="C30" i="6" l="1"/>
  <c r="B31" i="6"/>
  <c r="D30" i="6"/>
  <c r="L30" i="1"/>
  <c r="M30" i="1" s="1"/>
  <c r="K30" i="1"/>
  <c r="B33" i="1"/>
  <c r="C32" i="1"/>
  <c r="B32" i="6" l="1"/>
  <c r="C31" i="6"/>
  <c r="D31" i="6"/>
  <c r="K31" i="1"/>
  <c r="L31" i="1"/>
  <c r="M31" i="1" s="1"/>
  <c r="C33" i="1"/>
  <c r="B34" i="1"/>
  <c r="B33" i="6" l="1"/>
  <c r="D32" i="6"/>
  <c r="C32" i="6"/>
  <c r="L32" i="1"/>
  <c r="M32" i="1" s="1"/>
  <c r="K32" i="1"/>
  <c r="B35" i="1"/>
  <c r="C34" i="1"/>
  <c r="B34" i="6" l="1"/>
  <c r="D33" i="6"/>
  <c r="C33" i="6"/>
  <c r="K33" i="1"/>
  <c r="L33" i="1"/>
  <c r="M33" i="1" s="1"/>
  <c r="C35" i="1"/>
  <c r="B36" i="1"/>
  <c r="D35" i="1" l="1"/>
  <c r="D34" i="1"/>
  <c r="D33" i="1"/>
  <c r="D32" i="1"/>
  <c r="D31" i="1"/>
  <c r="D30" i="1"/>
  <c r="D29" i="1"/>
  <c r="D28" i="1"/>
  <c r="D26" i="1"/>
  <c r="D27" i="1"/>
  <c r="D34" i="6"/>
  <c r="C34" i="6"/>
  <c r="C9" i="6" s="1"/>
  <c r="D13" i="6"/>
  <c r="D12" i="6"/>
  <c r="D14" i="6"/>
  <c r="D15" i="6"/>
  <c r="D17" i="6"/>
  <c r="D16" i="6"/>
  <c r="D19" i="6"/>
  <c r="D18" i="6"/>
  <c r="D21" i="6"/>
  <c r="D20" i="6"/>
  <c r="D22" i="6"/>
  <c r="L34" i="1"/>
  <c r="M34" i="1" s="1"/>
  <c r="K34" i="1"/>
  <c r="C36" i="1"/>
  <c r="C11" i="1" s="1"/>
  <c r="D36" i="1"/>
  <c r="D22" i="1"/>
  <c r="D23" i="1"/>
  <c r="D24" i="1"/>
  <c r="D25" i="1"/>
  <c r="E27" i="1" l="1"/>
  <c r="F27" i="1"/>
  <c r="G27" i="1" s="1"/>
  <c r="F26" i="1"/>
  <c r="G26" i="1" s="1"/>
  <c r="E26" i="1"/>
  <c r="F28" i="1"/>
  <c r="G28" i="1" s="1"/>
  <c r="E28" i="1"/>
  <c r="E29" i="1"/>
  <c r="F29" i="1"/>
  <c r="G29" i="1" s="1"/>
  <c r="F30" i="1"/>
  <c r="G30" i="1" s="1"/>
  <c r="E30" i="1"/>
  <c r="E31" i="1"/>
  <c r="F31" i="1"/>
  <c r="G31" i="1" s="1"/>
  <c r="F32" i="1"/>
  <c r="G32" i="1" s="1"/>
  <c r="E32" i="1"/>
  <c r="E33" i="1"/>
  <c r="F33" i="1"/>
  <c r="G33" i="1" s="1"/>
  <c r="F34" i="1"/>
  <c r="G34" i="1" s="1"/>
  <c r="E34" i="1"/>
  <c r="E35" i="1"/>
  <c r="F35" i="1"/>
  <c r="G35" i="1" s="1"/>
  <c r="G11" i="1"/>
  <c r="K35" i="1"/>
  <c r="L35" i="1"/>
  <c r="M35" i="1" s="1"/>
  <c r="I11" i="1"/>
  <c r="M11" i="1"/>
  <c r="E23" i="1"/>
  <c r="F23" i="1"/>
  <c r="G23" i="1" s="1"/>
  <c r="F14" i="1"/>
  <c r="G14" i="1" s="1"/>
  <c r="E14" i="1"/>
  <c r="E19" i="1"/>
  <c r="F19" i="1"/>
  <c r="G19" i="1" s="1"/>
  <c r="E17" i="1"/>
  <c r="F17" i="1"/>
  <c r="G17" i="1" s="1"/>
  <c r="F18" i="1"/>
  <c r="G18" i="1" s="1"/>
  <c r="E18" i="1"/>
  <c r="F16" i="1"/>
  <c r="G16" i="1" s="1"/>
  <c r="E16" i="1"/>
  <c r="E25" i="1"/>
  <c r="F25" i="1"/>
  <c r="G25" i="1" s="1"/>
  <c r="F36" i="1"/>
  <c r="G36" i="1" s="1"/>
  <c r="E36" i="1"/>
  <c r="F24" i="1"/>
  <c r="G24" i="1" s="1"/>
  <c r="E24" i="1"/>
  <c r="F22" i="1"/>
  <c r="G22" i="1" s="1"/>
  <c r="E22" i="1"/>
  <c r="E21" i="1"/>
  <c r="F21" i="1"/>
  <c r="G21" i="1" s="1"/>
  <c r="F20" i="1"/>
  <c r="G20" i="1" s="1"/>
  <c r="E20" i="1"/>
  <c r="E15" i="1"/>
  <c r="F15" i="1"/>
  <c r="G15" i="1" s="1"/>
  <c r="L36" i="1" l="1"/>
  <c r="M36" i="1" s="1"/>
  <c r="K36" i="1"/>
</calcChain>
</file>

<file path=xl/sharedStrings.xml><?xml version="1.0" encoding="utf-8"?>
<sst xmlns="http://schemas.openxmlformats.org/spreadsheetml/2006/main" count="62" uniqueCount="33">
  <si>
    <t>For multiple LI orders label excel tabs appropriately</t>
  </si>
  <si>
    <t>Flight Start</t>
  </si>
  <si>
    <t>Total Budget</t>
  </si>
  <si>
    <t>Flight End</t>
  </si>
  <si>
    <t>Total Impressions</t>
  </si>
  <si>
    <t>Even Monthly (Y/N)</t>
  </si>
  <si>
    <t>N</t>
  </si>
  <si>
    <t>CPM</t>
  </si>
  <si>
    <t>Flighting not recommended for campaigns with conversion goals</t>
  </si>
  <si>
    <t>Monthly Budget Flighting</t>
  </si>
  <si>
    <t>Custom Budget Flighting</t>
  </si>
  <si>
    <t>Flight Check:</t>
  </si>
  <si>
    <t>Total Budget Check:</t>
  </si>
  <si>
    <t>Start</t>
  </si>
  <si>
    <t>End</t>
  </si>
  <si>
    <t>Budget</t>
  </si>
  <si>
    <t>Imps</t>
  </si>
  <si>
    <t>Traff Budget</t>
  </si>
  <si>
    <t>Traff Imps</t>
  </si>
  <si>
    <t>CPV or Bumper?</t>
  </si>
  <si>
    <t>CPV</t>
  </si>
  <si>
    <t>Flight Check</t>
  </si>
  <si>
    <t>Input CPV</t>
  </si>
  <si>
    <t>Input CPM</t>
  </si>
  <si>
    <t>Imps/Views</t>
  </si>
  <si>
    <t>CPM/CPV</t>
  </si>
  <si>
    <t>Campaign Suffix</t>
  </si>
  <si>
    <t>Total Imps/Views</t>
  </si>
  <si>
    <t>Days In Flight</t>
  </si>
  <si>
    <t>Daily Views</t>
  </si>
  <si>
    <t>Daily Platform Budget</t>
  </si>
  <si>
    <t>Total Retail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</si>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</sst>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BDD6EE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14" fontId="4" fillId="0" borderId="10" xfId="0" applyNumberFormat="1" applyFont="1" applyBorder="1" applyAlignment="1">
      <alignment horizontal="center"/>
    </xf>
    <xf numFmtId="44" fontId="4" fillId="2" borderId="0" xfId="2" applyFont="1" applyFill="1" applyBorder="1"/>
    <xf numFmtId="164" fontId="4" fillId="0" borderId="0" xfId="1" applyNumberFormat="1" applyFont="1" applyFill="1" applyBorder="1"/>
    <xf numFmtId="44" fontId="4" fillId="0" borderId="0" xfId="2" applyFont="1" applyFill="1" applyBorder="1"/>
    <xf numFmtId="164" fontId="4" fillId="0" borderId="11" xfId="1" applyNumberFormat="1" applyFont="1" applyFill="1" applyBorder="1"/>
    <xf numFmtId="14" fontId="4" fillId="3" borderId="10" xfId="0" applyNumberFormat="1" applyFont="1" applyFill="1" applyBorder="1" applyAlignment="1">
      <alignment horizontal="center"/>
    </xf>
    <xf numFmtId="44" fontId="4" fillId="3" borderId="0" xfId="2" applyFont="1" applyFill="1" applyBorder="1"/>
    <xf numFmtId="164" fontId="4" fillId="3" borderId="0" xfId="1" applyNumberFormat="1" applyFont="1" applyFill="1" applyBorder="1"/>
    <xf numFmtId="164" fontId="4" fillId="3" borderId="11" xfId="1" applyNumberFormat="1" applyFont="1" applyFill="1" applyBorder="1"/>
    <xf numFmtId="14" fontId="4" fillId="0" borderId="0" xfId="0" applyNumberFormat="1" applyFont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3" borderId="12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4" fontId="4" fillId="3" borderId="13" xfId="2" applyFont="1" applyFill="1" applyBorder="1"/>
    <xf numFmtId="164" fontId="4" fillId="3" borderId="13" xfId="1" applyNumberFormat="1" applyFont="1" applyFill="1" applyBorder="1"/>
    <xf numFmtId="164" fontId="4" fillId="3" borderId="14" xfId="1" applyNumberFormat="1" applyFont="1" applyFill="1" applyBorder="1"/>
    <xf numFmtId="14" fontId="3" fillId="2" borderId="17" xfId="0" applyNumberFormat="1" applyFont="1" applyFill="1" applyBorder="1"/>
    <xf numFmtId="0" fontId="3" fillId="2" borderId="17" xfId="0" applyFont="1" applyFill="1" applyBorder="1" applyAlignment="1">
      <alignment horizontal="center"/>
    </xf>
    <xf numFmtId="0" fontId="7" fillId="0" borderId="18" xfId="0" applyFont="1" applyBorder="1"/>
    <xf numFmtId="14" fontId="12" fillId="0" borderId="20" xfId="3" applyNumberFormat="1" applyFont="1" applyBorder="1" applyAlignment="1" applyProtection="1">
      <alignment horizontal="center" vertical="center"/>
      <protection locked="0"/>
    </xf>
    <xf numFmtId="14" fontId="12" fillId="0" borderId="18" xfId="3" applyNumberFormat="1" applyFont="1" applyBorder="1" applyAlignment="1" applyProtection="1">
      <alignment horizontal="center" vertical="center"/>
      <protection locked="0"/>
    </xf>
    <xf numFmtId="1" fontId="11" fillId="0" borderId="21" xfId="3" applyNumberFormat="1" applyFont="1" applyBorder="1" applyAlignment="1">
      <alignment horizontal="center" vertical="center"/>
    </xf>
    <xf numFmtId="1" fontId="11" fillId="0" borderId="22" xfId="3" applyNumberFormat="1" applyFont="1" applyBorder="1" applyAlignment="1">
      <alignment horizontal="center" vertical="center"/>
    </xf>
    <xf numFmtId="166" fontId="11" fillId="0" borderId="22" xfId="3" applyNumberFormat="1" applyFont="1" applyBorder="1" applyAlignment="1">
      <alignment horizontal="center" vertical="center"/>
    </xf>
    <xf numFmtId="14" fontId="12" fillId="0" borderId="15" xfId="3" applyNumberFormat="1" applyFont="1" applyBorder="1" applyAlignment="1" applyProtection="1">
      <alignment horizontal="center" vertical="center"/>
      <protection locked="0"/>
    </xf>
    <xf numFmtId="14" fontId="12" fillId="0" borderId="16" xfId="3" applyNumberFormat="1" applyFont="1" applyBorder="1" applyAlignment="1" applyProtection="1">
      <alignment horizontal="center" vertical="center"/>
      <protection locked="0"/>
    </xf>
    <xf numFmtId="1" fontId="11" fillId="0" borderId="23" xfId="3" applyNumberFormat="1" applyFont="1" applyBorder="1" applyAlignment="1">
      <alignment horizontal="center" vertical="center"/>
    </xf>
    <xf numFmtId="1" fontId="11" fillId="0" borderId="24" xfId="3" applyNumberFormat="1" applyFont="1" applyBorder="1" applyAlignment="1">
      <alignment horizontal="center" vertical="center"/>
    </xf>
    <xf numFmtId="164" fontId="11" fillId="2" borderId="20" xfId="4" applyNumberFormat="1" applyFont="1" applyFill="1" applyBorder="1" applyAlignment="1">
      <alignment horizontal="right"/>
    </xf>
    <xf numFmtId="164" fontId="3" fillId="2" borderId="15" xfId="4" applyNumberFormat="1" applyFont="1" applyFill="1" applyBorder="1" applyAlignment="1" applyProtection="1">
      <alignment horizontal="right" vertical="center"/>
      <protection locked="0"/>
    </xf>
    <xf numFmtId="0" fontId="9" fillId="5" borderId="25" xfId="3" applyFont="1" applyFill="1" applyBorder="1" applyAlignment="1">
      <alignment horizontal="center" vertical="center"/>
    </xf>
    <xf numFmtId="0" fontId="9" fillId="5" borderId="26" xfId="3" applyFont="1" applyFill="1" applyBorder="1" applyAlignment="1">
      <alignment horizontal="center" vertical="center"/>
    </xf>
    <xf numFmtId="0" fontId="9" fillId="5" borderId="27" xfId="3" applyFont="1" applyFill="1" applyBorder="1" applyAlignment="1">
      <alignment horizontal="center" vertical="center"/>
    </xf>
    <xf numFmtId="44" fontId="10" fillId="5" borderId="29" xfId="5" applyFont="1" applyFill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6" borderId="12" xfId="3" applyFont="1" applyFill="1" applyBorder="1" applyAlignment="1">
      <alignment horizontal="right"/>
    </xf>
    <xf numFmtId="0" fontId="11" fillId="6" borderId="13" xfId="3" applyFont="1" applyFill="1" applyBorder="1" applyAlignment="1">
      <alignment horizontal="right"/>
    </xf>
    <xf numFmtId="164" fontId="11" fillId="6" borderId="13" xfId="4" applyNumberFormat="1" applyFont="1" applyFill="1" applyBorder="1" applyAlignment="1">
      <alignment horizontal="right"/>
    </xf>
    <xf numFmtId="165" fontId="11" fillId="6" borderId="14" xfId="4" applyNumberFormat="1" applyFont="1" applyFill="1" applyBorder="1" applyAlignment="1">
      <alignment horizontal="right"/>
    </xf>
    <xf numFmtId="0" fontId="11" fillId="0" borderId="28" xfId="3" applyFont="1" applyBorder="1" applyAlignment="1">
      <alignment horizontal="center" vertical="center"/>
    </xf>
    <xf numFmtId="14" fontId="11" fillId="0" borderId="28" xfId="3" applyNumberFormat="1" applyFont="1" applyBorder="1" applyAlignment="1">
      <alignment horizontal="center" vertical="center"/>
    </xf>
    <xf numFmtId="0" fontId="7" fillId="0" borderId="0" xfId="0" applyFont="1"/>
    <xf numFmtId="44" fontId="3" fillId="0" borderId="0" xfId="2" applyFont="1" applyFill="1" applyBorder="1"/>
    <xf numFmtId="0" fontId="13" fillId="0" borderId="0" xfId="0" applyFont="1"/>
    <xf numFmtId="44" fontId="3" fillId="0" borderId="0" xfId="2" applyFont="1" applyBorder="1"/>
    <xf numFmtId="0" fontId="7" fillId="0" borderId="24" xfId="0" applyFont="1" applyBorder="1"/>
    <xf numFmtId="44" fontId="3" fillId="2" borderId="24" xfId="2" applyFont="1" applyFill="1" applyBorder="1"/>
    <xf numFmtId="164" fontId="3" fillId="2" borderId="24" xfId="1" applyNumberFormat="1" applyFont="1" applyFill="1" applyBorder="1"/>
    <xf numFmtId="0" fontId="7" fillId="0" borderId="20" xfId="0" applyFont="1" applyBorder="1"/>
    <xf numFmtId="44" fontId="3" fillId="0" borderId="20" xfId="2" applyFont="1" applyBorder="1"/>
    <xf numFmtId="44" fontId="3" fillId="0" borderId="24" xfId="2" applyFont="1" applyBorder="1"/>
    <xf numFmtId="14" fontId="3" fillId="2" borderId="24" xfId="0" applyNumberFormat="1" applyFont="1" applyFill="1" applyBorder="1"/>
    <xf numFmtId="0" fontId="3" fillId="0" borderId="19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right"/>
    </xf>
  </cellXfs>
  <cellStyles count="6">
    <cellStyle name="Comma" xfId="1" builtinId="3"/>
    <cellStyle name="Comma 9" xfId="4" xr:uid="{9E153F91-E3B2-4B52-A0DB-2B7430CCA034}"/>
    <cellStyle name="Currency" xfId="2" builtinId="4"/>
    <cellStyle name="Currency 9" xfId="5" xr:uid="{E16C4A32-BE62-4875-8CBB-DEBA39952869}"/>
    <cellStyle name="Normal" xfId="0" builtinId="0"/>
    <cellStyle name="Normal 11" xfId="3" xr:uid="{3FFB25BE-2CFC-48EE-BF6D-551202828915}"/>
  </cellStyles>
  <dxfs count="21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6FF9-55D2-4A48-9B9F-13C1C0DB968C}">
  <dimension ref="A1:M36"/>
  <sheetViews>
    <sheetView showGridLines="0" workbookViewId="0">
      <selection activeCell="F4" sqref="F4"/>
    </sheetView>
  </sheetViews>
  <sheetFormatPr defaultRowHeight="14.45"/>
  <cols>
    <col min="1" max="1" width="2.140625" customWidth="1"/>
    <col min="2" max="2" width="17.85546875" bestFit="1" customWidth="1"/>
    <col min="3" max="3" width="16" customWidth="1"/>
    <col min="4" max="4" width="13.85546875" bestFit="1" customWidth="1"/>
    <col min="5" max="5" width="19.42578125" bestFit="1" customWidth="1"/>
    <col min="6" max="6" width="15.140625" bestFit="1" customWidth="1"/>
    <col min="7" max="7" width="11.85546875" bestFit="1" customWidth="1"/>
    <col min="8" max="8" width="15.5703125" bestFit="1" customWidth="1"/>
    <col min="9" max="12" width="12.85546875" customWidth="1"/>
    <col min="13" max="13" width="14.85546875" bestFit="1" customWidth="1"/>
  </cols>
  <sheetData>
    <row r="1" spans="1:13" ht="18.60000000000000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3" spans="1:13" ht="18" customHeight="1">
      <c r="B3" s="50"/>
      <c r="C3" s="63"/>
      <c r="D3" s="63"/>
      <c r="E3" s="54" t="s">
        <v>1</v>
      </c>
      <c r="F3" s="25">
        <v>45092</v>
      </c>
      <c r="G3" s="1"/>
      <c r="H3" s="52"/>
      <c r="I3" s="1"/>
      <c r="J3" s="1"/>
      <c r="K3" s="1"/>
      <c r="L3" s="1"/>
      <c r="M3" s="1"/>
    </row>
    <row r="4" spans="1:13" ht="18" customHeight="1">
      <c r="B4" s="54" t="s">
        <v>2</v>
      </c>
      <c r="C4" s="55">
        <v>3000</v>
      </c>
      <c r="D4" s="1"/>
      <c r="E4" s="54" t="s">
        <v>3</v>
      </c>
      <c r="F4" s="25">
        <v>45107</v>
      </c>
      <c r="G4" s="1"/>
      <c r="H4" s="52"/>
      <c r="I4" s="1"/>
      <c r="J4" s="1"/>
      <c r="K4" s="1"/>
      <c r="L4" s="1"/>
      <c r="M4" s="1"/>
    </row>
    <row r="5" spans="1:13" ht="18" customHeight="1">
      <c r="B5" s="54" t="s">
        <v>4</v>
      </c>
      <c r="C5" s="56">
        <v>280896</v>
      </c>
      <c r="D5" s="1"/>
      <c r="E5" s="54" t="s">
        <v>5</v>
      </c>
      <c r="F5" s="26" t="s">
        <v>6</v>
      </c>
      <c r="G5" s="1"/>
      <c r="H5" s="1"/>
      <c r="I5" s="1"/>
      <c r="J5" s="1"/>
      <c r="K5" s="1"/>
      <c r="L5" s="1"/>
      <c r="M5" s="1"/>
    </row>
    <row r="6" spans="1:13" ht="18" customHeight="1">
      <c r="B6" s="57" t="s">
        <v>7</v>
      </c>
      <c r="C6" s="58">
        <f>C4/C5*1000</f>
        <v>10.68010936431989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" customHeight="1">
      <c r="B7" s="50"/>
      <c r="C7" s="5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.6">
      <c r="B8" s="50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95" thickBot="1">
      <c r="B9" s="62" t="s">
        <v>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34.35" customHeight="1" thickBot="1">
      <c r="B10" s="65" t="s">
        <v>9</v>
      </c>
      <c r="C10" s="66"/>
      <c r="D10" s="66"/>
      <c r="E10" s="66"/>
      <c r="F10" s="66"/>
      <c r="G10" s="67"/>
      <c r="H10" s="65" t="s">
        <v>10</v>
      </c>
      <c r="I10" s="66"/>
      <c r="J10" s="66"/>
      <c r="K10" s="66"/>
      <c r="L10" s="66"/>
      <c r="M10" s="67"/>
    </row>
    <row r="11" spans="1:13" ht="15.6">
      <c r="B11" s="2" t="s">
        <v>11</v>
      </c>
      <c r="C11" s="3" t="str">
        <f>IF($F$5="N","",IF(B13=$F$3,IF(MAX(C13:C44)=$F$4,"Good","Wrong Date"),"Wrong Date"))</f>
        <v/>
      </c>
      <c r="D11" s="4"/>
      <c r="E11" s="68" t="s">
        <v>12</v>
      </c>
      <c r="F11" s="68"/>
      <c r="G11" s="5" t="str">
        <f>IF($F$5="N","",IF(SUM(D13:D48)=$C$4,"Good","INCORRECT"))</f>
        <v/>
      </c>
      <c r="H11" s="2" t="s">
        <v>11</v>
      </c>
      <c r="I11" s="3" t="str">
        <f>IF($F$5="Y","",IF(H13=$F$3,IF(MAX(I13:I44)=$F$4,"Good","Wrong Date"),"Wrong Date"))</f>
        <v>Wrong Date</v>
      </c>
      <c r="J11" s="4"/>
      <c r="K11" s="68" t="s">
        <v>12</v>
      </c>
      <c r="L11" s="68"/>
      <c r="M11" s="5" t="str">
        <f>IF($F$5="Y","",IF(SUM(J13:J48)=$C$4,"Good","INCORRECT"))</f>
        <v>INCORRECT</v>
      </c>
    </row>
    <row r="12" spans="1:13" ht="15.6">
      <c r="B12" s="6" t="s">
        <v>13</v>
      </c>
      <c r="C12" s="7" t="s">
        <v>14</v>
      </c>
      <c r="D12" s="7" t="s">
        <v>15</v>
      </c>
      <c r="E12" s="7" t="s">
        <v>16</v>
      </c>
      <c r="F12" s="7" t="s">
        <v>17</v>
      </c>
      <c r="G12" s="8" t="s">
        <v>18</v>
      </c>
      <c r="H12" s="6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8" t="s">
        <v>18</v>
      </c>
    </row>
    <row r="13" spans="1:13" ht="15.6">
      <c r="B13" s="9">
        <v>44927</v>
      </c>
      <c r="C13" s="18">
        <f t="shared" ref="C13:C36" si="0">IFERROR(IF(EOMONTH(B13,0)&gt;$F$4,$F$4,EOMONTH(B13,0)),"")</f>
        <v>44957</v>
      </c>
      <c r="D13" s="10">
        <v>500</v>
      </c>
      <c r="E13" s="11">
        <f t="shared" ref="E13:E36" si="1">IFERROR(D13/$C$6*1000,"")</f>
        <v>46816</v>
      </c>
      <c r="F13" s="12">
        <f>IFERROR(D13*(1.01),"")</f>
        <v>505</v>
      </c>
      <c r="G13" s="13">
        <f t="shared" ref="G13:G36" si="2">IFERROR(F13/$C$6*1000,"")</f>
        <v>47284.160000000003</v>
      </c>
      <c r="H13" s="9"/>
      <c r="I13" s="18"/>
      <c r="J13" s="12"/>
      <c r="K13" s="11">
        <f t="shared" ref="K13:K36" si="3">IFERROR(J13/$C$6*1000,"")</f>
        <v>0</v>
      </c>
      <c r="L13" s="12">
        <f>IFERROR(J13*(1.01),"")</f>
        <v>0</v>
      </c>
      <c r="M13" s="13">
        <f t="shared" ref="M13:M36" si="4">IFERROR(L13/$C$6*1000,"")</f>
        <v>0</v>
      </c>
    </row>
    <row r="14" spans="1:13" ht="15.6">
      <c r="B14" s="14">
        <f t="shared" ref="B14:B36" si="5">IFERROR(IF(EOMONTH(B13,0)+1&gt;$F$4,"",EOMONTH(B13,0)+1),"")</f>
        <v>44958</v>
      </c>
      <c r="C14" s="19">
        <f t="shared" si="0"/>
        <v>44985</v>
      </c>
      <c r="D14" s="15">
        <v>500</v>
      </c>
      <c r="E14" s="16">
        <f t="shared" si="1"/>
        <v>46816</v>
      </c>
      <c r="F14" s="15">
        <f t="shared" ref="F14:F36" si="6">IFERROR(D14*(1.01),"")</f>
        <v>505</v>
      </c>
      <c r="G14" s="17">
        <f t="shared" si="2"/>
        <v>47284.160000000003</v>
      </c>
      <c r="H14" s="14"/>
      <c r="I14" s="19"/>
      <c r="J14" s="15"/>
      <c r="K14" s="16">
        <f t="shared" si="3"/>
        <v>0</v>
      </c>
      <c r="L14" s="15">
        <f t="shared" ref="L14:L36" si="7">IFERROR(J14*(1.01),"")</f>
        <v>0</v>
      </c>
      <c r="M14" s="17">
        <f t="shared" si="4"/>
        <v>0</v>
      </c>
    </row>
    <row r="15" spans="1:13" ht="15.6">
      <c r="B15" s="9">
        <f t="shared" si="5"/>
        <v>44986</v>
      </c>
      <c r="C15" s="18">
        <f t="shared" si="0"/>
        <v>45016</v>
      </c>
      <c r="D15" s="12">
        <v>500</v>
      </c>
      <c r="E15" s="11">
        <f t="shared" si="1"/>
        <v>46816</v>
      </c>
      <c r="F15" s="12">
        <f t="shared" si="6"/>
        <v>505</v>
      </c>
      <c r="G15" s="13">
        <f t="shared" si="2"/>
        <v>47284.160000000003</v>
      </c>
      <c r="H15" s="9"/>
      <c r="I15" s="18"/>
      <c r="J15" s="12"/>
      <c r="K15" s="11">
        <f t="shared" si="3"/>
        <v>0</v>
      </c>
      <c r="L15" s="12">
        <f t="shared" si="7"/>
        <v>0</v>
      </c>
      <c r="M15" s="13">
        <f t="shared" si="4"/>
        <v>0</v>
      </c>
    </row>
    <row r="16" spans="1:13" ht="15.6">
      <c r="B16" s="14">
        <f t="shared" si="5"/>
        <v>45017</v>
      </c>
      <c r="C16" s="19">
        <f t="shared" si="0"/>
        <v>45046</v>
      </c>
      <c r="D16" s="15">
        <v>500</v>
      </c>
      <c r="E16" s="16">
        <f t="shared" si="1"/>
        <v>46816</v>
      </c>
      <c r="F16" s="15">
        <f t="shared" si="6"/>
        <v>505</v>
      </c>
      <c r="G16" s="17">
        <f t="shared" si="2"/>
        <v>47284.160000000003</v>
      </c>
      <c r="H16" s="14"/>
      <c r="I16" s="19"/>
      <c r="J16" s="15"/>
      <c r="K16" s="16">
        <f t="shared" si="3"/>
        <v>0</v>
      </c>
      <c r="L16" s="15">
        <f t="shared" si="7"/>
        <v>0</v>
      </c>
      <c r="M16" s="17">
        <f t="shared" si="4"/>
        <v>0</v>
      </c>
    </row>
    <row r="17" spans="2:13" ht="15.6">
      <c r="B17" s="9">
        <f t="shared" si="5"/>
        <v>45047</v>
      </c>
      <c r="C17" s="18">
        <f t="shared" si="0"/>
        <v>45077</v>
      </c>
      <c r="D17" s="12">
        <v>500</v>
      </c>
      <c r="E17" s="11">
        <f t="shared" si="1"/>
        <v>46816</v>
      </c>
      <c r="F17" s="12">
        <f t="shared" si="6"/>
        <v>505</v>
      </c>
      <c r="G17" s="13">
        <f t="shared" si="2"/>
        <v>47284.160000000003</v>
      </c>
      <c r="H17" s="9"/>
      <c r="I17" s="18"/>
      <c r="J17" s="12"/>
      <c r="K17" s="11">
        <f t="shared" si="3"/>
        <v>0</v>
      </c>
      <c r="L17" s="12">
        <f t="shared" si="7"/>
        <v>0</v>
      </c>
      <c r="M17" s="13">
        <f t="shared" si="4"/>
        <v>0</v>
      </c>
    </row>
    <row r="18" spans="2:13" ht="15.6">
      <c r="B18" s="14">
        <f t="shared" si="5"/>
        <v>45078</v>
      </c>
      <c r="C18" s="19">
        <f t="shared" si="0"/>
        <v>45107</v>
      </c>
      <c r="D18" s="15">
        <v>500</v>
      </c>
      <c r="E18" s="16">
        <f t="shared" si="1"/>
        <v>46816</v>
      </c>
      <c r="F18" s="15">
        <f t="shared" si="6"/>
        <v>505</v>
      </c>
      <c r="G18" s="17">
        <f t="shared" si="2"/>
        <v>47284.160000000003</v>
      </c>
      <c r="H18" s="14"/>
      <c r="I18" s="19"/>
      <c r="J18" s="15"/>
      <c r="K18" s="16">
        <f t="shared" si="3"/>
        <v>0</v>
      </c>
      <c r="L18" s="15">
        <f t="shared" si="7"/>
        <v>0</v>
      </c>
      <c r="M18" s="17">
        <f t="shared" si="4"/>
        <v>0</v>
      </c>
    </row>
    <row r="19" spans="2:13" ht="15.6">
      <c r="B19" s="9" t="str">
        <f t="shared" si="5"/>
        <v/>
      </c>
      <c r="C19" s="18" t="str">
        <f t="shared" si="0"/>
        <v/>
      </c>
      <c r="D19" s="12"/>
      <c r="E19" s="11">
        <f t="shared" si="1"/>
        <v>0</v>
      </c>
      <c r="F19" s="12">
        <f t="shared" si="6"/>
        <v>0</v>
      </c>
      <c r="G19" s="13">
        <f t="shared" si="2"/>
        <v>0</v>
      </c>
      <c r="H19" s="9"/>
      <c r="I19" s="18"/>
      <c r="J19" s="12"/>
      <c r="K19" s="11">
        <f t="shared" si="3"/>
        <v>0</v>
      </c>
      <c r="L19" s="12">
        <f t="shared" si="7"/>
        <v>0</v>
      </c>
      <c r="M19" s="13">
        <f t="shared" si="4"/>
        <v>0</v>
      </c>
    </row>
    <row r="20" spans="2:13" ht="15.6">
      <c r="B20" s="14" t="str">
        <f t="shared" si="5"/>
        <v/>
      </c>
      <c r="C20" s="19" t="str">
        <f t="shared" si="0"/>
        <v/>
      </c>
      <c r="D20" s="15"/>
      <c r="E20" s="16">
        <f t="shared" si="1"/>
        <v>0</v>
      </c>
      <c r="F20" s="15">
        <f t="shared" si="6"/>
        <v>0</v>
      </c>
      <c r="G20" s="17">
        <f t="shared" si="2"/>
        <v>0</v>
      </c>
      <c r="H20" s="14"/>
      <c r="I20" s="19"/>
      <c r="J20" s="15"/>
      <c r="K20" s="16">
        <f t="shared" si="3"/>
        <v>0</v>
      </c>
      <c r="L20" s="15">
        <f t="shared" si="7"/>
        <v>0</v>
      </c>
      <c r="M20" s="17">
        <f t="shared" si="4"/>
        <v>0</v>
      </c>
    </row>
    <row r="21" spans="2:13" ht="15.6">
      <c r="B21" s="9" t="str">
        <f t="shared" si="5"/>
        <v/>
      </c>
      <c r="C21" s="18" t="str">
        <f t="shared" si="0"/>
        <v/>
      </c>
      <c r="D21" s="12"/>
      <c r="E21" s="11">
        <f t="shared" si="1"/>
        <v>0</v>
      </c>
      <c r="F21" s="12">
        <f t="shared" si="6"/>
        <v>0</v>
      </c>
      <c r="G21" s="13">
        <f t="shared" si="2"/>
        <v>0</v>
      </c>
      <c r="H21" s="9"/>
      <c r="I21" s="18"/>
      <c r="J21" s="12"/>
      <c r="K21" s="11">
        <f t="shared" si="3"/>
        <v>0</v>
      </c>
      <c r="L21" s="12">
        <f t="shared" si="7"/>
        <v>0</v>
      </c>
      <c r="M21" s="13">
        <f t="shared" si="4"/>
        <v>0</v>
      </c>
    </row>
    <row r="22" spans="2:13" ht="15.6">
      <c r="B22" s="14" t="str">
        <f t="shared" si="5"/>
        <v/>
      </c>
      <c r="C22" s="19" t="str">
        <f t="shared" si="0"/>
        <v/>
      </c>
      <c r="D22" s="15" t="str">
        <f t="shared" ref="D14:D36" si="8">IFERROR(IF(B22="","",($C$4-$D$13)/COUNT($B$14:$B$36)),"")</f>
        <v/>
      </c>
      <c r="E22" s="16" t="str">
        <f t="shared" si="1"/>
        <v/>
      </c>
      <c r="F22" s="15" t="str">
        <f t="shared" si="6"/>
        <v/>
      </c>
      <c r="G22" s="17" t="str">
        <f t="shared" si="2"/>
        <v/>
      </c>
      <c r="H22" s="14"/>
      <c r="I22" s="19"/>
      <c r="J22" s="15"/>
      <c r="K22" s="16">
        <f t="shared" si="3"/>
        <v>0</v>
      </c>
      <c r="L22" s="15">
        <f t="shared" si="7"/>
        <v>0</v>
      </c>
      <c r="M22" s="17">
        <f t="shared" si="4"/>
        <v>0</v>
      </c>
    </row>
    <row r="23" spans="2:13" ht="15.6">
      <c r="B23" s="9" t="str">
        <f t="shared" si="5"/>
        <v/>
      </c>
      <c r="C23" s="18" t="str">
        <f t="shared" si="0"/>
        <v/>
      </c>
      <c r="D23" s="12" t="str">
        <f t="shared" si="8"/>
        <v/>
      </c>
      <c r="E23" s="11" t="str">
        <f t="shared" si="1"/>
        <v/>
      </c>
      <c r="F23" s="12" t="str">
        <f t="shared" si="6"/>
        <v/>
      </c>
      <c r="G23" s="13" t="str">
        <f t="shared" si="2"/>
        <v/>
      </c>
      <c r="H23" s="9"/>
      <c r="I23" s="18"/>
      <c r="J23" s="12"/>
      <c r="K23" s="11">
        <f t="shared" si="3"/>
        <v>0</v>
      </c>
      <c r="L23" s="12">
        <f t="shared" si="7"/>
        <v>0</v>
      </c>
      <c r="M23" s="13">
        <f t="shared" si="4"/>
        <v>0</v>
      </c>
    </row>
    <row r="24" spans="2:13" ht="15.6">
      <c r="B24" s="14" t="str">
        <f t="shared" si="5"/>
        <v/>
      </c>
      <c r="C24" s="19" t="str">
        <f t="shared" si="0"/>
        <v/>
      </c>
      <c r="D24" s="15" t="str">
        <f t="shared" si="8"/>
        <v/>
      </c>
      <c r="E24" s="16" t="str">
        <f t="shared" si="1"/>
        <v/>
      </c>
      <c r="F24" s="15" t="str">
        <f t="shared" si="6"/>
        <v/>
      </c>
      <c r="G24" s="17" t="str">
        <f t="shared" si="2"/>
        <v/>
      </c>
      <c r="H24" s="14"/>
      <c r="I24" s="19"/>
      <c r="J24" s="15"/>
      <c r="K24" s="16">
        <f t="shared" si="3"/>
        <v>0</v>
      </c>
      <c r="L24" s="15">
        <f t="shared" si="7"/>
        <v>0</v>
      </c>
      <c r="M24" s="17">
        <f t="shared" si="4"/>
        <v>0</v>
      </c>
    </row>
    <row r="25" spans="2:13" ht="15.6">
      <c r="B25" s="9" t="str">
        <f t="shared" si="5"/>
        <v/>
      </c>
      <c r="C25" s="18" t="str">
        <f t="shared" si="0"/>
        <v/>
      </c>
      <c r="D25" s="12" t="str">
        <f t="shared" si="8"/>
        <v/>
      </c>
      <c r="E25" s="11" t="str">
        <f t="shared" si="1"/>
        <v/>
      </c>
      <c r="F25" s="12" t="str">
        <f t="shared" si="6"/>
        <v/>
      </c>
      <c r="G25" s="13" t="str">
        <f t="shared" si="2"/>
        <v/>
      </c>
      <c r="H25" s="9"/>
      <c r="I25" s="18"/>
      <c r="J25" s="12"/>
      <c r="K25" s="11">
        <f t="shared" si="3"/>
        <v>0</v>
      </c>
      <c r="L25" s="12">
        <f t="shared" si="7"/>
        <v>0</v>
      </c>
      <c r="M25" s="13">
        <f t="shared" si="4"/>
        <v>0</v>
      </c>
    </row>
    <row r="26" spans="2:13" ht="15.6">
      <c r="B26" s="14" t="str">
        <f t="shared" si="5"/>
        <v/>
      </c>
      <c r="C26" s="19" t="str">
        <f t="shared" si="0"/>
        <v/>
      </c>
      <c r="D26" s="15" t="str">
        <f t="shared" si="8"/>
        <v/>
      </c>
      <c r="E26" s="16" t="str">
        <f t="shared" si="1"/>
        <v/>
      </c>
      <c r="F26" s="15" t="str">
        <f t="shared" si="6"/>
        <v/>
      </c>
      <c r="G26" s="17" t="str">
        <f t="shared" si="2"/>
        <v/>
      </c>
      <c r="H26" s="14"/>
      <c r="I26" s="19"/>
      <c r="J26" s="15"/>
      <c r="K26" s="16">
        <f t="shared" si="3"/>
        <v>0</v>
      </c>
      <c r="L26" s="15">
        <f t="shared" si="7"/>
        <v>0</v>
      </c>
      <c r="M26" s="17">
        <f t="shared" si="4"/>
        <v>0</v>
      </c>
    </row>
    <row r="27" spans="2:13" ht="15.6">
      <c r="B27" s="9" t="str">
        <f t="shared" si="5"/>
        <v/>
      </c>
      <c r="C27" s="18" t="str">
        <f t="shared" si="0"/>
        <v/>
      </c>
      <c r="D27" s="12" t="str">
        <f t="shared" si="8"/>
        <v/>
      </c>
      <c r="E27" s="11" t="str">
        <f t="shared" si="1"/>
        <v/>
      </c>
      <c r="F27" s="12" t="str">
        <f t="shared" si="6"/>
        <v/>
      </c>
      <c r="G27" s="13" t="str">
        <f t="shared" si="2"/>
        <v/>
      </c>
      <c r="H27" s="9"/>
      <c r="I27" s="18"/>
      <c r="J27" s="12"/>
      <c r="K27" s="11">
        <f t="shared" si="3"/>
        <v>0</v>
      </c>
      <c r="L27" s="12">
        <f t="shared" si="7"/>
        <v>0</v>
      </c>
      <c r="M27" s="13">
        <f t="shared" si="4"/>
        <v>0</v>
      </c>
    </row>
    <row r="28" spans="2:13" ht="15.6">
      <c r="B28" s="14" t="str">
        <f t="shared" si="5"/>
        <v/>
      </c>
      <c r="C28" s="19" t="str">
        <f t="shared" si="0"/>
        <v/>
      </c>
      <c r="D28" s="15" t="str">
        <f t="shared" si="8"/>
        <v/>
      </c>
      <c r="E28" s="16" t="str">
        <f t="shared" si="1"/>
        <v/>
      </c>
      <c r="F28" s="15" t="str">
        <f t="shared" si="6"/>
        <v/>
      </c>
      <c r="G28" s="17" t="str">
        <f t="shared" si="2"/>
        <v/>
      </c>
      <c r="H28" s="14"/>
      <c r="I28" s="19"/>
      <c r="J28" s="15"/>
      <c r="K28" s="16">
        <f t="shared" si="3"/>
        <v>0</v>
      </c>
      <c r="L28" s="15">
        <f t="shared" si="7"/>
        <v>0</v>
      </c>
      <c r="M28" s="17">
        <f t="shared" si="4"/>
        <v>0</v>
      </c>
    </row>
    <row r="29" spans="2:13" ht="15.6">
      <c r="B29" s="9" t="str">
        <f t="shared" si="5"/>
        <v/>
      </c>
      <c r="C29" s="18" t="str">
        <f t="shared" si="0"/>
        <v/>
      </c>
      <c r="D29" s="12" t="str">
        <f t="shared" si="8"/>
        <v/>
      </c>
      <c r="E29" s="11" t="str">
        <f t="shared" si="1"/>
        <v/>
      </c>
      <c r="F29" s="12" t="str">
        <f t="shared" si="6"/>
        <v/>
      </c>
      <c r="G29" s="13" t="str">
        <f t="shared" si="2"/>
        <v/>
      </c>
      <c r="H29" s="9"/>
      <c r="I29" s="18"/>
      <c r="J29" s="12"/>
      <c r="K29" s="11">
        <f t="shared" si="3"/>
        <v>0</v>
      </c>
      <c r="L29" s="12">
        <f t="shared" si="7"/>
        <v>0</v>
      </c>
      <c r="M29" s="13">
        <f t="shared" si="4"/>
        <v>0</v>
      </c>
    </row>
    <row r="30" spans="2:13" ht="15.6">
      <c r="B30" s="14" t="str">
        <f t="shared" si="5"/>
        <v/>
      </c>
      <c r="C30" s="19" t="str">
        <f t="shared" si="0"/>
        <v/>
      </c>
      <c r="D30" s="15" t="str">
        <f t="shared" si="8"/>
        <v/>
      </c>
      <c r="E30" s="16" t="str">
        <f t="shared" si="1"/>
        <v/>
      </c>
      <c r="F30" s="15" t="str">
        <f t="shared" si="6"/>
        <v/>
      </c>
      <c r="G30" s="17" t="str">
        <f t="shared" si="2"/>
        <v/>
      </c>
      <c r="H30" s="14"/>
      <c r="I30" s="19"/>
      <c r="J30" s="15"/>
      <c r="K30" s="16">
        <f t="shared" si="3"/>
        <v>0</v>
      </c>
      <c r="L30" s="15">
        <f t="shared" si="7"/>
        <v>0</v>
      </c>
      <c r="M30" s="17">
        <f t="shared" si="4"/>
        <v>0</v>
      </c>
    </row>
    <row r="31" spans="2:13" ht="15.6">
      <c r="B31" s="9" t="str">
        <f t="shared" si="5"/>
        <v/>
      </c>
      <c r="C31" s="18" t="str">
        <f t="shared" si="0"/>
        <v/>
      </c>
      <c r="D31" s="12" t="str">
        <f t="shared" si="8"/>
        <v/>
      </c>
      <c r="E31" s="11" t="str">
        <f t="shared" si="1"/>
        <v/>
      </c>
      <c r="F31" s="12" t="str">
        <f t="shared" si="6"/>
        <v/>
      </c>
      <c r="G31" s="13" t="str">
        <f t="shared" si="2"/>
        <v/>
      </c>
      <c r="H31" s="9"/>
      <c r="I31" s="18"/>
      <c r="J31" s="12"/>
      <c r="K31" s="11">
        <f t="shared" si="3"/>
        <v>0</v>
      </c>
      <c r="L31" s="12">
        <f t="shared" si="7"/>
        <v>0</v>
      </c>
      <c r="M31" s="13">
        <f t="shared" si="4"/>
        <v>0</v>
      </c>
    </row>
    <row r="32" spans="2:13" ht="15.6">
      <c r="B32" s="14" t="str">
        <f t="shared" si="5"/>
        <v/>
      </c>
      <c r="C32" s="19" t="str">
        <f t="shared" si="0"/>
        <v/>
      </c>
      <c r="D32" s="15" t="str">
        <f t="shared" si="8"/>
        <v/>
      </c>
      <c r="E32" s="16" t="str">
        <f t="shared" si="1"/>
        <v/>
      </c>
      <c r="F32" s="15" t="str">
        <f t="shared" si="6"/>
        <v/>
      </c>
      <c r="G32" s="17" t="str">
        <f t="shared" si="2"/>
        <v/>
      </c>
      <c r="H32" s="14"/>
      <c r="I32" s="19"/>
      <c r="J32" s="15"/>
      <c r="K32" s="16">
        <f t="shared" si="3"/>
        <v>0</v>
      </c>
      <c r="L32" s="15">
        <f t="shared" si="7"/>
        <v>0</v>
      </c>
      <c r="M32" s="17">
        <f t="shared" si="4"/>
        <v>0</v>
      </c>
    </row>
    <row r="33" spans="2:13" ht="15.6">
      <c r="B33" s="9" t="str">
        <f t="shared" si="5"/>
        <v/>
      </c>
      <c r="C33" s="18" t="str">
        <f t="shared" si="0"/>
        <v/>
      </c>
      <c r="D33" s="12" t="str">
        <f t="shared" si="8"/>
        <v/>
      </c>
      <c r="E33" s="11" t="str">
        <f t="shared" si="1"/>
        <v/>
      </c>
      <c r="F33" s="12" t="str">
        <f t="shared" si="6"/>
        <v/>
      </c>
      <c r="G33" s="13" t="str">
        <f t="shared" si="2"/>
        <v/>
      </c>
      <c r="H33" s="9"/>
      <c r="I33" s="18"/>
      <c r="J33" s="12"/>
      <c r="K33" s="11">
        <f t="shared" si="3"/>
        <v>0</v>
      </c>
      <c r="L33" s="12">
        <f t="shared" si="7"/>
        <v>0</v>
      </c>
      <c r="M33" s="13">
        <f t="shared" si="4"/>
        <v>0</v>
      </c>
    </row>
    <row r="34" spans="2:13" ht="15.6">
      <c r="B34" s="14" t="str">
        <f t="shared" si="5"/>
        <v/>
      </c>
      <c r="C34" s="19" t="str">
        <f t="shared" si="0"/>
        <v/>
      </c>
      <c r="D34" s="15" t="str">
        <f t="shared" si="8"/>
        <v/>
      </c>
      <c r="E34" s="16" t="str">
        <f t="shared" si="1"/>
        <v/>
      </c>
      <c r="F34" s="15" t="str">
        <f t="shared" si="6"/>
        <v/>
      </c>
      <c r="G34" s="17" t="str">
        <f t="shared" si="2"/>
        <v/>
      </c>
      <c r="H34" s="14"/>
      <c r="I34" s="19"/>
      <c r="J34" s="15"/>
      <c r="K34" s="16">
        <f t="shared" si="3"/>
        <v>0</v>
      </c>
      <c r="L34" s="15">
        <f t="shared" si="7"/>
        <v>0</v>
      </c>
      <c r="M34" s="17">
        <f t="shared" si="4"/>
        <v>0</v>
      </c>
    </row>
    <row r="35" spans="2:13" ht="15.6">
      <c r="B35" s="9" t="str">
        <f t="shared" si="5"/>
        <v/>
      </c>
      <c r="C35" s="18" t="str">
        <f t="shared" si="0"/>
        <v/>
      </c>
      <c r="D35" s="12" t="str">
        <f t="shared" si="8"/>
        <v/>
      </c>
      <c r="E35" s="11" t="str">
        <f t="shared" si="1"/>
        <v/>
      </c>
      <c r="F35" s="12" t="str">
        <f t="shared" si="6"/>
        <v/>
      </c>
      <c r="G35" s="13" t="str">
        <f t="shared" si="2"/>
        <v/>
      </c>
      <c r="H35" s="9"/>
      <c r="I35" s="18"/>
      <c r="J35" s="12"/>
      <c r="K35" s="11">
        <f t="shared" si="3"/>
        <v>0</v>
      </c>
      <c r="L35" s="12">
        <f t="shared" si="7"/>
        <v>0</v>
      </c>
      <c r="M35" s="13">
        <f t="shared" si="4"/>
        <v>0</v>
      </c>
    </row>
    <row r="36" spans="2:13" ht="15.95" thickBot="1">
      <c r="B36" s="20" t="str">
        <f t="shared" si="5"/>
        <v/>
      </c>
      <c r="C36" s="21" t="str">
        <f t="shared" si="0"/>
        <v/>
      </c>
      <c r="D36" s="22" t="str">
        <f t="shared" si="8"/>
        <v/>
      </c>
      <c r="E36" s="23" t="str">
        <f t="shared" si="1"/>
        <v/>
      </c>
      <c r="F36" s="22" t="str">
        <f t="shared" si="6"/>
        <v/>
      </c>
      <c r="G36" s="24" t="str">
        <f t="shared" si="2"/>
        <v/>
      </c>
      <c r="H36" s="20"/>
      <c r="I36" s="21"/>
      <c r="J36" s="22"/>
      <c r="K36" s="23">
        <f t="shared" si="3"/>
        <v>0</v>
      </c>
      <c r="L36" s="22">
        <f t="shared" si="7"/>
        <v>0</v>
      </c>
      <c r="M36" s="24">
        <f t="shared" si="4"/>
        <v>0</v>
      </c>
    </row>
  </sheetData>
  <mergeCells count="7">
    <mergeCell ref="B9:M9"/>
    <mergeCell ref="C3:D3"/>
    <mergeCell ref="A1:M1"/>
    <mergeCell ref="B10:G10"/>
    <mergeCell ref="E11:F11"/>
    <mergeCell ref="H10:M10"/>
    <mergeCell ref="K11:L11"/>
  </mergeCells>
  <conditionalFormatting sqref="G11">
    <cfRule type="containsText" dxfId="20" priority="12" operator="containsText" text="INCORRECT">
      <formula>NOT(ISERROR(SEARCH("INCORRECT",G11)))</formula>
    </cfRule>
    <cfRule type="cellIs" dxfId="19" priority="13" operator="equal">
      <formula>"Good"</formula>
    </cfRule>
  </conditionalFormatting>
  <conditionalFormatting sqref="C11">
    <cfRule type="containsText" dxfId="18" priority="10" operator="containsText" text="wrong">
      <formula>NOT(ISERROR(SEARCH("wrong",C11)))</formula>
    </cfRule>
    <cfRule type="containsText" dxfId="17" priority="11" operator="containsText" text="good">
      <formula>NOT(ISERROR(SEARCH("good",C11)))</formula>
    </cfRule>
  </conditionalFormatting>
  <conditionalFormatting sqref="B10:M10">
    <cfRule type="expression" dxfId="16" priority="9">
      <formula>$J$12="Y"</formula>
    </cfRule>
  </conditionalFormatting>
  <conditionalFormatting sqref="M11">
    <cfRule type="containsText" dxfId="15" priority="3" operator="containsText" text="INCORRECT">
      <formula>NOT(ISERROR(SEARCH("INCORRECT",M11)))</formula>
    </cfRule>
    <cfRule type="cellIs" dxfId="14" priority="4" operator="equal">
      <formula>"Good"</formula>
    </cfRule>
  </conditionalFormatting>
  <conditionalFormatting sqref="I11">
    <cfRule type="containsText" dxfId="13" priority="1" operator="containsText" text="wrong">
      <formula>NOT(ISERROR(SEARCH("wrong",I11)))</formula>
    </cfRule>
    <cfRule type="containsText" dxfId="12" priority="2" operator="containsText" text="good">
      <formula>NOT(ISERROR(SEARCH("good",I11)))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75AF-EFC8-4C7D-9C6E-CB00A07BDB72}">
  <dimension ref="A1:M21"/>
  <sheetViews>
    <sheetView showGridLines="0" tabSelected="1" workbookViewId="0">
      <selection activeCell="N32" sqref="N32"/>
    </sheetView>
  </sheetViews>
  <sheetFormatPr defaultRowHeight="14.45"/>
  <cols>
    <col min="1" max="1" width="2.140625" customWidth="1"/>
    <col min="2" max="2" width="17.85546875" customWidth="1"/>
    <col min="3" max="3" width="16" customWidth="1"/>
    <col min="4" max="4" width="13.85546875" bestFit="1" customWidth="1"/>
    <col min="5" max="5" width="19.42578125" bestFit="1" customWidth="1"/>
    <col min="6" max="6" width="15.140625" bestFit="1" customWidth="1"/>
    <col min="7" max="7" width="11.85546875" bestFit="1" customWidth="1"/>
    <col min="8" max="8" width="21.85546875" bestFit="1" customWidth="1"/>
    <col min="9" max="12" width="12.85546875" customWidth="1"/>
    <col min="13" max="13" width="14.85546875" bestFit="1" customWidth="1"/>
  </cols>
  <sheetData>
    <row r="1" spans="1:13" ht="18.60000000000000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3" spans="1:13" ht="18" customHeight="1">
      <c r="B3" s="50"/>
      <c r="C3" s="63"/>
      <c r="D3" s="63"/>
      <c r="E3" s="54" t="s">
        <v>19</v>
      </c>
      <c r="F3" s="60" t="s">
        <v>20</v>
      </c>
      <c r="G3" s="1" t="s">
        <v>21</v>
      </c>
      <c r="H3" s="1" t="s">
        <v>22</v>
      </c>
      <c r="I3" s="1">
        <v>0.02</v>
      </c>
      <c r="J3" s="1"/>
      <c r="K3" s="1"/>
      <c r="L3" s="1"/>
      <c r="M3" s="1"/>
    </row>
    <row r="4" spans="1:13" ht="18" customHeight="1">
      <c r="B4" s="54" t="s">
        <v>2</v>
      </c>
      <c r="C4" s="55">
        <v>3000</v>
      </c>
      <c r="D4" s="1" t="b">
        <f>C4=I21</f>
        <v>1</v>
      </c>
      <c r="E4" s="54" t="s">
        <v>1</v>
      </c>
      <c r="F4" s="60">
        <v>44929</v>
      </c>
      <c r="G4" s="1" t="b">
        <f>F4=MIN(C9:C20)</f>
        <v>1</v>
      </c>
      <c r="H4" s="1" t="s">
        <v>23</v>
      </c>
      <c r="I4" s="1">
        <v>5</v>
      </c>
      <c r="J4" s="1"/>
      <c r="K4" s="1"/>
      <c r="L4" s="1"/>
      <c r="M4" s="1"/>
    </row>
    <row r="5" spans="1:13" ht="18" customHeight="1">
      <c r="B5" s="54" t="s">
        <v>24</v>
      </c>
      <c r="C5" s="56">
        <v>19998</v>
      </c>
      <c r="D5" s="1" t="b">
        <f>C5=E21</f>
        <v>0</v>
      </c>
      <c r="E5" s="54" t="s">
        <v>3</v>
      </c>
      <c r="F5" s="60">
        <v>45107</v>
      </c>
      <c r="G5" s="1" t="b">
        <f>F5=MAX(D9:D20)</f>
        <v>1</v>
      </c>
      <c r="H5" s="1"/>
      <c r="I5" s="1"/>
      <c r="J5" s="1"/>
      <c r="K5" s="1"/>
      <c r="L5" s="1"/>
      <c r="M5" s="1"/>
    </row>
    <row r="6" spans="1:13" ht="18" customHeight="1">
      <c r="B6" s="54" t="s">
        <v>25</v>
      </c>
      <c r="C6" s="59">
        <f>IF(F3="CPV",C4/C5,C4/C5*1000)</f>
        <v>0.15001500150015001</v>
      </c>
      <c r="D6" s="1"/>
      <c r="E6" s="27"/>
      <c r="F6" s="61"/>
      <c r="G6" s="1"/>
      <c r="H6" s="1"/>
      <c r="I6" s="1"/>
      <c r="J6" s="1"/>
      <c r="K6" s="1"/>
      <c r="L6" s="1"/>
      <c r="M6" s="1"/>
    </row>
    <row r="7" spans="1:13" ht="15.95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.6">
      <c r="B8" s="39" t="s">
        <v>26</v>
      </c>
      <c r="C8" s="40" t="s">
        <v>1</v>
      </c>
      <c r="D8" s="40" t="s">
        <v>3</v>
      </c>
      <c r="E8" s="40" t="s">
        <v>27</v>
      </c>
      <c r="F8" s="40" t="s">
        <v>28</v>
      </c>
      <c r="G8" s="40" t="s">
        <v>29</v>
      </c>
      <c r="H8" s="40" t="s">
        <v>30</v>
      </c>
      <c r="I8" s="41" t="s">
        <v>31</v>
      </c>
    </row>
    <row r="9" spans="1:13" ht="15.6">
      <c r="B9" s="48"/>
      <c r="C9" s="28">
        <f>F4</f>
        <v>44929</v>
      </c>
      <c r="D9" s="29">
        <v>44957</v>
      </c>
      <c r="E9" s="37">
        <v>33333</v>
      </c>
      <c r="F9" s="30">
        <f>D9-C9+1</f>
        <v>29</v>
      </c>
      <c r="G9" s="31">
        <v>225</v>
      </c>
      <c r="H9" s="32">
        <f>IF($F$3="CPV",G9*$I$3,G9*$I$4/1000)</f>
        <v>4.5</v>
      </c>
      <c r="I9" s="42">
        <v>500</v>
      </c>
    </row>
    <row r="10" spans="1:13" ht="15.6">
      <c r="B10" s="49"/>
      <c r="C10" s="33">
        <v>44958</v>
      </c>
      <c r="D10" s="34">
        <v>44985</v>
      </c>
      <c r="E10" s="38">
        <v>33333</v>
      </c>
      <c r="F10" s="35">
        <f t="shared" ref="F10:F11" si="0">D10-C10+1</f>
        <v>28</v>
      </c>
      <c r="G10" s="36">
        <v>225</v>
      </c>
      <c r="H10" s="32">
        <f t="shared" ref="H10:H20" si="1">IF($F$3="CPV",G10*$I$3,G10*$I$4/1000)</f>
        <v>4.5</v>
      </c>
      <c r="I10" s="42">
        <v>500</v>
      </c>
    </row>
    <row r="11" spans="1:13" ht="15.6">
      <c r="B11" s="43"/>
      <c r="C11" s="33">
        <v>44986</v>
      </c>
      <c r="D11" s="34">
        <v>45016</v>
      </c>
      <c r="E11" s="38">
        <v>33333</v>
      </c>
      <c r="F11" s="35">
        <f t="shared" si="0"/>
        <v>31</v>
      </c>
      <c r="G11" s="36">
        <v>225</v>
      </c>
      <c r="H11" s="32">
        <f t="shared" si="1"/>
        <v>4.5</v>
      </c>
      <c r="I11" s="42">
        <v>500</v>
      </c>
    </row>
    <row r="12" spans="1:13" ht="15.6">
      <c r="B12" s="43"/>
      <c r="C12" s="33">
        <v>45017</v>
      </c>
      <c r="D12" s="34">
        <v>45046</v>
      </c>
      <c r="E12" s="38">
        <v>33333</v>
      </c>
      <c r="F12" s="35">
        <f t="shared" ref="F12:F20" si="2">D12-C12+1</f>
        <v>30</v>
      </c>
      <c r="G12" s="36">
        <v>225</v>
      </c>
      <c r="H12" s="32">
        <f t="shared" si="1"/>
        <v>4.5</v>
      </c>
      <c r="I12" s="42">
        <v>500</v>
      </c>
    </row>
    <row r="13" spans="1:13" ht="15.6">
      <c r="B13" s="43"/>
      <c r="C13" s="33">
        <v>45047</v>
      </c>
      <c r="D13" s="34">
        <v>45077</v>
      </c>
      <c r="E13" s="38">
        <v>33333</v>
      </c>
      <c r="F13" s="35">
        <f t="shared" si="2"/>
        <v>31</v>
      </c>
      <c r="G13" s="36">
        <v>225</v>
      </c>
      <c r="H13" s="32">
        <f t="shared" si="1"/>
        <v>4.5</v>
      </c>
      <c r="I13" s="42">
        <v>500</v>
      </c>
    </row>
    <row r="14" spans="1:13" ht="15.6">
      <c r="B14" s="43"/>
      <c r="C14" s="33">
        <v>45078</v>
      </c>
      <c r="D14" s="34">
        <v>45107</v>
      </c>
      <c r="E14" s="38">
        <v>33333</v>
      </c>
      <c r="F14" s="35">
        <f t="shared" si="2"/>
        <v>30</v>
      </c>
      <c r="G14" s="36">
        <v>225</v>
      </c>
      <c r="H14" s="32">
        <f t="shared" si="1"/>
        <v>4.5</v>
      </c>
      <c r="I14" s="42">
        <v>500</v>
      </c>
    </row>
    <row r="15" spans="1:13" ht="15.6">
      <c r="B15" s="43"/>
      <c r="C15" s="33"/>
      <c r="D15" s="34"/>
      <c r="E15" s="38"/>
      <c r="F15" s="35">
        <f t="shared" si="2"/>
        <v>1</v>
      </c>
      <c r="G15" s="36">
        <f t="shared" ref="G12:G20" si="3">E15/F15</f>
        <v>0</v>
      </c>
      <c r="H15" s="32">
        <f t="shared" si="1"/>
        <v>0</v>
      </c>
      <c r="I15" s="42">
        <f t="shared" ref="I10:I20" si="4">IF($F$3="CPV",E15*$C$6,E15*$C$6/1000)</f>
        <v>0</v>
      </c>
    </row>
    <row r="16" spans="1:13" ht="15.6">
      <c r="B16" s="43"/>
      <c r="C16" s="33"/>
      <c r="D16" s="34"/>
      <c r="E16" s="38"/>
      <c r="F16" s="35">
        <f t="shared" ref="F16:F17" si="5">D16-C16+1</f>
        <v>1</v>
      </c>
      <c r="G16" s="36">
        <f t="shared" ref="G16:G17" si="6">E16/F16</f>
        <v>0</v>
      </c>
      <c r="H16" s="32">
        <f t="shared" si="1"/>
        <v>0</v>
      </c>
      <c r="I16" s="42">
        <f t="shared" si="4"/>
        <v>0</v>
      </c>
    </row>
    <row r="17" spans="2:9" ht="15.6">
      <c r="B17" s="43"/>
      <c r="C17" s="33"/>
      <c r="D17" s="34"/>
      <c r="E17" s="38"/>
      <c r="F17" s="35">
        <f t="shared" si="5"/>
        <v>1</v>
      </c>
      <c r="G17" s="36">
        <f t="shared" si="6"/>
        <v>0</v>
      </c>
      <c r="H17" s="32">
        <f t="shared" si="1"/>
        <v>0</v>
      </c>
      <c r="I17" s="42">
        <f t="shared" si="4"/>
        <v>0</v>
      </c>
    </row>
    <row r="18" spans="2:9" ht="15.6">
      <c r="B18" s="43"/>
      <c r="C18" s="33"/>
      <c r="D18" s="34"/>
      <c r="E18" s="38"/>
      <c r="F18" s="35">
        <f t="shared" si="2"/>
        <v>1</v>
      </c>
      <c r="G18" s="36">
        <f t="shared" si="3"/>
        <v>0</v>
      </c>
      <c r="H18" s="32">
        <f t="shared" si="1"/>
        <v>0</v>
      </c>
      <c r="I18" s="42">
        <f t="shared" si="4"/>
        <v>0</v>
      </c>
    </row>
    <row r="19" spans="2:9" ht="15.6">
      <c r="B19" s="43"/>
      <c r="C19" s="33"/>
      <c r="D19" s="34"/>
      <c r="E19" s="38"/>
      <c r="F19" s="35">
        <f t="shared" si="2"/>
        <v>1</v>
      </c>
      <c r="G19" s="36">
        <f t="shared" si="3"/>
        <v>0</v>
      </c>
      <c r="H19" s="32">
        <f t="shared" si="1"/>
        <v>0</v>
      </c>
      <c r="I19" s="42">
        <f t="shared" si="4"/>
        <v>0</v>
      </c>
    </row>
    <row r="20" spans="2:9" ht="15.6">
      <c r="B20" s="43"/>
      <c r="C20" s="33"/>
      <c r="D20" s="34"/>
      <c r="E20" s="38"/>
      <c r="F20" s="35">
        <f t="shared" si="2"/>
        <v>1</v>
      </c>
      <c r="G20" s="36">
        <f t="shared" si="3"/>
        <v>0</v>
      </c>
      <c r="H20" s="32">
        <f t="shared" si="1"/>
        <v>0</v>
      </c>
      <c r="I20" s="42">
        <f t="shared" si="4"/>
        <v>0</v>
      </c>
    </row>
    <row r="21" spans="2:9" ht="15.95" thickBot="1">
      <c r="B21" s="44"/>
      <c r="C21" s="45"/>
      <c r="D21" s="45"/>
      <c r="E21" s="46">
        <f>SUM(E9:E20)</f>
        <v>199998</v>
      </c>
      <c r="F21" s="45"/>
      <c r="G21" s="46">
        <f>SUM(G9:G20)</f>
        <v>1350</v>
      </c>
      <c r="H21" s="45"/>
      <c r="I21" s="47">
        <f>SUM(I9:I20)</f>
        <v>3000</v>
      </c>
    </row>
  </sheetData>
  <mergeCells count="2">
    <mergeCell ref="A1:M1"/>
    <mergeCell ref="C3:D3"/>
  </mergeCells>
  <conditionalFormatting sqref="E9:E20">
    <cfRule type="expression" dxfId="11" priority="6">
      <formula>$G$40&lt;&gt;$C$20</formula>
    </cfRule>
  </conditionalFormatting>
  <conditionalFormatting sqref="G4:G5">
    <cfRule type="cellIs" dxfId="10" priority="3" operator="equal">
      <formula>FALSE</formula>
    </cfRule>
    <cfRule type="cellIs" dxfId="9" priority="4" operator="equal">
      <formula>TRUE</formula>
    </cfRule>
  </conditionalFormatting>
  <conditionalFormatting sqref="D4:D5">
    <cfRule type="cellIs" dxfId="8" priority="1" operator="equal">
      <formula>FALSE</formula>
    </cfRule>
    <cfRule type="cellIs" dxfId="7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AE51-7712-4B8C-9F72-95805334BF98}">
  <dimension ref="A1:G34"/>
  <sheetViews>
    <sheetView showGridLines="0" workbookViewId="0">
      <selection activeCell="D5" sqref="D5"/>
    </sheetView>
  </sheetViews>
  <sheetFormatPr defaultRowHeight="14.45"/>
  <cols>
    <col min="1" max="1" width="2.28515625" customWidth="1"/>
    <col min="2" max="2" width="17.7109375" bestFit="1" customWidth="1"/>
    <col min="3" max="3" width="16" customWidth="1"/>
    <col min="4" max="4" width="13.85546875" bestFit="1" customWidth="1"/>
    <col min="5" max="5" width="20.28515625" bestFit="1" customWidth="1"/>
    <col min="6" max="7" width="12.85546875" customWidth="1"/>
  </cols>
  <sheetData>
    <row r="1" spans="1:7" ht="18.600000000000001">
      <c r="A1" s="64" t="s">
        <v>0</v>
      </c>
      <c r="B1" s="64"/>
      <c r="C1" s="64"/>
      <c r="D1" s="64"/>
      <c r="E1" s="64"/>
      <c r="F1" s="64"/>
      <c r="G1" s="64"/>
    </row>
    <row r="2" spans="1:7" ht="15"/>
    <row r="3" spans="1:7" ht="18" customHeight="1">
      <c r="B3" s="50"/>
      <c r="C3" s="1"/>
      <c r="D3" s="1"/>
      <c r="E3" s="54" t="s">
        <v>1</v>
      </c>
      <c r="F3" s="25">
        <v>44958</v>
      </c>
    </row>
    <row r="4" spans="1:7" ht="18" customHeight="1">
      <c r="B4" s="54" t="s">
        <v>2</v>
      </c>
      <c r="C4" s="55">
        <v>6000</v>
      </c>
      <c r="D4" s="1"/>
      <c r="E4" s="54" t="s">
        <v>3</v>
      </c>
      <c r="F4" s="25">
        <v>45138</v>
      </c>
    </row>
    <row r="5" spans="1:7" ht="18" customHeight="1">
      <c r="B5" s="50"/>
      <c r="C5" s="53"/>
      <c r="D5" s="1"/>
      <c r="E5" s="54" t="s">
        <v>5</v>
      </c>
      <c r="F5" s="26" t="s">
        <v>32</v>
      </c>
    </row>
    <row r="6" spans="1:7" ht="18" customHeight="1">
      <c r="D6" s="1"/>
      <c r="E6" s="1"/>
      <c r="F6" s="1"/>
      <c r="G6" s="1"/>
    </row>
    <row r="7" spans="1:7" ht="15.95" thickBot="1">
      <c r="B7" s="1"/>
      <c r="C7" s="1"/>
      <c r="D7" s="1"/>
      <c r="E7" s="1"/>
      <c r="F7" s="1"/>
      <c r="G7" s="1"/>
    </row>
    <row r="8" spans="1:7" ht="34.15" customHeight="1" thickBot="1">
      <c r="B8" s="65" t="s">
        <v>9</v>
      </c>
      <c r="C8" s="66"/>
      <c r="D8" s="66"/>
      <c r="E8" s="65" t="s">
        <v>10</v>
      </c>
      <c r="F8" s="66"/>
      <c r="G8" s="67"/>
    </row>
    <row r="9" spans="1:7" ht="15.6">
      <c r="B9" s="2" t="s">
        <v>11</v>
      </c>
      <c r="C9" s="3" t="str">
        <f>IF($F$5="N","",IF(B11=$F$3,IF(MAX(C11:C42)=$F$4,"Good","Wrong Date"),"Wrong Date"))</f>
        <v>Good</v>
      </c>
      <c r="D9" s="4"/>
      <c r="E9" s="2" t="s">
        <v>11</v>
      </c>
      <c r="F9" s="3" t="str">
        <f>IF($F$5="Y","",IF(E11=$F$3,IF(MAX(F11:F42)=$F$4,"Good","Wrong Date"),"Wrong Date"))</f>
        <v/>
      </c>
      <c r="G9" s="5"/>
    </row>
    <row r="10" spans="1:7" ht="15.6">
      <c r="B10" s="6" t="s">
        <v>13</v>
      </c>
      <c r="C10" s="7" t="s">
        <v>14</v>
      </c>
      <c r="D10" s="7" t="s">
        <v>15</v>
      </c>
      <c r="E10" s="6" t="s">
        <v>13</v>
      </c>
      <c r="F10" s="7" t="s">
        <v>14</v>
      </c>
      <c r="G10" s="8" t="s">
        <v>15</v>
      </c>
    </row>
    <row r="11" spans="1:7" ht="15.6">
      <c r="B11" s="9">
        <f>IF($F$5="Y",$F$3,"")</f>
        <v>44958</v>
      </c>
      <c r="C11" s="18">
        <f t="shared" ref="C11:C34" si="0">IFERROR(IF(EOMONTH(B11,0)&gt;$F$4,$F$4,EOMONTH(B11,0)),"")</f>
        <v>44985</v>
      </c>
      <c r="D11" s="10">
        <v>1000</v>
      </c>
      <c r="E11" s="9" t="str">
        <f>IF($F$5="N",$F$3,"")</f>
        <v/>
      </c>
      <c r="F11" s="18"/>
      <c r="G11" s="13"/>
    </row>
    <row r="12" spans="1:7" ht="15.6">
      <c r="B12" s="14">
        <f t="shared" ref="B12:B34" si="1">IFERROR(IF(EOMONTH(B11,0)+1&gt;$F$4,"",EOMONTH(B11,0)+1),"")</f>
        <v>44986</v>
      </c>
      <c r="C12" s="19">
        <f t="shared" si="0"/>
        <v>45016</v>
      </c>
      <c r="D12" s="15">
        <f t="shared" ref="D12:D34" si="2">IFERROR(IF(B12="","",($C$4-$D$11)/COUNT($B$12:$B$34)),"")</f>
        <v>1000</v>
      </c>
      <c r="E12" s="14"/>
      <c r="F12" s="19"/>
      <c r="G12" s="17"/>
    </row>
    <row r="13" spans="1:7" ht="15.6">
      <c r="B13" s="9">
        <f t="shared" si="1"/>
        <v>45017</v>
      </c>
      <c r="C13" s="18">
        <f t="shared" si="0"/>
        <v>45046</v>
      </c>
      <c r="D13" s="12">
        <f t="shared" si="2"/>
        <v>1000</v>
      </c>
      <c r="E13" s="9"/>
      <c r="F13" s="18"/>
      <c r="G13" s="13"/>
    </row>
    <row r="14" spans="1:7" ht="15.6">
      <c r="B14" s="14">
        <f t="shared" si="1"/>
        <v>45047</v>
      </c>
      <c r="C14" s="19">
        <f t="shared" si="0"/>
        <v>45077</v>
      </c>
      <c r="D14" s="15">
        <f t="shared" si="2"/>
        <v>1000</v>
      </c>
      <c r="E14" s="14"/>
      <c r="F14" s="19"/>
      <c r="G14" s="17"/>
    </row>
    <row r="15" spans="1:7" ht="15.6">
      <c r="B15" s="9">
        <f t="shared" si="1"/>
        <v>45078</v>
      </c>
      <c r="C15" s="18">
        <f t="shared" si="0"/>
        <v>45107</v>
      </c>
      <c r="D15" s="12">
        <f t="shared" si="2"/>
        <v>1000</v>
      </c>
      <c r="E15" s="9"/>
      <c r="F15" s="18"/>
      <c r="G15" s="13"/>
    </row>
    <row r="16" spans="1:7" ht="15.6">
      <c r="B16" s="14">
        <f t="shared" si="1"/>
        <v>45108</v>
      </c>
      <c r="C16" s="19">
        <f t="shared" si="0"/>
        <v>45138</v>
      </c>
      <c r="D16" s="15">
        <f t="shared" si="2"/>
        <v>1000</v>
      </c>
      <c r="E16" s="14"/>
      <c r="F16" s="19"/>
      <c r="G16" s="17"/>
    </row>
    <row r="17" spans="2:7" ht="15.6">
      <c r="B17" s="9" t="str">
        <f t="shared" si="1"/>
        <v/>
      </c>
      <c r="C17" s="18" t="str">
        <f t="shared" si="0"/>
        <v/>
      </c>
      <c r="D17" s="12" t="str">
        <f t="shared" si="2"/>
        <v/>
      </c>
      <c r="E17" s="9"/>
      <c r="F17" s="18"/>
      <c r="G17" s="13"/>
    </row>
    <row r="18" spans="2:7" ht="15.6">
      <c r="B18" s="14" t="str">
        <f t="shared" si="1"/>
        <v/>
      </c>
      <c r="C18" s="19" t="str">
        <f t="shared" si="0"/>
        <v/>
      </c>
      <c r="D18" s="15" t="str">
        <f t="shared" si="2"/>
        <v/>
      </c>
      <c r="E18" s="14"/>
      <c r="F18" s="19"/>
      <c r="G18" s="17"/>
    </row>
    <row r="19" spans="2:7" ht="15.6">
      <c r="B19" s="9" t="str">
        <f t="shared" si="1"/>
        <v/>
      </c>
      <c r="C19" s="18" t="str">
        <f t="shared" si="0"/>
        <v/>
      </c>
      <c r="D19" s="12" t="str">
        <f t="shared" si="2"/>
        <v/>
      </c>
      <c r="E19" s="9"/>
      <c r="F19" s="18"/>
      <c r="G19" s="13"/>
    </row>
    <row r="20" spans="2:7" ht="15.6">
      <c r="B20" s="14" t="str">
        <f t="shared" si="1"/>
        <v/>
      </c>
      <c r="C20" s="19" t="str">
        <f t="shared" si="0"/>
        <v/>
      </c>
      <c r="D20" s="15" t="str">
        <f t="shared" si="2"/>
        <v/>
      </c>
      <c r="E20" s="14"/>
      <c r="F20" s="19"/>
      <c r="G20" s="17"/>
    </row>
    <row r="21" spans="2:7" ht="15.6">
      <c r="B21" s="9" t="str">
        <f t="shared" si="1"/>
        <v/>
      </c>
      <c r="C21" s="18" t="str">
        <f t="shared" si="0"/>
        <v/>
      </c>
      <c r="D21" s="12" t="str">
        <f t="shared" si="2"/>
        <v/>
      </c>
      <c r="E21" s="9"/>
      <c r="F21" s="18"/>
      <c r="G21" s="13"/>
    </row>
    <row r="22" spans="2:7" ht="15.6">
      <c r="B22" s="14" t="str">
        <f t="shared" si="1"/>
        <v/>
      </c>
      <c r="C22" s="19" t="str">
        <f t="shared" si="0"/>
        <v/>
      </c>
      <c r="D22" s="15" t="str">
        <f t="shared" si="2"/>
        <v/>
      </c>
      <c r="E22" s="14"/>
      <c r="F22" s="19"/>
      <c r="G22" s="17"/>
    </row>
    <row r="23" spans="2:7" ht="15.6">
      <c r="B23" s="9" t="str">
        <f t="shared" si="1"/>
        <v/>
      </c>
      <c r="C23" s="18" t="str">
        <f t="shared" si="0"/>
        <v/>
      </c>
      <c r="D23" s="12" t="str">
        <f t="shared" si="2"/>
        <v/>
      </c>
      <c r="E23" s="9"/>
      <c r="F23" s="18"/>
      <c r="G23" s="13"/>
    </row>
    <row r="24" spans="2:7" ht="15.6">
      <c r="B24" s="14" t="str">
        <f t="shared" si="1"/>
        <v/>
      </c>
      <c r="C24" s="19" t="str">
        <f t="shared" si="0"/>
        <v/>
      </c>
      <c r="D24" s="15" t="str">
        <f t="shared" si="2"/>
        <v/>
      </c>
      <c r="E24" s="14"/>
      <c r="F24" s="19"/>
      <c r="G24" s="17"/>
    </row>
    <row r="25" spans="2:7" ht="15.6">
      <c r="B25" s="9" t="str">
        <f t="shared" si="1"/>
        <v/>
      </c>
      <c r="C25" s="18" t="str">
        <f t="shared" si="0"/>
        <v/>
      </c>
      <c r="D25" s="12" t="str">
        <f t="shared" si="2"/>
        <v/>
      </c>
      <c r="E25" s="9"/>
      <c r="F25" s="18"/>
      <c r="G25" s="13"/>
    </row>
    <row r="26" spans="2:7" ht="15.6">
      <c r="B26" s="14" t="str">
        <f t="shared" si="1"/>
        <v/>
      </c>
      <c r="C26" s="19" t="str">
        <f t="shared" si="0"/>
        <v/>
      </c>
      <c r="D26" s="15" t="str">
        <f t="shared" si="2"/>
        <v/>
      </c>
      <c r="E26" s="14"/>
      <c r="F26" s="19"/>
      <c r="G26" s="17"/>
    </row>
    <row r="27" spans="2:7" ht="15.6">
      <c r="B27" s="9" t="str">
        <f t="shared" si="1"/>
        <v/>
      </c>
      <c r="C27" s="18" t="str">
        <f t="shared" si="0"/>
        <v/>
      </c>
      <c r="D27" s="12" t="str">
        <f t="shared" si="2"/>
        <v/>
      </c>
      <c r="E27" s="9"/>
      <c r="F27" s="18"/>
      <c r="G27" s="13"/>
    </row>
    <row r="28" spans="2:7" ht="15.6">
      <c r="B28" s="14" t="str">
        <f t="shared" si="1"/>
        <v/>
      </c>
      <c r="C28" s="19" t="str">
        <f t="shared" si="0"/>
        <v/>
      </c>
      <c r="D28" s="15" t="str">
        <f t="shared" si="2"/>
        <v/>
      </c>
      <c r="E28" s="14"/>
      <c r="F28" s="19"/>
      <c r="G28" s="17"/>
    </row>
    <row r="29" spans="2:7" ht="15.6">
      <c r="B29" s="9" t="str">
        <f t="shared" si="1"/>
        <v/>
      </c>
      <c r="C29" s="18" t="str">
        <f t="shared" si="0"/>
        <v/>
      </c>
      <c r="D29" s="12" t="str">
        <f t="shared" si="2"/>
        <v/>
      </c>
      <c r="E29" s="9"/>
      <c r="F29" s="18"/>
      <c r="G29" s="13"/>
    </row>
    <row r="30" spans="2:7" ht="15.6">
      <c r="B30" s="14" t="str">
        <f t="shared" si="1"/>
        <v/>
      </c>
      <c r="C30" s="19" t="str">
        <f t="shared" si="0"/>
        <v/>
      </c>
      <c r="D30" s="15" t="str">
        <f t="shared" si="2"/>
        <v/>
      </c>
      <c r="E30" s="14"/>
      <c r="F30" s="19"/>
      <c r="G30" s="17"/>
    </row>
    <row r="31" spans="2:7" ht="15.6">
      <c r="B31" s="9" t="str">
        <f t="shared" si="1"/>
        <v/>
      </c>
      <c r="C31" s="18" t="str">
        <f t="shared" si="0"/>
        <v/>
      </c>
      <c r="D31" s="12" t="str">
        <f t="shared" si="2"/>
        <v/>
      </c>
      <c r="E31" s="9"/>
      <c r="F31" s="18"/>
      <c r="G31" s="13"/>
    </row>
    <row r="32" spans="2:7" ht="15.6">
      <c r="B32" s="14" t="str">
        <f t="shared" si="1"/>
        <v/>
      </c>
      <c r="C32" s="19" t="str">
        <f t="shared" si="0"/>
        <v/>
      </c>
      <c r="D32" s="15" t="str">
        <f t="shared" si="2"/>
        <v/>
      </c>
      <c r="E32" s="14"/>
      <c r="F32" s="19"/>
      <c r="G32" s="17"/>
    </row>
    <row r="33" spans="2:7" ht="15.6">
      <c r="B33" s="9" t="str">
        <f t="shared" si="1"/>
        <v/>
      </c>
      <c r="C33" s="18" t="str">
        <f t="shared" si="0"/>
        <v/>
      </c>
      <c r="D33" s="12" t="str">
        <f t="shared" si="2"/>
        <v/>
      </c>
      <c r="E33" s="9"/>
      <c r="F33" s="18"/>
      <c r="G33" s="13"/>
    </row>
    <row r="34" spans="2:7" ht="15.95" thickBot="1">
      <c r="B34" s="20" t="str">
        <f t="shared" si="1"/>
        <v/>
      </c>
      <c r="C34" s="21" t="str">
        <f t="shared" si="0"/>
        <v/>
      </c>
      <c r="D34" s="22" t="str">
        <f t="shared" si="2"/>
        <v/>
      </c>
      <c r="E34" s="20"/>
      <c r="F34" s="21"/>
      <c r="G34" s="24"/>
    </row>
  </sheetData>
  <mergeCells count="3">
    <mergeCell ref="A1:G1"/>
    <mergeCell ref="B8:D8"/>
    <mergeCell ref="E8:G8"/>
  </mergeCells>
  <conditionalFormatting sqref="C9">
    <cfRule type="containsText" dxfId="6" priority="5" operator="containsText" text="wrong">
      <formula>NOT(ISERROR(SEARCH("wrong",C9)))</formula>
    </cfRule>
    <cfRule type="containsText" dxfId="5" priority="6" operator="containsText" text="good">
      <formula>NOT(ISERROR(SEARCH("good",C9)))</formula>
    </cfRule>
  </conditionalFormatting>
  <conditionalFormatting sqref="G9">
    <cfRule type="containsText" dxfId="4" priority="3" operator="containsText" text="INCORRECT">
      <formula>NOT(ISERROR(SEARCH("INCORRECT",G9)))</formula>
    </cfRule>
    <cfRule type="cellIs" dxfId="3" priority="4" operator="equal">
      <formula>"Good"</formula>
    </cfRule>
  </conditionalFormatting>
  <conditionalFormatting sqref="F9">
    <cfRule type="containsText" dxfId="2" priority="1" operator="containsText" text="wrong">
      <formula>NOT(ISERROR(SEARCH("wrong",F9)))</formula>
    </cfRule>
    <cfRule type="containsText" dxfId="1" priority="2" operator="containsText" text="good">
      <formula>NOT(ISERROR(SEARCH("good",F9)))</formula>
    </cfRule>
  </conditionalFormatting>
  <conditionalFormatting sqref="B8:G8">
    <cfRule type="expression" dxfId="0" priority="7">
      <formula>$G$10="Y"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Refreshed xmlns="ae6ca887-97ba-4de9-bed7-3888efb03a6c">true</ReportRefreshed>
    <DailySequence xmlns="ae6ca887-97ba-4de9-bed7-3888efb03a6c">1</DailySequence>
    <ReportSent_x003f_ xmlns="ae6ca887-97ba-4de9-bed7-3888efb03a6c">false</ReportSent_x003f_>
    <WeeklyReportRefreshed xmlns="ae6ca887-97ba-4de9-bed7-3888efb03a6c">true</WeeklyReportRefreshed>
    <_ip_UnifiedCompliancePolicyUIAction xmlns="http://schemas.microsoft.com/sharepoint/v3" xsi:nil="true"/>
    <lcf76f155ced4ddcb4097134ff3c332f xmlns="ae6ca887-97ba-4de9-bed7-3888efb03a6c">
      <Terms xmlns="http://schemas.microsoft.com/office/infopath/2007/PartnerControls"/>
    </lcf76f155ced4ddcb4097134ff3c332f>
    <TaxCatchAll xmlns="41b3a17a-9132-44eb-aa0e-f8955590c593" xsi:nil="true"/>
    <Date_x002f_Time xmlns="ae6ca887-97ba-4de9-bed7-3888efb03a6c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B33964F623E42B6C104C5E446B007" ma:contentTypeVersion="25" ma:contentTypeDescription="Create a new document." ma:contentTypeScope="" ma:versionID="cfc30a9b643b389af276ed13f2edb1d7">
  <xsd:schema xmlns:xsd="http://www.w3.org/2001/XMLSchema" xmlns:xs="http://www.w3.org/2001/XMLSchema" xmlns:p="http://schemas.microsoft.com/office/2006/metadata/properties" xmlns:ns1="http://schemas.microsoft.com/sharepoint/v3" xmlns:ns2="ae6ca887-97ba-4de9-bed7-3888efb03a6c" xmlns:ns3="41b3a17a-9132-44eb-aa0e-f8955590c593" targetNamespace="http://schemas.microsoft.com/office/2006/metadata/properties" ma:root="true" ma:fieldsID="d3c1652e55eed8a2d1b0aac4fd0bd3b2" ns1:_="" ns2:_="" ns3:_="">
    <xsd:import namespace="http://schemas.microsoft.com/sharepoint/v3"/>
    <xsd:import namespace="ae6ca887-97ba-4de9-bed7-3888efb03a6c"/>
    <xsd:import namespace="41b3a17a-9132-44eb-aa0e-f8955590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ReportSent_x003f_" minOccurs="0"/>
                <xsd:element ref="ns1:_ip_UnifiedCompliancePolicyProperties" minOccurs="0"/>
                <xsd:element ref="ns1:_ip_UnifiedCompliancePolicyUIAction" minOccurs="0"/>
                <xsd:element ref="ns2:ReportRefreshed" minOccurs="0"/>
                <xsd:element ref="ns2:WeeklyReportRefreshed" minOccurs="0"/>
                <xsd:element ref="ns2:DailySequence" minOccurs="0"/>
                <xsd:element ref="ns2:MediaLengthInSeconds" minOccurs="0"/>
                <xsd:element ref="ns2:Date_x002f_Tim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ca887-97ba-4de9-bed7-3888efb03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ReportSent_x003f_" ma:index="20" nillable="true" ma:displayName="Report Refreshed?" ma:default="0" ma:format="Dropdown" ma:internalName="ReportSent_x003f_">
      <xsd:simpleType>
        <xsd:restriction base="dms:Boolean"/>
      </xsd:simpleType>
    </xsd:element>
    <xsd:element name="ReportRefreshed" ma:index="23" nillable="true" ma:displayName="Report Refreshed" ma:default="1" ma:format="Dropdown" ma:internalName="ReportRefreshed">
      <xsd:simpleType>
        <xsd:restriction base="dms:Boolean"/>
      </xsd:simpleType>
    </xsd:element>
    <xsd:element name="WeeklyReportRefreshed" ma:index="24" nillable="true" ma:displayName="Weekly Refreshed" ma:default="1" ma:description="These accounts to be refreshed EVERY Monday by 8AM EST" ma:format="Dropdown" ma:internalName="WeeklyReportRefreshed">
      <xsd:simpleType>
        <xsd:restriction base="dms:Boolean"/>
      </xsd:simpleType>
    </xsd:element>
    <xsd:element name="DailySequence" ma:index="25" nillable="true" ma:displayName="Daily Sequence" ma:default="1" ma:format="Dropdown" ma:internalName="DailySequence" ma:percentage="FALSE">
      <xsd:simpleType>
        <xsd:restriction base="dms:Number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Date_x002f_Time" ma:index="27" nillable="true" ma:displayName="Date/Time" ma:format="DateTime" ma:internalName="Date_x002f_Time">
      <xsd:simpleType>
        <xsd:restriction base="dms:DateTime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8bdfc7a7-f1ca-422a-92a0-96ff52febd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3a17a-9132-44eb-aa0e-f8955590c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744e0c27-3bfa-4cca-bc2e-f525f071f8a7}" ma:internalName="TaxCatchAll" ma:showField="CatchAllData" ma:web="41b3a17a-9132-44eb-aa0e-f8955590c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52CEE8-60A0-47D2-B65E-06BC9A28F1D5}"/>
</file>

<file path=customXml/itemProps2.xml><?xml version="1.0" encoding="utf-8"?>
<ds:datastoreItem xmlns:ds="http://schemas.openxmlformats.org/officeDocument/2006/customXml" ds:itemID="{CA724E62-2905-4F17-9D45-166BF5A38A6D}"/>
</file>

<file path=customXml/itemProps3.xml><?xml version="1.0" encoding="utf-8"?>
<ds:datastoreItem xmlns:ds="http://schemas.openxmlformats.org/officeDocument/2006/customXml" ds:itemID="{575096A2-6183-402E-BC9E-F221A34278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Pollard</dc:creator>
  <cp:keywords/>
  <dc:description/>
  <cp:lastModifiedBy/>
  <cp:revision/>
  <dcterms:created xsi:type="dcterms:W3CDTF">2022-11-18T18:02:23Z</dcterms:created>
  <dcterms:modified xsi:type="dcterms:W3CDTF">2025-09-09T04:30:37Z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0x010100256B33964F623E42B6C104C5E446B007</vt:lpwstr>
  </property>
  <property fmtid="{D5CDD505-2E9C-101B-9397-08002B2CF9AE}" pid="3" name="MediaServiceImageTags">
    <vt:lpwstr/>
  </property>
</Properties>
</file>