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inSue/Desktop/NYTTP/Excel/Excel Assessment/"/>
    </mc:Choice>
  </mc:AlternateContent>
  <xr:revisionPtr revIDLastSave="0" documentId="13_ncr:1_{6A72BA8D-E374-8845-B17A-467953396DF8}" xr6:coauthVersionLast="45" xr6:coauthVersionMax="45" xr10:uidLastSave="{00000000-0000-0000-0000-000000000000}"/>
  <bookViews>
    <workbookView xWindow="20" yWindow="460" windowWidth="25600" windowHeight="14660" xr2:uid="{953B05E5-DDFD-C748-8195-189FAFDAC1FE}"/>
  </bookViews>
  <sheets>
    <sheet name="Problem1-Questions" sheetId="3" r:id="rId1"/>
    <sheet name="Problem1-DATA" sheetId="1" r:id="rId2"/>
    <sheet name="Problem2-1" sheetId="2" r:id="rId3"/>
    <sheet name="Problem2-2" sheetId="7" r:id="rId4"/>
    <sheet name="Problem3" sheetId="5" r:id="rId5"/>
    <sheet name="Problem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8" i="2"/>
  <c r="B3" i="6"/>
  <c r="L8" i="5"/>
  <c r="L9" i="5"/>
  <c r="Q9" i="5" s="1"/>
  <c r="L10" i="5"/>
  <c r="P10" i="5" s="1"/>
  <c r="L11" i="5"/>
  <c r="L12" i="5" s="1"/>
  <c r="L7" i="5"/>
  <c r="Q7" i="5" s="1"/>
  <c r="N6" i="5"/>
  <c r="O6" i="5"/>
  <c r="P6" i="5"/>
  <c r="Q6" i="5"/>
  <c r="R6" i="5"/>
  <c r="S6" i="5"/>
  <c r="T6" i="5"/>
  <c r="U6" i="5"/>
  <c r="V6" i="5"/>
  <c r="P7" i="5"/>
  <c r="T7" i="5"/>
  <c r="N8" i="5"/>
  <c r="O8" i="5"/>
  <c r="P8" i="5"/>
  <c r="Q8" i="5"/>
  <c r="R8" i="5"/>
  <c r="S8" i="5"/>
  <c r="T8" i="5"/>
  <c r="U8" i="5"/>
  <c r="V8" i="5"/>
  <c r="N9" i="5"/>
  <c r="O9" i="5"/>
  <c r="P9" i="5"/>
  <c r="R9" i="5"/>
  <c r="S9" i="5"/>
  <c r="T9" i="5"/>
  <c r="V9" i="5"/>
  <c r="O10" i="5"/>
  <c r="S10" i="5"/>
  <c r="N11" i="5"/>
  <c r="R11" i="5"/>
  <c r="V11" i="5"/>
  <c r="M8" i="5"/>
  <c r="M9" i="5"/>
  <c r="M11" i="5"/>
  <c r="M6" i="5"/>
  <c r="O5" i="5"/>
  <c r="P5" i="5" s="1"/>
  <c r="Q5" i="5" s="1"/>
  <c r="R5" i="5" s="1"/>
  <c r="S5" i="5" s="1"/>
  <c r="T5" i="5" s="1"/>
  <c r="U5" i="5" s="1"/>
  <c r="V5" i="5" s="1"/>
  <c r="N5" i="5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8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L21" i="1"/>
  <c r="Q21" i="1" s="1"/>
  <c r="L22" i="1"/>
  <c r="Q22" i="1" s="1"/>
  <c r="L23" i="1"/>
  <c r="Q23" i="1" s="1"/>
  <c r="L24" i="1"/>
  <c r="Q24" i="1" s="1"/>
  <c r="L25" i="1"/>
  <c r="Q25" i="1" s="1"/>
  <c r="L26" i="1"/>
  <c r="Q26" i="1" s="1"/>
  <c r="L27" i="1"/>
  <c r="Q27" i="1" s="1"/>
  <c r="L28" i="1"/>
  <c r="Q28" i="1" s="1"/>
  <c r="L29" i="1"/>
  <c r="Q29" i="1" s="1"/>
  <c r="L30" i="1"/>
  <c r="Q30" i="1" s="1"/>
  <c r="L31" i="1"/>
  <c r="Q31" i="1" s="1"/>
  <c r="L32" i="1"/>
  <c r="Q32" i="1" s="1"/>
  <c r="L33" i="1"/>
  <c r="Q33" i="1" s="1"/>
  <c r="L34" i="1"/>
  <c r="Q34" i="1" s="1"/>
  <c r="L35" i="1"/>
  <c r="Q35" i="1" s="1"/>
  <c r="L36" i="1"/>
  <c r="Q36" i="1" s="1"/>
  <c r="L37" i="1"/>
  <c r="Q37" i="1" s="1"/>
  <c r="L38" i="1"/>
  <c r="Q38" i="1" s="1"/>
  <c r="L39" i="1"/>
  <c r="Q39" i="1" s="1"/>
  <c r="L40" i="1"/>
  <c r="Q40" i="1" s="1"/>
  <c r="L41" i="1"/>
  <c r="Q41" i="1" s="1"/>
  <c r="L42" i="1"/>
  <c r="Q42" i="1" s="1"/>
  <c r="L43" i="1"/>
  <c r="Q43" i="1" s="1"/>
  <c r="L44" i="1"/>
  <c r="Q44" i="1" s="1"/>
  <c r="L45" i="1"/>
  <c r="Q45" i="1" s="1"/>
  <c r="L46" i="1"/>
  <c r="Q46" i="1" s="1"/>
  <c r="L47" i="1"/>
  <c r="Q47" i="1" s="1"/>
  <c r="L48" i="1"/>
  <c r="Q48" i="1" s="1"/>
  <c r="L49" i="1"/>
  <c r="Q49" i="1" s="1"/>
  <c r="L50" i="1"/>
  <c r="Q50" i="1" s="1"/>
  <c r="L51" i="1"/>
  <c r="Q51" i="1" s="1"/>
  <c r="L52" i="1"/>
  <c r="Q52" i="1" s="1"/>
  <c r="L53" i="1"/>
  <c r="Q53" i="1" s="1"/>
  <c r="L54" i="1"/>
  <c r="Q54" i="1" s="1"/>
  <c r="L55" i="1"/>
  <c r="Q55" i="1" s="1"/>
  <c r="L56" i="1"/>
  <c r="Q56" i="1" s="1"/>
  <c r="L57" i="1"/>
  <c r="Q57" i="1" s="1"/>
  <c r="L58" i="1"/>
  <c r="Q58" i="1" s="1"/>
  <c r="L59" i="1"/>
  <c r="Q59" i="1" s="1"/>
  <c r="L60" i="1"/>
  <c r="Q60" i="1" s="1"/>
  <c r="L61" i="1"/>
  <c r="Q61" i="1" s="1"/>
  <c r="L62" i="1"/>
  <c r="Q62" i="1" s="1"/>
  <c r="L63" i="1"/>
  <c r="Q63" i="1" s="1"/>
  <c r="L64" i="1"/>
  <c r="Q64" i="1" s="1"/>
  <c r="L65" i="1"/>
  <c r="Q65" i="1" s="1"/>
  <c r="L66" i="1"/>
  <c r="Q66" i="1" s="1"/>
  <c r="L67" i="1"/>
  <c r="Q67" i="1" s="1"/>
  <c r="L68" i="1"/>
  <c r="Q68" i="1" s="1"/>
  <c r="L69" i="1"/>
  <c r="Q69" i="1" s="1"/>
  <c r="L70" i="1"/>
  <c r="Q70" i="1" s="1"/>
  <c r="L71" i="1"/>
  <c r="Q71" i="1" s="1"/>
  <c r="L72" i="1"/>
  <c r="Q72" i="1" s="1"/>
  <c r="L73" i="1"/>
  <c r="Q73" i="1" s="1"/>
  <c r="L74" i="1"/>
  <c r="Q74" i="1" s="1"/>
  <c r="L75" i="1"/>
  <c r="Q75" i="1" s="1"/>
  <c r="L76" i="1"/>
  <c r="Q76" i="1" s="1"/>
  <c r="L77" i="1"/>
  <c r="Q77" i="1" s="1"/>
  <c r="L78" i="1"/>
  <c r="Q78" i="1" s="1"/>
  <c r="L79" i="1"/>
  <c r="Q79" i="1" s="1"/>
  <c r="L80" i="1"/>
  <c r="Q80" i="1" s="1"/>
  <c r="L81" i="1"/>
  <c r="Q81" i="1" s="1"/>
  <c r="L82" i="1"/>
  <c r="Q82" i="1" s="1"/>
  <c r="L83" i="1"/>
  <c r="Q83" i="1" s="1"/>
  <c r="L84" i="1"/>
  <c r="Q84" i="1" s="1"/>
  <c r="L85" i="1"/>
  <c r="Q85" i="1" s="1"/>
  <c r="L86" i="1"/>
  <c r="Q86" i="1" s="1"/>
  <c r="L87" i="1"/>
  <c r="Q87" i="1" s="1"/>
  <c r="L88" i="1"/>
  <c r="Q88" i="1" s="1"/>
  <c r="L89" i="1"/>
  <c r="Q89" i="1" s="1"/>
  <c r="L90" i="1"/>
  <c r="Q90" i="1" s="1"/>
  <c r="L91" i="1"/>
  <c r="Q91" i="1" s="1"/>
  <c r="L92" i="1"/>
  <c r="Q92" i="1" s="1"/>
  <c r="L93" i="1"/>
  <c r="Q93" i="1" s="1"/>
  <c r="L94" i="1"/>
  <c r="Q94" i="1" s="1"/>
  <c r="L95" i="1"/>
  <c r="Q95" i="1" s="1"/>
  <c r="L96" i="1"/>
  <c r="Q96" i="1" s="1"/>
  <c r="L97" i="1"/>
  <c r="Q97" i="1" s="1"/>
  <c r="L98" i="1"/>
  <c r="Q98" i="1" s="1"/>
  <c r="L99" i="1"/>
  <c r="Q99" i="1" s="1"/>
  <c r="L100" i="1"/>
  <c r="Q100" i="1" s="1"/>
  <c r="L101" i="1"/>
  <c r="Q101" i="1" s="1"/>
  <c r="L102" i="1"/>
  <c r="Q102" i="1" s="1"/>
  <c r="L103" i="1"/>
  <c r="Q103" i="1" s="1"/>
  <c r="L104" i="1"/>
  <c r="Q104" i="1" s="1"/>
  <c r="L105" i="1"/>
  <c r="Q105" i="1" s="1"/>
  <c r="L106" i="1"/>
  <c r="Q106" i="1" s="1"/>
  <c r="L107" i="1"/>
  <c r="Q107" i="1" s="1"/>
  <c r="L108" i="1"/>
  <c r="Q108" i="1" s="1"/>
  <c r="L109" i="1"/>
  <c r="Q109" i="1" s="1"/>
  <c r="L110" i="1"/>
  <c r="Q110" i="1" s="1"/>
  <c r="L111" i="1"/>
  <c r="Q111" i="1" s="1"/>
  <c r="L112" i="1"/>
  <c r="Q112" i="1" s="1"/>
  <c r="L113" i="1"/>
  <c r="Q113" i="1" s="1"/>
  <c r="L114" i="1"/>
  <c r="Q114" i="1" s="1"/>
  <c r="L115" i="1"/>
  <c r="Q115" i="1" s="1"/>
  <c r="L116" i="1"/>
  <c r="Q116" i="1" s="1"/>
  <c r="L117" i="1"/>
  <c r="Q117" i="1" s="1"/>
  <c r="L118" i="1"/>
  <c r="Q118" i="1" s="1"/>
  <c r="L119" i="1"/>
  <c r="Q119" i="1" s="1"/>
  <c r="L120" i="1"/>
  <c r="Q120" i="1" s="1"/>
  <c r="L121" i="1"/>
  <c r="Q121" i="1" s="1"/>
  <c r="L122" i="1"/>
  <c r="Q122" i="1" s="1"/>
  <c r="L123" i="1"/>
  <c r="Q123" i="1" s="1"/>
  <c r="L124" i="1"/>
  <c r="Q124" i="1" s="1"/>
  <c r="L125" i="1"/>
  <c r="Q125" i="1" s="1"/>
  <c r="L126" i="1"/>
  <c r="Q126" i="1" s="1"/>
  <c r="L127" i="1"/>
  <c r="Q127" i="1" s="1"/>
  <c r="L128" i="1"/>
  <c r="Q128" i="1" s="1"/>
  <c r="L129" i="1"/>
  <c r="Q129" i="1" s="1"/>
  <c r="L130" i="1"/>
  <c r="Q130" i="1" s="1"/>
  <c r="L131" i="1"/>
  <c r="Q131" i="1" s="1"/>
  <c r="L132" i="1"/>
  <c r="Q132" i="1" s="1"/>
  <c r="L133" i="1"/>
  <c r="Q133" i="1" s="1"/>
  <c r="L134" i="1"/>
  <c r="Q134" i="1" s="1"/>
  <c r="L135" i="1"/>
  <c r="Q135" i="1" s="1"/>
  <c r="L136" i="1"/>
  <c r="Q136" i="1" s="1"/>
  <c r="L137" i="1"/>
  <c r="Q137" i="1" s="1"/>
  <c r="L138" i="1"/>
  <c r="Q138" i="1" s="1"/>
  <c r="L139" i="1"/>
  <c r="Q139" i="1" s="1"/>
  <c r="L140" i="1"/>
  <c r="Q140" i="1" s="1"/>
  <c r="L141" i="1"/>
  <c r="Q141" i="1" s="1"/>
  <c r="L142" i="1"/>
  <c r="Q142" i="1" s="1"/>
  <c r="L143" i="1"/>
  <c r="Q143" i="1" s="1"/>
  <c r="L144" i="1"/>
  <c r="Q144" i="1" s="1"/>
  <c r="L145" i="1"/>
  <c r="Q145" i="1" s="1"/>
  <c r="L146" i="1"/>
  <c r="Q146" i="1" s="1"/>
  <c r="L147" i="1"/>
  <c r="Q147" i="1" s="1"/>
  <c r="L148" i="1"/>
  <c r="Q148" i="1" s="1"/>
  <c r="L149" i="1"/>
  <c r="Q149" i="1" s="1"/>
  <c r="L150" i="1"/>
  <c r="Q150" i="1" s="1"/>
  <c r="L151" i="1"/>
  <c r="Q151" i="1" s="1"/>
  <c r="L152" i="1"/>
  <c r="Q152" i="1" s="1"/>
  <c r="L153" i="1"/>
  <c r="Q153" i="1" s="1"/>
  <c r="L154" i="1"/>
  <c r="Q154" i="1" s="1"/>
  <c r="L155" i="1"/>
  <c r="Q155" i="1" s="1"/>
  <c r="L156" i="1"/>
  <c r="Q156" i="1" s="1"/>
  <c r="L157" i="1"/>
  <c r="Q157" i="1" s="1"/>
  <c r="L158" i="1"/>
  <c r="Q158" i="1" s="1"/>
  <c r="L159" i="1"/>
  <c r="Q159" i="1" s="1"/>
  <c r="L160" i="1"/>
  <c r="Q160" i="1" s="1"/>
  <c r="L161" i="1"/>
  <c r="Q161" i="1" s="1"/>
  <c r="L162" i="1"/>
  <c r="Q162" i="1" s="1"/>
  <c r="L163" i="1"/>
  <c r="Q163" i="1" s="1"/>
  <c r="L164" i="1"/>
  <c r="Q164" i="1" s="1"/>
  <c r="L165" i="1"/>
  <c r="Q165" i="1" s="1"/>
  <c r="L166" i="1"/>
  <c r="Q166" i="1" s="1"/>
  <c r="L167" i="1"/>
  <c r="Q167" i="1" s="1"/>
  <c r="L168" i="1"/>
  <c r="Q168" i="1" s="1"/>
  <c r="L169" i="1"/>
  <c r="Q169" i="1" s="1"/>
  <c r="L170" i="1"/>
  <c r="Q170" i="1" s="1"/>
  <c r="L171" i="1"/>
  <c r="Q171" i="1" s="1"/>
  <c r="L172" i="1"/>
  <c r="Q172" i="1" s="1"/>
  <c r="L173" i="1"/>
  <c r="Q173" i="1" s="1"/>
  <c r="L174" i="1"/>
  <c r="Q174" i="1" s="1"/>
  <c r="L175" i="1"/>
  <c r="Q175" i="1" s="1"/>
  <c r="L176" i="1"/>
  <c r="Q176" i="1" s="1"/>
  <c r="L177" i="1"/>
  <c r="Q177" i="1" s="1"/>
  <c r="L178" i="1"/>
  <c r="Q178" i="1" s="1"/>
  <c r="L179" i="1"/>
  <c r="Q179" i="1" s="1"/>
  <c r="L180" i="1"/>
  <c r="Q180" i="1" s="1"/>
  <c r="L181" i="1"/>
  <c r="Q181" i="1" s="1"/>
  <c r="L182" i="1"/>
  <c r="Q182" i="1" s="1"/>
  <c r="L183" i="1"/>
  <c r="Q183" i="1" s="1"/>
  <c r="L184" i="1"/>
  <c r="Q184" i="1" s="1"/>
  <c r="L185" i="1"/>
  <c r="Q185" i="1" s="1"/>
  <c r="L186" i="1"/>
  <c r="Q186" i="1" s="1"/>
  <c r="L187" i="1"/>
  <c r="Q187" i="1" s="1"/>
  <c r="L188" i="1"/>
  <c r="Q188" i="1" s="1"/>
  <c r="L189" i="1"/>
  <c r="Q189" i="1" s="1"/>
  <c r="L190" i="1"/>
  <c r="Q190" i="1" s="1"/>
  <c r="L191" i="1"/>
  <c r="Q191" i="1" s="1"/>
  <c r="L192" i="1"/>
  <c r="Q192" i="1" s="1"/>
  <c r="L193" i="1"/>
  <c r="Q193" i="1" s="1"/>
  <c r="L194" i="1"/>
  <c r="Q194" i="1" s="1"/>
  <c r="L195" i="1"/>
  <c r="Q195" i="1" s="1"/>
  <c r="L196" i="1"/>
  <c r="Q196" i="1" s="1"/>
  <c r="L197" i="1"/>
  <c r="Q197" i="1" s="1"/>
  <c r="L198" i="1"/>
  <c r="Q198" i="1" s="1"/>
  <c r="L199" i="1"/>
  <c r="Q199" i="1" s="1"/>
  <c r="L200" i="1"/>
  <c r="Q200" i="1" s="1"/>
  <c r="L201" i="1"/>
  <c r="Q201" i="1" s="1"/>
  <c r="L202" i="1"/>
  <c r="Q202" i="1" s="1"/>
  <c r="L203" i="1"/>
  <c r="Q203" i="1" s="1"/>
  <c r="L204" i="1"/>
  <c r="Q204" i="1" s="1"/>
  <c r="L205" i="1"/>
  <c r="Q205" i="1" s="1"/>
  <c r="L206" i="1"/>
  <c r="Q206" i="1" s="1"/>
  <c r="L207" i="1"/>
  <c r="Q207" i="1" s="1"/>
  <c r="L208" i="1"/>
  <c r="Q208" i="1" s="1"/>
  <c r="L209" i="1"/>
  <c r="Q209" i="1" s="1"/>
  <c r="L210" i="1"/>
  <c r="Q210" i="1" s="1"/>
  <c r="L211" i="1"/>
  <c r="Q211" i="1" s="1"/>
  <c r="L212" i="1"/>
  <c r="Q212" i="1" s="1"/>
  <c r="L213" i="1"/>
  <c r="Q213" i="1" s="1"/>
  <c r="L214" i="1"/>
  <c r="Q214" i="1" s="1"/>
  <c r="L215" i="1"/>
  <c r="Q215" i="1" s="1"/>
  <c r="L216" i="1"/>
  <c r="Q216" i="1" s="1"/>
  <c r="L217" i="1"/>
  <c r="Q217" i="1" s="1"/>
  <c r="L218" i="1"/>
  <c r="Q218" i="1" s="1"/>
  <c r="L219" i="1"/>
  <c r="Q219" i="1" s="1"/>
  <c r="L220" i="1"/>
  <c r="Q220" i="1" s="1"/>
  <c r="L221" i="1"/>
  <c r="Q221" i="1" s="1"/>
  <c r="L222" i="1"/>
  <c r="Q222" i="1" s="1"/>
  <c r="L223" i="1"/>
  <c r="Q223" i="1" s="1"/>
  <c r="L224" i="1"/>
  <c r="Q224" i="1" s="1"/>
  <c r="L225" i="1"/>
  <c r="Q225" i="1" s="1"/>
  <c r="L226" i="1"/>
  <c r="Q226" i="1" s="1"/>
  <c r="L227" i="1"/>
  <c r="Q227" i="1" s="1"/>
  <c r="L228" i="1"/>
  <c r="Q228" i="1" s="1"/>
  <c r="L229" i="1"/>
  <c r="Q229" i="1" s="1"/>
  <c r="L230" i="1"/>
  <c r="Q230" i="1" s="1"/>
  <c r="L231" i="1"/>
  <c r="Q231" i="1" s="1"/>
  <c r="L232" i="1"/>
  <c r="Q232" i="1" s="1"/>
  <c r="L233" i="1"/>
  <c r="Q233" i="1" s="1"/>
  <c r="L234" i="1"/>
  <c r="Q234" i="1" s="1"/>
  <c r="L235" i="1"/>
  <c r="Q235" i="1" s="1"/>
  <c r="L236" i="1"/>
  <c r="Q236" i="1" s="1"/>
  <c r="L237" i="1"/>
  <c r="Q237" i="1" s="1"/>
  <c r="L238" i="1"/>
  <c r="Q238" i="1" s="1"/>
  <c r="L239" i="1"/>
  <c r="Q239" i="1" s="1"/>
  <c r="L240" i="1"/>
  <c r="Q240" i="1" s="1"/>
  <c r="L241" i="1"/>
  <c r="Q241" i="1" s="1"/>
  <c r="L242" i="1"/>
  <c r="Q242" i="1" s="1"/>
  <c r="L243" i="1"/>
  <c r="Q243" i="1" s="1"/>
  <c r="L244" i="1"/>
  <c r="Q244" i="1" s="1"/>
  <c r="L245" i="1"/>
  <c r="Q245" i="1" s="1"/>
  <c r="L246" i="1"/>
  <c r="Q246" i="1" s="1"/>
  <c r="L247" i="1"/>
  <c r="Q247" i="1" s="1"/>
  <c r="L248" i="1"/>
  <c r="Q248" i="1" s="1"/>
  <c r="L249" i="1"/>
  <c r="Q249" i="1" s="1"/>
  <c r="L250" i="1"/>
  <c r="Q250" i="1" s="1"/>
  <c r="L251" i="1"/>
  <c r="Q251" i="1" s="1"/>
  <c r="L252" i="1"/>
  <c r="Q252" i="1" s="1"/>
  <c r="L253" i="1"/>
  <c r="Q253" i="1" s="1"/>
  <c r="L254" i="1"/>
  <c r="Q254" i="1" s="1"/>
  <c r="L255" i="1"/>
  <c r="Q255" i="1" s="1"/>
  <c r="L256" i="1"/>
  <c r="Q256" i="1" s="1"/>
  <c r="L257" i="1"/>
  <c r="Q257" i="1" s="1"/>
  <c r="L258" i="1"/>
  <c r="Q258" i="1" s="1"/>
  <c r="L259" i="1"/>
  <c r="Q259" i="1" s="1"/>
  <c r="L260" i="1"/>
  <c r="Q260" i="1" s="1"/>
  <c r="L261" i="1"/>
  <c r="Q261" i="1" s="1"/>
  <c r="L262" i="1"/>
  <c r="Q262" i="1" s="1"/>
  <c r="L263" i="1"/>
  <c r="Q263" i="1" s="1"/>
  <c r="L264" i="1"/>
  <c r="Q264" i="1" s="1"/>
  <c r="L265" i="1"/>
  <c r="Q265" i="1" s="1"/>
  <c r="L266" i="1"/>
  <c r="Q266" i="1" s="1"/>
  <c r="L267" i="1"/>
  <c r="Q267" i="1" s="1"/>
  <c r="L268" i="1"/>
  <c r="Q268" i="1" s="1"/>
  <c r="L269" i="1"/>
  <c r="Q269" i="1" s="1"/>
  <c r="L270" i="1"/>
  <c r="Q270" i="1" s="1"/>
  <c r="L271" i="1"/>
  <c r="Q271" i="1" s="1"/>
  <c r="L272" i="1"/>
  <c r="Q272" i="1" s="1"/>
  <c r="L273" i="1"/>
  <c r="Q273" i="1" s="1"/>
  <c r="L274" i="1"/>
  <c r="Q274" i="1" s="1"/>
  <c r="L275" i="1"/>
  <c r="Q275" i="1" s="1"/>
  <c r="L276" i="1"/>
  <c r="Q276" i="1" s="1"/>
  <c r="L277" i="1"/>
  <c r="Q277" i="1" s="1"/>
  <c r="L278" i="1"/>
  <c r="Q278" i="1" s="1"/>
  <c r="L279" i="1"/>
  <c r="Q279" i="1" s="1"/>
  <c r="L280" i="1"/>
  <c r="Q280" i="1" s="1"/>
  <c r="L281" i="1"/>
  <c r="Q281" i="1" s="1"/>
  <c r="L282" i="1"/>
  <c r="Q282" i="1" s="1"/>
  <c r="L283" i="1"/>
  <c r="Q283" i="1" s="1"/>
  <c r="L284" i="1"/>
  <c r="Q284" i="1" s="1"/>
  <c r="L285" i="1"/>
  <c r="Q285" i="1" s="1"/>
  <c r="L286" i="1"/>
  <c r="Q286" i="1" s="1"/>
  <c r="L287" i="1"/>
  <c r="Q287" i="1" s="1"/>
  <c r="L288" i="1"/>
  <c r="Q288" i="1" s="1"/>
  <c r="L289" i="1"/>
  <c r="Q289" i="1" s="1"/>
  <c r="L290" i="1"/>
  <c r="Q290" i="1" s="1"/>
  <c r="L291" i="1"/>
  <c r="Q291" i="1" s="1"/>
  <c r="L292" i="1"/>
  <c r="Q292" i="1" s="1"/>
  <c r="L293" i="1"/>
  <c r="Q293" i="1" s="1"/>
  <c r="L294" i="1"/>
  <c r="Q294" i="1" s="1"/>
  <c r="L295" i="1"/>
  <c r="Q295" i="1" s="1"/>
  <c r="L296" i="1"/>
  <c r="Q296" i="1" s="1"/>
  <c r="L297" i="1"/>
  <c r="Q297" i="1" s="1"/>
  <c r="L298" i="1"/>
  <c r="Q298" i="1" s="1"/>
  <c r="L299" i="1"/>
  <c r="Q299" i="1" s="1"/>
  <c r="L300" i="1"/>
  <c r="Q300" i="1" s="1"/>
  <c r="L301" i="1"/>
  <c r="Q301" i="1" s="1"/>
  <c r="L302" i="1"/>
  <c r="Q302" i="1" s="1"/>
  <c r="L303" i="1"/>
  <c r="Q303" i="1" s="1"/>
  <c r="L304" i="1"/>
  <c r="Q304" i="1" s="1"/>
  <c r="L305" i="1"/>
  <c r="Q305" i="1" s="1"/>
  <c r="L306" i="1"/>
  <c r="Q306" i="1" s="1"/>
  <c r="L307" i="1"/>
  <c r="Q307" i="1" s="1"/>
  <c r="L308" i="1"/>
  <c r="Q308" i="1" s="1"/>
  <c r="L309" i="1"/>
  <c r="Q309" i="1" s="1"/>
  <c r="L310" i="1"/>
  <c r="Q310" i="1" s="1"/>
  <c r="L311" i="1"/>
  <c r="Q311" i="1" s="1"/>
  <c r="L312" i="1"/>
  <c r="Q312" i="1" s="1"/>
  <c r="L313" i="1"/>
  <c r="Q313" i="1" s="1"/>
  <c r="L314" i="1"/>
  <c r="Q314" i="1" s="1"/>
  <c r="L315" i="1"/>
  <c r="Q315" i="1" s="1"/>
  <c r="L316" i="1"/>
  <c r="Q316" i="1" s="1"/>
  <c r="L317" i="1"/>
  <c r="Q317" i="1" s="1"/>
  <c r="L318" i="1"/>
  <c r="Q318" i="1" s="1"/>
  <c r="L319" i="1"/>
  <c r="Q319" i="1" s="1"/>
  <c r="L320" i="1"/>
  <c r="Q320" i="1" s="1"/>
  <c r="L321" i="1"/>
  <c r="Q321" i="1" s="1"/>
  <c r="L322" i="1"/>
  <c r="Q322" i="1" s="1"/>
  <c r="L323" i="1"/>
  <c r="Q323" i="1" s="1"/>
  <c r="L324" i="1"/>
  <c r="Q324" i="1" s="1"/>
  <c r="L325" i="1"/>
  <c r="Q325" i="1" s="1"/>
  <c r="L326" i="1"/>
  <c r="Q326" i="1" s="1"/>
  <c r="L327" i="1"/>
  <c r="Q327" i="1" s="1"/>
  <c r="L328" i="1"/>
  <c r="Q328" i="1" s="1"/>
  <c r="L329" i="1"/>
  <c r="Q329" i="1" s="1"/>
  <c r="L330" i="1"/>
  <c r="Q330" i="1" s="1"/>
  <c r="L331" i="1"/>
  <c r="Q331" i="1" s="1"/>
  <c r="L332" i="1"/>
  <c r="Q332" i="1" s="1"/>
  <c r="L333" i="1"/>
  <c r="Q333" i="1" s="1"/>
  <c r="L334" i="1"/>
  <c r="Q334" i="1" s="1"/>
  <c r="L335" i="1"/>
  <c r="Q335" i="1" s="1"/>
  <c r="L336" i="1"/>
  <c r="Q336" i="1" s="1"/>
  <c r="L337" i="1"/>
  <c r="Q337" i="1" s="1"/>
  <c r="L338" i="1"/>
  <c r="Q338" i="1" s="1"/>
  <c r="L339" i="1"/>
  <c r="Q339" i="1" s="1"/>
  <c r="L340" i="1"/>
  <c r="Q340" i="1" s="1"/>
  <c r="L341" i="1"/>
  <c r="Q341" i="1" s="1"/>
  <c r="L342" i="1"/>
  <c r="Q342" i="1" s="1"/>
  <c r="L343" i="1"/>
  <c r="Q343" i="1" s="1"/>
  <c r="L344" i="1"/>
  <c r="Q344" i="1" s="1"/>
  <c r="L345" i="1"/>
  <c r="Q345" i="1" s="1"/>
  <c r="L346" i="1"/>
  <c r="Q346" i="1" s="1"/>
  <c r="L347" i="1"/>
  <c r="Q347" i="1" s="1"/>
  <c r="L348" i="1"/>
  <c r="Q348" i="1" s="1"/>
  <c r="L349" i="1"/>
  <c r="Q349" i="1" s="1"/>
  <c r="L350" i="1"/>
  <c r="Q350" i="1" s="1"/>
  <c r="L351" i="1"/>
  <c r="Q351" i="1" s="1"/>
  <c r="L352" i="1"/>
  <c r="Q352" i="1" s="1"/>
  <c r="L353" i="1"/>
  <c r="Q353" i="1" s="1"/>
  <c r="L354" i="1"/>
  <c r="Q354" i="1" s="1"/>
  <c r="L355" i="1"/>
  <c r="Q355" i="1" s="1"/>
  <c r="L356" i="1"/>
  <c r="Q356" i="1" s="1"/>
  <c r="L357" i="1"/>
  <c r="Q357" i="1" s="1"/>
  <c r="L358" i="1"/>
  <c r="Q358" i="1" s="1"/>
  <c r="L359" i="1"/>
  <c r="Q359" i="1" s="1"/>
  <c r="L360" i="1"/>
  <c r="Q360" i="1" s="1"/>
  <c r="L361" i="1"/>
  <c r="Q361" i="1" s="1"/>
  <c r="L362" i="1"/>
  <c r="Q362" i="1" s="1"/>
  <c r="L363" i="1"/>
  <c r="Q363" i="1" s="1"/>
  <c r="L364" i="1"/>
  <c r="Q364" i="1" s="1"/>
  <c r="L365" i="1"/>
  <c r="Q365" i="1" s="1"/>
  <c r="L366" i="1"/>
  <c r="Q366" i="1" s="1"/>
  <c r="L367" i="1"/>
  <c r="Q367" i="1" s="1"/>
  <c r="L368" i="1"/>
  <c r="Q368" i="1" s="1"/>
  <c r="L369" i="1"/>
  <c r="Q369" i="1" s="1"/>
  <c r="L370" i="1"/>
  <c r="Q370" i="1" s="1"/>
  <c r="L371" i="1"/>
  <c r="Q371" i="1" s="1"/>
  <c r="L372" i="1"/>
  <c r="Q372" i="1" s="1"/>
  <c r="L373" i="1"/>
  <c r="Q373" i="1" s="1"/>
  <c r="L374" i="1"/>
  <c r="Q374" i="1" s="1"/>
  <c r="L375" i="1"/>
  <c r="Q375" i="1" s="1"/>
  <c r="L376" i="1"/>
  <c r="Q376" i="1" s="1"/>
  <c r="L377" i="1"/>
  <c r="Q377" i="1" s="1"/>
  <c r="L378" i="1"/>
  <c r="Q378" i="1" s="1"/>
  <c r="L379" i="1"/>
  <c r="Q379" i="1" s="1"/>
  <c r="L380" i="1"/>
  <c r="Q380" i="1" s="1"/>
  <c r="L381" i="1"/>
  <c r="Q381" i="1" s="1"/>
  <c r="L382" i="1"/>
  <c r="Q382" i="1" s="1"/>
  <c r="L383" i="1"/>
  <c r="Q383" i="1" s="1"/>
  <c r="L384" i="1"/>
  <c r="Q384" i="1" s="1"/>
  <c r="L385" i="1"/>
  <c r="Q385" i="1" s="1"/>
  <c r="L386" i="1"/>
  <c r="Q386" i="1" s="1"/>
  <c r="L387" i="1"/>
  <c r="Q387" i="1" s="1"/>
  <c r="L388" i="1"/>
  <c r="Q388" i="1" s="1"/>
  <c r="L389" i="1"/>
  <c r="Q389" i="1" s="1"/>
  <c r="L390" i="1"/>
  <c r="Q390" i="1" s="1"/>
  <c r="L391" i="1"/>
  <c r="Q391" i="1" s="1"/>
  <c r="L392" i="1"/>
  <c r="Q392" i="1" s="1"/>
  <c r="L393" i="1"/>
  <c r="Q393" i="1" s="1"/>
  <c r="L394" i="1"/>
  <c r="Q394" i="1" s="1"/>
  <c r="L395" i="1"/>
  <c r="Q395" i="1" s="1"/>
  <c r="L396" i="1"/>
  <c r="Q396" i="1" s="1"/>
  <c r="L397" i="1"/>
  <c r="Q397" i="1" s="1"/>
  <c r="L398" i="1"/>
  <c r="Q398" i="1" s="1"/>
  <c r="L399" i="1"/>
  <c r="Q399" i="1" s="1"/>
  <c r="L400" i="1"/>
  <c r="Q400" i="1" s="1"/>
  <c r="L401" i="1"/>
  <c r="Q401" i="1" s="1"/>
  <c r="L402" i="1"/>
  <c r="Q402" i="1" s="1"/>
  <c r="L403" i="1"/>
  <c r="Q403" i="1" s="1"/>
  <c r="L404" i="1"/>
  <c r="Q404" i="1" s="1"/>
  <c r="L405" i="1"/>
  <c r="Q405" i="1" s="1"/>
  <c r="L406" i="1"/>
  <c r="Q406" i="1" s="1"/>
  <c r="L407" i="1"/>
  <c r="Q407" i="1" s="1"/>
  <c r="L408" i="1"/>
  <c r="Q408" i="1" s="1"/>
  <c r="L409" i="1"/>
  <c r="Q409" i="1" s="1"/>
  <c r="L410" i="1"/>
  <c r="Q410" i="1" s="1"/>
  <c r="L411" i="1"/>
  <c r="Q411" i="1" s="1"/>
  <c r="L412" i="1"/>
  <c r="Q412" i="1" s="1"/>
  <c r="L413" i="1"/>
  <c r="Q413" i="1" s="1"/>
  <c r="L414" i="1"/>
  <c r="Q414" i="1" s="1"/>
  <c r="L415" i="1"/>
  <c r="Q415" i="1" s="1"/>
  <c r="L416" i="1"/>
  <c r="Q416" i="1" s="1"/>
  <c r="L417" i="1"/>
  <c r="Q417" i="1" s="1"/>
  <c r="L418" i="1"/>
  <c r="Q418" i="1" s="1"/>
  <c r="L419" i="1"/>
  <c r="Q419" i="1" s="1"/>
  <c r="L420" i="1"/>
  <c r="Q420" i="1" s="1"/>
  <c r="L421" i="1"/>
  <c r="Q421" i="1" s="1"/>
  <c r="L422" i="1"/>
  <c r="Q422" i="1" s="1"/>
  <c r="L423" i="1"/>
  <c r="Q423" i="1" s="1"/>
  <c r="L424" i="1"/>
  <c r="Q424" i="1" s="1"/>
  <c r="L425" i="1"/>
  <c r="Q425" i="1" s="1"/>
  <c r="L426" i="1"/>
  <c r="Q426" i="1" s="1"/>
  <c r="L427" i="1"/>
  <c r="Q427" i="1" s="1"/>
  <c r="L428" i="1"/>
  <c r="Q428" i="1" s="1"/>
  <c r="L429" i="1"/>
  <c r="Q429" i="1" s="1"/>
  <c r="L430" i="1"/>
  <c r="Q430" i="1" s="1"/>
  <c r="L431" i="1"/>
  <c r="Q431" i="1" s="1"/>
  <c r="L432" i="1"/>
  <c r="Q432" i="1" s="1"/>
  <c r="L433" i="1"/>
  <c r="Q433" i="1" s="1"/>
  <c r="L434" i="1"/>
  <c r="Q434" i="1" s="1"/>
  <c r="L435" i="1"/>
  <c r="Q435" i="1" s="1"/>
  <c r="L436" i="1"/>
  <c r="Q436" i="1" s="1"/>
  <c r="L437" i="1"/>
  <c r="Q437" i="1" s="1"/>
  <c r="L438" i="1"/>
  <c r="Q438" i="1" s="1"/>
  <c r="L439" i="1"/>
  <c r="Q439" i="1" s="1"/>
  <c r="L440" i="1"/>
  <c r="Q440" i="1" s="1"/>
  <c r="L441" i="1"/>
  <c r="Q441" i="1" s="1"/>
  <c r="L442" i="1"/>
  <c r="Q442" i="1" s="1"/>
  <c r="L443" i="1"/>
  <c r="Q443" i="1" s="1"/>
  <c r="L444" i="1"/>
  <c r="Q444" i="1" s="1"/>
  <c r="L445" i="1"/>
  <c r="Q445" i="1" s="1"/>
  <c r="L446" i="1"/>
  <c r="Q446" i="1" s="1"/>
  <c r="L447" i="1"/>
  <c r="Q447" i="1" s="1"/>
  <c r="L448" i="1"/>
  <c r="Q448" i="1" s="1"/>
  <c r="L449" i="1"/>
  <c r="Q449" i="1" s="1"/>
  <c r="L450" i="1"/>
  <c r="Q450" i="1" s="1"/>
  <c r="L451" i="1"/>
  <c r="Q451" i="1" s="1"/>
  <c r="L452" i="1"/>
  <c r="Q452" i="1" s="1"/>
  <c r="L453" i="1"/>
  <c r="Q453" i="1" s="1"/>
  <c r="L454" i="1"/>
  <c r="Q454" i="1" s="1"/>
  <c r="L455" i="1"/>
  <c r="Q455" i="1" s="1"/>
  <c r="L456" i="1"/>
  <c r="Q456" i="1" s="1"/>
  <c r="L457" i="1"/>
  <c r="Q457" i="1" s="1"/>
  <c r="L458" i="1"/>
  <c r="Q458" i="1" s="1"/>
  <c r="L459" i="1"/>
  <c r="Q459" i="1" s="1"/>
  <c r="L460" i="1"/>
  <c r="Q460" i="1" s="1"/>
  <c r="L461" i="1"/>
  <c r="Q461" i="1" s="1"/>
  <c r="L462" i="1"/>
  <c r="Q462" i="1" s="1"/>
  <c r="L463" i="1"/>
  <c r="Q463" i="1" s="1"/>
  <c r="L464" i="1"/>
  <c r="Q464" i="1" s="1"/>
  <c r="L465" i="1"/>
  <c r="Q465" i="1" s="1"/>
  <c r="L466" i="1"/>
  <c r="Q466" i="1" s="1"/>
  <c r="L467" i="1"/>
  <c r="Q467" i="1" s="1"/>
  <c r="L468" i="1"/>
  <c r="Q468" i="1" s="1"/>
  <c r="L469" i="1"/>
  <c r="Q469" i="1" s="1"/>
  <c r="L470" i="1"/>
  <c r="Q470" i="1" s="1"/>
  <c r="L471" i="1"/>
  <c r="Q471" i="1" s="1"/>
  <c r="L472" i="1"/>
  <c r="Q472" i="1" s="1"/>
  <c r="L473" i="1"/>
  <c r="Q473" i="1" s="1"/>
  <c r="L474" i="1"/>
  <c r="Q474" i="1" s="1"/>
  <c r="L475" i="1"/>
  <c r="Q475" i="1" s="1"/>
  <c r="L476" i="1"/>
  <c r="Q476" i="1" s="1"/>
  <c r="L477" i="1"/>
  <c r="Q477" i="1" s="1"/>
  <c r="L478" i="1"/>
  <c r="Q478" i="1" s="1"/>
  <c r="L479" i="1"/>
  <c r="Q479" i="1" s="1"/>
  <c r="L480" i="1"/>
  <c r="Q480" i="1" s="1"/>
  <c r="L481" i="1"/>
  <c r="Q481" i="1" s="1"/>
  <c r="L482" i="1"/>
  <c r="Q482" i="1" s="1"/>
  <c r="L483" i="1"/>
  <c r="Q483" i="1" s="1"/>
  <c r="L484" i="1"/>
  <c r="Q484" i="1" s="1"/>
  <c r="L485" i="1"/>
  <c r="Q485" i="1" s="1"/>
  <c r="L486" i="1"/>
  <c r="Q486" i="1" s="1"/>
  <c r="L487" i="1"/>
  <c r="Q487" i="1" s="1"/>
  <c r="L488" i="1"/>
  <c r="Q488" i="1" s="1"/>
  <c r="L489" i="1"/>
  <c r="Q489" i="1" s="1"/>
  <c r="L490" i="1"/>
  <c r="Q490" i="1" s="1"/>
  <c r="L491" i="1"/>
  <c r="Q491" i="1" s="1"/>
  <c r="L492" i="1"/>
  <c r="Q492" i="1" s="1"/>
  <c r="L493" i="1"/>
  <c r="Q493" i="1" s="1"/>
  <c r="L494" i="1"/>
  <c r="Q494" i="1" s="1"/>
  <c r="L495" i="1"/>
  <c r="Q495" i="1" s="1"/>
  <c r="L496" i="1"/>
  <c r="Q496" i="1" s="1"/>
  <c r="L497" i="1"/>
  <c r="Q497" i="1" s="1"/>
  <c r="L498" i="1"/>
  <c r="Q498" i="1" s="1"/>
  <c r="L499" i="1"/>
  <c r="Q499" i="1" s="1"/>
  <c r="L500" i="1"/>
  <c r="Q500" i="1" s="1"/>
  <c r="L501" i="1"/>
  <c r="Q501" i="1" s="1"/>
  <c r="L502" i="1"/>
  <c r="Q502" i="1" s="1"/>
  <c r="L503" i="1"/>
  <c r="Q503" i="1" s="1"/>
  <c r="L504" i="1"/>
  <c r="Q504" i="1" s="1"/>
  <c r="L5" i="1"/>
  <c r="Q5" i="1" s="1"/>
  <c r="P6" i="1"/>
  <c r="P7" i="1"/>
  <c r="P8" i="1"/>
  <c r="P9" i="1"/>
  <c r="P10" i="1"/>
  <c r="P11" i="1"/>
  <c r="R11" i="1" s="1"/>
  <c r="S11" i="1" s="1"/>
  <c r="P12" i="1"/>
  <c r="P13" i="1"/>
  <c r="P14" i="1"/>
  <c r="P15" i="1"/>
  <c r="P16" i="1"/>
  <c r="P17" i="1"/>
  <c r="P18" i="1"/>
  <c r="P19" i="1"/>
  <c r="R19" i="1" s="1"/>
  <c r="S19" i="1" s="1"/>
  <c r="P20" i="1"/>
  <c r="P21" i="1"/>
  <c r="P22" i="1"/>
  <c r="P23" i="1"/>
  <c r="P24" i="1"/>
  <c r="P25" i="1"/>
  <c r="P26" i="1"/>
  <c r="P27" i="1"/>
  <c r="R27" i="1" s="1"/>
  <c r="S27" i="1" s="1"/>
  <c r="P28" i="1"/>
  <c r="P29" i="1"/>
  <c r="P30" i="1"/>
  <c r="P31" i="1"/>
  <c r="P32" i="1"/>
  <c r="P33" i="1"/>
  <c r="P34" i="1"/>
  <c r="P35" i="1"/>
  <c r="R35" i="1" s="1"/>
  <c r="S35" i="1" s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R51" i="1" s="1"/>
  <c r="S51" i="1" s="1"/>
  <c r="P52" i="1"/>
  <c r="P53" i="1"/>
  <c r="P54" i="1"/>
  <c r="P55" i="1"/>
  <c r="P56" i="1"/>
  <c r="P57" i="1"/>
  <c r="P58" i="1"/>
  <c r="P59" i="1"/>
  <c r="R59" i="1" s="1"/>
  <c r="S59" i="1" s="1"/>
  <c r="P60" i="1"/>
  <c r="P61" i="1"/>
  <c r="P62" i="1"/>
  <c r="P63" i="1"/>
  <c r="P64" i="1"/>
  <c r="P65" i="1"/>
  <c r="P66" i="1"/>
  <c r="P67" i="1"/>
  <c r="R67" i="1" s="1"/>
  <c r="S67" i="1" s="1"/>
  <c r="P68" i="1"/>
  <c r="P69" i="1"/>
  <c r="P70" i="1"/>
  <c r="P71" i="1"/>
  <c r="P72" i="1"/>
  <c r="P73" i="1"/>
  <c r="P74" i="1"/>
  <c r="P75" i="1"/>
  <c r="R75" i="1" s="1"/>
  <c r="S75" i="1" s="1"/>
  <c r="P76" i="1"/>
  <c r="P77" i="1"/>
  <c r="P78" i="1"/>
  <c r="P79" i="1"/>
  <c r="P80" i="1"/>
  <c r="P81" i="1"/>
  <c r="P82" i="1"/>
  <c r="P83" i="1"/>
  <c r="R83" i="1" s="1"/>
  <c r="S83" i="1" s="1"/>
  <c r="P84" i="1"/>
  <c r="P85" i="1"/>
  <c r="P86" i="1"/>
  <c r="P87" i="1"/>
  <c r="P88" i="1"/>
  <c r="P89" i="1"/>
  <c r="P90" i="1"/>
  <c r="P91" i="1"/>
  <c r="R91" i="1" s="1"/>
  <c r="S91" i="1" s="1"/>
  <c r="P92" i="1"/>
  <c r="P93" i="1"/>
  <c r="P94" i="1"/>
  <c r="P95" i="1"/>
  <c r="P96" i="1"/>
  <c r="P97" i="1"/>
  <c r="P98" i="1"/>
  <c r="P99" i="1"/>
  <c r="R99" i="1" s="1"/>
  <c r="S99" i="1" s="1"/>
  <c r="P100" i="1"/>
  <c r="P101" i="1"/>
  <c r="P102" i="1"/>
  <c r="P103" i="1"/>
  <c r="P104" i="1"/>
  <c r="P105" i="1"/>
  <c r="P106" i="1"/>
  <c r="P107" i="1"/>
  <c r="R107" i="1" s="1"/>
  <c r="S107" i="1" s="1"/>
  <c r="P108" i="1"/>
  <c r="P109" i="1"/>
  <c r="P110" i="1"/>
  <c r="P111" i="1"/>
  <c r="P112" i="1"/>
  <c r="P113" i="1"/>
  <c r="P114" i="1"/>
  <c r="P115" i="1"/>
  <c r="R115" i="1" s="1"/>
  <c r="S115" i="1" s="1"/>
  <c r="P116" i="1"/>
  <c r="P117" i="1"/>
  <c r="P118" i="1"/>
  <c r="P119" i="1"/>
  <c r="P120" i="1"/>
  <c r="P121" i="1"/>
  <c r="P122" i="1"/>
  <c r="P123" i="1"/>
  <c r="R123" i="1" s="1"/>
  <c r="S123" i="1" s="1"/>
  <c r="P124" i="1"/>
  <c r="P125" i="1"/>
  <c r="P126" i="1"/>
  <c r="P127" i="1"/>
  <c r="P128" i="1"/>
  <c r="P129" i="1"/>
  <c r="P130" i="1"/>
  <c r="P131" i="1"/>
  <c r="R131" i="1" s="1"/>
  <c r="S131" i="1" s="1"/>
  <c r="P132" i="1"/>
  <c r="P133" i="1"/>
  <c r="P134" i="1"/>
  <c r="P135" i="1"/>
  <c r="P136" i="1"/>
  <c r="P137" i="1"/>
  <c r="P138" i="1"/>
  <c r="P139" i="1"/>
  <c r="R139" i="1" s="1"/>
  <c r="S139" i="1" s="1"/>
  <c r="P140" i="1"/>
  <c r="P141" i="1"/>
  <c r="P142" i="1"/>
  <c r="P143" i="1"/>
  <c r="P144" i="1"/>
  <c r="P145" i="1"/>
  <c r="P146" i="1"/>
  <c r="P147" i="1"/>
  <c r="R147" i="1" s="1"/>
  <c r="S147" i="1" s="1"/>
  <c r="P148" i="1"/>
  <c r="P149" i="1"/>
  <c r="P150" i="1"/>
  <c r="P151" i="1"/>
  <c r="P152" i="1"/>
  <c r="P153" i="1"/>
  <c r="P154" i="1"/>
  <c r="P155" i="1"/>
  <c r="R155" i="1" s="1"/>
  <c r="S155" i="1" s="1"/>
  <c r="P156" i="1"/>
  <c r="P157" i="1"/>
  <c r="P158" i="1"/>
  <c r="P159" i="1"/>
  <c r="P160" i="1"/>
  <c r="P161" i="1"/>
  <c r="P162" i="1"/>
  <c r="P163" i="1"/>
  <c r="R163" i="1" s="1"/>
  <c r="S163" i="1" s="1"/>
  <c r="P164" i="1"/>
  <c r="P165" i="1"/>
  <c r="P166" i="1"/>
  <c r="P167" i="1"/>
  <c r="P168" i="1"/>
  <c r="P169" i="1"/>
  <c r="P170" i="1"/>
  <c r="P171" i="1"/>
  <c r="R171" i="1" s="1"/>
  <c r="S171" i="1" s="1"/>
  <c r="P172" i="1"/>
  <c r="P173" i="1"/>
  <c r="P174" i="1"/>
  <c r="P175" i="1"/>
  <c r="P176" i="1"/>
  <c r="P177" i="1"/>
  <c r="P178" i="1"/>
  <c r="P179" i="1"/>
  <c r="R179" i="1" s="1"/>
  <c r="S179" i="1" s="1"/>
  <c r="P180" i="1"/>
  <c r="P181" i="1"/>
  <c r="P182" i="1"/>
  <c r="P183" i="1"/>
  <c r="P184" i="1"/>
  <c r="P185" i="1"/>
  <c r="P186" i="1"/>
  <c r="P187" i="1"/>
  <c r="R187" i="1" s="1"/>
  <c r="S187" i="1" s="1"/>
  <c r="P188" i="1"/>
  <c r="P189" i="1"/>
  <c r="P190" i="1"/>
  <c r="P191" i="1"/>
  <c r="P192" i="1"/>
  <c r="P193" i="1"/>
  <c r="P194" i="1"/>
  <c r="P195" i="1"/>
  <c r="R195" i="1" s="1"/>
  <c r="S195" i="1" s="1"/>
  <c r="P196" i="1"/>
  <c r="P197" i="1"/>
  <c r="P198" i="1"/>
  <c r="P199" i="1"/>
  <c r="P200" i="1"/>
  <c r="P201" i="1"/>
  <c r="P202" i="1"/>
  <c r="P203" i="1"/>
  <c r="R203" i="1" s="1"/>
  <c r="S203" i="1" s="1"/>
  <c r="P204" i="1"/>
  <c r="P205" i="1"/>
  <c r="P206" i="1"/>
  <c r="P207" i="1"/>
  <c r="P208" i="1"/>
  <c r="P209" i="1"/>
  <c r="P210" i="1"/>
  <c r="P211" i="1"/>
  <c r="R211" i="1" s="1"/>
  <c r="S211" i="1" s="1"/>
  <c r="P212" i="1"/>
  <c r="P213" i="1"/>
  <c r="P214" i="1"/>
  <c r="P215" i="1"/>
  <c r="P216" i="1"/>
  <c r="P217" i="1"/>
  <c r="P218" i="1"/>
  <c r="P219" i="1"/>
  <c r="R219" i="1" s="1"/>
  <c r="S219" i="1" s="1"/>
  <c r="P220" i="1"/>
  <c r="P221" i="1"/>
  <c r="P222" i="1"/>
  <c r="P223" i="1"/>
  <c r="P224" i="1"/>
  <c r="P225" i="1"/>
  <c r="P226" i="1"/>
  <c r="P227" i="1"/>
  <c r="R227" i="1" s="1"/>
  <c r="S227" i="1" s="1"/>
  <c r="P228" i="1"/>
  <c r="P229" i="1"/>
  <c r="P230" i="1"/>
  <c r="P231" i="1"/>
  <c r="P232" i="1"/>
  <c r="P233" i="1"/>
  <c r="P234" i="1"/>
  <c r="P235" i="1"/>
  <c r="R235" i="1" s="1"/>
  <c r="S235" i="1" s="1"/>
  <c r="P236" i="1"/>
  <c r="P237" i="1"/>
  <c r="P238" i="1"/>
  <c r="P239" i="1"/>
  <c r="P240" i="1"/>
  <c r="P241" i="1"/>
  <c r="P242" i="1"/>
  <c r="P243" i="1"/>
  <c r="R243" i="1" s="1"/>
  <c r="S243" i="1" s="1"/>
  <c r="P244" i="1"/>
  <c r="P245" i="1"/>
  <c r="P246" i="1"/>
  <c r="P247" i="1"/>
  <c r="P248" i="1"/>
  <c r="P249" i="1"/>
  <c r="P250" i="1"/>
  <c r="P251" i="1"/>
  <c r="R251" i="1" s="1"/>
  <c r="S251" i="1" s="1"/>
  <c r="P252" i="1"/>
  <c r="P253" i="1"/>
  <c r="P254" i="1"/>
  <c r="P255" i="1"/>
  <c r="P256" i="1"/>
  <c r="P257" i="1"/>
  <c r="P258" i="1"/>
  <c r="P259" i="1"/>
  <c r="R259" i="1" s="1"/>
  <c r="S259" i="1" s="1"/>
  <c r="P260" i="1"/>
  <c r="P261" i="1"/>
  <c r="P262" i="1"/>
  <c r="P263" i="1"/>
  <c r="P264" i="1"/>
  <c r="P265" i="1"/>
  <c r="P266" i="1"/>
  <c r="P267" i="1"/>
  <c r="R267" i="1" s="1"/>
  <c r="S267" i="1" s="1"/>
  <c r="P268" i="1"/>
  <c r="P269" i="1"/>
  <c r="P270" i="1"/>
  <c r="P271" i="1"/>
  <c r="P272" i="1"/>
  <c r="P273" i="1"/>
  <c r="P274" i="1"/>
  <c r="P275" i="1"/>
  <c r="R275" i="1" s="1"/>
  <c r="S275" i="1" s="1"/>
  <c r="P276" i="1"/>
  <c r="P277" i="1"/>
  <c r="P278" i="1"/>
  <c r="P279" i="1"/>
  <c r="P280" i="1"/>
  <c r="P281" i="1"/>
  <c r="P282" i="1"/>
  <c r="P283" i="1"/>
  <c r="R283" i="1" s="1"/>
  <c r="S283" i="1" s="1"/>
  <c r="P284" i="1"/>
  <c r="P285" i="1"/>
  <c r="P286" i="1"/>
  <c r="P287" i="1"/>
  <c r="P288" i="1"/>
  <c r="P289" i="1"/>
  <c r="P290" i="1"/>
  <c r="P291" i="1"/>
  <c r="R291" i="1" s="1"/>
  <c r="S291" i="1" s="1"/>
  <c r="P292" i="1"/>
  <c r="P293" i="1"/>
  <c r="P294" i="1"/>
  <c r="P295" i="1"/>
  <c r="P296" i="1"/>
  <c r="P297" i="1"/>
  <c r="P298" i="1"/>
  <c r="P299" i="1"/>
  <c r="R299" i="1" s="1"/>
  <c r="S299" i="1" s="1"/>
  <c r="P300" i="1"/>
  <c r="P301" i="1"/>
  <c r="P302" i="1"/>
  <c r="P303" i="1"/>
  <c r="P304" i="1"/>
  <c r="P305" i="1"/>
  <c r="P306" i="1"/>
  <c r="P307" i="1"/>
  <c r="R307" i="1" s="1"/>
  <c r="S307" i="1" s="1"/>
  <c r="P308" i="1"/>
  <c r="P309" i="1"/>
  <c r="P310" i="1"/>
  <c r="P311" i="1"/>
  <c r="P312" i="1"/>
  <c r="P313" i="1"/>
  <c r="P314" i="1"/>
  <c r="P315" i="1"/>
  <c r="R315" i="1" s="1"/>
  <c r="S315" i="1" s="1"/>
  <c r="P316" i="1"/>
  <c r="P317" i="1"/>
  <c r="P318" i="1"/>
  <c r="P319" i="1"/>
  <c r="P320" i="1"/>
  <c r="P321" i="1"/>
  <c r="P322" i="1"/>
  <c r="P323" i="1"/>
  <c r="R323" i="1" s="1"/>
  <c r="S323" i="1" s="1"/>
  <c r="P324" i="1"/>
  <c r="P325" i="1"/>
  <c r="P326" i="1"/>
  <c r="P327" i="1"/>
  <c r="P328" i="1"/>
  <c r="P329" i="1"/>
  <c r="P330" i="1"/>
  <c r="P331" i="1"/>
  <c r="R331" i="1" s="1"/>
  <c r="S331" i="1" s="1"/>
  <c r="P332" i="1"/>
  <c r="P333" i="1"/>
  <c r="P334" i="1"/>
  <c r="P335" i="1"/>
  <c r="P336" i="1"/>
  <c r="P337" i="1"/>
  <c r="P338" i="1"/>
  <c r="P339" i="1"/>
  <c r="R339" i="1" s="1"/>
  <c r="S339" i="1" s="1"/>
  <c r="P340" i="1"/>
  <c r="P341" i="1"/>
  <c r="P342" i="1"/>
  <c r="P343" i="1"/>
  <c r="P344" i="1"/>
  <c r="P345" i="1"/>
  <c r="P346" i="1"/>
  <c r="R346" i="1" s="1"/>
  <c r="S346" i="1" s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" i="1"/>
  <c r="B4" i="6" l="1"/>
  <c r="N12" i="5"/>
  <c r="R12" i="5"/>
  <c r="V12" i="5"/>
  <c r="M12" i="5"/>
  <c r="L13" i="5"/>
  <c r="O12" i="5"/>
  <c r="S12" i="5"/>
  <c r="P12" i="5"/>
  <c r="T12" i="5"/>
  <c r="Q12" i="5"/>
  <c r="U12" i="5"/>
  <c r="M10" i="5"/>
  <c r="U11" i="5"/>
  <c r="Q11" i="5"/>
  <c r="V10" i="5"/>
  <c r="R10" i="5"/>
  <c r="N10" i="5"/>
  <c r="T11" i="5"/>
  <c r="P11" i="5"/>
  <c r="U10" i="5"/>
  <c r="Q10" i="5"/>
  <c r="S11" i="5"/>
  <c r="O11" i="5"/>
  <c r="T10" i="5"/>
  <c r="U9" i="5"/>
  <c r="M7" i="5"/>
  <c r="S7" i="5"/>
  <c r="O7" i="5"/>
  <c r="V7" i="5"/>
  <c r="R7" i="5"/>
  <c r="N7" i="5"/>
  <c r="U7" i="5"/>
  <c r="R5" i="1"/>
  <c r="S5" i="1" s="1"/>
  <c r="T5" i="1"/>
  <c r="T27" i="1"/>
  <c r="T59" i="1"/>
  <c r="T91" i="1"/>
  <c r="T123" i="1"/>
  <c r="T155" i="1"/>
  <c r="T187" i="1"/>
  <c r="T219" i="1"/>
  <c r="T251" i="1"/>
  <c r="T283" i="1"/>
  <c r="T315" i="1"/>
  <c r="T346" i="1"/>
  <c r="T362" i="1"/>
  <c r="T378" i="1"/>
  <c r="T394" i="1"/>
  <c r="T410" i="1"/>
  <c r="T426" i="1"/>
  <c r="T442" i="1"/>
  <c r="T458" i="1"/>
  <c r="T474" i="1"/>
  <c r="T490" i="1"/>
  <c r="R493" i="1"/>
  <c r="S493" i="1" s="1"/>
  <c r="T493" i="1"/>
  <c r="R485" i="1"/>
  <c r="S485" i="1" s="1"/>
  <c r="T485" i="1"/>
  <c r="R477" i="1"/>
  <c r="S477" i="1" s="1"/>
  <c r="T477" i="1"/>
  <c r="R469" i="1"/>
  <c r="S469" i="1" s="1"/>
  <c r="T469" i="1"/>
  <c r="R461" i="1"/>
  <c r="S461" i="1" s="1"/>
  <c r="T461" i="1"/>
  <c r="R453" i="1"/>
  <c r="S453" i="1" s="1"/>
  <c r="T453" i="1"/>
  <c r="R445" i="1"/>
  <c r="S445" i="1" s="1"/>
  <c r="T445" i="1"/>
  <c r="R441" i="1"/>
  <c r="S441" i="1" s="1"/>
  <c r="T441" i="1"/>
  <c r="R433" i="1"/>
  <c r="S433" i="1" s="1"/>
  <c r="T433" i="1"/>
  <c r="R425" i="1"/>
  <c r="S425" i="1" s="1"/>
  <c r="T425" i="1"/>
  <c r="R417" i="1"/>
  <c r="S417" i="1" s="1"/>
  <c r="T417" i="1"/>
  <c r="R405" i="1"/>
  <c r="S405" i="1" s="1"/>
  <c r="T405" i="1"/>
  <c r="R397" i="1"/>
  <c r="S397" i="1" s="1"/>
  <c r="T397" i="1"/>
  <c r="R389" i="1"/>
  <c r="S389" i="1" s="1"/>
  <c r="T389" i="1"/>
  <c r="R381" i="1"/>
  <c r="S381" i="1" s="1"/>
  <c r="T381" i="1"/>
  <c r="R377" i="1"/>
  <c r="S377" i="1" s="1"/>
  <c r="T377" i="1"/>
  <c r="R369" i="1"/>
  <c r="S369" i="1" s="1"/>
  <c r="T369" i="1"/>
  <c r="R361" i="1"/>
  <c r="S361" i="1" s="1"/>
  <c r="T361" i="1"/>
  <c r="R353" i="1"/>
  <c r="S353" i="1" s="1"/>
  <c r="T353" i="1"/>
  <c r="R345" i="1"/>
  <c r="S345" i="1" s="1"/>
  <c r="T345" i="1"/>
  <c r="R497" i="1"/>
  <c r="S497" i="1" s="1"/>
  <c r="T497" i="1"/>
  <c r="R489" i="1"/>
  <c r="S489" i="1" s="1"/>
  <c r="T489" i="1"/>
  <c r="R481" i="1"/>
  <c r="S481" i="1" s="1"/>
  <c r="T481" i="1"/>
  <c r="R473" i="1"/>
  <c r="S473" i="1" s="1"/>
  <c r="T473" i="1"/>
  <c r="R465" i="1"/>
  <c r="S465" i="1" s="1"/>
  <c r="T465" i="1"/>
  <c r="R457" i="1"/>
  <c r="S457" i="1" s="1"/>
  <c r="T457" i="1"/>
  <c r="R449" i="1"/>
  <c r="S449" i="1" s="1"/>
  <c r="T449" i="1"/>
  <c r="R437" i="1"/>
  <c r="S437" i="1" s="1"/>
  <c r="T437" i="1"/>
  <c r="R429" i="1"/>
  <c r="S429" i="1" s="1"/>
  <c r="T429" i="1"/>
  <c r="R421" i="1"/>
  <c r="S421" i="1" s="1"/>
  <c r="T421" i="1"/>
  <c r="R413" i="1"/>
  <c r="S413" i="1" s="1"/>
  <c r="T413" i="1"/>
  <c r="R409" i="1"/>
  <c r="S409" i="1" s="1"/>
  <c r="T409" i="1"/>
  <c r="R401" i="1"/>
  <c r="S401" i="1" s="1"/>
  <c r="T401" i="1"/>
  <c r="R393" i="1"/>
  <c r="S393" i="1" s="1"/>
  <c r="T393" i="1"/>
  <c r="R385" i="1"/>
  <c r="S385" i="1" s="1"/>
  <c r="T385" i="1"/>
  <c r="R373" i="1"/>
  <c r="S373" i="1" s="1"/>
  <c r="T373" i="1"/>
  <c r="R365" i="1"/>
  <c r="S365" i="1" s="1"/>
  <c r="T365" i="1"/>
  <c r="R357" i="1"/>
  <c r="S357" i="1" s="1"/>
  <c r="T357" i="1"/>
  <c r="R349" i="1"/>
  <c r="S349" i="1" s="1"/>
  <c r="T349" i="1"/>
  <c r="T43" i="1"/>
  <c r="R501" i="1"/>
  <c r="S501" i="1" s="1"/>
  <c r="T501" i="1"/>
  <c r="T502" i="1"/>
  <c r="T498" i="1"/>
  <c r="T494" i="1"/>
  <c r="T486" i="1"/>
  <c r="T482" i="1"/>
  <c r="T478" i="1"/>
  <c r="T470" i="1"/>
  <c r="T466" i="1"/>
  <c r="T462" i="1"/>
  <c r="T454" i="1"/>
  <c r="T450" i="1"/>
  <c r="T446" i="1"/>
  <c r="T438" i="1"/>
  <c r="T434" i="1"/>
  <c r="T430" i="1"/>
  <c r="T422" i="1"/>
  <c r="T418" i="1"/>
  <c r="T414" i="1"/>
  <c r="T406" i="1"/>
  <c r="T402" i="1"/>
  <c r="T398" i="1"/>
  <c r="T390" i="1"/>
  <c r="T386" i="1"/>
  <c r="T382" i="1"/>
  <c r="T374" i="1"/>
  <c r="T370" i="1"/>
  <c r="T366" i="1"/>
  <c r="T358" i="1"/>
  <c r="T354" i="1"/>
  <c r="T350" i="1"/>
  <c r="R337" i="1"/>
  <c r="S337" i="1" s="1"/>
  <c r="T337" i="1"/>
  <c r="R329" i="1"/>
  <c r="S329" i="1" s="1"/>
  <c r="T329" i="1"/>
  <c r="R317" i="1"/>
  <c r="S317" i="1" s="1"/>
  <c r="T317" i="1"/>
  <c r="R305" i="1"/>
  <c r="S305" i="1" s="1"/>
  <c r="T305" i="1"/>
  <c r="R293" i="1"/>
  <c r="S293" i="1" s="1"/>
  <c r="T293" i="1"/>
  <c r="R281" i="1"/>
  <c r="S281" i="1" s="1"/>
  <c r="T281" i="1"/>
  <c r="R269" i="1"/>
  <c r="S269" i="1" s="1"/>
  <c r="T269" i="1"/>
  <c r="R257" i="1"/>
  <c r="S257" i="1" s="1"/>
  <c r="T257" i="1"/>
  <c r="R249" i="1"/>
  <c r="S249" i="1" s="1"/>
  <c r="T249" i="1"/>
  <c r="R237" i="1"/>
  <c r="S237" i="1" s="1"/>
  <c r="T237" i="1"/>
  <c r="R225" i="1"/>
  <c r="S225" i="1" s="1"/>
  <c r="T225" i="1"/>
  <c r="R213" i="1"/>
  <c r="S213" i="1" s="1"/>
  <c r="T213" i="1"/>
  <c r="R205" i="1"/>
  <c r="S205" i="1" s="1"/>
  <c r="T205" i="1"/>
  <c r="R193" i="1"/>
  <c r="S193" i="1" s="1"/>
  <c r="T193" i="1"/>
  <c r="R181" i="1"/>
  <c r="S181" i="1" s="1"/>
  <c r="T181" i="1"/>
  <c r="R173" i="1"/>
  <c r="S173" i="1" s="1"/>
  <c r="T173" i="1"/>
  <c r="R165" i="1"/>
  <c r="S165" i="1" s="1"/>
  <c r="T165" i="1"/>
  <c r="R153" i="1"/>
  <c r="S153" i="1" s="1"/>
  <c r="T153" i="1"/>
  <c r="R141" i="1"/>
  <c r="S141" i="1" s="1"/>
  <c r="T141" i="1"/>
  <c r="R137" i="1"/>
  <c r="S137" i="1" s="1"/>
  <c r="T137" i="1"/>
  <c r="R125" i="1"/>
  <c r="S125" i="1" s="1"/>
  <c r="T125" i="1"/>
  <c r="R121" i="1"/>
  <c r="S121" i="1" s="1"/>
  <c r="T121" i="1"/>
  <c r="R109" i="1"/>
  <c r="S109" i="1" s="1"/>
  <c r="T109" i="1"/>
  <c r="R97" i="1"/>
  <c r="S97" i="1" s="1"/>
  <c r="T97" i="1"/>
  <c r="R93" i="1"/>
  <c r="S93" i="1" s="1"/>
  <c r="T93" i="1"/>
  <c r="R81" i="1"/>
  <c r="S81" i="1" s="1"/>
  <c r="T81" i="1"/>
  <c r="R73" i="1"/>
  <c r="S73" i="1" s="1"/>
  <c r="T73" i="1"/>
  <c r="R69" i="1"/>
  <c r="S69" i="1" s="1"/>
  <c r="T69" i="1"/>
  <c r="R61" i="1"/>
  <c r="S61" i="1" s="1"/>
  <c r="T61" i="1"/>
  <c r="T57" i="1"/>
  <c r="T49" i="1"/>
  <c r="R45" i="1"/>
  <c r="S45" i="1" s="1"/>
  <c r="T45" i="1"/>
  <c r="R33" i="1"/>
  <c r="S33" i="1" s="1"/>
  <c r="T33" i="1"/>
  <c r="R29" i="1"/>
  <c r="S29" i="1" s="1"/>
  <c r="T29" i="1"/>
  <c r="R21" i="1"/>
  <c r="S21" i="1" s="1"/>
  <c r="T21" i="1"/>
  <c r="R13" i="1"/>
  <c r="S13" i="1" s="1"/>
  <c r="T13" i="1"/>
  <c r="T504" i="1"/>
  <c r="T500" i="1"/>
  <c r="T496" i="1"/>
  <c r="T492" i="1"/>
  <c r="T488" i="1"/>
  <c r="T484" i="1"/>
  <c r="T480" i="1"/>
  <c r="T476" i="1"/>
  <c r="T472" i="1"/>
  <c r="T468" i="1"/>
  <c r="T464" i="1"/>
  <c r="T460" i="1"/>
  <c r="T456" i="1"/>
  <c r="T452" i="1"/>
  <c r="T448" i="1"/>
  <c r="T444" i="1"/>
  <c r="T440" i="1"/>
  <c r="T436" i="1"/>
  <c r="T432" i="1"/>
  <c r="T428" i="1"/>
  <c r="T424" i="1"/>
  <c r="T420" i="1"/>
  <c r="T416" i="1"/>
  <c r="T412" i="1"/>
  <c r="T408" i="1"/>
  <c r="T404" i="1"/>
  <c r="T400" i="1"/>
  <c r="T396" i="1"/>
  <c r="T392" i="1"/>
  <c r="T388" i="1"/>
  <c r="T384" i="1"/>
  <c r="T380" i="1"/>
  <c r="T376" i="1"/>
  <c r="T372" i="1"/>
  <c r="T368" i="1"/>
  <c r="T364" i="1"/>
  <c r="T360" i="1"/>
  <c r="T356" i="1"/>
  <c r="T352" i="1"/>
  <c r="T348" i="1"/>
  <c r="T344" i="1"/>
  <c r="T340" i="1"/>
  <c r="T336" i="1"/>
  <c r="T332" i="1"/>
  <c r="T328" i="1"/>
  <c r="T324" i="1"/>
  <c r="T320" i="1"/>
  <c r="T316" i="1"/>
  <c r="T312" i="1"/>
  <c r="T308" i="1"/>
  <c r="T304" i="1"/>
  <c r="T300" i="1"/>
  <c r="T296" i="1"/>
  <c r="T292" i="1"/>
  <c r="T288" i="1"/>
  <c r="T284" i="1"/>
  <c r="T280" i="1"/>
  <c r="T276" i="1"/>
  <c r="T272" i="1"/>
  <c r="T268" i="1"/>
  <c r="T264" i="1"/>
  <c r="T260" i="1"/>
  <c r="T256" i="1"/>
  <c r="T252" i="1"/>
  <c r="T248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6" i="1"/>
  <c r="T192" i="1"/>
  <c r="T188" i="1"/>
  <c r="T184" i="1"/>
  <c r="T180" i="1"/>
  <c r="T176" i="1"/>
  <c r="T172" i="1"/>
  <c r="T168" i="1"/>
  <c r="T164" i="1"/>
  <c r="T160" i="1"/>
  <c r="T156" i="1"/>
  <c r="T152" i="1"/>
  <c r="T148" i="1"/>
  <c r="T144" i="1"/>
  <c r="T140" i="1"/>
  <c r="T136" i="1"/>
  <c r="T132" i="1"/>
  <c r="T128" i="1"/>
  <c r="T124" i="1"/>
  <c r="T120" i="1"/>
  <c r="T116" i="1"/>
  <c r="T112" i="1"/>
  <c r="T108" i="1"/>
  <c r="T104" i="1"/>
  <c r="T100" i="1"/>
  <c r="T96" i="1"/>
  <c r="T92" i="1"/>
  <c r="T88" i="1"/>
  <c r="T84" i="1"/>
  <c r="T80" i="1"/>
  <c r="T76" i="1"/>
  <c r="R72" i="1"/>
  <c r="S72" i="1" s="1"/>
  <c r="T72" i="1"/>
  <c r="R68" i="1"/>
  <c r="S68" i="1" s="1"/>
  <c r="T68" i="1"/>
  <c r="R64" i="1"/>
  <c r="S64" i="1" s="1"/>
  <c r="T64" i="1"/>
  <c r="R60" i="1"/>
  <c r="S60" i="1" s="1"/>
  <c r="T60" i="1"/>
  <c r="R56" i="1"/>
  <c r="S56" i="1" s="1"/>
  <c r="T56" i="1"/>
  <c r="R52" i="1"/>
  <c r="S52" i="1" s="1"/>
  <c r="T52" i="1"/>
  <c r="R48" i="1"/>
  <c r="S48" i="1" s="1"/>
  <c r="T48" i="1"/>
  <c r="R44" i="1"/>
  <c r="S44" i="1" s="1"/>
  <c r="T44" i="1"/>
  <c r="R40" i="1"/>
  <c r="S40" i="1" s="1"/>
  <c r="T40" i="1"/>
  <c r="R36" i="1"/>
  <c r="S36" i="1" s="1"/>
  <c r="T36" i="1"/>
  <c r="R32" i="1"/>
  <c r="S32" i="1" s="1"/>
  <c r="T32" i="1"/>
  <c r="R28" i="1"/>
  <c r="S28" i="1" s="1"/>
  <c r="T28" i="1"/>
  <c r="R24" i="1"/>
  <c r="S24" i="1" s="1"/>
  <c r="T24" i="1"/>
  <c r="R20" i="1"/>
  <c r="S20" i="1" s="1"/>
  <c r="T20" i="1"/>
  <c r="R16" i="1"/>
  <c r="S16" i="1" s="1"/>
  <c r="T16" i="1"/>
  <c r="R12" i="1"/>
  <c r="S12" i="1" s="1"/>
  <c r="T12" i="1"/>
  <c r="R8" i="1"/>
  <c r="S8" i="1" s="1"/>
  <c r="T8" i="1"/>
  <c r="T339" i="1"/>
  <c r="T307" i="1"/>
  <c r="T275" i="1"/>
  <c r="T243" i="1"/>
  <c r="T211" i="1"/>
  <c r="T179" i="1"/>
  <c r="T147" i="1"/>
  <c r="T115" i="1"/>
  <c r="T83" i="1"/>
  <c r="T51" i="1"/>
  <c r="T19" i="1"/>
  <c r="R333" i="1"/>
  <c r="S333" i="1" s="1"/>
  <c r="T333" i="1"/>
  <c r="R321" i="1"/>
  <c r="S321" i="1" s="1"/>
  <c r="T321" i="1"/>
  <c r="R309" i="1"/>
  <c r="S309" i="1" s="1"/>
  <c r="T309" i="1"/>
  <c r="R297" i="1"/>
  <c r="S297" i="1" s="1"/>
  <c r="T297" i="1"/>
  <c r="R285" i="1"/>
  <c r="S285" i="1" s="1"/>
  <c r="T285" i="1"/>
  <c r="R277" i="1"/>
  <c r="S277" i="1" s="1"/>
  <c r="T277" i="1"/>
  <c r="R265" i="1"/>
  <c r="S265" i="1" s="1"/>
  <c r="T265" i="1"/>
  <c r="R253" i="1"/>
  <c r="S253" i="1" s="1"/>
  <c r="T253" i="1"/>
  <c r="R241" i="1"/>
  <c r="S241" i="1" s="1"/>
  <c r="T241" i="1"/>
  <c r="R229" i="1"/>
  <c r="S229" i="1" s="1"/>
  <c r="T229" i="1"/>
  <c r="R217" i="1"/>
  <c r="S217" i="1" s="1"/>
  <c r="T217" i="1"/>
  <c r="R201" i="1"/>
  <c r="S201" i="1" s="1"/>
  <c r="T201" i="1"/>
  <c r="R185" i="1"/>
  <c r="S185" i="1" s="1"/>
  <c r="T185" i="1"/>
  <c r="R169" i="1"/>
  <c r="S169" i="1" s="1"/>
  <c r="T169" i="1"/>
  <c r="R157" i="1"/>
  <c r="S157" i="1" s="1"/>
  <c r="T157" i="1"/>
  <c r="R145" i="1"/>
  <c r="S145" i="1" s="1"/>
  <c r="T145" i="1"/>
  <c r="R129" i="1"/>
  <c r="S129" i="1" s="1"/>
  <c r="T129" i="1"/>
  <c r="R113" i="1"/>
  <c r="S113" i="1" s="1"/>
  <c r="T113" i="1"/>
  <c r="R101" i="1"/>
  <c r="S101" i="1" s="1"/>
  <c r="T101" i="1"/>
  <c r="R85" i="1"/>
  <c r="S85" i="1" s="1"/>
  <c r="T85" i="1"/>
  <c r="R77" i="1"/>
  <c r="S77" i="1" s="1"/>
  <c r="T77" i="1"/>
  <c r="R65" i="1"/>
  <c r="S65" i="1" s="1"/>
  <c r="T65" i="1"/>
  <c r="T41" i="1"/>
  <c r="R503" i="1"/>
  <c r="S503" i="1" s="1"/>
  <c r="T503" i="1"/>
  <c r="R499" i="1"/>
  <c r="S499" i="1" s="1"/>
  <c r="T499" i="1"/>
  <c r="R495" i="1"/>
  <c r="S495" i="1" s="1"/>
  <c r="T495" i="1"/>
  <c r="R491" i="1"/>
  <c r="S491" i="1" s="1"/>
  <c r="T491" i="1"/>
  <c r="R487" i="1"/>
  <c r="S487" i="1" s="1"/>
  <c r="T487" i="1"/>
  <c r="R483" i="1"/>
  <c r="S483" i="1" s="1"/>
  <c r="T483" i="1"/>
  <c r="R479" i="1"/>
  <c r="S479" i="1" s="1"/>
  <c r="T479" i="1"/>
  <c r="R475" i="1"/>
  <c r="S475" i="1" s="1"/>
  <c r="T475" i="1"/>
  <c r="R471" i="1"/>
  <c r="S471" i="1" s="1"/>
  <c r="T471" i="1"/>
  <c r="R467" i="1"/>
  <c r="S467" i="1" s="1"/>
  <c r="T467" i="1"/>
  <c r="R463" i="1"/>
  <c r="S463" i="1" s="1"/>
  <c r="T463" i="1"/>
  <c r="R459" i="1"/>
  <c r="S459" i="1" s="1"/>
  <c r="T459" i="1"/>
  <c r="R455" i="1"/>
  <c r="S455" i="1" s="1"/>
  <c r="T455" i="1"/>
  <c r="R451" i="1"/>
  <c r="S451" i="1" s="1"/>
  <c r="T451" i="1"/>
  <c r="R447" i="1"/>
  <c r="S447" i="1" s="1"/>
  <c r="T447" i="1"/>
  <c r="R443" i="1"/>
  <c r="S443" i="1" s="1"/>
  <c r="T443" i="1"/>
  <c r="R439" i="1"/>
  <c r="S439" i="1" s="1"/>
  <c r="T439" i="1"/>
  <c r="R435" i="1"/>
  <c r="S435" i="1" s="1"/>
  <c r="T435" i="1"/>
  <c r="R431" i="1"/>
  <c r="S431" i="1" s="1"/>
  <c r="T431" i="1"/>
  <c r="R427" i="1"/>
  <c r="S427" i="1" s="1"/>
  <c r="T427" i="1"/>
  <c r="R423" i="1"/>
  <c r="S423" i="1" s="1"/>
  <c r="T423" i="1"/>
  <c r="R419" i="1"/>
  <c r="S419" i="1" s="1"/>
  <c r="T419" i="1"/>
  <c r="R415" i="1"/>
  <c r="S415" i="1" s="1"/>
  <c r="T415" i="1"/>
  <c r="R411" i="1"/>
  <c r="S411" i="1" s="1"/>
  <c r="T411" i="1"/>
  <c r="R407" i="1"/>
  <c r="S407" i="1" s="1"/>
  <c r="T407" i="1"/>
  <c r="R403" i="1"/>
  <c r="S403" i="1" s="1"/>
  <c r="T403" i="1"/>
  <c r="R399" i="1"/>
  <c r="S399" i="1" s="1"/>
  <c r="T399" i="1"/>
  <c r="R395" i="1"/>
  <c r="S395" i="1" s="1"/>
  <c r="T395" i="1"/>
  <c r="R391" i="1"/>
  <c r="S391" i="1" s="1"/>
  <c r="T391" i="1"/>
  <c r="R387" i="1"/>
  <c r="S387" i="1" s="1"/>
  <c r="T387" i="1"/>
  <c r="R383" i="1"/>
  <c r="S383" i="1" s="1"/>
  <c r="T383" i="1"/>
  <c r="R379" i="1"/>
  <c r="S379" i="1" s="1"/>
  <c r="T379" i="1"/>
  <c r="R375" i="1"/>
  <c r="S375" i="1" s="1"/>
  <c r="T375" i="1"/>
  <c r="R371" i="1"/>
  <c r="S371" i="1" s="1"/>
  <c r="T371" i="1"/>
  <c r="R367" i="1"/>
  <c r="S367" i="1" s="1"/>
  <c r="T367" i="1"/>
  <c r="R363" i="1"/>
  <c r="S363" i="1" s="1"/>
  <c r="T363" i="1"/>
  <c r="R359" i="1"/>
  <c r="S359" i="1" s="1"/>
  <c r="T359" i="1"/>
  <c r="R355" i="1"/>
  <c r="S355" i="1" s="1"/>
  <c r="T355" i="1"/>
  <c r="R351" i="1"/>
  <c r="S351" i="1" s="1"/>
  <c r="T351" i="1"/>
  <c r="R347" i="1"/>
  <c r="S347" i="1" s="1"/>
  <c r="T347" i="1"/>
  <c r="R343" i="1"/>
  <c r="S343" i="1" s="1"/>
  <c r="T343" i="1"/>
  <c r="R335" i="1"/>
  <c r="S335" i="1" s="1"/>
  <c r="T335" i="1"/>
  <c r="R327" i="1"/>
  <c r="S327" i="1" s="1"/>
  <c r="T327" i="1"/>
  <c r="R319" i="1"/>
  <c r="S319" i="1" s="1"/>
  <c r="T319" i="1"/>
  <c r="R311" i="1"/>
  <c r="S311" i="1" s="1"/>
  <c r="T311" i="1"/>
  <c r="R303" i="1"/>
  <c r="S303" i="1" s="1"/>
  <c r="T303" i="1"/>
  <c r="R295" i="1"/>
  <c r="S295" i="1" s="1"/>
  <c r="T295" i="1"/>
  <c r="R287" i="1"/>
  <c r="S287" i="1" s="1"/>
  <c r="T287" i="1"/>
  <c r="R279" i="1"/>
  <c r="S279" i="1" s="1"/>
  <c r="T279" i="1"/>
  <c r="R271" i="1"/>
  <c r="S271" i="1" s="1"/>
  <c r="T271" i="1"/>
  <c r="R263" i="1"/>
  <c r="S263" i="1" s="1"/>
  <c r="T263" i="1"/>
  <c r="R255" i="1"/>
  <c r="S255" i="1" s="1"/>
  <c r="T255" i="1"/>
  <c r="R247" i="1"/>
  <c r="S247" i="1" s="1"/>
  <c r="T247" i="1"/>
  <c r="R239" i="1"/>
  <c r="S239" i="1" s="1"/>
  <c r="T239" i="1"/>
  <c r="R231" i="1"/>
  <c r="S231" i="1" s="1"/>
  <c r="T231" i="1"/>
  <c r="R223" i="1"/>
  <c r="S223" i="1" s="1"/>
  <c r="T223" i="1"/>
  <c r="R215" i="1"/>
  <c r="S215" i="1" s="1"/>
  <c r="T215" i="1"/>
  <c r="R207" i="1"/>
  <c r="S207" i="1" s="1"/>
  <c r="T207" i="1"/>
  <c r="R199" i="1"/>
  <c r="S199" i="1" s="1"/>
  <c r="T199" i="1"/>
  <c r="R191" i="1"/>
  <c r="S191" i="1" s="1"/>
  <c r="T191" i="1"/>
  <c r="R183" i="1"/>
  <c r="S183" i="1" s="1"/>
  <c r="T183" i="1"/>
  <c r="R175" i="1"/>
  <c r="S175" i="1" s="1"/>
  <c r="T175" i="1"/>
  <c r="R167" i="1"/>
  <c r="S167" i="1" s="1"/>
  <c r="T167" i="1"/>
  <c r="R159" i="1"/>
  <c r="S159" i="1" s="1"/>
  <c r="T159" i="1"/>
  <c r="R151" i="1"/>
  <c r="S151" i="1" s="1"/>
  <c r="T151" i="1"/>
  <c r="R143" i="1"/>
  <c r="S143" i="1" s="1"/>
  <c r="T143" i="1"/>
  <c r="R135" i="1"/>
  <c r="S135" i="1" s="1"/>
  <c r="T135" i="1"/>
  <c r="R127" i="1"/>
  <c r="S127" i="1" s="1"/>
  <c r="T127" i="1"/>
  <c r="R119" i="1"/>
  <c r="S119" i="1" s="1"/>
  <c r="T119" i="1"/>
  <c r="R111" i="1"/>
  <c r="S111" i="1" s="1"/>
  <c r="T111" i="1"/>
  <c r="R103" i="1"/>
  <c r="S103" i="1" s="1"/>
  <c r="T103" i="1"/>
  <c r="R95" i="1"/>
  <c r="S95" i="1" s="1"/>
  <c r="T95" i="1"/>
  <c r="R87" i="1"/>
  <c r="S87" i="1" s="1"/>
  <c r="T87" i="1"/>
  <c r="R79" i="1"/>
  <c r="S79" i="1" s="1"/>
  <c r="T79" i="1"/>
  <c r="R71" i="1"/>
  <c r="S71" i="1" s="1"/>
  <c r="T71" i="1"/>
  <c r="R63" i="1"/>
  <c r="S63" i="1" s="1"/>
  <c r="T63" i="1"/>
  <c r="T55" i="1"/>
  <c r="T47" i="1"/>
  <c r="T39" i="1"/>
  <c r="R31" i="1"/>
  <c r="S31" i="1" s="1"/>
  <c r="T31" i="1"/>
  <c r="R23" i="1"/>
  <c r="S23" i="1" s="1"/>
  <c r="T23" i="1"/>
  <c r="R15" i="1"/>
  <c r="S15" i="1" s="1"/>
  <c r="T15" i="1"/>
  <c r="R7" i="1"/>
  <c r="S7" i="1" s="1"/>
  <c r="T7" i="1"/>
  <c r="T331" i="1"/>
  <c r="T299" i="1"/>
  <c r="T267" i="1"/>
  <c r="T235" i="1"/>
  <c r="T203" i="1"/>
  <c r="T171" i="1"/>
  <c r="T139" i="1"/>
  <c r="T107" i="1"/>
  <c r="T75" i="1"/>
  <c r="T11" i="1"/>
  <c r="R341" i="1"/>
  <c r="S341" i="1" s="1"/>
  <c r="T341" i="1"/>
  <c r="R325" i="1"/>
  <c r="S325" i="1" s="1"/>
  <c r="T325" i="1"/>
  <c r="R313" i="1"/>
  <c r="S313" i="1" s="1"/>
  <c r="T313" i="1"/>
  <c r="R301" i="1"/>
  <c r="S301" i="1" s="1"/>
  <c r="T301" i="1"/>
  <c r="R289" i="1"/>
  <c r="S289" i="1" s="1"/>
  <c r="T289" i="1"/>
  <c r="R273" i="1"/>
  <c r="S273" i="1" s="1"/>
  <c r="T273" i="1"/>
  <c r="R261" i="1"/>
  <c r="S261" i="1" s="1"/>
  <c r="T261" i="1"/>
  <c r="R245" i="1"/>
  <c r="S245" i="1" s="1"/>
  <c r="T245" i="1"/>
  <c r="R233" i="1"/>
  <c r="S233" i="1" s="1"/>
  <c r="T233" i="1"/>
  <c r="R221" i="1"/>
  <c r="S221" i="1" s="1"/>
  <c r="T221" i="1"/>
  <c r="R209" i="1"/>
  <c r="S209" i="1" s="1"/>
  <c r="T209" i="1"/>
  <c r="R197" i="1"/>
  <c r="S197" i="1" s="1"/>
  <c r="T197" i="1"/>
  <c r="R189" i="1"/>
  <c r="S189" i="1" s="1"/>
  <c r="T189" i="1"/>
  <c r="R177" i="1"/>
  <c r="S177" i="1" s="1"/>
  <c r="T177" i="1"/>
  <c r="R161" i="1"/>
  <c r="S161" i="1" s="1"/>
  <c r="T161" i="1"/>
  <c r="R149" i="1"/>
  <c r="S149" i="1" s="1"/>
  <c r="T149" i="1"/>
  <c r="R133" i="1"/>
  <c r="S133" i="1" s="1"/>
  <c r="T133" i="1"/>
  <c r="R117" i="1"/>
  <c r="S117" i="1" s="1"/>
  <c r="T117" i="1"/>
  <c r="R105" i="1"/>
  <c r="S105" i="1" s="1"/>
  <c r="T105" i="1"/>
  <c r="R89" i="1"/>
  <c r="S89" i="1" s="1"/>
  <c r="T89" i="1"/>
  <c r="T53" i="1"/>
  <c r="R37" i="1"/>
  <c r="S37" i="1" s="1"/>
  <c r="T37" i="1"/>
  <c r="R25" i="1"/>
  <c r="S25" i="1" s="1"/>
  <c r="T25" i="1"/>
  <c r="R17" i="1"/>
  <c r="S17" i="1" s="1"/>
  <c r="T17" i="1"/>
  <c r="R9" i="1"/>
  <c r="S9" i="1" s="1"/>
  <c r="T9" i="1"/>
  <c r="R342" i="1"/>
  <c r="S342" i="1" s="1"/>
  <c r="T342" i="1"/>
  <c r="R338" i="1"/>
  <c r="S338" i="1" s="1"/>
  <c r="T338" i="1"/>
  <c r="R334" i="1"/>
  <c r="S334" i="1" s="1"/>
  <c r="T334" i="1"/>
  <c r="R330" i="1"/>
  <c r="S330" i="1" s="1"/>
  <c r="T330" i="1"/>
  <c r="R326" i="1"/>
  <c r="S326" i="1" s="1"/>
  <c r="T326" i="1"/>
  <c r="R322" i="1"/>
  <c r="S322" i="1" s="1"/>
  <c r="T322" i="1"/>
  <c r="R318" i="1"/>
  <c r="S318" i="1" s="1"/>
  <c r="T318" i="1"/>
  <c r="R314" i="1"/>
  <c r="S314" i="1" s="1"/>
  <c r="T314" i="1"/>
  <c r="R310" i="1"/>
  <c r="S310" i="1" s="1"/>
  <c r="T310" i="1"/>
  <c r="R306" i="1"/>
  <c r="S306" i="1" s="1"/>
  <c r="T306" i="1"/>
  <c r="R302" i="1"/>
  <c r="S302" i="1" s="1"/>
  <c r="T302" i="1"/>
  <c r="R298" i="1"/>
  <c r="S298" i="1" s="1"/>
  <c r="T298" i="1"/>
  <c r="R294" i="1"/>
  <c r="S294" i="1" s="1"/>
  <c r="T294" i="1"/>
  <c r="R290" i="1"/>
  <c r="S290" i="1" s="1"/>
  <c r="T290" i="1"/>
  <c r="R286" i="1"/>
  <c r="S286" i="1" s="1"/>
  <c r="T286" i="1"/>
  <c r="R282" i="1"/>
  <c r="S282" i="1" s="1"/>
  <c r="T282" i="1"/>
  <c r="R278" i="1"/>
  <c r="S278" i="1" s="1"/>
  <c r="T278" i="1"/>
  <c r="R274" i="1"/>
  <c r="S274" i="1" s="1"/>
  <c r="T274" i="1"/>
  <c r="R270" i="1"/>
  <c r="S270" i="1" s="1"/>
  <c r="T270" i="1"/>
  <c r="R266" i="1"/>
  <c r="S266" i="1" s="1"/>
  <c r="T266" i="1"/>
  <c r="R262" i="1"/>
  <c r="S262" i="1" s="1"/>
  <c r="T262" i="1"/>
  <c r="R258" i="1"/>
  <c r="S258" i="1" s="1"/>
  <c r="T258" i="1"/>
  <c r="R254" i="1"/>
  <c r="S254" i="1" s="1"/>
  <c r="T254" i="1"/>
  <c r="R250" i="1"/>
  <c r="S250" i="1" s="1"/>
  <c r="T250" i="1"/>
  <c r="R246" i="1"/>
  <c r="S246" i="1" s="1"/>
  <c r="T246" i="1"/>
  <c r="R242" i="1"/>
  <c r="S242" i="1" s="1"/>
  <c r="T242" i="1"/>
  <c r="R238" i="1"/>
  <c r="S238" i="1" s="1"/>
  <c r="T238" i="1"/>
  <c r="R234" i="1"/>
  <c r="S234" i="1" s="1"/>
  <c r="T234" i="1"/>
  <c r="R230" i="1"/>
  <c r="S230" i="1" s="1"/>
  <c r="T230" i="1"/>
  <c r="R226" i="1"/>
  <c r="S226" i="1" s="1"/>
  <c r="T226" i="1"/>
  <c r="R222" i="1"/>
  <c r="S222" i="1" s="1"/>
  <c r="T222" i="1"/>
  <c r="R218" i="1"/>
  <c r="S218" i="1" s="1"/>
  <c r="T218" i="1"/>
  <c r="R214" i="1"/>
  <c r="S214" i="1" s="1"/>
  <c r="T214" i="1"/>
  <c r="R210" i="1"/>
  <c r="S210" i="1" s="1"/>
  <c r="T210" i="1"/>
  <c r="R206" i="1"/>
  <c r="S206" i="1" s="1"/>
  <c r="T206" i="1"/>
  <c r="R202" i="1"/>
  <c r="S202" i="1" s="1"/>
  <c r="T202" i="1"/>
  <c r="R198" i="1"/>
  <c r="S198" i="1" s="1"/>
  <c r="T198" i="1"/>
  <c r="R194" i="1"/>
  <c r="S194" i="1" s="1"/>
  <c r="T194" i="1"/>
  <c r="R190" i="1"/>
  <c r="S190" i="1" s="1"/>
  <c r="T190" i="1"/>
  <c r="R186" i="1"/>
  <c r="S186" i="1" s="1"/>
  <c r="T186" i="1"/>
  <c r="R182" i="1"/>
  <c r="S182" i="1" s="1"/>
  <c r="T182" i="1"/>
  <c r="R178" i="1"/>
  <c r="S178" i="1" s="1"/>
  <c r="T178" i="1"/>
  <c r="R174" i="1"/>
  <c r="S174" i="1" s="1"/>
  <c r="T174" i="1"/>
  <c r="R170" i="1"/>
  <c r="S170" i="1" s="1"/>
  <c r="T170" i="1"/>
  <c r="R166" i="1"/>
  <c r="S166" i="1" s="1"/>
  <c r="T166" i="1"/>
  <c r="R162" i="1"/>
  <c r="S162" i="1" s="1"/>
  <c r="T162" i="1"/>
  <c r="R158" i="1"/>
  <c r="S158" i="1" s="1"/>
  <c r="T158" i="1"/>
  <c r="R154" i="1"/>
  <c r="S154" i="1" s="1"/>
  <c r="T154" i="1"/>
  <c r="R150" i="1"/>
  <c r="S150" i="1" s="1"/>
  <c r="T150" i="1"/>
  <c r="R146" i="1"/>
  <c r="S146" i="1" s="1"/>
  <c r="T146" i="1"/>
  <c r="R142" i="1"/>
  <c r="S142" i="1" s="1"/>
  <c r="T142" i="1"/>
  <c r="R138" i="1"/>
  <c r="S138" i="1" s="1"/>
  <c r="T138" i="1"/>
  <c r="R134" i="1"/>
  <c r="S134" i="1" s="1"/>
  <c r="T134" i="1"/>
  <c r="R130" i="1"/>
  <c r="S130" i="1" s="1"/>
  <c r="T130" i="1"/>
  <c r="R126" i="1"/>
  <c r="S126" i="1" s="1"/>
  <c r="T126" i="1"/>
  <c r="R122" i="1"/>
  <c r="S122" i="1" s="1"/>
  <c r="T122" i="1"/>
  <c r="R118" i="1"/>
  <c r="S118" i="1" s="1"/>
  <c r="T118" i="1"/>
  <c r="R114" i="1"/>
  <c r="S114" i="1" s="1"/>
  <c r="T114" i="1"/>
  <c r="R110" i="1"/>
  <c r="S110" i="1" s="1"/>
  <c r="T110" i="1"/>
  <c r="R106" i="1"/>
  <c r="S106" i="1" s="1"/>
  <c r="T106" i="1"/>
  <c r="R102" i="1"/>
  <c r="S102" i="1" s="1"/>
  <c r="T102" i="1"/>
  <c r="R98" i="1"/>
  <c r="S98" i="1" s="1"/>
  <c r="T98" i="1"/>
  <c r="R94" i="1"/>
  <c r="S94" i="1" s="1"/>
  <c r="T94" i="1"/>
  <c r="R90" i="1"/>
  <c r="S90" i="1" s="1"/>
  <c r="T90" i="1"/>
  <c r="R86" i="1"/>
  <c r="S86" i="1" s="1"/>
  <c r="T86" i="1"/>
  <c r="R82" i="1"/>
  <c r="S82" i="1" s="1"/>
  <c r="T82" i="1"/>
  <c r="R78" i="1"/>
  <c r="S78" i="1" s="1"/>
  <c r="T78" i="1"/>
  <c r="R74" i="1"/>
  <c r="S74" i="1" s="1"/>
  <c r="T74" i="1"/>
  <c r="R70" i="1"/>
  <c r="S70" i="1" s="1"/>
  <c r="T70" i="1"/>
  <c r="R66" i="1"/>
  <c r="S66" i="1" s="1"/>
  <c r="T66" i="1"/>
  <c r="R62" i="1"/>
  <c r="S62" i="1" s="1"/>
  <c r="T62" i="1"/>
  <c r="R58" i="1"/>
  <c r="S58" i="1" s="1"/>
  <c r="T58" i="1"/>
  <c r="R54" i="1"/>
  <c r="S54" i="1" s="1"/>
  <c r="T54" i="1"/>
  <c r="R50" i="1"/>
  <c r="S50" i="1" s="1"/>
  <c r="T50" i="1"/>
  <c r="R46" i="1"/>
  <c r="S46" i="1" s="1"/>
  <c r="T46" i="1"/>
  <c r="R42" i="1"/>
  <c r="S42" i="1" s="1"/>
  <c r="T42" i="1"/>
  <c r="R38" i="1"/>
  <c r="S38" i="1" s="1"/>
  <c r="T38" i="1"/>
  <c r="R34" i="1"/>
  <c r="S34" i="1" s="1"/>
  <c r="T34" i="1"/>
  <c r="R30" i="1"/>
  <c r="S30" i="1" s="1"/>
  <c r="T30" i="1"/>
  <c r="R26" i="1"/>
  <c r="S26" i="1" s="1"/>
  <c r="T26" i="1"/>
  <c r="R22" i="1"/>
  <c r="S22" i="1" s="1"/>
  <c r="T22" i="1"/>
  <c r="R18" i="1"/>
  <c r="S18" i="1" s="1"/>
  <c r="T18" i="1"/>
  <c r="R14" i="1"/>
  <c r="S14" i="1" s="1"/>
  <c r="T14" i="1"/>
  <c r="R10" i="1"/>
  <c r="S10" i="1" s="1"/>
  <c r="T10" i="1"/>
  <c r="R6" i="1"/>
  <c r="S6" i="1" s="1"/>
  <c r="T6" i="1"/>
  <c r="T323" i="1"/>
  <c r="T291" i="1"/>
  <c r="T259" i="1"/>
  <c r="T227" i="1"/>
  <c r="T195" i="1"/>
  <c r="T163" i="1"/>
  <c r="T131" i="1"/>
  <c r="T99" i="1"/>
  <c r="T67" i="1"/>
  <c r="T35" i="1"/>
  <c r="R498" i="1"/>
  <c r="S498" i="1" s="1"/>
  <c r="R482" i="1"/>
  <c r="S482" i="1" s="1"/>
  <c r="R458" i="1"/>
  <c r="S458" i="1" s="1"/>
  <c r="R442" i="1"/>
  <c r="S442" i="1" s="1"/>
  <c r="R434" i="1"/>
  <c r="S434" i="1" s="1"/>
  <c r="R418" i="1"/>
  <c r="S418" i="1" s="1"/>
  <c r="R402" i="1"/>
  <c r="S402" i="1" s="1"/>
  <c r="R386" i="1"/>
  <c r="S386" i="1" s="1"/>
  <c r="R370" i="1"/>
  <c r="S370" i="1" s="1"/>
  <c r="R354" i="1"/>
  <c r="S354" i="1" s="1"/>
  <c r="R502" i="1"/>
  <c r="S502" i="1" s="1"/>
  <c r="R486" i="1"/>
  <c r="S486" i="1" s="1"/>
  <c r="R474" i="1"/>
  <c r="S474" i="1" s="1"/>
  <c r="R462" i="1"/>
  <c r="S462" i="1" s="1"/>
  <c r="R450" i="1"/>
  <c r="S450" i="1" s="1"/>
  <c r="R426" i="1"/>
  <c r="S426" i="1" s="1"/>
  <c r="R410" i="1"/>
  <c r="S410" i="1" s="1"/>
  <c r="R394" i="1"/>
  <c r="S394" i="1" s="1"/>
  <c r="R378" i="1"/>
  <c r="S378" i="1" s="1"/>
  <c r="R362" i="1"/>
  <c r="S362" i="1" s="1"/>
  <c r="R490" i="1"/>
  <c r="S490" i="1" s="1"/>
  <c r="R478" i="1"/>
  <c r="S478" i="1" s="1"/>
  <c r="R466" i="1"/>
  <c r="S466" i="1" s="1"/>
  <c r="R446" i="1"/>
  <c r="S446" i="1" s="1"/>
  <c r="R422" i="1"/>
  <c r="S422" i="1" s="1"/>
  <c r="R406" i="1"/>
  <c r="S406" i="1" s="1"/>
  <c r="R390" i="1"/>
  <c r="S390" i="1" s="1"/>
  <c r="R374" i="1"/>
  <c r="S374" i="1" s="1"/>
  <c r="R358" i="1"/>
  <c r="S358" i="1" s="1"/>
  <c r="R504" i="1"/>
  <c r="S504" i="1" s="1"/>
  <c r="R500" i="1"/>
  <c r="S500" i="1" s="1"/>
  <c r="R496" i="1"/>
  <c r="S496" i="1" s="1"/>
  <c r="R492" i="1"/>
  <c r="S492" i="1" s="1"/>
  <c r="R488" i="1"/>
  <c r="S488" i="1" s="1"/>
  <c r="R484" i="1"/>
  <c r="S484" i="1" s="1"/>
  <c r="R480" i="1"/>
  <c r="S480" i="1" s="1"/>
  <c r="R476" i="1"/>
  <c r="S476" i="1" s="1"/>
  <c r="R472" i="1"/>
  <c r="S472" i="1" s="1"/>
  <c r="R468" i="1"/>
  <c r="S468" i="1" s="1"/>
  <c r="R464" i="1"/>
  <c r="S464" i="1" s="1"/>
  <c r="R460" i="1"/>
  <c r="S460" i="1" s="1"/>
  <c r="R456" i="1"/>
  <c r="S456" i="1" s="1"/>
  <c r="R452" i="1"/>
  <c r="S452" i="1" s="1"/>
  <c r="R448" i="1"/>
  <c r="S448" i="1" s="1"/>
  <c r="R444" i="1"/>
  <c r="S444" i="1" s="1"/>
  <c r="R440" i="1"/>
  <c r="S440" i="1" s="1"/>
  <c r="R436" i="1"/>
  <c r="S436" i="1" s="1"/>
  <c r="R432" i="1"/>
  <c r="S432" i="1" s="1"/>
  <c r="R428" i="1"/>
  <c r="S428" i="1" s="1"/>
  <c r="R424" i="1"/>
  <c r="S424" i="1" s="1"/>
  <c r="R420" i="1"/>
  <c r="S420" i="1" s="1"/>
  <c r="R416" i="1"/>
  <c r="S416" i="1" s="1"/>
  <c r="R412" i="1"/>
  <c r="S412" i="1" s="1"/>
  <c r="R408" i="1"/>
  <c r="S408" i="1" s="1"/>
  <c r="R404" i="1"/>
  <c r="S404" i="1" s="1"/>
  <c r="R400" i="1"/>
  <c r="S400" i="1" s="1"/>
  <c r="R396" i="1"/>
  <c r="S396" i="1" s="1"/>
  <c r="R392" i="1"/>
  <c r="S392" i="1" s="1"/>
  <c r="R388" i="1"/>
  <c r="S388" i="1" s="1"/>
  <c r="R384" i="1"/>
  <c r="S384" i="1" s="1"/>
  <c r="R380" i="1"/>
  <c r="S380" i="1" s="1"/>
  <c r="R376" i="1"/>
  <c r="S376" i="1" s="1"/>
  <c r="R372" i="1"/>
  <c r="S372" i="1" s="1"/>
  <c r="R368" i="1"/>
  <c r="S368" i="1" s="1"/>
  <c r="R364" i="1"/>
  <c r="S364" i="1" s="1"/>
  <c r="R360" i="1"/>
  <c r="S360" i="1" s="1"/>
  <c r="R356" i="1"/>
  <c r="S356" i="1" s="1"/>
  <c r="R352" i="1"/>
  <c r="S352" i="1" s="1"/>
  <c r="R348" i="1"/>
  <c r="S348" i="1" s="1"/>
  <c r="R344" i="1"/>
  <c r="S344" i="1" s="1"/>
  <c r="R340" i="1"/>
  <c r="S340" i="1" s="1"/>
  <c r="R336" i="1"/>
  <c r="S336" i="1" s="1"/>
  <c r="R332" i="1"/>
  <c r="S332" i="1" s="1"/>
  <c r="R328" i="1"/>
  <c r="S328" i="1" s="1"/>
  <c r="R324" i="1"/>
  <c r="S324" i="1" s="1"/>
  <c r="R320" i="1"/>
  <c r="S320" i="1" s="1"/>
  <c r="R316" i="1"/>
  <c r="S316" i="1" s="1"/>
  <c r="R312" i="1"/>
  <c r="S312" i="1" s="1"/>
  <c r="R308" i="1"/>
  <c r="S308" i="1" s="1"/>
  <c r="R304" i="1"/>
  <c r="S304" i="1" s="1"/>
  <c r="R300" i="1"/>
  <c r="S300" i="1" s="1"/>
  <c r="R296" i="1"/>
  <c r="S296" i="1" s="1"/>
  <c r="R292" i="1"/>
  <c r="S292" i="1" s="1"/>
  <c r="R288" i="1"/>
  <c r="S288" i="1" s="1"/>
  <c r="R284" i="1"/>
  <c r="S284" i="1" s="1"/>
  <c r="R280" i="1"/>
  <c r="S280" i="1" s="1"/>
  <c r="R276" i="1"/>
  <c r="S276" i="1" s="1"/>
  <c r="R272" i="1"/>
  <c r="S272" i="1" s="1"/>
  <c r="R268" i="1"/>
  <c r="S268" i="1" s="1"/>
  <c r="R264" i="1"/>
  <c r="S264" i="1" s="1"/>
  <c r="R260" i="1"/>
  <c r="S260" i="1" s="1"/>
  <c r="R256" i="1"/>
  <c r="S256" i="1" s="1"/>
  <c r="R252" i="1"/>
  <c r="S252" i="1" s="1"/>
  <c r="R248" i="1"/>
  <c r="S248" i="1" s="1"/>
  <c r="R244" i="1"/>
  <c r="S244" i="1" s="1"/>
  <c r="R240" i="1"/>
  <c r="S240" i="1" s="1"/>
  <c r="R236" i="1"/>
  <c r="S236" i="1" s="1"/>
  <c r="R232" i="1"/>
  <c r="S232" i="1" s="1"/>
  <c r="R228" i="1"/>
  <c r="S228" i="1" s="1"/>
  <c r="R224" i="1"/>
  <c r="S224" i="1" s="1"/>
  <c r="R220" i="1"/>
  <c r="S220" i="1" s="1"/>
  <c r="R216" i="1"/>
  <c r="S216" i="1" s="1"/>
  <c r="R212" i="1"/>
  <c r="S212" i="1" s="1"/>
  <c r="R208" i="1"/>
  <c r="S208" i="1" s="1"/>
  <c r="R204" i="1"/>
  <c r="S204" i="1" s="1"/>
  <c r="R200" i="1"/>
  <c r="S200" i="1" s="1"/>
  <c r="R196" i="1"/>
  <c r="S196" i="1" s="1"/>
  <c r="R192" i="1"/>
  <c r="S192" i="1" s="1"/>
  <c r="R188" i="1"/>
  <c r="S188" i="1" s="1"/>
  <c r="R184" i="1"/>
  <c r="S184" i="1" s="1"/>
  <c r="R180" i="1"/>
  <c r="S180" i="1" s="1"/>
  <c r="R176" i="1"/>
  <c r="S176" i="1" s="1"/>
  <c r="R172" i="1"/>
  <c r="S172" i="1" s="1"/>
  <c r="R168" i="1"/>
  <c r="S168" i="1" s="1"/>
  <c r="R164" i="1"/>
  <c r="S164" i="1" s="1"/>
  <c r="R160" i="1"/>
  <c r="S160" i="1" s="1"/>
  <c r="R156" i="1"/>
  <c r="S156" i="1" s="1"/>
  <c r="R152" i="1"/>
  <c r="S152" i="1" s="1"/>
  <c r="R148" i="1"/>
  <c r="S148" i="1" s="1"/>
  <c r="R144" i="1"/>
  <c r="S144" i="1" s="1"/>
  <c r="R140" i="1"/>
  <c r="S140" i="1" s="1"/>
  <c r="R136" i="1"/>
  <c r="S136" i="1" s="1"/>
  <c r="R132" i="1"/>
  <c r="S132" i="1" s="1"/>
  <c r="R128" i="1"/>
  <c r="S128" i="1" s="1"/>
  <c r="R124" i="1"/>
  <c r="S124" i="1" s="1"/>
  <c r="R120" i="1"/>
  <c r="S120" i="1" s="1"/>
  <c r="R116" i="1"/>
  <c r="S116" i="1" s="1"/>
  <c r="R112" i="1"/>
  <c r="S112" i="1" s="1"/>
  <c r="R108" i="1"/>
  <c r="S108" i="1" s="1"/>
  <c r="R104" i="1"/>
  <c r="S104" i="1" s="1"/>
  <c r="R100" i="1"/>
  <c r="S100" i="1" s="1"/>
  <c r="R96" i="1"/>
  <c r="S96" i="1" s="1"/>
  <c r="R92" i="1"/>
  <c r="S92" i="1" s="1"/>
  <c r="R88" i="1"/>
  <c r="S88" i="1" s="1"/>
  <c r="R84" i="1"/>
  <c r="S84" i="1" s="1"/>
  <c r="R80" i="1"/>
  <c r="S80" i="1" s="1"/>
  <c r="R76" i="1"/>
  <c r="S76" i="1" s="1"/>
  <c r="R494" i="1"/>
  <c r="S494" i="1" s="1"/>
  <c r="R470" i="1"/>
  <c r="S470" i="1" s="1"/>
  <c r="R454" i="1"/>
  <c r="S454" i="1" s="1"/>
  <c r="R438" i="1"/>
  <c r="S438" i="1" s="1"/>
  <c r="R430" i="1"/>
  <c r="S430" i="1" s="1"/>
  <c r="R414" i="1"/>
  <c r="S414" i="1" s="1"/>
  <c r="R398" i="1"/>
  <c r="S398" i="1" s="1"/>
  <c r="R382" i="1"/>
  <c r="S382" i="1" s="1"/>
  <c r="R366" i="1"/>
  <c r="S366" i="1" s="1"/>
  <c r="R350" i="1"/>
  <c r="S350" i="1" s="1"/>
  <c r="R55" i="1"/>
  <c r="S55" i="1" s="1"/>
  <c r="R47" i="1"/>
  <c r="S47" i="1" s="1"/>
  <c r="R43" i="1"/>
  <c r="S43" i="1" s="1"/>
  <c r="R39" i="1"/>
  <c r="S39" i="1" s="1"/>
  <c r="R57" i="1"/>
  <c r="S57" i="1" s="1"/>
  <c r="R53" i="1"/>
  <c r="S53" i="1" s="1"/>
  <c r="R49" i="1"/>
  <c r="S49" i="1" s="1"/>
  <c r="R41" i="1"/>
  <c r="S41" i="1" s="1"/>
  <c r="B5" i="6" l="1"/>
  <c r="B11" i="6" s="1"/>
  <c r="Q13" i="5"/>
  <c r="U13" i="5"/>
  <c r="N13" i="5"/>
  <c r="R13" i="5"/>
  <c r="V13" i="5"/>
  <c r="M13" i="5"/>
  <c r="L14" i="5"/>
  <c r="O13" i="5"/>
  <c r="S13" i="5"/>
  <c r="P13" i="5"/>
  <c r="T13" i="5"/>
  <c r="P14" i="5" l="1"/>
  <c r="T14" i="5"/>
  <c r="L15" i="5"/>
  <c r="Q14" i="5"/>
  <c r="U14" i="5"/>
  <c r="N14" i="5"/>
  <c r="R14" i="5"/>
  <c r="V14" i="5"/>
  <c r="M14" i="5"/>
  <c r="O14" i="5"/>
  <c r="S14" i="5"/>
  <c r="O15" i="5" l="1"/>
  <c r="S15" i="5"/>
  <c r="P15" i="5"/>
  <c r="T15" i="5"/>
  <c r="Q15" i="5"/>
  <c r="U15" i="5"/>
  <c r="N15" i="5"/>
  <c r="R15" i="5"/>
  <c r="V15" i="5"/>
  <c r="M15" i="5"/>
</calcChain>
</file>

<file path=xl/sharedStrings.xml><?xml version="1.0" encoding="utf-8"?>
<sst xmlns="http://schemas.openxmlformats.org/spreadsheetml/2006/main" count="1136" uniqueCount="639">
  <si>
    <t>Rank</t>
  </si>
  <si>
    <t>Company Name</t>
  </si>
  <si>
    <t>Country</t>
  </si>
  <si>
    <t>Number of Employees</t>
  </si>
  <si>
    <t>Previous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</si>
  <si>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</si>
  <si>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</si>
  <si>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</si>
  <si>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</si>
  <si>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</si>
  <si>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</si>
  <si>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</si>
  <si>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</si>
  <si>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</si>
  <si>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</si>
  <si>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</si>
  <si>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</si>
  <si>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</si>
  <si>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</si>
  <si>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</si>
  <si>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</si>
  <si>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</si>
  <si>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</si>
  <si>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</si>
  <si>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</si>
  <si>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</si>
  <si>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</si>
  <si>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</si>
  <si>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</si>
  <si>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</si>
  <si>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</si>
  <si>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</si>
  <si>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</si>
  <si>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</si>
  <si>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</si>
  <si>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</si>
  <si>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</si>
  <si>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</si>
  <si>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</si>
  <si>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</si>
  <si>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</si>
  <si>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</si>
  <si>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</si>
  <si>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</si>
  <si>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</si>
  <si>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</si>
  <si>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</si>
  <si>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</si>
  <si>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</si>
  <si>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</si>
  <si>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</si>
  <si>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</si>
  <si>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</si>
  <si>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</si>
  <si>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</si>
  <si>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</si>
  <si>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</si>
  <si>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</si>
  <si>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</si>
  <si>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</si>
  <si>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</si>
  <si>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</si>
  <si>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</si>
  <si>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</si>
  <si>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</si>
  <si>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</si>
  <si>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</si>
  <si>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</si>
  <si>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</si>
  <si>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</si>
  <si>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</si>
  <si>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</si>
  <si>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</si>
  <si>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</si>
  <si>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</si>
  <si>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</si>
  <si>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</si>
  <si>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</si>
  <si>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</si>
  <si>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</si>
  <si>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</si>
  <si>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</si>
  <si>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</si>
  <si>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</si>
  <si>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</si>
  <si>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</si>
  <si>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</si>
  <si>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</si>
  <si>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</si>
  <si>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</si>
  <si>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</si>
  <si>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</si>
  <si>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</si>
  <si>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</si>
  <si>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</si>
  <si>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</si>
  <si>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</si>
  <si>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</si>
  <si>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</si>
  <si>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</si>
  <si>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</si>
  <si>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</si>
  <si>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</si>
  <si>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</si>
  <si>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</si>
  <si>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</si>
  <si>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</si>
  <si>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</si>
  <si>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</si>
  <si>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</si>
  <si>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</si>
  <si>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</si>
  <si>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</si>
  <si>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</si>
  <si>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</si>
  <si>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</si>
  <si>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</si>
  <si>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</si>
  <si>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</si>
  <si>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</si>
  <si>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</si>
  <si>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</si>
  <si>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</si>
  <si>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</si>
  <si>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</si>
  <si>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</si>
  <si>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</si>
  <si>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</si>
  <si>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</si>
  <si>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</si>
  <si>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</si>
  <si>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</si>
  <si>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</si>
  <si>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</si>
  <si>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</si>
  <si>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</si>
  <si>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</si>
  <si>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</si>
  <si>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</si>
  <si>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</si>
  <si>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</si>
  <si>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</si>
  <si>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</si>
  <si>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</si>
  <si>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</si>
  <si>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</si>
  <si>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</si>
  <si>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</si>
  <si>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</si>
  <si>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</si>
  <si>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</si>
  <si>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</si>
  <si>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</si>
  <si>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</si>
  <si>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</si>
  <si>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</si>
  <si>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</si>
  <si>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</si>
  <si>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</si>
  <si>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</si>
  <si>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</si>
  <si>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</si>
  <si>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</si>
  <si>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</si>
  <si>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</si>
  <si>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</si>
  <si>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</si>
  <si>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</si>
  <si>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</si>
  <si>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</si>
  <si>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</si>
  <si>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</si>
  <si>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</si>
  <si>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</si>
  <si>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</si>
  <si>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</si>
  <si>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</si>
  <si>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</si>
  <si>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</si>
  <si>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</si>
  <si>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</si>
  <si>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</si>
  <si>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</si>
  <si>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</si>
  <si>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</si>
  <si>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</si>
  <si>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</si>
  <si>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</si>
  <si>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</si>
  <si>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</si>
  <si>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</si>
  <si>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</si>
  <si>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</si>
  <si>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</si>
  <si>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</si>
  <si>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</si>
  <si>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</si>
  <si>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</si>
  <si>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</si>
  <si>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</si>
  <si>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</si>
  <si>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</si>
  <si>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</si>
  <si>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</si>
  <si>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</si>
  <si>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</si>
  <si>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</si>
  <si>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</si>
  <si>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</si>
  <si>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</si>
  <si>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</si>
  <si>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</si>
  <si>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</si>
  <si>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</si>
  <si>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</si>
  <si>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</si>
  <si>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</si>
  <si>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</si>
  <si>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</si>
  <si>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</si>
  <si>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</si>
  <si>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</si>
  <si>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</si>
  <si>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</si>
  <si>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</si>
  <si>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</si>
  <si>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</si>
  <si>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</si>
  <si>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</si>
  <si>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</si>
  <si>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</si>
  <si>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</si>
  <si>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</si>
  <si>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</si>
  <si>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</si>
  <si>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</si>
  <si>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</si>
  <si>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</si>
  <si>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</si>
  <si>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</si>
  <si>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</si>
  <si>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</si>
  <si>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</si>
  <si>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</si>
  <si>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</si>
  <si>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</si>
  <si>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</si>
  <si>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</si>
  <si>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</si>
  <si>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</si>
  <si>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</si>
  <si>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</si>
  <si>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</si>
  <si>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</si>
  <si>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</si>
  <si>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</si>
  <si>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</si>
  <si>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</si>
  <si>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</si>
  <si>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</si>
  <si>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</si>
  <si>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</si>
  <si>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</si>
  <si>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</si>
  <si>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</si>
  <si>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</si>
  <si>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</si>
  <si>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</si>
  <si>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</si>
  <si>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</si>
  <si>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</si>
  <si>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</si>
  <si>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</si>
  <si>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</si>
  <si>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</si>
  <si>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</si>
  <si>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</si>
  <si>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</si>
  <si>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</si>
  <si>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</si>
  <si>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</si>
  <si>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</si>
  <si>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</si>
  <si>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</si>
  <si>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</si>
  <si>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</si>
  <si>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</si>
  <si>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</si>
  <si>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</si>
  <si>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</si>
  <si>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</si>
  <si>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</si>
  <si>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</si>
  <si>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</si>
  <si>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</si>
  <si>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</si>
  <si>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</si>
  <si>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</si>
  <si>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</si>
  <si>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</si>
  <si>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</si>
  <si>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</si>
  <si>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</si>
  <si>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</si>
  <si>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</si>
  <si>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</si>
  <si>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</si>
  <si>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</si>
  <si>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</si>
  <si>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</si>
  <si>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</si>
  <si>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</si>
  <si>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</si>
  <si>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</si>
  <si>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</si>
  <si>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</si>
  <si>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</si>
  <si>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</si>
  <si>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</si>
  <si>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</si>
  <si>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</si>
  <si>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</si>
  <si>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</si>
  <si>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</si>
  <si>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</si>
  <si>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</si>
  <si>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</si>
  <si>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</si>
  <si>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</si>
  <si>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</si>
  <si>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</si>
  <si>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</si>
  <si>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</si>
  <si>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</si>
  <si>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</si>
  <si>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</si>
  <si>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</si>
  <si>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</si>
  <si>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</si>
  <si>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</si>
  <si>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</si>
  <si>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</si>
  <si>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</si>
  <si>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</si>
  <si>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</si>
  <si>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</si>
  <si>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</si>
  <si>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</si>
  <si>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</si>
  <si>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</si>
  <si>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</si>
  <si>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</si>
  <si>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</si>
  <si>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</si>
  <si>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</si>
  <si>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</si>
  <si>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</si>
  <si>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</si>
  <si>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</si>
  <si>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</si>
  <si>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</si>
  <si>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</si>
  <si>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</si>
  <si>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</si>
  <si>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</si>
  <si>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</si>
  <si>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</si>
  <si>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</si>
  <si>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</si>
  <si>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</si>
  <si>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</si>
  <si>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</si>
  <si>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</si>
  <si>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</si>
  <si>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</si>
  <si>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</si>
  <si>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</si>
  <si>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</si>
  <si>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</si>
  <si>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</si>
  <si>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</si>
  <si>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</si>
  <si>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</si>
  <si>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</si>
  <si>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</si>
  <si>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</si>
  <si>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</si>
  <si>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</si>
  <si>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</si>
  <si>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</si>
  <si>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</si>
  <si>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</si>
  <si>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</si>
  <si>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</si>
  <si>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</si>
  <si>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</si>
  <si>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</si>
  <si>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</si>
  <si>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</si>
  <si>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</si>
  <si>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</si>
  <si>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</si>
  <si>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</si>
  <si>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</si>
  <si>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</si>
  <si>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</si>
  <si>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</si>
  <si>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</si>
  <si>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</si>
  <si>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</si>
  <si>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</si>
  <si>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</si>
  <si>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</si>
  <si>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</si>
  <si>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</si>
  <si>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</si>
  <si>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</si>
  <si>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</si>
  <si>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</si>
  <si>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</si>
  <si>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</si>
  <si>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</si>
  <si>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</si>
  <si>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</si>
  <si>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</si>
  <si>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</si>
  <si>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</si>
  <si>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</si>
  <si>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</si>
  <si>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</si>
  <si>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</si>
  <si>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</si>
  <si>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</si>
  <si>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</si>
  <si>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</si>
  <si>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</si>
  <si>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</si>
  <si>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</si>
  <si>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</si>
  <si>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</si>
  <si>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</si>
  <si>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</si>
  <si>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</si>
  <si>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</si>
  <si>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</si>
  <si>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</si>
  <si>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</si>
  <si>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</si>
  <si>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</si>
  <si>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</si>
  <si>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</si>
  <si>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</si>
  <si>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</si>
  <si>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</si>
  <si>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</si>
  <si>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</si>
  <si>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</si>
  <si>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</si>
  <si>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</si>
  <si>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</si>
  <si>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</si>
  <si>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</si>
  <si>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</si>
  <si>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</si>
  <si>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</si>
  <si>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</si>
  <si>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</si>
  <si>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</si>
  <si>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</si>
  <si>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</si>
  <si>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</si>
  <si>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</si>
  <si>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</si>
  <si>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</si>
  <si>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</si>
  <si>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</si>
  <si>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</si>
  <si>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</si>
  <si>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</si>
  <si>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</si>
  <si>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</si>
  <si>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</si>
  <si>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</si>
  <si>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</si>
  <si>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</si>
  <si>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</si>
  <si>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</si>
  <si>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</si>
  <si>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</si>
  <si>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</si>
  <si>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</si>
  <si>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</si>
  <si>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</si>
  <si>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</si>
  <si>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</si>
  <si>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</si>
  <si>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</si>
  <si>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</si>
  <si>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</si>
  <si>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</si>
  <si>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</si>
  <si>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</si>
  <si>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</si>
  <si>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</si>
  <si>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</si>
  <si>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</si>
  <si>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</si>
  <si>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</si>
  <si>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</si>
  <si>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</si>
  <si>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</si>
  <si>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</si>
  <si>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</si>
  <si>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</si>
  <si>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</si>
  <si>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</si>
  <si>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</si>
  <si>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</si>
  <si>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</si>
  <si>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</si>
  <si>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</si>
  <si>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</si>
  <si>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</si>
  <si>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</si>
  <si>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</si>
  <si>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</si>
  <si>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</si>
  <si>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</si>
  <si>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</si>
  <si>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</si>
  <si>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</si>
  <si>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</si>
  <si>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</si>
  <si>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</si>
  <si>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</si>
  <si>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</si>
  <si>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</si>
  <si>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</si>
  <si>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</si>
  <si>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</si>
  <si>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</si>
  <si>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</si>
  <si>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</si>
  <si>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</si>
  <si>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</si>
  <si>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</si>
  <si>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</si>
  <si>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</si>
  <si>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</si>
  <si>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</si>
  <si>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For any of the next 1000 gallons</t>
  </si>
  <si>
    <t>For any oil beyond 2000 gallons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</si>
  <si>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</si>
  <si>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</si>
  <si>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</si>
  <si>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</si>
  <si>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Company Info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</si>
  <si>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</si>
  <si>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</si>
  <si>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</si>
  <si>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</si>
  <si>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</si>
  <si>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</si>
  <si>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</si>
  <si>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</si>
  <si>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</si>
  <si>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</si>
  <si>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</si>
  <si>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</si>
  <si>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</si>
  <si>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</si>
  <si>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</si>
  <si>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</si>
  <si>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</si>
  <si>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</si>
  <si>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</si>
  <si>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</si>
  <si>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</si>
  <si>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</si>
  <si>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</si>
  <si>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</si>
  <si>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</si>
  <si>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</si>
  <si>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</si>
  <si>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</si>
  <si>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</si>
  <si>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</si>
  <si>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</si>
  <si>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</si>
  <si>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</si>
  <si>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</si>
  <si>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</si>
  <si>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</si>
  <si>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</si>
  <si>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</si>
  <si>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</si>
  <si>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</si>
  <si>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</si>
  <si>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</si>
  <si>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</si>
  <si>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</si>
  <si>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</si>
  <si>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</si>
  <si>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</si>
  <si>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</si>
  <si>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</si>
  <si>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</si>
  <si>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</si>
  <si>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</si>
  <si>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</si>
  <si>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</si>
  <si>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</si>
  <si>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</si>
  <si>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</si>
  <si>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</si>
  <si>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</si>
  <si>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</si>
  <si>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</si>
  <si>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</si>
  <si>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</si>
  <si>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</si>
  <si>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</si>
  <si>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</si>
  <si>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</si>
  <si>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</si>
  <si>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</si>
  <si>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</si>
  <si>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</si>
  <si>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</si>
  <si>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</si>
  <si>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</si>
  <si>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KEY FINANCIALS for 2017</t>
  </si>
  <si>
    <r>
      <rPr>
        <b/>
        <sz val="11"/>
        <color theme="1"/>
        <rFont val="Calibri (Body)"/>
      </rPr>
      <t>Expenses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($millions)</t>
    </r>
  </si>
  <si>
    <r>
      <t xml:space="preserve">Expenses
</t>
    </r>
    <r>
      <rPr>
        <sz val="10"/>
        <color theme="1"/>
        <rFont val="Calibri (Body)"/>
      </rPr>
      <t>($millions)</t>
    </r>
  </si>
  <si>
    <t>KEY FINANCIAL PROJECTIONS for 2019</t>
  </si>
  <si>
    <t>How many gallons are you purchasing?</t>
  </si>
  <si>
    <t>This is how much you will pay:</t>
  </si>
  <si>
    <t>Gallons:</t>
  </si>
  <si>
    <t>Price/Gallon: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</si>
</sst>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  <numFmt numFmtId="169" formatCode="_(&quot;$&quot;* #,##0_);_(&quot;$&quot;* \(#,##0\);_(&quot;$&quot;* &quot;-&quot;??_);_(@_)"/>
    <numFmt numFmtId="170" formatCode="[$$-409]#,##0.0"/>
  </numFmts>
  <fonts count="16"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 (Body)"/>
    </font>
    <font>
      <sz val="10"/>
      <color theme="1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90">
    <xf numFmtId="0" fontId="0" fillId="0" borderId="0" xfId="0"/>
    <xf numFmtId="0" fontId="1" fillId="3" borderId="1" xfId="0" applyFont="1" applyFill="1" applyBorder="1" applyAlignment="1">
      <alignment horizontal="centerContinuous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Continuous" vertical="center"/>
    </xf>
    <xf numFmtId="49" fontId="4" fillId="0" borderId="0" xfId="0" applyNumberFormat="1" applyFont="1" applyAlignment="1" applyProtection="1">
      <alignment horizontal="left" vertical="center" shrinkToFit="1"/>
      <protection locked="0"/>
    </xf>
    <xf numFmtId="49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8" xfId="0" applyNumberFormat="1" applyFont="1" applyBorder="1" applyAlignment="1" applyProtection="1">
      <alignment horizontal="center" vertical="center" shrinkToFit="1"/>
      <protection locked="0"/>
    </xf>
    <xf numFmtId="166" fontId="3" fillId="0" borderId="7" xfId="0" applyNumberFormat="1" applyFont="1" applyBorder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6" fontId="3" fillId="0" borderId="8" xfId="0" applyNumberFormat="1" applyFont="1" applyBorder="1" applyAlignment="1" applyProtection="1">
      <alignment horizontal="center"/>
      <protection locked="0"/>
    </xf>
    <xf numFmtId="49" fontId="4" fillId="0" borderId="10" xfId="0" applyNumberFormat="1" applyFont="1" applyBorder="1" applyAlignment="1" applyProtection="1">
      <alignment horizontal="left" vertical="center" shrinkToFit="1"/>
      <protection locked="0"/>
    </xf>
    <xf numFmtId="49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1" xfId="0" applyNumberFormat="1" applyFont="1" applyBorder="1" applyAlignment="1" applyProtection="1">
      <alignment horizontal="center" vertical="center" shrinkToFit="1"/>
      <protection locked="0"/>
    </xf>
    <xf numFmtId="166" fontId="3" fillId="0" borderId="9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6" fontId="3" fillId="0" borderId="11" xfId="0" applyNumberFormat="1" applyFont="1" applyBorder="1" applyAlignment="1" applyProtection="1">
      <alignment horizontal="center"/>
      <protection locked="0"/>
    </xf>
    <xf numFmtId="0" fontId="5" fillId="0" borderId="0" xfId="0" applyFont="1"/>
    <xf numFmtId="0" fontId="6" fillId="0" borderId="0" xfId="0" applyFont="1"/>
    <xf numFmtId="0" fontId="0" fillId="4" borderId="12" xfId="0" applyFill="1" applyBorder="1"/>
    <xf numFmtId="0" fontId="7" fillId="0" borderId="12" xfId="0" applyFont="1" applyBorder="1"/>
    <xf numFmtId="14" fontId="0" fillId="0" borderId="12" xfId="0" applyNumberFormat="1" applyBorder="1"/>
    <xf numFmtId="0" fontId="0" fillId="0" borderId="12" xfId="0" applyBorder="1"/>
    <xf numFmtId="8" fontId="0" fillId="0" borderId="12" xfId="0" applyNumberFormat="1" applyBorder="1"/>
    <xf numFmtId="0" fontId="0" fillId="0" borderId="12" xfId="0" applyFill="1" applyBorder="1"/>
    <xf numFmtId="0" fontId="8" fillId="6" borderId="12" xfId="0" applyFont="1" applyFill="1" applyBorder="1"/>
    <xf numFmtId="0" fontId="0" fillId="7" borderId="12" xfId="0" applyFill="1" applyBorder="1"/>
    <xf numFmtId="2" fontId="0" fillId="0" borderId="12" xfId="0" applyNumberFormat="1" applyBorder="1"/>
    <xf numFmtId="2" fontId="0" fillId="5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164" fontId="2" fillId="8" borderId="12" xfId="0" applyNumberFormat="1" applyFont="1" applyFill="1" applyBorder="1" applyAlignment="1">
      <alignment horizontal="center" vertical="center" wrapText="1"/>
    </xf>
    <xf numFmtId="167" fontId="3" fillId="0" borderId="0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Border="1" applyAlignment="1" applyProtection="1">
      <alignment horizontal="center"/>
      <protection locked="0"/>
    </xf>
    <xf numFmtId="167" fontId="4" fillId="0" borderId="0" xfId="0" applyNumberFormat="1" applyFont="1" applyBorder="1" applyAlignment="1" applyProtection="1">
      <alignment horizontal="center"/>
      <protection locked="0"/>
    </xf>
    <xf numFmtId="164" fontId="2" fillId="2" borderId="12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65" fontId="1" fillId="3" borderId="12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" fillId="8" borderId="1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3" fontId="0" fillId="0" borderId="4" xfId="0" applyNumberFormat="1" applyBorder="1"/>
    <xf numFmtId="168" fontId="3" fillId="0" borderId="6" xfId="0" applyNumberFormat="1" applyFont="1" applyBorder="1" applyAlignment="1" applyProtection="1">
      <alignment horizontal="center"/>
      <protection locked="0"/>
    </xf>
    <xf numFmtId="3" fontId="0" fillId="0" borderId="7" xfId="0" applyNumberFormat="1" applyBorder="1"/>
    <xf numFmtId="168" fontId="3" fillId="0" borderId="8" xfId="0" applyNumberFormat="1" applyFont="1" applyBorder="1" applyAlignment="1" applyProtection="1">
      <alignment horizontal="center"/>
      <protection locked="0"/>
    </xf>
    <xf numFmtId="1" fontId="4" fillId="0" borderId="0" xfId="0" applyNumberFormat="1" applyFont="1" applyBorder="1" applyAlignment="1" applyProtection="1">
      <alignment horizontal="center" vertical="center" shrinkToFit="1"/>
      <protection locked="0"/>
    </xf>
    <xf numFmtId="1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0" fontId="1" fillId="9" borderId="12" xfId="0" applyFont="1" applyFill="1" applyBorder="1" applyAlignment="1">
      <alignment horizontal="center" vertical="center" wrapText="1"/>
    </xf>
    <xf numFmtId="169" fontId="1" fillId="3" borderId="3" xfId="1" applyNumberFormat="1" applyFont="1" applyFill="1" applyBorder="1" applyAlignment="1">
      <alignment horizontal="centerContinuous" vertical="center"/>
    </xf>
    <xf numFmtId="169" fontId="12" fillId="3" borderId="12" xfId="1" applyNumberFormat="1" applyFont="1" applyFill="1" applyBorder="1" applyAlignment="1">
      <alignment horizontal="center" vertical="center" wrapText="1"/>
    </xf>
    <xf numFmtId="169" fontId="3" fillId="0" borderId="0" xfId="1" applyNumberFormat="1" applyFont="1" applyBorder="1" applyAlignment="1" applyProtection="1">
      <alignment horizontal="center"/>
      <protection locked="0"/>
    </xf>
    <xf numFmtId="169" fontId="0" fillId="0" borderId="0" xfId="1" applyNumberFormat="1" applyFont="1"/>
    <xf numFmtId="9" fontId="0" fillId="0" borderId="0" xfId="2" applyFont="1"/>
    <xf numFmtId="9" fontId="1" fillId="9" borderId="12" xfId="2" applyFont="1" applyFill="1" applyBorder="1" applyAlignment="1">
      <alignment horizontal="center" vertical="center" wrapText="1"/>
    </xf>
    <xf numFmtId="9" fontId="4" fillId="0" borderId="0" xfId="2" applyFont="1" applyBorder="1" applyAlignment="1" applyProtection="1">
      <alignment horizontal="center"/>
      <protection locked="0"/>
    </xf>
    <xf numFmtId="44" fontId="0" fillId="5" borderId="12" xfId="1" applyFont="1" applyFill="1" applyBorder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69" fontId="0" fillId="0" borderId="0" xfId="1" applyNumberFormat="1" applyFont="1" applyFill="1" applyAlignment="1">
      <alignment vertical="center"/>
    </xf>
    <xf numFmtId="1" fontId="0" fillId="0" borderId="0" xfId="0" applyNumberFormat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44" fontId="5" fillId="0" borderId="0" xfId="1" applyFont="1"/>
    <xf numFmtId="2" fontId="5" fillId="0" borderId="0" xfId="0" applyNumberFormat="1" applyFont="1"/>
    <xf numFmtId="0" fontId="5" fillId="0" borderId="0" xfId="0" applyFont="1" applyAlignment="1">
      <alignment horizontal="right"/>
    </xf>
    <xf numFmtId="0" fontId="5" fillId="10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44" fontId="5" fillId="11" borderId="0" xfId="0" applyNumberFormat="1" applyFont="1" applyFill="1" applyAlignment="1">
      <alignment horizontal="right"/>
    </xf>
    <xf numFmtId="1" fontId="10" fillId="0" borderId="0" xfId="0" applyNumberFormat="1" applyFont="1"/>
    <xf numFmtId="2" fontId="0" fillId="5" borderId="12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0" xfId="0" applyFill="1"/>
    <xf numFmtId="0" fontId="7" fillId="0" borderId="0" xfId="0" applyFont="1" applyFill="1" applyBorder="1"/>
    <xf numFmtId="0" fontId="0" fillId="0" borderId="0" xfId="0" applyFill="1" applyBorder="1"/>
    <xf numFmtId="0" fontId="1" fillId="9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7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3</xdr:row>
      <xdr:rowOff>139700</xdr:rowOff>
    </xdr:from>
    <xdr:to>
      <xdr:col>10</xdr:col>
      <xdr:colOff>584200</xdr:colOff>
      <xdr:row>31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749300"/>
          <a:ext cx="8636000" cy="560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tabSelected="1" workbookViewId="0"/>
  </sheetViews>
  <sheetFormatPr baseColWidth="10" defaultRowHeight="19"/>
  <cols>
    <col min="1" max="1" width="115" style="22" bestFit="1" customWidth="1"/>
    <col min="2" max="16384" width="10.83203125" style="22"/>
  </cols>
  <sheetData>
    <row r="1" spans="1:1">
      <c r="A1" s="22" t="s">
        <v>630</v>
      </c>
    </row>
    <row r="4" spans="1:1">
      <c r="A4" s="23" t="s">
        <v>561</v>
      </c>
    </row>
    <row r="5" spans="1:1" s="42" customFormat="1">
      <c r="A5" s="42" t="s">
        <v>626</v>
      </c>
    </row>
    <row r="6" spans="1:1">
      <c r="A6" s="42" t="s">
        <v>627</v>
      </c>
    </row>
    <row r="7" spans="1:1">
      <c r="A7" s="42" t="s">
        <v>628</v>
      </c>
    </row>
    <row r="9" spans="1:1">
      <c r="A9" s="23" t="s">
        <v>562</v>
      </c>
    </row>
    <row r="10" spans="1:1">
      <c r="A10" s="23" t="s">
        <v>563</v>
      </c>
    </row>
    <row r="11" spans="1:1">
      <c r="A11" s="42" t="s">
        <v>629</v>
      </c>
    </row>
    <row r="12" spans="1:1">
      <c r="A12" s="42" t="s">
        <v>557</v>
      </c>
    </row>
    <row r="14" spans="1:1">
      <c r="A14" s="23" t="s">
        <v>564</v>
      </c>
    </row>
    <row r="15" spans="1:1">
      <c r="A15" s="42" t="s">
        <v>558</v>
      </c>
    </row>
    <row r="16" spans="1:1">
      <c r="A16" s="42" t="s">
        <v>565</v>
      </c>
    </row>
    <row r="17" spans="1:1">
      <c r="A17" s="42" t="s">
        <v>559</v>
      </c>
    </row>
    <row r="18" spans="1:1">
      <c r="A18" s="42" t="s">
        <v>560</v>
      </c>
    </row>
    <row r="19" spans="1:1">
      <c r="A19" s="42" t="s">
        <v>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A2:T504"/>
  <sheetViews>
    <sheetView workbookViewId="0">
      <selection sqref="A1:A1048576"/>
    </sheetView>
  </sheetViews>
  <sheetFormatPr baseColWidth="10" defaultRowHeight="16"/>
  <cols>
    <col min="2" max="2" width="4.83203125" bestFit="1" customWidth="1"/>
    <col min="12" max="12" width="10.83203125" style="56"/>
    <col min="19" max="19" width="10.83203125" style="57"/>
    <col min="20" max="20" width="4.83203125" bestFit="1" customWidth="1"/>
  </cols>
  <sheetData>
    <row r="2" spans="1:20">
      <c r="E2" s="61"/>
      <c r="F2" s="61"/>
      <c r="G2" s="61"/>
      <c r="H2" s="61"/>
      <c r="I2" s="62"/>
      <c r="J2" s="61"/>
      <c r="K2" s="61"/>
      <c r="L2" s="63"/>
      <c r="M2" s="61"/>
      <c r="N2" s="61"/>
      <c r="O2" s="61"/>
    </row>
    <row r="3" spans="1:20">
      <c r="B3" s="88" t="s">
        <v>631</v>
      </c>
      <c r="C3" s="88"/>
      <c r="D3" s="88"/>
      <c r="E3" s="87" t="s">
        <v>556</v>
      </c>
      <c r="F3" s="87"/>
      <c r="G3" s="87"/>
      <c r="H3" s="87"/>
      <c r="I3" s="87"/>
      <c r="J3" s="1" t="s">
        <v>555</v>
      </c>
      <c r="K3" s="2"/>
      <c r="L3" s="53"/>
      <c r="M3" s="2"/>
      <c r="N3" s="3"/>
      <c r="O3" s="3"/>
      <c r="P3" s="86" t="s">
        <v>634</v>
      </c>
      <c r="Q3" s="86"/>
      <c r="R3" s="86"/>
      <c r="S3" s="86"/>
      <c r="T3" s="86"/>
    </row>
    <row r="4" spans="1:20" ht="32">
      <c r="B4" s="35" t="s">
        <v>0</v>
      </c>
      <c r="C4" s="43" t="s">
        <v>5</v>
      </c>
      <c r="D4" s="43" t="s">
        <v>7</v>
      </c>
      <c r="E4" s="44" t="s">
        <v>0</v>
      </c>
      <c r="F4" s="39" t="s">
        <v>1</v>
      </c>
      <c r="G4" s="39" t="s">
        <v>2</v>
      </c>
      <c r="H4" s="39" t="s">
        <v>3</v>
      </c>
      <c r="I4" s="39" t="s">
        <v>4</v>
      </c>
      <c r="J4" s="40" t="s">
        <v>5</v>
      </c>
      <c r="K4" s="41" t="s">
        <v>6</v>
      </c>
      <c r="L4" s="54" t="s">
        <v>632</v>
      </c>
      <c r="M4" s="40" t="s">
        <v>7</v>
      </c>
      <c r="N4" s="41" t="s">
        <v>8</v>
      </c>
      <c r="O4" s="40" t="s">
        <v>9</v>
      </c>
      <c r="P4" s="52" t="s">
        <v>5</v>
      </c>
      <c r="Q4" s="52" t="s">
        <v>633</v>
      </c>
      <c r="R4" s="52" t="s">
        <v>7</v>
      </c>
      <c r="S4" s="58" t="s">
        <v>8</v>
      </c>
      <c r="T4" s="52" t="s">
        <v>0</v>
      </c>
    </row>
    <row r="5" spans="1:20">
      <c r="A5" s="89"/>
      <c r="B5" s="45">
        <f>I5</f>
        <v>1</v>
      </c>
      <c r="C5" s="51">
        <f>J5/(1+K5)</f>
        <v>500393.96887159534</v>
      </c>
      <c r="D5" s="46">
        <f>M5/(1+N5)</f>
        <v>9866.8639053254446</v>
      </c>
      <c r="E5" s="49">
        <v>1</v>
      </c>
      <c r="F5" s="4" t="s">
        <v>10</v>
      </c>
      <c r="G5" s="5" t="s">
        <v>11</v>
      </c>
      <c r="H5" s="6">
        <v>2200000</v>
      </c>
      <c r="I5" s="7">
        <v>1</v>
      </c>
      <c r="J5" s="8">
        <v>514405</v>
      </c>
      <c r="K5" s="36">
        <v>2.8000000000000001E-2</v>
      </c>
      <c r="L5" s="55">
        <f>J5-M5</f>
        <v>507735</v>
      </c>
      <c r="M5" s="37">
        <v>6670</v>
      </c>
      <c r="N5" s="38">
        <v>-0.32400000000000001</v>
      </c>
      <c r="O5" s="12">
        <v>219295</v>
      </c>
      <c r="P5" s="8">
        <f>J5*1.02</f>
        <v>524693.1</v>
      </c>
      <c r="Q5" s="51">
        <f>IF('Problem1-DATA'!J5&gt;166000,'Problem1-DATA'!L5*0.96,'Problem1-DATA'!L5)</f>
        <v>487425.6</v>
      </c>
      <c r="R5" s="37">
        <f>P5-Q5</f>
        <v>37267.5</v>
      </c>
      <c r="S5" s="59">
        <f>(R5-M5)/M5</f>
        <v>4.5873313343328332</v>
      </c>
      <c r="T5">
        <f>RANK(P5,$P$5:$P$504,0)</f>
        <v>1</v>
      </c>
    </row>
    <row r="6" spans="1:20">
      <c r="A6" s="89"/>
      <c r="B6" s="47">
        <f t="shared" ref="B6:B69" si="0">I6</f>
        <v>3</v>
      </c>
      <c r="C6" s="51">
        <f t="shared" ref="C6:C69" si="1">J6/(1+K6)</f>
        <v>327010.96214511042</v>
      </c>
      <c r="D6" s="48">
        <f t="shared" ref="D6:D69" si="2">M6/(1+N6)</f>
        <v>1537.7532228360958</v>
      </c>
      <c r="E6" s="49">
        <v>2</v>
      </c>
      <c r="F6" s="4" t="s">
        <v>12</v>
      </c>
      <c r="G6" s="5" t="s">
        <v>13</v>
      </c>
      <c r="H6" s="6">
        <v>619151</v>
      </c>
      <c r="I6" s="7">
        <v>3</v>
      </c>
      <c r="J6" s="8">
        <v>414649.9</v>
      </c>
      <c r="K6" s="9">
        <v>0.26800000000000002</v>
      </c>
      <c r="L6" s="55">
        <f t="shared" ref="L6:L69" si="3">J6-M6</f>
        <v>408804.9</v>
      </c>
      <c r="M6" s="10">
        <v>5845</v>
      </c>
      <c r="N6" s="11">
        <v>2.8010000000000002</v>
      </c>
      <c r="O6" s="12">
        <v>329186.3</v>
      </c>
      <c r="P6" s="8">
        <f t="shared" ref="P6:P69" si="4">J6*1.02</f>
        <v>422942.89800000004</v>
      </c>
      <c r="Q6" s="51">
        <f>IF('Problem1-DATA'!J6&gt;166000,'Problem1-DATA'!L6*0.96,'Problem1-DATA'!L6)</f>
        <v>392452.70400000003</v>
      </c>
      <c r="R6" s="37">
        <f t="shared" ref="R6:R69" si="5">P6-Q6</f>
        <v>30490.194000000018</v>
      </c>
      <c r="S6" s="59">
        <f t="shared" ref="S6:S69" si="6">(R6-M6)/M6</f>
        <v>4.2164574850299434</v>
      </c>
      <c r="T6">
        <f t="shared" ref="T6:T69" si="7">RANK(P6,$P$5:$P$504,0)</f>
        <v>2</v>
      </c>
    </row>
    <row r="7" spans="1:20">
      <c r="A7" s="89"/>
      <c r="B7" s="47">
        <f t="shared" si="0"/>
        <v>5</v>
      </c>
      <c r="C7" s="51">
        <f t="shared" si="1"/>
        <v>311757.86163522012</v>
      </c>
      <c r="D7" s="48">
        <f t="shared" si="2"/>
        <v>12980.544747081713</v>
      </c>
      <c r="E7" s="49">
        <v>3</v>
      </c>
      <c r="F7" s="4" t="s">
        <v>14</v>
      </c>
      <c r="G7" s="5" t="s">
        <v>15</v>
      </c>
      <c r="H7" s="6">
        <v>81000</v>
      </c>
      <c r="I7" s="7">
        <v>5</v>
      </c>
      <c r="J7" s="8">
        <v>396556</v>
      </c>
      <c r="K7" s="9">
        <v>0.27200000000000002</v>
      </c>
      <c r="L7" s="55">
        <f t="shared" si="3"/>
        <v>373204</v>
      </c>
      <c r="M7" s="10">
        <v>23352</v>
      </c>
      <c r="N7" s="11">
        <v>0.79900000000000004</v>
      </c>
      <c r="O7" s="12">
        <v>399194</v>
      </c>
      <c r="P7" s="8">
        <f t="shared" si="4"/>
        <v>404487.12</v>
      </c>
      <c r="Q7" s="51">
        <f>IF('Problem1-DATA'!J7&gt;166000,'Problem1-DATA'!L7*0.96,'Problem1-DATA'!L7)</f>
        <v>358275.83999999997</v>
      </c>
      <c r="R7" s="37">
        <f t="shared" si="5"/>
        <v>46211.280000000028</v>
      </c>
      <c r="S7" s="59">
        <f t="shared" si="6"/>
        <v>0.97890030832476993</v>
      </c>
      <c r="T7">
        <f t="shared" si="7"/>
        <v>3</v>
      </c>
    </row>
    <row r="8" spans="1:20">
      <c r="A8" s="89"/>
      <c r="B8" s="47">
        <f t="shared" si="0"/>
        <v>4</v>
      </c>
      <c r="C8" s="51">
        <f t="shared" si="1"/>
        <v>326121.65975103731</v>
      </c>
      <c r="D8" s="48">
        <f t="shared" si="2"/>
        <v>2270.5</v>
      </c>
      <c r="E8" s="49">
        <v>4</v>
      </c>
      <c r="F8" s="4" t="s">
        <v>16</v>
      </c>
      <c r="G8" s="5" t="s">
        <v>13</v>
      </c>
      <c r="H8" s="6">
        <v>1382401</v>
      </c>
      <c r="I8" s="7">
        <v>4</v>
      </c>
      <c r="J8" s="8">
        <v>392976.6</v>
      </c>
      <c r="K8" s="9">
        <v>0.20499999999999999</v>
      </c>
      <c r="L8" s="55">
        <f t="shared" si="3"/>
        <v>390706.1</v>
      </c>
      <c r="M8" s="10">
        <v>2270.5</v>
      </c>
      <c r="N8" s="11">
        <v>0</v>
      </c>
      <c r="O8" s="12">
        <v>601899.9</v>
      </c>
      <c r="P8" s="8">
        <f t="shared" si="4"/>
        <v>400836.13199999998</v>
      </c>
      <c r="Q8" s="51">
        <f>IF('Problem1-DATA'!J8&gt;166000,'Problem1-DATA'!L8*0.96,'Problem1-DATA'!L8)</f>
        <v>375077.85599999997</v>
      </c>
      <c r="R8" s="37">
        <f t="shared" si="5"/>
        <v>25758.276000000013</v>
      </c>
      <c r="S8" s="59">
        <f t="shared" si="6"/>
        <v>10.344759304118041</v>
      </c>
      <c r="T8">
        <f t="shared" si="7"/>
        <v>4</v>
      </c>
    </row>
    <row r="9" spans="1:20">
      <c r="A9" s="89"/>
      <c r="B9" s="47">
        <f t="shared" si="0"/>
        <v>2</v>
      </c>
      <c r="C9" s="51">
        <f t="shared" si="1"/>
        <v>349013.52569882775</v>
      </c>
      <c r="D9" s="48">
        <f t="shared" si="2"/>
        <v>9538.856476079347</v>
      </c>
      <c r="E9" s="49">
        <v>5</v>
      </c>
      <c r="F9" s="4" t="s">
        <v>17</v>
      </c>
      <c r="G9" s="5" t="s">
        <v>13</v>
      </c>
      <c r="H9" s="6">
        <v>917717</v>
      </c>
      <c r="I9" s="7">
        <v>2</v>
      </c>
      <c r="J9" s="8">
        <v>387056</v>
      </c>
      <c r="K9" s="9">
        <v>0.109</v>
      </c>
      <c r="L9" s="55">
        <f t="shared" si="3"/>
        <v>378881.2</v>
      </c>
      <c r="M9" s="10">
        <v>8174.8</v>
      </c>
      <c r="N9" s="11">
        <v>-0.14299999999999999</v>
      </c>
      <c r="O9" s="12">
        <v>572309.5</v>
      </c>
      <c r="P9" s="8">
        <f t="shared" si="4"/>
        <v>394797.12</v>
      </c>
      <c r="Q9" s="51">
        <f>IF('Problem1-DATA'!J9&gt;166000,'Problem1-DATA'!L9*0.96,'Problem1-DATA'!L9)</f>
        <v>363725.95199999999</v>
      </c>
      <c r="R9" s="37">
        <f t="shared" si="5"/>
        <v>31071.168000000005</v>
      </c>
      <c r="S9" s="59">
        <f t="shared" si="6"/>
        <v>2.8008474825072178</v>
      </c>
      <c r="T9">
        <f t="shared" si="7"/>
        <v>5</v>
      </c>
    </row>
    <row r="10" spans="1:20">
      <c r="A10" s="89"/>
      <c r="B10" s="47" t="str">
        <f t="shared" si="0"/>
        <v xml:space="preserve"> -</v>
      </c>
      <c r="C10" s="51">
        <f t="shared" si="1"/>
        <v>263048.78048780491</v>
      </c>
      <c r="D10" s="48">
        <f t="shared" si="2"/>
        <v>75544.247787610628</v>
      </c>
      <c r="E10" s="49">
        <v>6</v>
      </c>
      <c r="F10" s="4" t="s">
        <v>18</v>
      </c>
      <c r="G10" s="5" t="s">
        <v>19</v>
      </c>
      <c r="H10" s="6">
        <v>76418</v>
      </c>
      <c r="I10" s="7" t="s">
        <v>20</v>
      </c>
      <c r="J10" s="8">
        <v>355905</v>
      </c>
      <c r="K10" s="9">
        <v>0.35299999999999998</v>
      </c>
      <c r="L10" s="55">
        <f t="shared" si="3"/>
        <v>244930.5</v>
      </c>
      <c r="M10" s="10">
        <v>110974.5</v>
      </c>
      <c r="N10" s="11">
        <v>0.46899999999999997</v>
      </c>
      <c r="O10" s="12">
        <v>358872.9</v>
      </c>
      <c r="P10" s="8">
        <f t="shared" si="4"/>
        <v>363023.10000000003</v>
      </c>
      <c r="Q10" s="51">
        <f>IF('Problem1-DATA'!J10&gt;166000,'Problem1-DATA'!L10*0.96,'Problem1-DATA'!L10)</f>
        <v>235133.28</v>
      </c>
      <c r="R10" s="37">
        <f t="shared" si="5"/>
        <v>127889.82000000004</v>
      </c>
      <c r="S10" s="59">
        <f t="shared" si="6"/>
        <v>0.15242528689023185</v>
      </c>
      <c r="T10">
        <f t="shared" si="7"/>
        <v>6</v>
      </c>
    </row>
    <row r="11" spans="1:20">
      <c r="A11" s="89"/>
      <c r="B11" s="47">
        <f t="shared" si="0"/>
        <v>8</v>
      </c>
      <c r="C11" s="51">
        <f t="shared" si="1"/>
        <v>244555.55555555556</v>
      </c>
      <c r="D11" s="48">
        <f t="shared" si="2"/>
        <v>3388.5879378837126</v>
      </c>
      <c r="E11" s="49">
        <v>7</v>
      </c>
      <c r="F11" s="4" t="s">
        <v>21</v>
      </c>
      <c r="G11" s="5" t="s">
        <v>22</v>
      </c>
      <c r="H11" s="6">
        <v>73000</v>
      </c>
      <c r="I11" s="7">
        <v>8</v>
      </c>
      <c r="J11" s="8">
        <v>303738</v>
      </c>
      <c r="K11" s="9">
        <v>0.24199999999999999</v>
      </c>
      <c r="L11" s="55">
        <f t="shared" si="3"/>
        <v>294355</v>
      </c>
      <c r="M11" s="10">
        <v>9383</v>
      </c>
      <c r="N11" s="11">
        <v>1.7689999999999999</v>
      </c>
      <c r="O11" s="12">
        <v>282176</v>
      </c>
      <c r="P11" s="8">
        <f t="shared" si="4"/>
        <v>309812.76</v>
      </c>
      <c r="Q11" s="51">
        <f>IF('Problem1-DATA'!J11&gt;166000,'Problem1-DATA'!L11*0.96,'Problem1-DATA'!L11)</f>
        <v>282580.8</v>
      </c>
      <c r="R11" s="37">
        <f t="shared" si="5"/>
        <v>27231.960000000021</v>
      </c>
      <c r="S11" s="59">
        <f t="shared" si="6"/>
        <v>1.9022657998507961</v>
      </c>
      <c r="T11">
        <f t="shared" si="7"/>
        <v>7</v>
      </c>
    </row>
    <row r="12" spans="1:20">
      <c r="A12" s="89"/>
      <c r="B12" s="47">
        <f t="shared" si="0"/>
        <v>9</v>
      </c>
      <c r="C12" s="51">
        <f t="shared" si="1"/>
        <v>244286.19528619529</v>
      </c>
      <c r="D12" s="48">
        <f t="shared" si="2"/>
        <v>19716.177861873228</v>
      </c>
      <c r="E12" s="49">
        <v>8</v>
      </c>
      <c r="F12" s="4" t="s">
        <v>23</v>
      </c>
      <c r="G12" s="5" t="s">
        <v>11</v>
      </c>
      <c r="H12" s="6">
        <v>71000</v>
      </c>
      <c r="I12" s="7">
        <v>9</v>
      </c>
      <c r="J12" s="8">
        <v>290212</v>
      </c>
      <c r="K12" s="9">
        <v>0.188</v>
      </c>
      <c r="L12" s="55">
        <f t="shared" si="3"/>
        <v>269372</v>
      </c>
      <c r="M12" s="10">
        <v>20840</v>
      </c>
      <c r="N12" s="11">
        <v>5.7000000000000002E-2</v>
      </c>
      <c r="O12" s="12">
        <v>346196</v>
      </c>
      <c r="P12" s="8">
        <f t="shared" si="4"/>
        <v>296016.24</v>
      </c>
      <c r="Q12" s="51">
        <f>IF('Problem1-DATA'!J12&gt;166000,'Problem1-DATA'!L12*0.96,'Problem1-DATA'!L12)</f>
        <v>258597.12</v>
      </c>
      <c r="R12" s="37">
        <f t="shared" si="5"/>
        <v>37419.119999999995</v>
      </c>
      <c r="S12" s="59">
        <f t="shared" si="6"/>
        <v>0.79554318618042208</v>
      </c>
      <c r="T12">
        <f t="shared" si="7"/>
        <v>8</v>
      </c>
    </row>
    <row r="13" spans="1:20">
      <c r="A13" s="89"/>
      <c r="B13" s="47">
        <f t="shared" si="0"/>
        <v>7</v>
      </c>
      <c r="C13" s="51">
        <f t="shared" si="1"/>
        <v>260132.24299065419</v>
      </c>
      <c r="D13" s="48">
        <f t="shared" si="2"/>
        <v>13103.84263494968</v>
      </c>
      <c r="E13" s="49">
        <v>9</v>
      </c>
      <c r="F13" s="4" t="s">
        <v>24</v>
      </c>
      <c r="G13" s="5" t="s">
        <v>25</v>
      </c>
      <c r="H13" s="6">
        <v>664496</v>
      </c>
      <c r="I13" s="7">
        <v>7</v>
      </c>
      <c r="J13" s="8">
        <v>278341.5</v>
      </c>
      <c r="K13" s="9">
        <v>7.0000000000000007E-2</v>
      </c>
      <c r="L13" s="55">
        <f t="shared" si="3"/>
        <v>264019</v>
      </c>
      <c r="M13" s="10">
        <v>14322.5</v>
      </c>
      <c r="N13" s="11">
        <v>9.2999999999999999E-2</v>
      </c>
      <c r="O13" s="12">
        <v>523672.3</v>
      </c>
      <c r="P13" s="8">
        <f t="shared" si="4"/>
        <v>283908.33</v>
      </c>
      <c r="Q13" s="51">
        <f>IF('Problem1-DATA'!J13&gt;166000,'Problem1-DATA'!L13*0.96,'Problem1-DATA'!L13)</f>
        <v>253458.24</v>
      </c>
      <c r="R13" s="37">
        <f t="shared" si="5"/>
        <v>30450.090000000026</v>
      </c>
      <c r="S13" s="59">
        <f t="shared" si="6"/>
        <v>1.1260317681968948</v>
      </c>
      <c r="T13">
        <f t="shared" si="7"/>
        <v>9</v>
      </c>
    </row>
    <row r="14" spans="1:20">
      <c r="A14" s="89"/>
      <c r="B14" s="47">
        <f t="shared" si="0"/>
        <v>6</v>
      </c>
      <c r="C14" s="51">
        <f t="shared" si="1"/>
        <v>265186.77042801556</v>
      </c>
      <c r="D14" s="48">
        <f t="shared" si="2"/>
        <v>22522.546419098144</v>
      </c>
      <c r="E14" s="49">
        <v>10</v>
      </c>
      <c r="F14" s="4" t="s">
        <v>26</v>
      </c>
      <c r="G14" s="5" t="s">
        <v>27</v>
      </c>
      <c r="H14" s="6">
        <v>370870</v>
      </c>
      <c r="I14" s="7">
        <v>6</v>
      </c>
      <c r="J14" s="8">
        <v>272612</v>
      </c>
      <c r="K14" s="9">
        <v>2.8000000000000001E-2</v>
      </c>
      <c r="L14" s="55">
        <f t="shared" si="3"/>
        <v>255630</v>
      </c>
      <c r="M14" s="10">
        <v>16982</v>
      </c>
      <c r="N14" s="11">
        <v>-0.246</v>
      </c>
      <c r="O14" s="12">
        <v>469295.6</v>
      </c>
      <c r="P14" s="8">
        <f t="shared" si="4"/>
        <v>278064.24</v>
      </c>
      <c r="Q14" s="51">
        <f>IF('Problem1-DATA'!J14&gt;166000,'Problem1-DATA'!L14*0.96,'Problem1-DATA'!L14)</f>
        <v>245404.79999999999</v>
      </c>
      <c r="R14" s="37">
        <f t="shared" si="5"/>
        <v>32659.440000000002</v>
      </c>
      <c r="S14" s="59">
        <f t="shared" si="6"/>
        <v>0.92317983747497367</v>
      </c>
      <c r="T14">
        <f t="shared" si="7"/>
        <v>10</v>
      </c>
    </row>
    <row r="15" spans="1:20">
      <c r="A15" s="89"/>
      <c r="B15" s="47">
        <f t="shared" si="0"/>
        <v>11</v>
      </c>
      <c r="C15" s="51">
        <f t="shared" si="1"/>
        <v>229158.75754961174</v>
      </c>
      <c r="D15" s="48">
        <f t="shared" si="2"/>
        <v>48359.87002437043</v>
      </c>
      <c r="E15" s="49">
        <v>11</v>
      </c>
      <c r="F15" s="4" t="s">
        <v>28</v>
      </c>
      <c r="G15" s="5" t="s">
        <v>11</v>
      </c>
      <c r="H15" s="6">
        <v>132000</v>
      </c>
      <c r="I15" s="7">
        <v>11</v>
      </c>
      <c r="J15" s="8">
        <v>265595</v>
      </c>
      <c r="K15" s="9">
        <v>0.159</v>
      </c>
      <c r="L15" s="55">
        <f t="shared" si="3"/>
        <v>206064</v>
      </c>
      <c r="M15" s="10">
        <v>59531</v>
      </c>
      <c r="N15" s="11">
        <v>0.23100000000000001</v>
      </c>
      <c r="O15" s="12">
        <v>365725</v>
      </c>
      <c r="P15" s="8">
        <f t="shared" si="4"/>
        <v>270906.90000000002</v>
      </c>
      <c r="Q15" s="51">
        <f>IF('Problem1-DATA'!J15&gt;166000,'Problem1-DATA'!L15*0.96,'Problem1-DATA'!L15)</f>
        <v>197821.44</v>
      </c>
      <c r="R15" s="37">
        <f t="shared" si="5"/>
        <v>73085.460000000021</v>
      </c>
      <c r="S15" s="59">
        <f t="shared" si="6"/>
        <v>0.22768742335925857</v>
      </c>
      <c r="T15">
        <f t="shared" si="7"/>
        <v>11</v>
      </c>
    </row>
    <row r="16" spans="1:20">
      <c r="A16" s="89"/>
      <c r="B16" s="47">
        <f t="shared" si="0"/>
        <v>10</v>
      </c>
      <c r="C16" s="51">
        <f t="shared" si="1"/>
        <v>242028.3203125</v>
      </c>
      <c r="D16" s="48">
        <f t="shared" si="2"/>
        <v>45179.775280898895</v>
      </c>
      <c r="E16" s="49">
        <v>12</v>
      </c>
      <c r="F16" s="4" t="s">
        <v>29</v>
      </c>
      <c r="G16" s="5" t="s">
        <v>11</v>
      </c>
      <c r="H16" s="6">
        <v>389000</v>
      </c>
      <c r="I16" s="7">
        <v>10</v>
      </c>
      <c r="J16" s="8">
        <v>247837</v>
      </c>
      <c r="K16" s="9">
        <v>2.4E-2</v>
      </c>
      <c r="L16" s="55">
        <f t="shared" si="3"/>
        <v>243816</v>
      </c>
      <c r="M16" s="10">
        <v>4021</v>
      </c>
      <c r="N16" s="11">
        <v>-0.91100000000000003</v>
      </c>
      <c r="O16" s="12">
        <v>707794</v>
      </c>
      <c r="P16" s="8">
        <f t="shared" si="4"/>
        <v>252793.74</v>
      </c>
      <c r="Q16" s="51">
        <f>IF('Problem1-DATA'!J16&gt;166000,'Problem1-DATA'!L16*0.96,'Problem1-DATA'!L16)</f>
        <v>234063.35999999999</v>
      </c>
      <c r="R16" s="37">
        <f t="shared" si="5"/>
        <v>18730.380000000005</v>
      </c>
      <c r="S16" s="59">
        <f t="shared" si="6"/>
        <v>3.6581397662273076</v>
      </c>
      <c r="T16">
        <f t="shared" si="7"/>
        <v>12</v>
      </c>
    </row>
    <row r="17" spans="1:20">
      <c r="A17" s="89"/>
      <c r="B17" s="47">
        <f t="shared" si="0"/>
        <v>18</v>
      </c>
      <c r="C17" s="51">
        <f t="shared" si="1"/>
        <v>177912.14667685257</v>
      </c>
      <c r="D17" s="48">
        <f t="shared" si="2"/>
        <v>3033.1225534477567</v>
      </c>
      <c r="E17" s="49">
        <v>13</v>
      </c>
      <c r="F17" s="4" t="s">
        <v>30</v>
      </c>
      <c r="G17" s="5" t="s">
        <v>11</v>
      </c>
      <c r="H17" s="6">
        <v>647500</v>
      </c>
      <c r="I17" s="7">
        <v>18</v>
      </c>
      <c r="J17" s="8">
        <v>232887</v>
      </c>
      <c r="K17" s="9">
        <v>0.309</v>
      </c>
      <c r="L17" s="55">
        <f t="shared" si="3"/>
        <v>222814</v>
      </c>
      <c r="M17" s="10">
        <v>10073</v>
      </c>
      <c r="N17" s="11">
        <v>2.3210000000000002</v>
      </c>
      <c r="O17" s="12">
        <v>162648</v>
      </c>
      <c r="P17" s="8">
        <f t="shared" si="4"/>
        <v>237544.74</v>
      </c>
      <c r="Q17" s="51">
        <f>IF('Problem1-DATA'!J17&gt;166000,'Problem1-DATA'!L17*0.96,'Problem1-DATA'!L17)</f>
        <v>213901.44</v>
      </c>
      <c r="R17" s="37">
        <f t="shared" si="5"/>
        <v>23643.299999999988</v>
      </c>
      <c r="S17" s="59">
        <f t="shared" si="6"/>
        <v>1.3471954730467575</v>
      </c>
      <c r="T17">
        <f t="shared" si="7"/>
        <v>13</v>
      </c>
    </row>
    <row r="18" spans="1:20">
      <c r="A18" s="89"/>
      <c r="B18" s="47">
        <f t="shared" si="0"/>
        <v>15</v>
      </c>
      <c r="C18" s="51">
        <f t="shared" si="1"/>
        <v>201108.44444444444</v>
      </c>
      <c r="D18" s="48">
        <f t="shared" si="2"/>
        <v>10560.352422907488</v>
      </c>
      <c r="E18" s="49">
        <v>14</v>
      </c>
      <c r="F18" s="4" t="s">
        <v>31</v>
      </c>
      <c r="G18" s="5" t="s">
        <v>11</v>
      </c>
      <c r="H18" s="6">
        <v>300000</v>
      </c>
      <c r="I18" s="7">
        <v>15</v>
      </c>
      <c r="J18" s="8">
        <v>226247</v>
      </c>
      <c r="K18" s="9">
        <v>0.125</v>
      </c>
      <c r="L18" s="55">
        <f t="shared" si="3"/>
        <v>214261</v>
      </c>
      <c r="M18" s="10">
        <v>11986</v>
      </c>
      <c r="N18" s="11">
        <v>0.13500000000000001</v>
      </c>
      <c r="O18" s="12">
        <v>152221</v>
      </c>
      <c r="P18" s="8">
        <f t="shared" si="4"/>
        <v>230771.94</v>
      </c>
      <c r="Q18" s="51">
        <f>IF('Problem1-DATA'!J18&gt;166000,'Problem1-DATA'!L18*0.96,'Problem1-DATA'!L18)</f>
        <v>205690.56</v>
      </c>
      <c r="R18" s="37">
        <f t="shared" si="5"/>
        <v>25081.380000000005</v>
      </c>
      <c r="S18" s="59">
        <f t="shared" si="6"/>
        <v>1.0925563157016522</v>
      </c>
      <c r="T18">
        <f t="shared" si="7"/>
        <v>14</v>
      </c>
    </row>
    <row r="19" spans="1:20">
      <c r="A19" s="89"/>
      <c r="B19" s="47">
        <f t="shared" si="0"/>
        <v>12</v>
      </c>
      <c r="C19" s="51">
        <f t="shared" si="1"/>
        <v>212037.7033492823</v>
      </c>
      <c r="D19" s="48">
        <f t="shared" si="2"/>
        <v>36567.552703941335</v>
      </c>
      <c r="E19" s="49">
        <v>15</v>
      </c>
      <c r="F19" s="4" t="s">
        <v>32</v>
      </c>
      <c r="G19" s="5" t="s">
        <v>33</v>
      </c>
      <c r="H19" s="6">
        <v>309630</v>
      </c>
      <c r="I19" s="7">
        <v>12</v>
      </c>
      <c r="J19" s="8">
        <v>221579.4</v>
      </c>
      <c r="K19" s="9">
        <v>4.4999999999999998E-2</v>
      </c>
      <c r="L19" s="55">
        <f t="shared" si="3"/>
        <v>181684.2</v>
      </c>
      <c r="M19" s="10">
        <v>39895.199999999997</v>
      </c>
      <c r="N19" s="11">
        <v>9.0999999999999998E-2</v>
      </c>
      <c r="O19" s="12">
        <v>304165.3</v>
      </c>
      <c r="P19" s="8">
        <f t="shared" si="4"/>
        <v>226010.98800000001</v>
      </c>
      <c r="Q19" s="51">
        <f>IF('Problem1-DATA'!J19&gt;166000,'Problem1-DATA'!L19*0.96,'Problem1-DATA'!L19)</f>
        <v>174416.83199999999</v>
      </c>
      <c r="R19" s="37">
        <f t="shared" si="5"/>
        <v>51594.156000000017</v>
      </c>
      <c r="S19" s="59">
        <f t="shared" si="6"/>
        <v>0.29324219454972078</v>
      </c>
      <c r="T19">
        <f t="shared" si="7"/>
        <v>15</v>
      </c>
    </row>
    <row r="20" spans="1:20">
      <c r="A20" s="89"/>
      <c r="B20" s="47">
        <f t="shared" si="0"/>
        <v>14</v>
      </c>
      <c r="C20" s="51">
        <f t="shared" si="1"/>
        <v>205569.69130028065</v>
      </c>
      <c r="D20" s="48">
        <f t="shared" si="2"/>
        <v>5776.2711864406774</v>
      </c>
      <c r="E20" s="49">
        <v>16</v>
      </c>
      <c r="F20" s="4" t="s">
        <v>34</v>
      </c>
      <c r="G20" s="5" t="s">
        <v>35</v>
      </c>
      <c r="H20" s="6">
        <v>85504</v>
      </c>
      <c r="I20" s="7">
        <v>14</v>
      </c>
      <c r="J20" s="8">
        <v>219754</v>
      </c>
      <c r="K20" s="9">
        <v>6.9000000000000006E-2</v>
      </c>
      <c r="L20" s="55">
        <f t="shared" si="3"/>
        <v>216346</v>
      </c>
      <c r="M20" s="10">
        <v>3408</v>
      </c>
      <c r="N20" s="11">
        <v>-0.41</v>
      </c>
      <c r="O20" s="12">
        <v>128672</v>
      </c>
      <c r="P20" s="8">
        <f t="shared" si="4"/>
        <v>224149.08000000002</v>
      </c>
      <c r="Q20" s="51">
        <f>IF('Problem1-DATA'!J20&gt;166000,'Problem1-DATA'!L20*0.96,'Problem1-DATA'!L20)</f>
        <v>207692.16</v>
      </c>
      <c r="R20" s="37">
        <f t="shared" si="5"/>
        <v>16456.920000000013</v>
      </c>
      <c r="S20" s="59">
        <f t="shared" si="6"/>
        <v>3.8289084507042292</v>
      </c>
      <c r="T20">
        <f t="shared" si="7"/>
        <v>16</v>
      </c>
    </row>
    <row r="21" spans="1:20">
      <c r="A21" s="89"/>
      <c r="B21" s="47">
        <f t="shared" si="0"/>
        <v>13</v>
      </c>
      <c r="C21" s="51">
        <f t="shared" si="1"/>
        <v>208278.91156462586</v>
      </c>
      <c r="D21" s="48">
        <f t="shared" si="2"/>
        <v>67.061143984220905</v>
      </c>
      <c r="E21" s="49">
        <v>17</v>
      </c>
      <c r="F21" s="4" t="s">
        <v>36</v>
      </c>
      <c r="G21" s="5" t="s">
        <v>11</v>
      </c>
      <c r="H21" s="6">
        <v>70000</v>
      </c>
      <c r="I21" s="7">
        <v>13</v>
      </c>
      <c r="J21" s="8">
        <v>214319</v>
      </c>
      <c r="K21" s="9">
        <v>2.9000000000000001E-2</v>
      </c>
      <c r="L21" s="55">
        <f t="shared" si="3"/>
        <v>214285</v>
      </c>
      <c r="M21" s="10">
        <v>34</v>
      </c>
      <c r="N21" s="11">
        <v>-0.49299999999999999</v>
      </c>
      <c r="O21" s="12">
        <v>59672</v>
      </c>
      <c r="P21" s="8">
        <f t="shared" si="4"/>
        <v>218605.38</v>
      </c>
      <c r="Q21" s="51">
        <f>IF('Problem1-DATA'!J21&gt;166000,'Problem1-DATA'!L21*0.96,'Problem1-DATA'!L21)</f>
        <v>205713.6</v>
      </c>
      <c r="R21" s="37">
        <f t="shared" si="5"/>
        <v>12891.779999999999</v>
      </c>
      <c r="S21" s="59">
        <f t="shared" si="6"/>
        <v>378.16999999999996</v>
      </c>
      <c r="T21">
        <f t="shared" si="7"/>
        <v>17</v>
      </c>
    </row>
    <row r="22" spans="1:20">
      <c r="A22" s="89"/>
      <c r="B22" s="47">
        <f t="shared" si="0"/>
        <v>16</v>
      </c>
      <c r="C22" s="51">
        <f t="shared" si="1"/>
        <v>185286.39774859286</v>
      </c>
      <c r="D22" s="48">
        <f t="shared" si="2"/>
        <v>11865.464632454925</v>
      </c>
      <c r="E22" s="49">
        <v>18</v>
      </c>
      <c r="F22" s="4" t="s">
        <v>37</v>
      </c>
      <c r="G22" s="5" t="s">
        <v>25</v>
      </c>
      <c r="H22" s="6">
        <v>298683</v>
      </c>
      <c r="I22" s="7">
        <v>16</v>
      </c>
      <c r="J22" s="8">
        <v>197515.3</v>
      </c>
      <c r="K22" s="9">
        <v>6.6000000000000003E-2</v>
      </c>
      <c r="L22" s="55">
        <f t="shared" si="3"/>
        <v>188960.3</v>
      </c>
      <c r="M22" s="10">
        <v>8555</v>
      </c>
      <c r="N22" s="11">
        <v>-0.27900000000000003</v>
      </c>
      <c r="O22" s="12">
        <v>321890.5</v>
      </c>
      <c r="P22" s="8">
        <f t="shared" si="4"/>
        <v>201465.606</v>
      </c>
      <c r="Q22" s="51">
        <f>IF('Problem1-DATA'!J22&gt;166000,'Problem1-DATA'!L22*0.96,'Problem1-DATA'!L22)</f>
        <v>181401.88799999998</v>
      </c>
      <c r="R22" s="37">
        <f t="shared" si="5"/>
        <v>20063.718000000023</v>
      </c>
      <c r="S22" s="59">
        <f t="shared" si="6"/>
        <v>1.345262185856227</v>
      </c>
      <c r="T22">
        <f t="shared" si="7"/>
        <v>18</v>
      </c>
    </row>
    <row r="23" spans="1:20">
      <c r="A23" s="89"/>
      <c r="B23" s="47">
        <f t="shared" si="0"/>
        <v>17</v>
      </c>
      <c r="C23" s="51">
        <f t="shared" si="1"/>
        <v>184785.37511870847</v>
      </c>
      <c r="D23" s="48">
        <f t="shared" si="2"/>
        <v>6599.9999999999945</v>
      </c>
      <c r="E23" s="49">
        <v>19</v>
      </c>
      <c r="F23" s="4" t="s">
        <v>38</v>
      </c>
      <c r="G23" s="5" t="s">
        <v>11</v>
      </c>
      <c r="H23" s="6">
        <v>295000</v>
      </c>
      <c r="I23" s="7">
        <v>17</v>
      </c>
      <c r="J23" s="8">
        <v>194579</v>
      </c>
      <c r="K23" s="9">
        <v>5.2999999999999999E-2</v>
      </c>
      <c r="L23" s="55">
        <f t="shared" si="3"/>
        <v>195173</v>
      </c>
      <c r="M23" s="10">
        <v>-594</v>
      </c>
      <c r="N23" s="11">
        <v>-1.0900000000000001</v>
      </c>
      <c r="O23" s="12">
        <v>196456</v>
      </c>
      <c r="P23" s="8">
        <f t="shared" si="4"/>
        <v>198470.58000000002</v>
      </c>
      <c r="Q23" s="51">
        <f>IF('Problem1-DATA'!J23&gt;166000,'Problem1-DATA'!L23*0.96,'Problem1-DATA'!L23)</f>
        <v>187366.08</v>
      </c>
      <c r="R23" s="37">
        <f t="shared" si="5"/>
        <v>11104.500000000029</v>
      </c>
      <c r="S23" s="59">
        <f t="shared" si="6"/>
        <v>-19.694444444444493</v>
      </c>
      <c r="T23">
        <f t="shared" si="7"/>
        <v>19</v>
      </c>
    </row>
    <row r="24" spans="1:20">
      <c r="A24" s="89"/>
      <c r="B24" s="47">
        <f t="shared" si="0"/>
        <v>28</v>
      </c>
      <c r="C24" s="51">
        <f t="shared" si="1"/>
        <v>149073.68421052632</v>
      </c>
      <c r="D24" s="48">
        <f t="shared" si="2"/>
        <v>8631.9758672699845</v>
      </c>
      <c r="E24" s="49">
        <v>20</v>
      </c>
      <c r="F24" s="4" t="s">
        <v>39</v>
      </c>
      <c r="G24" s="5" t="s">
        <v>40</v>
      </c>
      <c r="H24" s="6">
        <v>104460</v>
      </c>
      <c r="I24" s="7">
        <v>28</v>
      </c>
      <c r="J24" s="8">
        <v>184106</v>
      </c>
      <c r="K24" s="9">
        <v>0.23499999999999999</v>
      </c>
      <c r="L24" s="55">
        <f t="shared" si="3"/>
        <v>172660</v>
      </c>
      <c r="M24" s="10">
        <v>11446</v>
      </c>
      <c r="N24" s="11">
        <v>0.32600000000000001</v>
      </c>
      <c r="O24" s="12">
        <v>256762</v>
      </c>
      <c r="P24" s="8">
        <f t="shared" si="4"/>
        <v>187788.12</v>
      </c>
      <c r="Q24" s="51">
        <f>IF('Problem1-DATA'!J24&gt;166000,'Problem1-DATA'!L24*0.96,'Problem1-DATA'!L24)</f>
        <v>165753.60000000001</v>
      </c>
      <c r="R24" s="37">
        <f t="shared" si="5"/>
        <v>22034.51999999999</v>
      </c>
      <c r="S24" s="59">
        <f t="shared" si="6"/>
        <v>0.92508474576271094</v>
      </c>
      <c r="T24">
        <f t="shared" si="7"/>
        <v>20</v>
      </c>
    </row>
    <row r="25" spans="1:20">
      <c r="A25" s="89"/>
      <c r="B25" s="47">
        <f t="shared" si="0"/>
        <v>23</v>
      </c>
      <c r="C25" s="51">
        <f t="shared" si="1"/>
        <v>156082.97506448839</v>
      </c>
      <c r="D25" s="48">
        <f t="shared" si="2"/>
        <v>2675.2751905165114</v>
      </c>
      <c r="E25" s="49">
        <v>21</v>
      </c>
      <c r="F25" s="4" t="s">
        <v>41</v>
      </c>
      <c r="G25" s="5" t="s">
        <v>13</v>
      </c>
      <c r="H25" s="6">
        <v>302827</v>
      </c>
      <c r="I25" s="7">
        <v>23</v>
      </c>
      <c r="J25" s="8">
        <v>181524.5</v>
      </c>
      <c r="K25" s="9">
        <v>0.16300000000000001</v>
      </c>
      <c r="L25" s="55">
        <f t="shared" si="3"/>
        <v>178365</v>
      </c>
      <c r="M25" s="10">
        <v>3159.5</v>
      </c>
      <c r="N25" s="11">
        <v>0.18099999999999999</v>
      </c>
      <c r="O25" s="12">
        <v>272768.8</v>
      </c>
      <c r="P25" s="8">
        <f t="shared" si="4"/>
        <v>185154.99</v>
      </c>
      <c r="Q25" s="51">
        <f>IF('Problem1-DATA'!J25&gt;166000,'Problem1-DATA'!L25*0.96,'Problem1-DATA'!L25)</f>
        <v>171230.4</v>
      </c>
      <c r="R25" s="37">
        <f t="shared" si="5"/>
        <v>13924.589999999997</v>
      </c>
      <c r="S25" s="59">
        <f t="shared" si="6"/>
        <v>3.4072131666402901</v>
      </c>
      <c r="T25">
        <f t="shared" si="7"/>
        <v>21</v>
      </c>
    </row>
    <row r="26" spans="1:20">
      <c r="A26" s="89"/>
      <c r="B26" s="47">
        <f t="shared" si="0"/>
        <v>32</v>
      </c>
      <c r="C26" s="51">
        <f t="shared" si="1"/>
        <v>136410.64150943398</v>
      </c>
      <c r="D26" s="48">
        <f t="shared" si="2"/>
        <v>847.50499001996013</v>
      </c>
      <c r="E26" s="49">
        <v>22</v>
      </c>
      <c r="F26" s="4" t="s">
        <v>42</v>
      </c>
      <c r="G26" s="5" t="s">
        <v>43</v>
      </c>
      <c r="H26" s="6">
        <v>4316</v>
      </c>
      <c r="I26" s="7">
        <v>32</v>
      </c>
      <c r="J26" s="8">
        <v>180744.1</v>
      </c>
      <c r="K26" s="9">
        <v>0.32500000000000001</v>
      </c>
      <c r="L26" s="55">
        <f t="shared" si="3"/>
        <v>179894.9</v>
      </c>
      <c r="M26" s="10">
        <v>849.2</v>
      </c>
      <c r="N26" s="11">
        <v>2E-3</v>
      </c>
      <c r="O26" s="12">
        <v>53801</v>
      </c>
      <c r="P26" s="8">
        <f t="shared" si="4"/>
        <v>184358.98200000002</v>
      </c>
      <c r="Q26" s="51">
        <f>IF('Problem1-DATA'!J26&gt;166000,'Problem1-DATA'!L26*0.96,'Problem1-DATA'!L26)</f>
        <v>172699.10399999999</v>
      </c>
      <c r="R26" s="37">
        <f t="shared" si="5"/>
        <v>11659.878000000026</v>
      </c>
      <c r="S26" s="59">
        <f t="shared" si="6"/>
        <v>12.730426283561028</v>
      </c>
      <c r="T26">
        <f t="shared" si="7"/>
        <v>22</v>
      </c>
    </row>
    <row r="27" spans="1:20">
      <c r="A27" s="89"/>
      <c r="B27" s="47">
        <f t="shared" si="0"/>
        <v>24</v>
      </c>
      <c r="C27" s="51">
        <f t="shared" si="1"/>
        <v>154728.63436123347</v>
      </c>
      <c r="D27" s="48">
        <f t="shared" si="2"/>
        <v>4559.7444089456867</v>
      </c>
      <c r="E27" s="49">
        <v>23</v>
      </c>
      <c r="F27" s="4" t="s">
        <v>44</v>
      </c>
      <c r="G27" s="5" t="s">
        <v>45</v>
      </c>
      <c r="H27" s="6">
        <v>667680</v>
      </c>
      <c r="I27" s="7">
        <v>24</v>
      </c>
      <c r="J27" s="8">
        <v>175617</v>
      </c>
      <c r="K27" s="9">
        <v>0.13500000000000001</v>
      </c>
      <c r="L27" s="55">
        <f t="shared" si="3"/>
        <v>171335.4</v>
      </c>
      <c r="M27" s="10">
        <v>4281.6000000000004</v>
      </c>
      <c r="N27" s="11">
        <v>-6.0999999999999999E-2</v>
      </c>
      <c r="O27" s="12">
        <v>110012.9</v>
      </c>
      <c r="P27" s="8">
        <f t="shared" si="4"/>
        <v>179129.34</v>
      </c>
      <c r="Q27" s="51">
        <f>IF('Problem1-DATA'!J27&gt;166000,'Problem1-DATA'!L27*0.96,'Problem1-DATA'!L27)</f>
        <v>164481.984</v>
      </c>
      <c r="R27" s="37">
        <f t="shared" si="5"/>
        <v>14647.356</v>
      </c>
      <c r="S27" s="59">
        <f t="shared" si="6"/>
        <v>2.4210005605381162</v>
      </c>
      <c r="T27">
        <f t="shared" si="7"/>
        <v>23</v>
      </c>
    </row>
    <row r="28" spans="1:20">
      <c r="A28" s="89"/>
      <c r="B28" s="47">
        <f t="shared" si="0"/>
        <v>19</v>
      </c>
      <c r="C28" s="51">
        <f t="shared" si="1"/>
        <v>161746.30314232901</v>
      </c>
      <c r="D28" s="48">
        <f t="shared" si="2"/>
        <v>1569.2991115498521</v>
      </c>
      <c r="E28" s="49">
        <v>24</v>
      </c>
      <c r="F28" s="4" t="s">
        <v>46</v>
      </c>
      <c r="G28" s="5" t="s">
        <v>47</v>
      </c>
      <c r="H28" s="6">
        <v>314790</v>
      </c>
      <c r="I28" s="7">
        <v>19</v>
      </c>
      <c r="J28" s="8">
        <v>175009.5</v>
      </c>
      <c r="K28" s="9">
        <v>8.2000000000000003E-2</v>
      </c>
      <c r="L28" s="55">
        <f t="shared" si="3"/>
        <v>173419.8</v>
      </c>
      <c r="M28" s="10">
        <v>1589.7</v>
      </c>
      <c r="N28" s="11">
        <v>1.2999999999999999E-2</v>
      </c>
      <c r="O28" s="12">
        <v>190052.3</v>
      </c>
      <c r="P28" s="8">
        <f t="shared" si="4"/>
        <v>178509.69</v>
      </c>
      <c r="Q28" s="51">
        <f>IF('Problem1-DATA'!J28&gt;166000,'Problem1-DATA'!L28*0.96,'Problem1-DATA'!L28)</f>
        <v>166483.00799999997</v>
      </c>
      <c r="R28" s="37">
        <f t="shared" si="5"/>
        <v>12026.68200000003</v>
      </c>
      <c r="S28" s="59">
        <f t="shared" si="6"/>
        <v>6.5653783732779951</v>
      </c>
      <c r="T28">
        <f t="shared" si="7"/>
        <v>24</v>
      </c>
    </row>
    <row r="29" spans="1:20">
      <c r="A29" s="89"/>
      <c r="B29" s="47">
        <f t="shared" si="0"/>
        <v>20</v>
      </c>
      <c r="C29" s="51">
        <f t="shared" si="1"/>
        <v>160484.96240601502</v>
      </c>
      <c r="D29" s="48">
        <f t="shared" si="2"/>
        <v>29437.689969604868</v>
      </c>
      <c r="E29" s="49">
        <v>25</v>
      </c>
      <c r="F29" s="4" t="s">
        <v>48</v>
      </c>
      <c r="G29" s="5" t="s">
        <v>11</v>
      </c>
      <c r="H29" s="6">
        <v>268220</v>
      </c>
      <c r="I29" s="7">
        <v>20</v>
      </c>
      <c r="J29" s="8">
        <v>170756</v>
      </c>
      <c r="K29" s="9">
        <v>6.4000000000000001E-2</v>
      </c>
      <c r="L29" s="55">
        <f t="shared" si="3"/>
        <v>151386</v>
      </c>
      <c r="M29" s="10">
        <v>19370</v>
      </c>
      <c r="N29" s="11">
        <v>-0.34200000000000003</v>
      </c>
      <c r="O29" s="12">
        <v>531864</v>
      </c>
      <c r="P29" s="8">
        <f t="shared" si="4"/>
        <v>174171.12</v>
      </c>
      <c r="Q29" s="51">
        <f>IF('Problem1-DATA'!J29&gt;166000,'Problem1-DATA'!L29*0.96,'Problem1-DATA'!L29)</f>
        <v>145330.56</v>
      </c>
      <c r="R29" s="37">
        <f t="shared" si="5"/>
        <v>28840.559999999998</v>
      </c>
      <c r="S29" s="59">
        <f t="shared" si="6"/>
        <v>0.48892927207021153</v>
      </c>
      <c r="T29">
        <f t="shared" si="7"/>
        <v>25</v>
      </c>
    </row>
    <row r="30" spans="1:20">
      <c r="A30" s="89"/>
      <c r="B30" s="47">
        <f t="shared" si="0"/>
        <v>26</v>
      </c>
      <c r="C30" s="51">
        <f t="shared" si="1"/>
        <v>153060.68840579709</v>
      </c>
      <c r="D30" s="48">
        <f t="shared" si="2"/>
        <v>42335.183443085611</v>
      </c>
      <c r="E30" s="49">
        <v>26</v>
      </c>
      <c r="F30" s="4" t="s">
        <v>49</v>
      </c>
      <c r="G30" s="5" t="s">
        <v>13</v>
      </c>
      <c r="H30" s="6">
        <v>449296</v>
      </c>
      <c r="I30" s="7">
        <v>26</v>
      </c>
      <c r="J30" s="8">
        <v>168979</v>
      </c>
      <c r="K30" s="9">
        <v>0.104</v>
      </c>
      <c r="L30" s="55">
        <f t="shared" si="3"/>
        <v>123976.7</v>
      </c>
      <c r="M30" s="10">
        <v>45002.3</v>
      </c>
      <c r="N30" s="11">
        <v>6.3E-2</v>
      </c>
      <c r="O30" s="12">
        <v>4034481.6</v>
      </c>
      <c r="P30" s="8">
        <f t="shared" si="4"/>
        <v>172358.58000000002</v>
      </c>
      <c r="Q30" s="51">
        <f>IF('Problem1-DATA'!J30&gt;166000,'Problem1-DATA'!L30*0.96,'Problem1-DATA'!L30)</f>
        <v>119017.632</v>
      </c>
      <c r="R30" s="37">
        <f t="shared" si="5"/>
        <v>53340.948000000019</v>
      </c>
      <c r="S30" s="59">
        <f t="shared" si="6"/>
        <v>0.18529381831595307</v>
      </c>
      <c r="T30">
        <f t="shared" si="7"/>
        <v>26</v>
      </c>
    </row>
    <row r="31" spans="1:20">
      <c r="A31" s="89"/>
      <c r="B31" s="47">
        <f t="shared" si="0"/>
        <v>25</v>
      </c>
      <c r="C31" s="51">
        <f t="shared" si="1"/>
        <v>153089.88149498633</v>
      </c>
      <c r="D31" s="48">
        <f t="shared" si="2"/>
        <v>364.4835164835165</v>
      </c>
      <c r="E31" s="49">
        <v>27</v>
      </c>
      <c r="F31" s="4" t="s">
        <v>50</v>
      </c>
      <c r="G31" s="5" t="s">
        <v>11</v>
      </c>
      <c r="H31" s="6">
        <v>20500</v>
      </c>
      <c r="I31" s="7">
        <v>25</v>
      </c>
      <c r="J31" s="8">
        <v>167939.6</v>
      </c>
      <c r="K31" s="9">
        <v>9.7000000000000003E-2</v>
      </c>
      <c r="L31" s="55">
        <f t="shared" si="3"/>
        <v>166281.20000000001</v>
      </c>
      <c r="M31" s="10">
        <v>1658.4</v>
      </c>
      <c r="N31" s="11">
        <v>3.55</v>
      </c>
      <c r="O31" s="12">
        <v>37669.800000000003</v>
      </c>
      <c r="P31" s="8">
        <f t="shared" si="4"/>
        <v>171298.39200000002</v>
      </c>
      <c r="Q31" s="51">
        <f>IF('Problem1-DATA'!J31&gt;166000,'Problem1-DATA'!L31*0.96,'Problem1-DATA'!L31)</f>
        <v>159629.95200000002</v>
      </c>
      <c r="R31" s="37">
        <f t="shared" si="5"/>
        <v>11668.440000000002</v>
      </c>
      <c r="S31" s="59">
        <f t="shared" si="6"/>
        <v>6.0359623733719259</v>
      </c>
      <c r="T31">
        <f t="shared" si="7"/>
        <v>27</v>
      </c>
    </row>
    <row r="32" spans="1:20">
      <c r="A32" s="89"/>
      <c r="B32" s="47">
        <f t="shared" si="0"/>
        <v>33</v>
      </c>
      <c r="C32" s="51">
        <f t="shared" si="1"/>
        <v>134578.47896440129</v>
      </c>
      <c r="D32" s="48">
        <f t="shared" si="2"/>
        <v>9196.0297766749372</v>
      </c>
      <c r="E32" s="49">
        <v>28</v>
      </c>
      <c r="F32" s="4" t="s">
        <v>51</v>
      </c>
      <c r="G32" s="5" t="s">
        <v>11</v>
      </c>
      <c r="H32" s="6">
        <v>48600</v>
      </c>
      <c r="I32" s="7">
        <v>33</v>
      </c>
      <c r="J32" s="8">
        <v>166339</v>
      </c>
      <c r="K32" s="9">
        <v>0.23599999999999999</v>
      </c>
      <c r="L32" s="55">
        <f t="shared" si="3"/>
        <v>151515</v>
      </c>
      <c r="M32" s="10">
        <v>14824</v>
      </c>
      <c r="N32" s="11">
        <v>0.61199999999999999</v>
      </c>
      <c r="O32" s="12">
        <v>253863</v>
      </c>
      <c r="P32" s="8">
        <f t="shared" si="4"/>
        <v>169665.78</v>
      </c>
      <c r="Q32" s="51">
        <f>IF('Problem1-DATA'!J32&gt;166000,'Problem1-DATA'!L32*0.96,'Problem1-DATA'!L32)</f>
        <v>145454.39999999999</v>
      </c>
      <c r="R32" s="37">
        <f t="shared" si="5"/>
        <v>24211.380000000005</v>
      </c>
      <c r="S32" s="59">
        <f t="shared" si="6"/>
        <v>0.63325553157042669</v>
      </c>
      <c r="T32">
        <f t="shared" si="7"/>
        <v>28</v>
      </c>
    </row>
    <row r="33" spans="1:20">
      <c r="A33" s="89"/>
      <c r="B33" s="47">
        <f t="shared" si="0"/>
        <v>29</v>
      </c>
      <c r="C33" s="51">
        <f t="shared" si="1"/>
        <v>144138.67841409691</v>
      </c>
      <c r="D33" s="48">
        <f t="shared" si="2"/>
        <v>13179.545454545456</v>
      </c>
      <c r="E33" s="49">
        <v>29</v>
      </c>
      <c r="F33" s="4" t="s">
        <v>52</v>
      </c>
      <c r="G33" s="5" t="s">
        <v>13</v>
      </c>
      <c r="H33" s="6">
        <v>376900</v>
      </c>
      <c r="I33" s="7">
        <v>29</v>
      </c>
      <c r="J33" s="8">
        <v>163597.4</v>
      </c>
      <c r="K33" s="9">
        <v>0.13500000000000001</v>
      </c>
      <c r="L33" s="55">
        <f t="shared" si="3"/>
        <v>147360.19999999998</v>
      </c>
      <c r="M33" s="10">
        <v>16237.2</v>
      </c>
      <c r="N33" s="11">
        <v>0.23200000000000001</v>
      </c>
      <c r="O33" s="12">
        <v>1040383.4</v>
      </c>
      <c r="P33" s="8">
        <f t="shared" si="4"/>
        <v>166869.348</v>
      </c>
      <c r="Q33" s="51">
        <f>IF('Problem1-DATA'!J33&gt;166000,'Problem1-DATA'!L33*0.96,'Problem1-DATA'!L33)</f>
        <v>147360.19999999998</v>
      </c>
      <c r="R33" s="37">
        <f t="shared" si="5"/>
        <v>19509.148000000016</v>
      </c>
      <c r="S33" s="59">
        <f t="shared" si="6"/>
        <v>0.2015093735373103</v>
      </c>
      <c r="T33">
        <f t="shared" si="7"/>
        <v>29</v>
      </c>
    </row>
    <row r="34" spans="1:20">
      <c r="A34" s="89"/>
      <c r="B34" s="47">
        <f t="shared" si="0"/>
        <v>22</v>
      </c>
      <c r="C34" s="51">
        <f t="shared" si="1"/>
        <v>156733.13782991204</v>
      </c>
      <c r="D34" s="48">
        <f t="shared" si="2"/>
        <v>7597.1074380165292</v>
      </c>
      <c r="E34" s="49">
        <v>30</v>
      </c>
      <c r="F34" s="4" t="s">
        <v>53</v>
      </c>
      <c r="G34" s="5" t="s">
        <v>11</v>
      </c>
      <c r="H34" s="6">
        <v>199000</v>
      </c>
      <c r="I34" s="7">
        <v>22</v>
      </c>
      <c r="J34" s="8">
        <v>160338</v>
      </c>
      <c r="K34" s="9">
        <v>2.3E-2</v>
      </c>
      <c r="L34" s="55">
        <f t="shared" si="3"/>
        <v>156661</v>
      </c>
      <c r="M34" s="10">
        <v>3677</v>
      </c>
      <c r="N34" s="11">
        <v>-0.51600000000000001</v>
      </c>
      <c r="O34" s="12">
        <v>256540</v>
      </c>
      <c r="P34" s="8">
        <f t="shared" si="4"/>
        <v>163544.76</v>
      </c>
      <c r="Q34" s="51">
        <f>IF('Problem1-DATA'!J34&gt;166000,'Problem1-DATA'!L34*0.96,'Problem1-DATA'!L34)</f>
        <v>156661</v>
      </c>
      <c r="R34" s="37">
        <f t="shared" si="5"/>
        <v>6883.7600000000093</v>
      </c>
      <c r="S34" s="59">
        <f t="shared" si="6"/>
        <v>0.8721131357084605</v>
      </c>
      <c r="T34">
        <f t="shared" si="7"/>
        <v>30</v>
      </c>
    </row>
    <row r="35" spans="1:20">
      <c r="A35" s="89"/>
      <c r="B35" s="47">
        <f t="shared" si="0"/>
        <v>31</v>
      </c>
      <c r="C35" s="51">
        <f t="shared" si="1"/>
        <v>138633.76146788988</v>
      </c>
      <c r="D35" s="48">
        <f t="shared" si="2"/>
        <v>35845.810055865921</v>
      </c>
      <c r="E35" s="49">
        <v>31</v>
      </c>
      <c r="F35" s="4" t="s">
        <v>54</v>
      </c>
      <c r="G35" s="5" t="s">
        <v>13</v>
      </c>
      <c r="H35" s="6">
        <v>366996</v>
      </c>
      <c r="I35" s="7">
        <v>31</v>
      </c>
      <c r="J35" s="8">
        <v>151110.79999999999</v>
      </c>
      <c r="K35" s="9">
        <v>0.09</v>
      </c>
      <c r="L35" s="55">
        <f t="shared" si="3"/>
        <v>112612.4</v>
      </c>
      <c r="M35" s="10">
        <v>38498.400000000001</v>
      </c>
      <c r="N35" s="11">
        <v>7.3999999999999996E-2</v>
      </c>
      <c r="O35" s="12">
        <v>3382421.7</v>
      </c>
      <c r="P35" s="8">
        <f t="shared" si="4"/>
        <v>154133.016</v>
      </c>
      <c r="Q35" s="51">
        <f>IF('Problem1-DATA'!J35&gt;166000,'Problem1-DATA'!L35*0.96,'Problem1-DATA'!L35)</f>
        <v>112612.4</v>
      </c>
      <c r="R35" s="37">
        <f t="shared" si="5"/>
        <v>41520.616000000009</v>
      </c>
      <c r="S35" s="59">
        <f t="shared" si="6"/>
        <v>7.8502379319660226E-2</v>
      </c>
      <c r="T35">
        <f t="shared" si="7"/>
        <v>31</v>
      </c>
    </row>
    <row r="36" spans="1:20">
      <c r="A36" s="89"/>
      <c r="B36" s="47">
        <f t="shared" si="0"/>
        <v>21</v>
      </c>
      <c r="C36" s="51">
        <f t="shared" si="1"/>
        <v>157271.6577540107</v>
      </c>
      <c r="D36" s="48">
        <f t="shared" si="2"/>
        <v>8014</v>
      </c>
      <c r="E36" s="49">
        <v>32</v>
      </c>
      <c r="F36" s="4" t="s">
        <v>55</v>
      </c>
      <c r="G36" s="5" t="s">
        <v>11</v>
      </c>
      <c r="H36" s="6">
        <v>173000</v>
      </c>
      <c r="I36" s="7">
        <v>21</v>
      </c>
      <c r="J36" s="8">
        <v>147049</v>
      </c>
      <c r="K36" s="9">
        <v>-6.5000000000000002E-2</v>
      </c>
      <c r="L36" s="55">
        <f t="shared" si="3"/>
        <v>139035</v>
      </c>
      <c r="M36" s="10">
        <v>8014</v>
      </c>
      <c r="N36" s="11">
        <v>0</v>
      </c>
      <c r="O36" s="12">
        <v>227339</v>
      </c>
      <c r="P36" s="8">
        <f t="shared" si="4"/>
        <v>149989.98000000001</v>
      </c>
      <c r="Q36" s="51">
        <f>IF('Problem1-DATA'!J36&gt;166000,'Problem1-DATA'!L36*0.96,'Problem1-DATA'!L36)</f>
        <v>139035</v>
      </c>
      <c r="R36" s="37">
        <f t="shared" si="5"/>
        <v>10954.98000000001</v>
      </c>
      <c r="S36" s="59">
        <f t="shared" si="6"/>
        <v>0.36698028450212261</v>
      </c>
      <c r="T36">
        <f t="shared" si="7"/>
        <v>32</v>
      </c>
    </row>
    <row r="37" spans="1:20">
      <c r="B37" s="47">
        <f t="shared" si="0"/>
        <v>129</v>
      </c>
      <c r="C37" s="51">
        <f t="shared" si="1"/>
        <v>68285.51951104842</v>
      </c>
      <c r="D37" s="48">
        <f t="shared" si="2"/>
        <v>5055.0284629981024</v>
      </c>
      <c r="E37" s="49">
        <v>33</v>
      </c>
      <c r="F37" s="4" t="s">
        <v>56</v>
      </c>
      <c r="G37" s="5" t="s">
        <v>27</v>
      </c>
      <c r="H37" s="6">
        <v>79994</v>
      </c>
      <c r="I37" s="7">
        <v>129</v>
      </c>
      <c r="J37" s="8">
        <v>145243.29999999999</v>
      </c>
      <c r="K37" s="9">
        <v>1.127</v>
      </c>
      <c r="L37" s="55">
        <f t="shared" si="3"/>
        <v>139915.29999999999</v>
      </c>
      <c r="M37" s="10">
        <v>5328</v>
      </c>
      <c r="N37" s="11">
        <v>5.3999999999999999E-2</v>
      </c>
      <c r="O37" s="12">
        <v>149388.29999999999</v>
      </c>
      <c r="P37" s="8">
        <f t="shared" si="4"/>
        <v>148148.166</v>
      </c>
      <c r="Q37" s="51">
        <f>IF('Problem1-DATA'!J37&gt;166000,'Problem1-DATA'!L37*0.96,'Problem1-DATA'!L37)</f>
        <v>139915.29999999999</v>
      </c>
      <c r="R37" s="37">
        <f t="shared" si="5"/>
        <v>8232.8660000000091</v>
      </c>
      <c r="S37" s="59">
        <f t="shared" si="6"/>
        <v>0.54520758258258428</v>
      </c>
      <c r="T37">
        <f t="shared" si="7"/>
        <v>33</v>
      </c>
    </row>
    <row r="38" spans="1:20">
      <c r="B38" s="47">
        <f t="shared" si="0"/>
        <v>30</v>
      </c>
      <c r="C38" s="51">
        <f t="shared" si="1"/>
        <v>138590.81237911026</v>
      </c>
      <c r="D38" s="48">
        <f t="shared" si="2"/>
        <v>9556.5972222222226</v>
      </c>
      <c r="E38" s="49">
        <v>34</v>
      </c>
      <c r="F38" s="4" t="s">
        <v>57</v>
      </c>
      <c r="G38" s="5" t="s">
        <v>27</v>
      </c>
      <c r="H38" s="6">
        <v>219722</v>
      </c>
      <c r="I38" s="7">
        <v>30</v>
      </c>
      <c r="J38" s="8">
        <v>143302.9</v>
      </c>
      <c r="K38" s="9">
        <v>3.4000000000000002E-2</v>
      </c>
      <c r="L38" s="55">
        <f t="shared" si="3"/>
        <v>137798.29999999999</v>
      </c>
      <c r="M38" s="10">
        <v>5504.6</v>
      </c>
      <c r="N38" s="11">
        <v>-0.42399999999999999</v>
      </c>
      <c r="O38" s="12">
        <v>184504.6</v>
      </c>
      <c r="P38" s="8">
        <f t="shared" si="4"/>
        <v>146168.95799999998</v>
      </c>
      <c r="Q38" s="51">
        <f>IF('Problem1-DATA'!J38&gt;166000,'Problem1-DATA'!L38*0.96,'Problem1-DATA'!L38)</f>
        <v>137798.29999999999</v>
      </c>
      <c r="R38" s="37">
        <f t="shared" si="5"/>
        <v>8370.6579999999958</v>
      </c>
      <c r="S38" s="59">
        <f t="shared" si="6"/>
        <v>0.52066598844602607</v>
      </c>
      <c r="T38">
        <f t="shared" si="7"/>
        <v>34</v>
      </c>
    </row>
    <row r="39" spans="1:20">
      <c r="B39" s="47">
        <f t="shared" si="0"/>
        <v>35</v>
      </c>
      <c r="C39" s="51">
        <f t="shared" si="1"/>
        <v>129057.42935278031</v>
      </c>
      <c r="D39" s="48">
        <f t="shared" si="2"/>
        <v>2678.632478632479</v>
      </c>
      <c r="E39" s="49">
        <v>35</v>
      </c>
      <c r="F39" s="4" t="s">
        <v>58</v>
      </c>
      <c r="G39" s="5" t="s">
        <v>11</v>
      </c>
      <c r="H39" s="6">
        <v>194000</v>
      </c>
      <c r="I39" s="7">
        <v>35</v>
      </c>
      <c r="J39" s="8">
        <v>141576</v>
      </c>
      <c r="K39" s="9">
        <v>9.7000000000000003E-2</v>
      </c>
      <c r="L39" s="55">
        <f t="shared" si="3"/>
        <v>138442</v>
      </c>
      <c r="M39" s="10">
        <v>3134</v>
      </c>
      <c r="N39" s="11">
        <v>0.17</v>
      </c>
      <c r="O39" s="12">
        <v>40830</v>
      </c>
      <c r="P39" s="8">
        <f t="shared" si="4"/>
        <v>144407.51999999999</v>
      </c>
      <c r="Q39" s="51">
        <f>IF('Problem1-DATA'!J39&gt;166000,'Problem1-DATA'!L39*0.96,'Problem1-DATA'!L39)</f>
        <v>138442</v>
      </c>
      <c r="R39" s="37">
        <f t="shared" si="5"/>
        <v>5965.5199999999895</v>
      </c>
      <c r="S39" s="59">
        <f t="shared" si="6"/>
        <v>0.90348436502871399</v>
      </c>
      <c r="T39">
        <f t="shared" si="7"/>
        <v>35</v>
      </c>
    </row>
    <row r="40" spans="1:20">
      <c r="B40" s="47">
        <f t="shared" si="0"/>
        <v>40</v>
      </c>
      <c r="C40" s="51">
        <f t="shared" si="1"/>
        <v>122389.12280701754</v>
      </c>
      <c r="D40" s="48">
        <f t="shared" si="2"/>
        <v>28544.227188081935</v>
      </c>
      <c r="E40" s="49">
        <v>36</v>
      </c>
      <c r="F40" s="4" t="s">
        <v>59</v>
      </c>
      <c r="G40" s="5" t="s">
        <v>13</v>
      </c>
      <c r="H40" s="6">
        <v>477526</v>
      </c>
      <c r="I40" s="7">
        <v>40</v>
      </c>
      <c r="J40" s="8">
        <v>139523.6</v>
      </c>
      <c r="K40" s="9">
        <v>0.14000000000000001</v>
      </c>
      <c r="L40" s="55">
        <f t="shared" si="3"/>
        <v>108867.1</v>
      </c>
      <c r="M40" s="10">
        <v>30656.5</v>
      </c>
      <c r="N40" s="11">
        <v>7.3999999999999996E-2</v>
      </c>
      <c r="O40" s="12">
        <v>3293105</v>
      </c>
      <c r="P40" s="8">
        <f t="shared" si="4"/>
        <v>142314.07200000001</v>
      </c>
      <c r="Q40" s="51">
        <f>IF('Problem1-DATA'!J40&gt;166000,'Problem1-DATA'!L40*0.96,'Problem1-DATA'!L40)</f>
        <v>108867.1</v>
      </c>
      <c r="R40" s="37">
        <f t="shared" si="5"/>
        <v>33446.972000000009</v>
      </c>
      <c r="S40" s="59">
        <f t="shared" si="6"/>
        <v>9.1023828551857158E-2</v>
      </c>
      <c r="T40">
        <f t="shared" si="7"/>
        <v>36</v>
      </c>
    </row>
    <row r="41" spans="1:20">
      <c r="B41" s="47">
        <f t="shared" si="0"/>
        <v>52</v>
      </c>
      <c r="C41" s="51">
        <f t="shared" si="1"/>
        <v>110874.39222042139</v>
      </c>
      <c r="D41" s="48">
        <f t="shared" si="2"/>
        <v>12664.194478780388</v>
      </c>
      <c r="E41" s="49">
        <v>37</v>
      </c>
      <c r="F41" s="4" t="s">
        <v>60</v>
      </c>
      <c r="G41" s="5" t="s">
        <v>11</v>
      </c>
      <c r="H41" s="6">
        <v>98771</v>
      </c>
      <c r="I41" s="7">
        <v>52</v>
      </c>
      <c r="J41" s="8">
        <v>136819</v>
      </c>
      <c r="K41" s="9">
        <v>0.23400000000000001</v>
      </c>
      <c r="L41" s="55">
        <f t="shared" si="3"/>
        <v>106083</v>
      </c>
      <c r="M41" s="10">
        <v>30736</v>
      </c>
      <c r="N41" s="11">
        <v>1.427</v>
      </c>
      <c r="O41" s="12">
        <v>232792</v>
      </c>
      <c r="P41" s="8">
        <f t="shared" si="4"/>
        <v>139555.38</v>
      </c>
      <c r="Q41" s="51">
        <f>IF('Problem1-DATA'!J41&gt;166000,'Problem1-DATA'!L41*0.96,'Problem1-DATA'!L41)</f>
        <v>106083</v>
      </c>
      <c r="R41" s="37">
        <f t="shared" si="5"/>
        <v>33472.380000000005</v>
      </c>
      <c r="S41" s="59">
        <f t="shared" si="6"/>
        <v>8.9028500780843456E-2</v>
      </c>
      <c r="T41">
        <f t="shared" si="7"/>
        <v>37</v>
      </c>
    </row>
    <row r="42" spans="1:20">
      <c r="B42" s="47">
        <f t="shared" si="0"/>
        <v>34</v>
      </c>
      <c r="C42" s="51">
        <f t="shared" si="1"/>
        <v>129923.07692307694</v>
      </c>
      <c r="D42" s="48">
        <f t="shared" si="2"/>
        <v>1286.4321608040204</v>
      </c>
      <c r="E42" s="49">
        <v>38</v>
      </c>
      <c r="F42" s="4" t="s">
        <v>61</v>
      </c>
      <c r="G42" s="5" t="s">
        <v>11</v>
      </c>
      <c r="H42" s="6">
        <v>50200</v>
      </c>
      <c r="I42" s="7">
        <v>34</v>
      </c>
      <c r="J42" s="8">
        <v>136809</v>
      </c>
      <c r="K42" s="9">
        <v>5.2999999999999999E-2</v>
      </c>
      <c r="L42" s="55">
        <f t="shared" si="3"/>
        <v>136553</v>
      </c>
      <c r="M42" s="10">
        <v>256</v>
      </c>
      <c r="N42" s="11">
        <v>-0.80100000000000005</v>
      </c>
      <c r="O42" s="12">
        <v>39951</v>
      </c>
      <c r="P42" s="8">
        <f t="shared" si="4"/>
        <v>139545.18</v>
      </c>
      <c r="Q42" s="51">
        <f>IF('Problem1-DATA'!J42&gt;166000,'Problem1-DATA'!L42*0.96,'Problem1-DATA'!L42)</f>
        <v>136553</v>
      </c>
      <c r="R42" s="37">
        <f t="shared" si="5"/>
        <v>2992.179999999993</v>
      </c>
      <c r="S42" s="59">
        <f t="shared" si="6"/>
        <v>10.688203124999973</v>
      </c>
      <c r="T42">
        <f t="shared" si="7"/>
        <v>38</v>
      </c>
    </row>
    <row r="43" spans="1:20">
      <c r="B43" s="47">
        <f t="shared" si="0"/>
        <v>36</v>
      </c>
      <c r="C43" s="51">
        <f t="shared" si="1"/>
        <v>128793.67327667611</v>
      </c>
      <c r="D43" s="48">
        <f t="shared" si="2"/>
        <v>5092.4228250701599</v>
      </c>
      <c r="E43" s="49">
        <v>39</v>
      </c>
      <c r="F43" s="4" t="s">
        <v>62</v>
      </c>
      <c r="G43" s="5" t="s">
        <v>13</v>
      </c>
      <c r="H43" s="6">
        <v>147738</v>
      </c>
      <c r="I43" s="7">
        <v>36</v>
      </c>
      <c r="J43" s="8">
        <v>136392.5</v>
      </c>
      <c r="K43" s="9">
        <v>5.8999999999999997E-2</v>
      </c>
      <c r="L43" s="55">
        <f t="shared" si="3"/>
        <v>130948.7</v>
      </c>
      <c r="M43" s="10">
        <v>5443.8</v>
      </c>
      <c r="N43" s="11">
        <v>6.9000000000000006E-2</v>
      </c>
      <c r="O43" s="12">
        <v>114011.7</v>
      </c>
      <c r="P43" s="8">
        <f t="shared" si="4"/>
        <v>139120.35</v>
      </c>
      <c r="Q43" s="51">
        <f>IF('Problem1-DATA'!J43&gt;166000,'Problem1-DATA'!L43*0.96,'Problem1-DATA'!L43)</f>
        <v>130948.7</v>
      </c>
      <c r="R43" s="37">
        <f t="shared" si="5"/>
        <v>8171.6500000000087</v>
      </c>
      <c r="S43" s="59">
        <f t="shared" si="6"/>
        <v>0.50109298651677292</v>
      </c>
      <c r="T43">
        <f t="shared" si="7"/>
        <v>39</v>
      </c>
    </row>
    <row r="44" spans="1:20">
      <c r="B44" s="47">
        <f t="shared" si="0"/>
        <v>43</v>
      </c>
      <c r="C44" s="51">
        <f t="shared" si="1"/>
        <v>118182.38993710691</v>
      </c>
      <c r="D44" s="48">
        <f t="shared" si="2"/>
        <v>4077.9220779220782</v>
      </c>
      <c r="E44" s="49">
        <v>40</v>
      </c>
      <c r="F44" s="4" t="s">
        <v>63</v>
      </c>
      <c r="G44" s="5" t="s">
        <v>11</v>
      </c>
      <c r="H44" s="6">
        <v>299000</v>
      </c>
      <c r="I44" s="7">
        <v>43</v>
      </c>
      <c r="J44" s="8">
        <v>131537</v>
      </c>
      <c r="K44" s="9">
        <v>0.113</v>
      </c>
      <c r="L44" s="55">
        <f t="shared" si="3"/>
        <v>126513</v>
      </c>
      <c r="M44" s="10">
        <v>5024</v>
      </c>
      <c r="N44" s="11">
        <v>0.23200000000000001</v>
      </c>
      <c r="O44" s="12">
        <v>68124</v>
      </c>
      <c r="P44" s="8">
        <f t="shared" si="4"/>
        <v>134167.74</v>
      </c>
      <c r="Q44" s="51">
        <f>IF('Problem1-DATA'!J44&gt;166000,'Problem1-DATA'!L44*0.96,'Problem1-DATA'!L44)</f>
        <v>126513</v>
      </c>
      <c r="R44" s="37">
        <f t="shared" si="5"/>
        <v>7654.7399999999907</v>
      </c>
      <c r="S44" s="59">
        <f t="shared" si="6"/>
        <v>0.5236345541401255</v>
      </c>
      <c r="T44">
        <f t="shared" si="7"/>
        <v>40</v>
      </c>
    </row>
    <row r="45" spans="1:20">
      <c r="B45" s="47">
        <f t="shared" si="0"/>
        <v>47</v>
      </c>
      <c r="C45" s="51">
        <f t="shared" si="1"/>
        <v>113875.21663778163</v>
      </c>
      <c r="D45" s="48">
        <f t="shared" si="2"/>
        <v>24434.913468773513</v>
      </c>
      <c r="E45" s="49">
        <v>41</v>
      </c>
      <c r="F45" s="4" t="s">
        <v>64</v>
      </c>
      <c r="G45" s="5" t="s">
        <v>11</v>
      </c>
      <c r="H45" s="6">
        <v>256105</v>
      </c>
      <c r="I45" s="7">
        <v>47</v>
      </c>
      <c r="J45" s="8">
        <v>131412</v>
      </c>
      <c r="K45" s="9">
        <v>0.154</v>
      </c>
      <c r="L45" s="55">
        <f t="shared" si="3"/>
        <v>98938</v>
      </c>
      <c r="M45" s="10">
        <v>32474</v>
      </c>
      <c r="N45" s="11">
        <v>0.32900000000000001</v>
      </c>
      <c r="O45" s="12">
        <v>2622532</v>
      </c>
      <c r="P45" s="8">
        <f t="shared" si="4"/>
        <v>134040.24</v>
      </c>
      <c r="Q45" s="51">
        <f>IF('Problem1-DATA'!J45&gt;166000,'Problem1-DATA'!L45*0.96,'Problem1-DATA'!L45)</f>
        <v>98938</v>
      </c>
      <c r="R45" s="37">
        <f t="shared" si="5"/>
        <v>35102.239999999991</v>
      </c>
      <c r="S45" s="59">
        <f t="shared" si="6"/>
        <v>8.093367001293314E-2</v>
      </c>
      <c r="T45">
        <f t="shared" si="7"/>
        <v>41</v>
      </c>
    </row>
    <row r="46" spans="1:20">
      <c r="B46" s="47">
        <f t="shared" si="0"/>
        <v>49</v>
      </c>
      <c r="C46" s="51">
        <f t="shared" si="1"/>
        <v>111936.91389599317</v>
      </c>
      <c r="D46" s="48">
        <f t="shared" si="2"/>
        <v>12248.732840549101</v>
      </c>
      <c r="E46" s="49">
        <v>42</v>
      </c>
      <c r="F46" s="4" t="s">
        <v>65</v>
      </c>
      <c r="G46" s="5" t="s">
        <v>66</v>
      </c>
      <c r="H46" s="6">
        <v>466100</v>
      </c>
      <c r="I46" s="7">
        <v>49</v>
      </c>
      <c r="J46" s="8">
        <v>131302</v>
      </c>
      <c r="K46" s="9">
        <v>0.17299999999999999</v>
      </c>
      <c r="L46" s="55">
        <f t="shared" si="3"/>
        <v>108102.9</v>
      </c>
      <c r="M46" s="10">
        <v>23199.1</v>
      </c>
      <c r="N46" s="11">
        <v>0.89400000000000002</v>
      </c>
      <c r="O46" s="12">
        <v>300354.8</v>
      </c>
      <c r="P46" s="8">
        <f t="shared" si="4"/>
        <v>133928.04</v>
      </c>
      <c r="Q46" s="51">
        <f>IF('Problem1-DATA'!J46&gt;166000,'Problem1-DATA'!L46*0.96,'Problem1-DATA'!L46)</f>
        <v>108102.9</v>
      </c>
      <c r="R46" s="37">
        <f t="shared" si="5"/>
        <v>25825.140000000014</v>
      </c>
      <c r="S46" s="59">
        <f t="shared" si="6"/>
        <v>0.1131957705255814</v>
      </c>
      <c r="T46">
        <f t="shared" si="7"/>
        <v>42</v>
      </c>
    </row>
    <row r="47" spans="1:20">
      <c r="B47" s="47">
        <f t="shared" si="0"/>
        <v>37</v>
      </c>
      <c r="C47" s="51">
        <f t="shared" si="1"/>
        <v>126072.25433526011</v>
      </c>
      <c r="D47" s="48">
        <f t="shared" si="2"/>
        <v>30093.023255813954</v>
      </c>
      <c r="E47" s="49">
        <v>43</v>
      </c>
      <c r="F47" s="4" t="s">
        <v>67</v>
      </c>
      <c r="G47" s="5" t="s">
        <v>11</v>
      </c>
      <c r="H47" s="6">
        <v>144500</v>
      </c>
      <c r="I47" s="7">
        <v>37</v>
      </c>
      <c r="J47" s="8">
        <v>130863</v>
      </c>
      <c r="K47" s="9">
        <v>3.7999999999999999E-2</v>
      </c>
      <c r="L47" s="55">
        <f t="shared" si="3"/>
        <v>115335</v>
      </c>
      <c r="M47" s="10">
        <v>15528</v>
      </c>
      <c r="N47" s="11">
        <v>-0.48399999999999999</v>
      </c>
      <c r="O47" s="12">
        <v>264829</v>
      </c>
      <c r="P47" s="8">
        <f t="shared" si="4"/>
        <v>133480.26</v>
      </c>
      <c r="Q47" s="51">
        <f>IF('Problem1-DATA'!J47&gt;166000,'Problem1-DATA'!L47*0.96,'Problem1-DATA'!L47)</f>
        <v>115335</v>
      </c>
      <c r="R47" s="37">
        <f t="shared" si="5"/>
        <v>18145.260000000009</v>
      </c>
      <c r="S47" s="59">
        <f t="shared" si="6"/>
        <v>0.16855100463678577</v>
      </c>
      <c r="T47">
        <f t="shared" si="7"/>
        <v>43</v>
      </c>
    </row>
    <row r="48" spans="1:20">
      <c r="B48" s="47">
        <f t="shared" si="0"/>
        <v>46</v>
      </c>
      <c r="C48" s="51">
        <f t="shared" si="1"/>
        <v>115473.86980108499</v>
      </c>
      <c r="D48" s="48">
        <f t="shared" si="2"/>
        <v>25515.65135895033</v>
      </c>
      <c r="E48" s="49">
        <v>44</v>
      </c>
      <c r="F48" s="4" t="s">
        <v>68</v>
      </c>
      <c r="G48" s="5" t="s">
        <v>13</v>
      </c>
      <c r="H48" s="6">
        <v>310119</v>
      </c>
      <c r="I48" s="7">
        <v>46</v>
      </c>
      <c r="J48" s="8">
        <v>127714.1</v>
      </c>
      <c r="K48" s="9">
        <v>0.106</v>
      </c>
      <c r="L48" s="55">
        <f t="shared" si="3"/>
        <v>100488.90000000001</v>
      </c>
      <c r="M48" s="10">
        <v>27225.200000000001</v>
      </c>
      <c r="N48" s="11">
        <v>6.7000000000000004E-2</v>
      </c>
      <c r="O48" s="12">
        <v>3097612</v>
      </c>
      <c r="P48" s="8">
        <f t="shared" si="4"/>
        <v>130268.38200000001</v>
      </c>
      <c r="Q48" s="51">
        <f>IF('Problem1-DATA'!J48&gt;166000,'Problem1-DATA'!L48*0.96,'Problem1-DATA'!L48)</f>
        <v>100488.90000000001</v>
      </c>
      <c r="R48" s="37">
        <f t="shared" si="5"/>
        <v>29779.482000000004</v>
      </c>
      <c r="S48" s="59">
        <f t="shared" si="6"/>
        <v>9.3820504532565518E-2</v>
      </c>
      <c r="T48">
        <f t="shared" si="7"/>
        <v>44</v>
      </c>
    </row>
    <row r="49" spans="2:20">
      <c r="B49" s="47">
        <f t="shared" si="0"/>
        <v>38</v>
      </c>
      <c r="C49" s="51">
        <f t="shared" si="1"/>
        <v>123586.35477582847</v>
      </c>
      <c r="D49" s="48">
        <f t="shared" si="2"/>
        <v>7671.0801393728225</v>
      </c>
      <c r="E49" s="49">
        <v>45</v>
      </c>
      <c r="F49" s="4" t="s">
        <v>69</v>
      </c>
      <c r="G49" s="5" t="s">
        <v>25</v>
      </c>
      <c r="H49" s="6">
        <v>142460</v>
      </c>
      <c r="I49" s="7">
        <v>38</v>
      </c>
      <c r="J49" s="8">
        <v>126799.6</v>
      </c>
      <c r="K49" s="9">
        <v>2.5999999999999999E-2</v>
      </c>
      <c r="L49" s="55">
        <f t="shared" si="3"/>
        <v>117993.20000000001</v>
      </c>
      <c r="M49" s="10">
        <v>8806.4</v>
      </c>
      <c r="N49" s="11">
        <v>0.14799999999999999</v>
      </c>
      <c r="O49" s="12">
        <v>1025919.1</v>
      </c>
      <c r="P49" s="8">
        <f t="shared" si="4"/>
        <v>129335.592</v>
      </c>
      <c r="Q49" s="51">
        <f>IF('Problem1-DATA'!J49&gt;166000,'Problem1-DATA'!L49*0.96,'Problem1-DATA'!L49)</f>
        <v>117993.20000000001</v>
      </c>
      <c r="R49" s="37">
        <f t="shared" si="5"/>
        <v>11342.391999999993</v>
      </c>
      <c r="S49" s="59">
        <f t="shared" si="6"/>
        <v>0.28797147529069689</v>
      </c>
      <c r="T49">
        <f t="shared" si="7"/>
        <v>45</v>
      </c>
    </row>
    <row r="50" spans="2:20">
      <c r="B50" s="47">
        <f t="shared" si="0"/>
        <v>27</v>
      </c>
      <c r="C50" s="51">
        <f t="shared" si="1"/>
        <v>149497.85714285713</v>
      </c>
      <c r="D50" s="48">
        <f t="shared" si="2"/>
        <v>6996.1218836565095</v>
      </c>
      <c r="E50" s="49">
        <v>46</v>
      </c>
      <c r="F50" s="4" t="s">
        <v>70</v>
      </c>
      <c r="G50" s="5" t="s">
        <v>40</v>
      </c>
      <c r="H50" s="6">
        <v>104065</v>
      </c>
      <c r="I50" s="7">
        <v>27</v>
      </c>
      <c r="J50" s="8">
        <v>125578.2</v>
      </c>
      <c r="K50" s="9">
        <v>-0.16</v>
      </c>
      <c r="L50" s="55">
        <f t="shared" si="3"/>
        <v>123052.59999999999</v>
      </c>
      <c r="M50" s="10">
        <v>2525.6</v>
      </c>
      <c r="N50" s="11">
        <v>-0.63900000000000001</v>
      </c>
      <c r="O50" s="12">
        <v>1063784.3999999999</v>
      </c>
      <c r="P50" s="8">
        <f t="shared" si="4"/>
        <v>128089.764</v>
      </c>
      <c r="Q50" s="51">
        <f>IF('Problem1-DATA'!J50&gt;166000,'Problem1-DATA'!L50*0.96,'Problem1-DATA'!L50)</f>
        <v>123052.59999999999</v>
      </c>
      <c r="R50" s="37">
        <f t="shared" si="5"/>
        <v>5037.1640000000043</v>
      </c>
      <c r="S50" s="59">
        <f t="shared" si="6"/>
        <v>0.9944425087108032</v>
      </c>
      <c r="T50">
        <f t="shared" si="7"/>
        <v>46</v>
      </c>
    </row>
    <row r="51" spans="2:20">
      <c r="B51" s="47">
        <f t="shared" si="0"/>
        <v>39</v>
      </c>
      <c r="C51" s="51">
        <f t="shared" si="1"/>
        <v>122633.6032388664</v>
      </c>
      <c r="D51" s="48">
        <f t="shared" si="2"/>
        <v>1906.8056407112201</v>
      </c>
      <c r="E51" s="49">
        <v>47</v>
      </c>
      <c r="F51" s="4" t="s">
        <v>71</v>
      </c>
      <c r="G51" s="5" t="s">
        <v>11</v>
      </c>
      <c r="H51" s="6">
        <v>453000</v>
      </c>
      <c r="I51" s="7">
        <v>39</v>
      </c>
      <c r="J51" s="8">
        <v>121162</v>
      </c>
      <c r="K51" s="9">
        <v>-1.2E-2</v>
      </c>
      <c r="L51" s="55">
        <f t="shared" si="3"/>
        <v>118052</v>
      </c>
      <c r="M51" s="10">
        <v>3110</v>
      </c>
      <c r="N51" s="11">
        <v>0.63100000000000001</v>
      </c>
      <c r="O51" s="12">
        <v>38118</v>
      </c>
      <c r="P51" s="8">
        <f t="shared" si="4"/>
        <v>123585.24</v>
      </c>
      <c r="Q51" s="51">
        <f>IF('Problem1-DATA'!J51&gt;166000,'Problem1-DATA'!L51*0.96,'Problem1-DATA'!L51)</f>
        <v>118052</v>
      </c>
      <c r="R51" s="37">
        <f t="shared" si="5"/>
        <v>5533.2400000000052</v>
      </c>
      <c r="S51" s="59">
        <f t="shared" si="6"/>
        <v>0.7791768488745997</v>
      </c>
      <c r="T51">
        <f t="shared" si="7"/>
        <v>47</v>
      </c>
    </row>
    <row r="52" spans="2:20">
      <c r="B52" s="47">
        <f t="shared" si="0"/>
        <v>41</v>
      </c>
      <c r="C52" s="51">
        <f t="shared" si="1"/>
        <v>122223.57723577236</v>
      </c>
      <c r="D52" s="48">
        <f t="shared" si="2"/>
        <v>-22355</v>
      </c>
      <c r="E52" s="49">
        <v>48</v>
      </c>
      <c r="F52" s="4" t="s">
        <v>72</v>
      </c>
      <c r="G52" s="5" t="s">
        <v>11</v>
      </c>
      <c r="H52" s="6">
        <v>283000</v>
      </c>
      <c r="I52" s="7">
        <v>41</v>
      </c>
      <c r="J52" s="8">
        <v>120268</v>
      </c>
      <c r="K52" s="9">
        <v>-1.6E-2</v>
      </c>
      <c r="L52" s="55">
        <f t="shared" si="3"/>
        <v>142623</v>
      </c>
      <c r="M52" s="10">
        <v>-22355</v>
      </c>
      <c r="N52" s="11">
        <v>0</v>
      </c>
      <c r="O52" s="12">
        <v>309129</v>
      </c>
      <c r="P52" s="8">
        <f t="shared" si="4"/>
        <v>122673.36</v>
      </c>
      <c r="Q52" s="51">
        <f>IF('Problem1-DATA'!J52&gt;166000,'Problem1-DATA'!L52*0.96,'Problem1-DATA'!L52)</f>
        <v>142623</v>
      </c>
      <c r="R52" s="37">
        <f t="shared" si="5"/>
        <v>-19949.64</v>
      </c>
      <c r="S52" s="59">
        <f t="shared" si="6"/>
        <v>-0.10759830015656455</v>
      </c>
      <c r="T52">
        <f t="shared" si="7"/>
        <v>48</v>
      </c>
    </row>
    <row r="53" spans="2:20">
      <c r="B53" s="47">
        <f t="shared" si="0"/>
        <v>48</v>
      </c>
      <c r="C53" s="51">
        <f t="shared" si="1"/>
        <v>112348.9242282507</v>
      </c>
      <c r="D53" s="48">
        <f t="shared" si="2"/>
        <v>2463.1887636981014</v>
      </c>
      <c r="E53" s="49">
        <v>49</v>
      </c>
      <c r="F53" s="4" t="s">
        <v>73</v>
      </c>
      <c r="G53" s="5" t="s">
        <v>11</v>
      </c>
      <c r="H53" s="6">
        <v>7400</v>
      </c>
      <c r="I53" s="7">
        <v>48</v>
      </c>
      <c r="J53" s="8">
        <v>120101</v>
      </c>
      <c r="K53" s="9">
        <v>6.9000000000000006E-2</v>
      </c>
      <c r="L53" s="55">
        <f t="shared" si="3"/>
        <v>104142</v>
      </c>
      <c r="M53" s="10">
        <v>15959</v>
      </c>
      <c r="N53" s="11">
        <v>5.4790000000000001</v>
      </c>
      <c r="O53" s="12">
        <v>3418318</v>
      </c>
      <c r="P53" s="8">
        <f t="shared" si="4"/>
        <v>122503.02</v>
      </c>
      <c r="Q53" s="51">
        <f>IF('Problem1-DATA'!J53&gt;166000,'Problem1-DATA'!L53*0.96,'Problem1-DATA'!L53)</f>
        <v>104142</v>
      </c>
      <c r="R53" s="37">
        <f t="shared" si="5"/>
        <v>18361.020000000004</v>
      </c>
      <c r="S53" s="59">
        <f t="shared" si="6"/>
        <v>0.15051193683814801</v>
      </c>
      <c r="T53">
        <f t="shared" si="7"/>
        <v>49</v>
      </c>
    </row>
    <row r="54" spans="2:20">
      <c r="B54" s="47">
        <f t="shared" si="0"/>
        <v>63</v>
      </c>
      <c r="C54" s="51">
        <f t="shared" si="1"/>
        <v>93888.888888888876</v>
      </c>
      <c r="D54" s="48">
        <f t="shared" si="2"/>
        <v>7184.0495265841228</v>
      </c>
      <c r="E54" s="49">
        <v>50</v>
      </c>
      <c r="F54" s="4" t="s">
        <v>74</v>
      </c>
      <c r="G54" s="5" t="s">
        <v>66</v>
      </c>
      <c r="H54" s="6">
        <v>102500</v>
      </c>
      <c r="I54" s="7">
        <v>63</v>
      </c>
      <c r="J54" s="8">
        <v>119145</v>
      </c>
      <c r="K54" s="9">
        <v>0.26900000000000002</v>
      </c>
      <c r="L54" s="55">
        <f t="shared" si="3"/>
        <v>109281.3</v>
      </c>
      <c r="M54" s="10">
        <v>9863.7000000000007</v>
      </c>
      <c r="N54" s="11">
        <v>0.373</v>
      </c>
      <c r="O54" s="12">
        <v>82734.8</v>
      </c>
      <c r="P54" s="8">
        <f t="shared" si="4"/>
        <v>121527.90000000001</v>
      </c>
      <c r="Q54" s="51">
        <f>IF('Problem1-DATA'!J54&gt;166000,'Problem1-DATA'!L54*0.96,'Problem1-DATA'!L54)</f>
        <v>109281.3</v>
      </c>
      <c r="R54" s="37">
        <f t="shared" si="5"/>
        <v>12246.600000000006</v>
      </c>
      <c r="S54" s="59">
        <f t="shared" si="6"/>
        <v>0.24158277319869875</v>
      </c>
      <c r="T54">
        <f t="shared" si="7"/>
        <v>50</v>
      </c>
    </row>
    <row r="55" spans="2:20">
      <c r="B55" s="47">
        <f t="shared" si="0"/>
        <v>42</v>
      </c>
      <c r="C55" s="51">
        <f t="shared" si="1"/>
        <v>120260.35196687371</v>
      </c>
      <c r="D55" s="48">
        <f t="shared" si="2"/>
        <v>266.52476378361541</v>
      </c>
      <c r="E55" s="49">
        <v>51</v>
      </c>
      <c r="F55" s="4" t="s">
        <v>75</v>
      </c>
      <c r="G55" s="5" t="s">
        <v>13</v>
      </c>
      <c r="H55" s="6">
        <v>175077</v>
      </c>
      <c r="I55" s="7">
        <v>42</v>
      </c>
      <c r="J55" s="8">
        <v>116171.5</v>
      </c>
      <c r="K55" s="9">
        <v>-3.4000000000000002E-2</v>
      </c>
      <c r="L55" s="55">
        <f t="shared" si="3"/>
        <v>118738.4</v>
      </c>
      <c r="M55" s="10">
        <v>-2566.9</v>
      </c>
      <c r="N55" s="11">
        <v>-10.631</v>
      </c>
      <c r="O55" s="12">
        <v>580331.6</v>
      </c>
      <c r="P55" s="8">
        <f t="shared" si="4"/>
        <v>118494.93000000001</v>
      </c>
      <c r="Q55" s="51">
        <f>IF('Problem1-DATA'!J55&gt;166000,'Problem1-DATA'!L55*0.96,'Problem1-DATA'!L55)</f>
        <v>118738.4</v>
      </c>
      <c r="R55" s="37">
        <f t="shared" si="5"/>
        <v>-243.46999999998661</v>
      </c>
      <c r="S55" s="59">
        <f t="shared" si="6"/>
        <v>-0.90515018115236801</v>
      </c>
      <c r="T55">
        <f t="shared" si="7"/>
        <v>51</v>
      </c>
    </row>
    <row r="56" spans="2:20">
      <c r="B56" s="47">
        <f t="shared" si="0"/>
        <v>45</v>
      </c>
      <c r="C56" s="51">
        <f t="shared" si="1"/>
        <v>116619.93927125506</v>
      </c>
      <c r="D56" s="48">
        <f t="shared" si="2"/>
        <v>4157.6923076923076</v>
      </c>
      <c r="E56" s="49">
        <v>52</v>
      </c>
      <c r="F56" s="4" t="s">
        <v>76</v>
      </c>
      <c r="G56" s="5" t="s">
        <v>27</v>
      </c>
      <c r="H56" s="6">
        <v>245922</v>
      </c>
      <c r="I56" s="7">
        <v>45</v>
      </c>
      <c r="J56" s="8">
        <v>115220.5</v>
      </c>
      <c r="K56" s="9">
        <v>-1.2E-2</v>
      </c>
      <c r="L56" s="55">
        <f t="shared" si="3"/>
        <v>110896.5</v>
      </c>
      <c r="M56" s="10">
        <v>4324</v>
      </c>
      <c r="N56" s="11">
        <v>0.04</v>
      </c>
      <c r="O56" s="12">
        <v>2585802</v>
      </c>
      <c r="P56" s="8">
        <f t="shared" si="4"/>
        <v>117524.91</v>
      </c>
      <c r="Q56" s="51">
        <f>IF('Problem1-DATA'!J56&gt;166000,'Problem1-DATA'!L56*0.96,'Problem1-DATA'!L56)</f>
        <v>110896.5</v>
      </c>
      <c r="R56" s="37">
        <f t="shared" si="5"/>
        <v>6628.4100000000035</v>
      </c>
      <c r="S56" s="59">
        <f t="shared" si="6"/>
        <v>0.53293478260869642</v>
      </c>
      <c r="T56">
        <f t="shared" si="7"/>
        <v>52</v>
      </c>
    </row>
    <row r="57" spans="2:20">
      <c r="B57" s="47">
        <f t="shared" si="0"/>
        <v>51</v>
      </c>
      <c r="C57" s="51">
        <f t="shared" si="1"/>
        <v>111259.96131528047</v>
      </c>
      <c r="D57" s="48">
        <f t="shared" si="2"/>
        <v>9721.4120370370365</v>
      </c>
      <c r="E57" s="49">
        <v>53</v>
      </c>
      <c r="F57" s="4" t="s">
        <v>77</v>
      </c>
      <c r="G57" s="5" t="s">
        <v>25</v>
      </c>
      <c r="H57" s="6">
        <v>134682</v>
      </c>
      <c r="I57" s="7">
        <v>51</v>
      </c>
      <c r="J57" s="8">
        <v>115042.8</v>
      </c>
      <c r="K57" s="9">
        <v>3.4000000000000002E-2</v>
      </c>
      <c r="L57" s="55">
        <f t="shared" si="3"/>
        <v>106643.5</v>
      </c>
      <c r="M57" s="10">
        <v>8399.2999999999993</v>
      </c>
      <c r="N57" s="11">
        <v>-0.13600000000000001</v>
      </c>
      <c r="O57" s="12">
        <v>238864.1</v>
      </c>
      <c r="P57" s="8">
        <f t="shared" si="4"/>
        <v>117343.656</v>
      </c>
      <c r="Q57" s="51">
        <f>IF('Problem1-DATA'!J57&gt;166000,'Problem1-DATA'!L57*0.96,'Problem1-DATA'!L57)</f>
        <v>106643.5</v>
      </c>
      <c r="R57" s="37">
        <f t="shared" si="5"/>
        <v>10700.156000000003</v>
      </c>
      <c r="S57" s="59">
        <f t="shared" si="6"/>
        <v>0.27393425642613117</v>
      </c>
      <c r="T57">
        <f t="shared" si="7"/>
        <v>53</v>
      </c>
    </row>
    <row r="58" spans="2:20">
      <c r="B58" s="47">
        <f t="shared" si="0"/>
        <v>67</v>
      </c>
      <c r="C58" s="51">
        <f t="shared" si="1"/>
        <v>91593.424218123502</v>
      </c>
      <c r="D58" s="48">
        <f t="shared" si="2"/>
        <v>5104.9270072992695</v>
      </c>
      <c r="E58" s="49">
        <v>54</v>
      </c>
      <c r="F58" s="4" t="s">
        <v>78</v>
      </c>
      <c r="G58" s="5" t="s">
        <v>11</v>
      </c>
      <c r="H58" s="6">
        <v>14200</v>
      </c>
      <c r="I58" s="7">
        <v>67</v>
      </c>
      <c r="J58" s="8">
        <v>114217</v>
      </c>
      <c r="K58" s="9">
        <v>0.247</v>
      </c>
      <c r="L58" s="55">
        <f t="shared" si="3"/>
        <v>108622</v>
      </c>
      <c r="M58" s="10">
        <v>5595</v>
      </c>
      <c r="N58" s="11">
        <v>9.6000000000000002E-2</v>
      </c>
      <c r="O58" s="12">
        <v>54302</v>
      </c>
      <c r="P58" s="8">
        <f t="shared" si="4"/>
        <v>116501.34</v>
      </c>
      <c r="Q58" s="51">
        <f>IF('Problem1-DATA'!J58&gt;166000,'Problem1-DATA'!L58*0.96,'Problem1-DATA'!L58)</f>
        <v>108622</v>
      </c>
      <c r="R58" s="37">
        <f t="shared" si="5"/>
        <v>7879.3399999999965</v>
      </c>
      <c r="S58" s="59">
        <f t="shared" si="6"/>
        <v>0.40828239499553109</v>
      </c>
      <c r="T58">
        <f t="shared" si="7"/>
        <v>54</v>
      </c>
    </row>
    <row r="59" spans="2:20">
      <c r="B59" s="47">
        <f t="shared" si="0"/>
        <v>56</v>
      </c>
      <c r="C59" s="51">
        <f t="shared" si="1"/>
        <v>102779.74335472044</v>
      </c>
      <c r="D59" s="48">
        <f t="shared" si="2"/>
        <v>1169.5570216776628</v>
      </c>
      <c r="E59" s="49">
        <v>55</v>
      </c>
      <c r="F59" s="4" t="s">
        <v>79</v>
      </c>
      <c r="G59" s="5" t="s">
        <v>13</v>
      </c>
      <c r="H59" s="6">
        <v>307992</v>
      </c>
      <c r="I59" s="7">
        <v>56</v>
      </c>
      <c r="J59" s="8">
        <v>112132.7</v>
      </c>
      <c r="K59" s="9">
        <v>9.0999999999999998E-2</v>
      </c>
      <c r="L59" s="55">
        <f t="shared" si="3"/>
        <v>110891.8</v>
      </c>
      <c r="M59" s="10">
        <v>1240.9000000000001</v>
      </c>
      <c r="N59" s="11">
        <v>6.0999999999999999E-2</v>
      </c>
      <c r="O59" s="12">
        <v>137914.20000000001</v>
      </c>
      <c r="P59" s="8">
        <f t="shared" si="4"/>
        <v>114375.35399999999</v>
      </c>
      <c r="Q59" s="51">
        <f>IF('Problem1-DATA'!J59&gt;166000,'Problem1-DATA'!L59*0.96,'Problem1-DATA'!L59)</f>
        <v>110891.8</v>
      </c>
      <c r="R59" s="37">
        <f t="shared" si="5"/>
        <v>3483.5539999999892</v>
      </c>
      <c r="S59" s="59">
        <f t="shared" si="6"/>
        <v>1.807280199854935</v>
      </c>
      <c r="T59">
        <f t="shared" si="7"/>
        <v>55</v>
      </c>
    </row>
    <row r="60" spans="2:20">
      <c r="B60" s="47">
        <f t="shared" si="0"/>
        <v>53</v>
      </c>
      <c r="C60" s="51">
        <f t="shared" si="1"/>
        <v>110113.9489194499</v>
      </c>
      <c r="D60" s="48">
        <f t="shared" si="2"/>
        <v>10936.033519553072</v>
      </c>
      <c r="E60" s="49">
        <v>56</v>
      </c>
      <c r="F60" s="4" t="s">
        <v>80</v>
      </c>
      <c r="G60" s="5" t="s">
        <v>13</v>
      </c>
      <c r="H60" s="6">
        <v>462046</v>
      </c>
      <c r="I60" s="7">
        <v>53</v>
      </c>
      <c r="J60" s="8">
        <v>112096</v>
      </c>
      <c r="K60" s="9">
        <v>1.7999999999999999E-2</v>
      </c>
      <c r="L60" s="55">
        <f t="shared" si="3"/>
        <v>100350.7</v>
      </c>
      <c r="M60" s="10">
        <v>11745.3</v>
      </c>
      <c r="N60" s="11">
        <v>7.3999999999999996E-2</v>
      </c>
      <c r="O60" s="12">
        <v>255216.6</v>
      </c>
      <c r="P60" s="8">
        <f t="shared" si="4"/>
        <v>114337.92</v>
      </c>
      <c r="Q60" s="51">
        <f>IF('Problem1-DATA'!J60&gt;166000,'Problem1-DATA'!L60*0.96,'Problem1-DATA'!L60)</f>
        <v>100350.7</v>
      </c>
      <c r="R60" s="37">
        <f t="shared" si="5"/>
        <v>13987.220000000001</v>
      </c>
      <c r="S60" s="59">
        <f t="shared" si="6"/>
        <v>0.19087805334899935</v>
      </c>
      <c r="T60">
        <f t="shared" si="7"/>
        <v>56</v>
      </c>
    </row>
    <row r="61" spans="2:20">
      <c r="B61" s="47">
        <f t="shared" si="0"/>
        <v>74</v>
      </c>
      <c r="C61" s="51">
        <f t="shared" si="1"/>
        <v>88418.253968253965</v>
      </c>
      <c r="D61" s="48">
        <f t="shared" si="2"/>
        <v>4065.1041666666665</v>
      </c>
      <c r="E61" s="49">
        <v>57</v>
      </c>
      <c r="F61" s="4" t="s">
        <v>81</v>
      </c>
      <c r="G61" s="5" t="s">
        <v>11</v>
      </c>
      <c r="H61" s="6">
        <v>10261</v>
      </c>
      <c r="I61" s="7">
        <v>74</v>
      </c>
      <c r="J61" s="8">
        <v>111407</v>
      </c>
      <c r="K61" s="9">
        <v>0.26</v>
      </c>
      <c r="L61" s="55">
        <f t="shared" si="3"/>
        <v>108285</v>
      </c>
      <c r="M61" s="10">
        <v>3122</v>
      </c>
      <c r="N61" s="11">
        <v>-0.23200000000000001</v>
      </c>
      <c r="O61" s="12">
        <v>50155</v>
      </c>
      <c r="P61" s="8">
        <f t="shared" si="4"/>
        <v>113635.14</v>
      </c>
      <c r="Q61" s="51">
        <f>IF('Problem1-DATA'!J61&gt;166000,'Problem1-DATA'!L61*0.96,'Problem1-DATA'!L61)</f>
        <v>108285</v>
      </c>
      <c r="R61" s="37">
        <f t="shared" si="5"/>
        <v>5350.1399999999994</v>
      </c>
      <c r="S61" s="59">
        <f t="shared" si="6"/>
        <v>0.71368994234465066</v>
      </c>
      <c r="T61">
        <f t="shared" si="7"/>
        <v>57</v>
      </c>
    </row>
    <row r="62" spans="2:20">
      <c r="B62" s="47">
        <f t="shared" si="0"/>
        <v>60</v>
      </c>
      <c r="C62" s="51">
        <f t="shared" si="1"/>
        <v>100257.47960108795</v>
      </c>
      <c r="D62" s="48">
        <f t="shared" si="2"/>
        <v>18229.922279792747</v>
      </c>
      <c r="E62" s="49">
        <v>58</v>
      </c>
      <c r="F62" s="4" t="s">
        <v>82</v>
      </c>
      <c r="G62" s="5" t="s">
        <v>11</v>
      </c>
      <c r="H62" s="6">
        <v>204489</v>
      </c>
      <c r="I62" s="7">
        <v>60</v>
      </c>
      <c r="J62" s="8">
        <v>110584</v>
      </c>
      <c r="K62" s="9">
        <v>0.10299999999999999</v>
      </c>
      <c r="L62" s="55">
        <f t="shared" si="3"/>
        <v>82437</v>
      </c>
      <c r="M62" s="10">
        <v>28147</v>
      </c>
      <c r="N62" s="11">
        <v>0.54400000000000004</v>
      </c>
      <c r="O62" s="12">
        <v>2354507</v>
      </c>
      <c r="P62" s="8">
        <f t="shared" si="4"/>
        <v>112795.68000000001</v>
      </c>
      <c r="Q62" s="51">
        <f>IF('Problem1-DATA'!J62&gt;166000,'Problem1-DATA'!L62*0.96,'Problem1-DATA'!L62)</f>
        <v>82437</v>
      </c>
      <c r="R62" s="37">
        <f t="shared" si="5"/>
        <v>30358.680000000008</v>
      </c>
      <c r="S62" s="59">
        <f t="shared" si="6"/>
        <v>7.8576047180872119E-2</v>
      </c>
      <c r="T62">
        <f t="shared" si="7"/>
        <v>58</v>
      </c>
    </row>
    <row r="63" spans="2:20">
      <c r="B63" s="47">
        <f t="shared" si="0"/>
        <v>58</v>
      </c>
      <c r="C63" s="51">
        <f t="shared" si="1"/>
        <v>100872.96803652968</v>
      </c>
      <c r="D63" s="48">
        <f t="shared" si="2"/>
        <v>1308.5997794928335</v>
      </c>
      <c r="E63" s="49">
        <v>59</v>
      </c>
      <c r="F63" s="4" t="s">
        <v>83</v>
      </c>
      <c r="G63" s="5" t="s">
        <v>13</v>
      </c>
      <c r="H63" s="6">
        <v>356326</v>
      </c>
      <c r="I63" s="7">
        <v>58</v>
      </c>
      <c r="J63" s="8">
        <v>110455.9</v>
      </c>
      <c r="K63" s="9">
        <v>9.5000000000000001E-2</v>
      </c>
      <c r="L63" s="55">
        <f t="shared" si="3"/>
        <v>109269</v>
      </c>
      <c r="M63" s="10">
        <v>1186.9000000000001</v>
      </c>
      <c r="N63" s="11">
        <v>-9.2999999999999999E-2</v>
      </c>
      <c r="O63" s="12">
        <v>134180.20000000001</v>
      </c>
      <c r="P63" s="8">
        <f t="shared" si="4"/>
        <v>112665.018</v>
      </c>
      <c r="Q63" s="51">
        <f>IF('Problem1-DATA'!J63&gt;166000,'Problem1-DATA'!L63*0.96,'Problem1-DATA'!L63)</f>
        <v>109269</v>
      </c>
      <c r="R63" s="37">
        <f t="shared" si="5"/>
        <v>3396.0179999999964</v>
      </c>
      <c r="S63" s="59">
        <f t="shared" si="6"/>
        <v>1.8612503159491078</v>
      </c>
      <c r="T63">
        <f t="shared" si="7"/>
        <v>59</v>
      </c>
    </row>
    <row r="64" spans="2:20">
      <c r="B64" s="47">
        <f t="shared" si="0"/>
        <v>71</v>
      </c>
      <c r="C64" s="51">
        <f t="shared" si="1"/>
        <v>89942.95028524856</v>
      </c>
      <c r="D64" s="48">
        <f t="shared" si="2"/>
        <v>21190.537084398977</v>
      </c>
      <c r="E64" s="49">
        <v>60</v>
      </c>
      <c r="F64" s="4" t="s">
        <v>84</v>
      </c>
      <c r="G64" s="5" t="s">
        <v>11</v>
      </c>
      <c r="H64" s="6">
        <v>131000</v>
      </c>
      <c r="I64" s="7">
        <v>71</v>
      </c>
      <c r="J64" s="8">
        <v>110360</v>
      </c>
      <c r="K64" s="9">
        <v>0.22700000000000001</v>
      </c>
      <c r="L64" s="55">
        <f t="shared" si="3"/>
        <v>93789</v>
      </c>
      <c r="M64" s="10">
        <v>16571</v>
      </c>
      <c r="N64" s="11">
        <v>-0.218</v>
      </c>
      <c r="O64" s="12">
        <v>258848</v>
      </c>
      <c r="P64" s="8">
        <f t="shared" si="4"/>
        <v>112567.2</v>
      </c>
      <c r="Q64" s="51">
        <f>IF('Problem1-DATA'!J64&gt;166000,'Problem1-DATA'!L64*0.96,'Problem1-DATA'!L64)</f>
        <v>93789</v>
      </c>
      <c r="R64" s="37">
        <f t="shared" si="5"/>
        <v>18778.199999999997</v>
      </c>
      <c r="S64" s="59">
        <f t="shared" si="6"/>
        <v>0.13319654818659085</v>
      </c>
      <c r="T64">
        <f t="shared" si="7"/>
        <v>60</v>
      </c>
    </row>
    <row r="65" spans="2:20">
      <c r="B65" s="47">
        <f t="shared" si="0"/>
        <v>72</v>
      </c>
      <c r="C65" s="51">
        <f t="shared" si="1"/>
        <v>89295.986895986891</v>
      </c>
      <c r="D65" s="48">
        <f t="shared" si="2"/>
        <v>7022.666666666667</v>
      </c>
      <c r="E65" s="49">
        <v>61</v>
      </c>
      <c r="F65" s="4" t="s">
        <v>85</v>
      </c>
      <c r="G65" s="5" t="s">
        <v>13</v>
      </c>
      <c r="H65" s="6">
        <v>188000</v>
      </c>
      <c r="I65" s="7">
        <v>72</v>
      </c>
      <c r="J65" s="8">
        <v>109030.39999999999</v>
      </c>
      <c r="K65" s="9">
        <v>0.221</v>
      </c>
      <c r="L65" s="55">
        <f t="shared" si="3"/>
        <v>100076.5</v>
      </c>
      <c r="M65" s="10">
        <v>8953.9</v>
      </c>
      <c r="N65" s="11">
        <v>0.27500000000000002</v>
      </c>
      <c r="O65" s="12">
        <v>96973.7</v>
      </c>
      <c r="P65" s="8">
        <f t="shared" si="4"/>
        <v>111211.008</v>
      </c>
      <c r="Q65" s="51">
        <f>IF('Problem1-DATA'!J65&gt;166000,'Problem1-DATA'!L65*0.96,'Problem1-DATA'!L65)</f>
        <v>100076.5</v>
      </c>
      <c r="R65" s="37">
        <f t="shared" si="5"/>
        <v>11134.508000000002</v>
      </c>
      <c r="S65" s="59">
        <f t="shared" si="6"/>
        <v>0.24353722958710752</v>
      </c>
      <c r="T65">
        <f t="shared" si="7"/>
        <v>61</v>
      </c>
    </row>
    <row r="66" spans="2:20">
      <c r="B66" s="47">
        <f t="shared" si="0"/>
        <v>57</v>
      </c>
      <c r="C66" s="51">
        <f t="shared" si="1"/>
        <v>100935.63432835821</v>
      </c>
      <c r="D66" s="48">
        <f t="shared" si="2"/>
        <v>8627.6183087664867</v>
      </c>
      <c r="E66" s="49">
        <v>62</v>
      </c>
      <c r="F66" s="4" t="s">
        <v>86</v>
      </c>
      <c r="G66" s="5" t="s">
        <v>11</v>
      </c>
      <c r="H66" s="6">
        <v>413000</v>
      </c>
      <c r="I66" s="7">
        <v>57</v>
      </c>
      <c r="J66" s="8">
        <v>108203</v>
      </c>
      <c r="K66" s="9">
        <v>7.1999999999999995E-2</v>
      </c>
      <c r="L66" s="55">
        <f t="shared" si="3"/>
        <v>97082</v>
      </c>
      <c r="M66" s="10">
        <v>11121</v>
      </c>
      <c r="N66" s="11">
        <v>0.28899999999999998</v>
      </c>
      <c r="O66" s="12">
        <v>44003</v>
      </c>
      <c r="P66" s="8">
        <f t="shared" si="4"/>
        <v>110367.06</v>
      </c>
      <c r="Q66" s="51">
        <f>IF('Problem1-DATA'!J66&gt;166000,'Problem1-DATA'!L66*0.96,'Problem1-DATA'!L66)</f>
        <v>97082</v>
      </c>
      <c r="R66" s="37">
        <f t="shared" si="5"/>
        <v>13285.059999999998</v>
      </c>
      <c r="S66" s="59">
        <f t="shared" si="6"/>
        <v>0.19459221293049164</v>
      </c>
      <c r="T66">
        <f t="shared" si="7"/>
        <v>62</v>
      </c>
    </row>
    <row r="67" spans="2:20">
      <c r="B67" s="47">
        <f t="shared" si="0"/>
        <v>87</v>
      </c>
      <c r="C67" s="51">
        <f t="shared" si="1"/>
        <v>81484.853051996979</v>
      </c>
      <c r="D67" s="48">
        <f t="shared" si="2"/>
        <v>3018.1556195965418</v>
      </c>
      <c r="E67" s="49">
        <v>63</v>
      </c>
      <c r="F67" s="4" t="s">
        <v>87</v>
      </c>
      <c r="G67" s="5" t="s">
        <v>13</v>
      </c>
      <c r="H67" s="6">
        <v>93601</v>
      </c>
      <c r="I67" s="7">
        <v>87</v>
      </c>
      <c r="J67" s="8">
        <v>108130.4</v>
      </c>
      <c r="K67" s="9">
        <v>0.32700000000000001</v>
      </c>
      <c r="L67" s="55">
        <f t="shared" si="3"/>
        <v>100799.29999999999</v>
      </c>
      <c r="M67" s="10">
        <v>7331.1</v>
      </c>
      <c r="N67" s="11">
        <v>1.429</v>
      </c>
      <c r="O67" s="12">
        <v>177193.60000000001</v>
      </c>
      <c r="P67" s="8">
        <f t="shared" si="4"/>
        <v>110293.008</v>
      </c>
      <c r="Q67" s="51">
        <f>IF('Problem1-DATA'!J67&gt;166000,'Problem1-DATA'!L67*0.96,'Problem1-DATA'!L67)</f>
        <v>100799.29999999999</v>
      </c>
      <c r="R67" s="37">
        <f t="shared" si="5"/>
        <v>9493.7080000000133</v>
      </c>
      <c r="S67" s="59">
        <f t="shared" si="6"/>
        <v>0.2949909290556687</v>
      </c>
      <c r="T67">
        <f t="shared" si="7"/>
        <v>63</v>
      </c>
    </row>
    <row r="68" spans="2:20">
      <c r="B68" s="47">
        <f t="shared" si="0"/>
        <v>55</v>
      </c>
      <c r="C68" s="51">
        <f t="shared" si="1"/>
        <v>106507.85288270377</v>
      </c>
      <c r="D68" s="48">
        <f t="shared" si="2"/>
        <v>8208.200212992544</v>
      </c>
      <c r="E68" s="49">
        <v>64</v>
      </c>
      <c r="F68" s="4" t="s">
        <v>88</v>
      </c>
      <c r="G68" s="5" t="s">
        <v>27</v>
      </c>
      <c r="H68" s="6">
        <v>303351</v>
      </c>
      <c r="I68" s="7">
        <v>55</v>
      </c>
      <c r="J68" s="8">
        <v>107146.9</v>
      </c>
      <c r="K68" s="9">
        <v>6.0000000000000001E-3</v>
      </c>
      <c r="L68" s="55">
        <f t="shared" si="3"/>
        <v>99439.4</v>
      </c>
      <c r="M68" s="10">
        <v>7707.5</v>
      </c>
      <c r="N68" s="11">
        <v>-6.0999999999999999E-2</v>
      </c>
      <c r="O68" s="12">
        <v>201456.1</v>
      </c>
      <c r="P68" s="8">
        <f t="shared" si="4"/>
        <v>109289.83799999999</v>
      </c>
      <c r="Q68" s="51">
        <f>IF('Problem1-DATA'!J68&gt;166000,'Problem1-DATA'!L68*0.96,'Problem1-DATA'!L68)</f>
        <v>99439.4</v>
      </c>
      <c r="R68" s="37">
        <f t="shared" si="5"/>
        <v>9850.4379999999946</v>
      </c>
      <c r="S68" s="59">
        <f t="shared" si="6"/>
        <v>0.27803282517028799</v>
      </c>
      <c r="T68">
        <f t="shared" si="7"/>
        <v>64</v>
      </c>
    </row>
    <row r="69" spans="2:20">
      <c r="B69" s="47">
        <f t="shared" si="0"/>
        <v>204</v>
      </c>
      <c r="C69" s="51">
        <f t="shared" si="1"/>
        <v>49727.804182509506</v>
      </c>
      <c r="D69" s="48">
        <f t="shared" si="2"/>
        <v>3614.3314651721375</v>
      </c>
      <c r="E69" s="49">
        <v>65</v>
      </c>
      <c r="F69" s="4" t="s">
        <v>89</v>
      </c>
      <c r="G69" s="5" t="s">
        <v>27</v>
      </c>
      <c r="H69" s="6">
        <v>139157</v>
      </c>
      <c r="I69" s="7">
        <v>204</v>
      </c>
      <c r="J69" s="8">
        <v>104627.3</v>
      </c>
      <c r="K69" s="9">
        <v>1.1040000000000001</v>
      </c>
      <c r="L69" s="55">
        <f t="shared" si="3"/>
        <v>100113</v>
      </c>
      <c r="M69" s="10">
        <v>4514.3</v>
      </c>
      <c r="N69" s="11">
        <v>0.249</v>
      </c>
      <c r="O69" s="12">
        <v>91250.6</v>
      </c>
      <c r="P69" s="8">
        <f t="shared" si="4"/>
        <v>106719.84600000001</v>
      </c>
      <c r="Q69" s="51">
        <f>IF('Problem1-DATA'!J69&gt;166000,'Problem1-DATA'!L69*0.96,'Problem1-DATA'!L69)</f>
        <v>100113</v>
      </c>
      <c r="R69" s="37">
        <f t="shared" si="5"/>
        <v>6606.846000000005</v>
      </c>
      <c r="S69" s="59">
        <f t="shared" si="6"/>
        <v>0.46353720399619092</v>
      </c>
      <c r="T69">
        <f t="shared" si="7"/>
        <v>65</v>
      </c>
    </row>
    <row r="70" spans="2:20">
      <c r="B70" s="47">
        <f t="shared" ref="B70:B133" si="8">I70</f>
        <v>54</v>
      </c>
      <c r="C70" s="51">
        <f t="shared" ref="C70:C133" si="9">J70/(1+K70)</f>
        <v>107841.52892561984</v>
      </c>
      <c r="D70" s="48">
        <f t="shared" ref="D70:D133" si="10">M70/(1+N70)</f>
        <v>6740.9836065573763</v>
      </c>
      <c r="E70" s="49">
        <v>66</v>
      </c>
      <c r="F70" s="4" t="s">
        <v>90</v>
      </c>
      <c r="G70" s="5" t="s">
        <v>27</v>
      </c>
      <c r="H70" s="6">
        <v>148513</v>
      </c>
      <c r="I70" s="7">
        <v>54</v>
      </c>
      <c r="J70" s="8">
        <v>104390.6</v>
      </c>
      <c r="K70" s="9">
        <v>-3.2000000000000001E-2</v>
      </c>
      <c r="L70" s="55">
        <f t="shared" ref="L70:L133" si="11">J70-M70</f>
        <v>101512.20000000001</v>
      </c>
      <c r="M70" s="10">
        <v>2878.4</v>
      </c>
      <c r="N70" s="11">
        <v>-0.57299999999999995</v>
      </c>
      <c r="O70" s="12">
        <v>171251</v>
      </c>
      <c r="P70" s="8">
        <f t="shared" ref="P70:P133" si="12">J70*1.02</f>
        <v>106478.41200000001</v>
      </c>
      <c r="Q70" s="51">
        <f>IF('Problem1-DATA'!J70&gt;166000,'Problem1-DATA'!L70*0.96,'Problem1-DATA'!L70)</f>
        <v>101512.20000000001</v>
      </c>
      <c r="R70" s="37">
        <f t="shared" ref="R70:R133" si="13">P70-Q70</f>
        <v>4966.2119999999995</v>
      </c>
      <c r="S70" s="59">
        <f t="shared" ref="S70:S133" si="14">(R70-M70)/M70</f>
        <v>0.72533768760422435</v>
      </c>
      <c r="T70">
        <f t="shared" ref="T70:T133" si="15">RANK(P70,$P$5:$P$504,0)</f>
        <v>66</v>
      </c>
    </row>
    <row r="71" spans="2:20">
      <c r="B71" s="47" t="str">
        <f t="shared" si="8"/>
        <v xml:space="preserve"> -</v>
      </c>
      <c r="C71" s="51">
        <f t="shared" si="9"/>
        <v>80337.412314886984</v>
      </c>
      <c r="D71" s="48">
        <f t="shared" si="10"/>
        <v>16627.904667328701</v>
      </c>
      <c r="E71" s="49">
        <v>67</v>
      </c>
      <c r="F71" s="4" t="s">
        <v>91</v>
      </c>
      <c r="G71" s="5" t="s">
        <v>13</v>
      </c>
      <c r="H71" s="6">
        <v>9507</v>
      </c>
      <c r="I71" s="7" t="s">
        <v>20</v>
      </c>
      <c r="J71" s="8">
        <v>103072.9</v>
      </c>
      <c r="K71" s="9">
        <v>0.28299999999999997</v>
      </c>
      <c r="L71" s="55">
        <f t="shared" si="11"/>
        <v>86328.599999999991</v>
      </c>
      <c r="M71" s="10">
        <v>16744.3</v>
      </c>
      <c r="N71" s="11">
        <v>7.0000000000000001E-3</v>
      </c>
      <c r="O71" s="12">
        <v>2356616.2000000002</v>
      </c>
      <c r="P71" s="8">
        <f t="shared" si="12"/>
        <v>105134.35799999999</v>
      </c>
      <c r="Q71" s="51">
        <f>IF('Problem1-DATA'!J71&gt;166000,'Problem1-DATA'!L71*0.96,'Problem1-DATA'!L71)</f>
        <v>86328.599999999991</v>
      </c>
      <c r="R71" s="37">
        <f t="shared" si="13"/>
        <v>18805.758000000002</v>
      </c>
      <c r="S71" s="59">
        <f t="shared" si="14"/>
        <v>0.12311401491850973</v>
      </c>
      <c r="T71">
        <f t="shared" si="15"/>
        <v>67</v>
      </c>
    </row>
    <row r="72" spans="2:20">
      <c r="B72" s="47">
        <f t="shared" si="8"/>
        <v>64</v>
      </c>
      <c r="C72" s="51">
        <f t="shared" si="9"/>
        <v>93376.731301939057</v>
      </c>
      <c r="D72" s="48">
        <f t="shared" si="10"/>
        <v>8197.492163009405</v>
      </c>
      <c r="E72" s="49">
        <v>68</v>
      </c>
      <c r="F72" s="4" t="s">
        <v>92</v>
      </c>
      <c r="G72" s="5" t="s">
        <v>11</v>
      </c>
      <c r="H72" s="6">
        <v>153000</v>
      </c>
      <c r="I72" s="7">
        <v>64</v>
      </c>
      <c r="J72" s="8">
        <v>101127</v>
      </c>
      <c r="K72" s="9">
        <v>8.3000000000000004E-2</v>
      </c>
      <c r="L72" s="55">
        <f t="shared" si="11"/>
        <v>90667</v>
      </c>
      <c r="M72" s="10">
        <v>10460</v>
      </c>
      <c r="N72" s="11">
        <v>0.27600000000000002</v>
      </c>
      <c r="O72" s="12">
        <v>117359</v>
      </c>
      <c r="P72" s="8">
        <f t="shared" si="12"/>
        <v>103149.54000000001</v>
      </c>
      <c r="Q72" s="51">
        <f>IF('Problem1-DATA'!J72&gt;166000,'Problem1-DATA'!L72*0.96,'Problem1-DATA'!L72)</f>
        <v>90667</v>
      </c>
      <c r="R72" s="37">
        <f t="shared" si="13"/>
        <v>12482.540000000008</v>
      </c>
      <c r="S72" s="59">
        <f t="shared" si="14"/>
        <v>0.19335946462715184</v>
      </c>
      <c r="T72">
        <f t="shared" si="15"/>
        <v>68</v>
      </c>
    </row>
    <row r="73" spans="2:20">
      <c r="B73" s="47">
        <f t="shared" si="8"/>
        <v>62</v>
      </c>
      <c r="C73" s="51">
        <f t="shared" si="9"/>
        <v>97736.943907156674</v>
      </c>
      <c r="D73" s="48">
        <f t="shared" si="10"/>
        <v>22193.260654112986</v>
      </c>
      <c r="E73" s="49">
        <v>69</v>
      </c>
      <c r="F73" s="4" t="s">
        <v>93</v>
      </c>
      <c r="G73" s="5" t="s">
        <v>11</v>
      </c>
      <c r="H73" s="6">
        <v>258700</v>
      </c>
      <c r="I73" s="7">
        <v>62</v>
      </c>
      <c r="J73" s="8">
        <v>101060</v>
      </c>
      <c r="K73" s="9">
        <v>3.4000000000000002E-2</v>
      </c>
      <c r="L73" s="55">
        <f t="shared" si="11"/>
        <v>78667</v>
      </c>
      <c r="M73" s="10">
        <v>22393</v>
      </c>
      <c r="N73" s="11">
        <v>8.9999999999999993E-3</v>
      </c>
      <c r="O73" s="12">
        <v>1895883</v>
      </c>
      <c r="P73" s="8">
        <f t="shared" si="12"/>
        <v>103081.2</v>
      </c>
      <c r="Q73" s="51">
        <f>IF('Problem1-DATA'!J73&gt;166000,'Problem1-DATA'!L73*0.96,'Problem1-DATA'!L73)</f>
        <v>78667</v>
      </c>
      <c r="R73" s="37">
        <f t="shared" si="13"/>
        <v>24414.199999999997</v>
      </c>
      <c r="S73" s="59">
        <f t="shared" si="14"/>
        <v>9.0260349216272809E-2</v>
      </c>
      <c r="T73">
        <f t="shared" si="15"/>
        <v>69</v>
      </c>
    </row>
    <row r="74" spans="2:20">
      <c r="B74" s="47">
        <f t="shared" si="8"/>
        <v>66</v>
      </c>
      <c r="C74" s="51">
        <f t="shared" si="9"/>
        <v>91568.118628359589</v>
      </c>
      <c r="D74" s="48">
        <f t="shared" si="10"/>
        <v>6668.8223938223937</v>
      </c>
      <c r="E74" s="49">
        <v>70</v>
      </c>
      <c r="F74" s="4" t="s">
        <v>94</v>
      </c>
      <c r="G74" s="5" t="s">
        <v>25</v>
      </c>
      <c r="H74" s="6">
        <v>379000</v>
      </c>
      <c r="I74" s="7">
        <v>66</v>
      </c>
      <c r="J74" s="8">
        <v>98802</v>
      </c>
      <c r="K74" s="9">
        <v>7.9000000000000001E-2</v>
      </c>
      <c r="L74" s="55">
        <f t="shared" si="11"/>
        <v>91893.1</v>
      </c>
      <c r="M74" s="10">
        <v>6908.9</v>
      </c>
      <c r="N74" s="11">
        <v>3.5999999999999997E-2</v>
      </c>
      <c r="O74" s="12">
        <v>161335.9</v>
      </c>
      <c r="P74" s="8">
        <f t="shared" si="12"/>
        <v>100778.04000000001</v>
      </c>
      <c r="Q74" s="51">
        <f>IF('Problem1-DATA'!J74&gt;166000,'Problem1-DATA'!L74*0.96,'Problem1-DATA'!L74)</f>
        <v>91893.1</v>
      </c>
      <c r="R74" s="37">
        <f t="shared" si="13"/>
        <v>8884.9400000000023</v>
      </c>
      <c r="S74" s="59">
        <f t="shared" si="14"/>
        <v>0.28601369248360853</v>
      </c>
      <c r="T74">
        <f t="shared" si="15"/>
        <v>70</v>
      </c>
    </row>
    <row r="75" spans="2:20">
      <c r="B75" s="47">
        <f t="shared" si="8"/>
        <v>76</v>
      </c>
      <c r="C75" s="51">
        <f t="shared" si="9"/>
        <v>87971.014492753617</v>
      </c>
      <c r="D75" s="48">
        <f t="shared" si="10"/>
        <v>18045</v>
      </c>
      <c r="E75" s="49">
        <v>71</v>
      </c>
      <c r="F75" s="4" t="s">
        <v>95</v>
      </c>
      <c r="G75" s="5" t="s">
        <v>11</v>
      </c>
      <c r="H75" s="6">
        <v>204000</v>
      </c>
      <c r="I75" s="7">
        <v>76</v>
      </c>
      <c r="J75" s="8">
        <v>97120</v>
      </c>
      <c r="K75" s="9">
        <v>0.104</v>
      </c>
      <c r="L75" s="55">
        <f t="shared" si="11"/>
        <v>79075</v>
      </c>
      <c r="M75" s="10">
        <v>18045</v>
      </c>
      <c r="N75" s="11">
        <v>0</v>
      </c>
      <c r="O75" s="12">
        <v>1917383</v>
      </c>
      <c r="P75" s="8">
        <f t="shared" si="12"/>
        <v>99062.400000000009</v>
      </c>
      <c r="Q75" s="51">
        <f>IF('Problem1-DATA'!J75&gt;166000,'Problem1-DATA'!L75*0.96,'Problem1-DATA'!L75)</f>
        <v>79075</v>
      </c>
      <c r="R75" s="37">
        <f t="shared" si="13"/>
        <v>19987.400000000009</v>
      </c>
      <c r="S75" s="59">
        <f t="shared" si="14"/>
        <v>0.10764200609587192</v>
      </c>
      <c r="T75">
        <f t="shared" si="15"/>
        <v>71</v>
      </c>
    </row>
    <row r="76" spans="2:20">
      <c r="B76" s="47">
        <f t="shared" si="8"/>
        <v>131</v>
      </c>
      <c r="C76" s="51">
        <f t="shared" si="9"/>
        <v>67619.777158774377</v>
      </c>
      <c r="D76" s="48">
        <f t="shared" si="10"/>
        <v>3432.0987654320984</v>
      </c>
      <c r="E76" s="49">
        <v>72</v>
      </c>
      <c r="F76" s="4" t="s">
        <v>96</v>
      </c>
      <c r="G76" s="5" t="s">
        <v>11</v>
      </c>
      <c r="H76" s="6">
        <v>60350</v>
      </c>
      <c r="I76" s="7">
        <v>131</v>
      </c>
      <c r="J76" s="8">
        <v>97102</v>
      </c>
      <c r="K76" s="9">
        <v>0.436</v>
      </c>
      <c r="L76" s="55">
        <f t="shared" si="11"/>
        <v>94322</v>
      </c>
      <c r="M76" s="10">
        <v>2780</v>
      </c>
      <c r="N76" s="11">
        <v>-0.19</v>
      </c>
      <c r="O76" s="12">
        <v>92940</v>
      </c>
      <c r="P76" s="8">
        <f t="shared" si="12"/>
        <v>99044.040000000008</v>
      </c>
      <c r="Q76" s="51">
        <f>IF('Problem1-DATA'!J76&gt;166000,'Problem1-DATA'!L76*0.96,'Problem1-DATA'!L76)</f>
        <v>94322</v>
      </c>
      <c r="R76" s="37">
        <f t="shared" si="13"/>
        <v>4722.0400000000081</v>
      </c>
      <c r="S76" s="59">
        <f t="shared" si="14"/>
        <v>0.69857553956834828</v>
      </c>
      <c r="T76">
        <f t="shared" si="15"/>
        <v>72</v>
      </c>
    </row>
    <row r="77" spans="2:20">
      <c r="B77" s="47">
        <f t="shared" si="8"/>
        <v>84</v>
      </c>
      <c r="C77" s="51">
        <f t="shared" si="9"/>
        <v>83540.505226480847</v>
      </c>
      <c r="D77" s="48">
        <f t="shared" si="10"/>
        <v>1484.057971014493</v>
      </c>
      <c r="E77" s="49">
        <v>73</v>
      </c>
      <c r="F77" s="4" t="s">
        <v>97</v>
      </c>
      <c r="G77" s="5" t="s">
        <v>33</v>
      </c>
      <c r="H77" s="6">
        <v>104374</v>
      </c>
      <c r="I77" s="7">
        <v>84</v>
      </c>
      <c r="J77" s="8">
        <v>95904.5</v>
      </c>
      <c r="K77" s="9">
        <v>0.14799999999999999</v>
      </c>
      <c r="L77" s="55">
        <f t="shared" si="11"/>
        <v>93856.5</v>
      </c>
      <c r="M77" s="10">
        <v>2048</v>
      </c>
      <c r="N77" s="11">
        <v>0.38</v>
      </c>
      <c r="O77" s="12">
        <v>107069.1</v>
      </c>
      <c r="P77" s="8">
        <f t="shared" si="12"/>
        <v>97822.59</v>
      </c>
      <c r="Q77" s="51">
        <f>IF('Problem1-DATA'!J77&gt;166000,'Problem1-DATA'!L77*0.96,'Problem1-DATA'!L77)</f>
        <v>93856.5</v>
      </c>
      <c r="R77" s="37">
        <f t="shared" si="13"/>
        <v>3966.0899999999965</v>
      </c>
      <c r="S77" s="59">
        <f t="shared" si="14"/>
        <v>0.93656738281249829</v>
      </c>
      <c r="T77">
        <f t="shared" si="15"/>
        <v>73</v>
      </c>
    </row>
    <row r="78" spans="2:20">
      <c r="B78" s="47">
        <f t="shared" si="8"/>
        <v>73</v>
      </c>
      <c r="C78" s="51">
        <f t="shared" si="9"/>
        <v>88832.713754646829</v>
      </c>
      <c r="D78" s="48">
        <f t="shared" si="10"/>
        <v>7173</v>
      </c>
      <c r="E78" s="49">
        <v>74</v>
      </c>
      <c r="F78" s="4" t="s">
        <v>98</v>
      </c>
      <c r="G78" s="5" t="s">
        <v>99</v>
      </c>
      <c r="H78" s="6">
        <v>63361</v>
      </c>
      <c r="I78" s="7">
        <v>73</v>
      </c>
      <c r="J78" s="8">
        <v>95584</v>
      </c>
      <c r="K78" s="9">
        <v>7.5999999999999998E-2</v>
      </c>
      <c r="L78" s="55">
        <f t="shared" si="11"/>
        <v>88411</v>
      </c>
      <c r="M78" s="10">
        <v>7173</v>
      </c>
      <c r="N78" s="11">
        <v>0</v>
      </c>
      <c r="O78" s="12">
        <v>222068</v>
      </c>
      <c r="P78" s="8">
        <f t="shared" si="12"/>
        <v>97495.680000000008</v>
      </c>
      <c r="Q78" s="51">
        <f>IF('Problem1-DATA'!J78&gt;166000,'Problem1-DATA'!L78*0.96,'Problem1-DATA'!L78)</f>
        <v>88411</v>
      </c>
      <c r="R78" s="37">
        <f t="shared" si="13"/>
        <v>9084.6800000000076</v>
      </c>
      <c r="S78" s="59">
        <f t="shared" si="14"/>
        <v>0.26651052558204485</v>
      </c>
      <c r="T78">
        <f t="shared" si="15"/>
        <v>74</v>
      </c>
    </row>
    <row r="79" spans="2:20">
      <c r="B79" s="47">
        <f t="shared" si="8"/>
        <v>80</v>
      </c>
      <c r="C79" s="51">
        <f t="shared" si="9"/>
        <v>84532.200357781767</v>
      </c>
      <c r="D79" s="48">
        <f t="shared" si="10"/>
        <v>22734.496124031008</v>
      </c>
      <c r="E79" s="49">
        <v>75</v>
      </c>
      <c r="F79" s="4" t="s">
        <v>100</v>
      </c>
      <c r="G79" s="5" t="s">
        <v>11</v>
      </c>
      <c r="H79" s="6">
        <v>184000</v>
      </c>
      <c r="I79" s="7">
        <v>80</v>
      </c>
      <c r="J79" s="8">
        <v>94507</v>
      </c>
      <c r="K79" s="9">
        <v>0.11799999999999999</v>
      </c>
      <c r="L79" s="55">
        <f t="shared" si="11"/>
        <v>82776</v>
      </c>
      <c r="M79" s="10">
        <v>11731</v>
      </c>
      <c r="N79" s="11">
        <v>-0.48399999999999999</v>
      </c>
      <c r="O79" s="12">
        <v>251684</v>
      </c>
      <c r="P79" s="8">
        <f t="shared" si="12"/>
        <v>96397.14</v>
      </c>
      <c r="Q79" s="51">
        <f>IF('Problem1-DATA'!J79&gt;166000,'Problem1-DATA'!L79*0.96,'Problem1-DATA'!L79)</f>
        <v>82776</v>
      </c>
      <c r="R79" s="37">
        <f t="shared" si="13"/>
        <v>13621.14</v>
      </c>
      <c r="S79" s="59">
        <f t="shared" si="14"/>
        <v>0.16112351888159573</v>
      </c>
      <c r="T79">
        <f t="shared" si="15"/>
        <v>75</v>
      </c>
    </row>
    <row r="80" spans="2:20">
      <c r="B80" s="47">
        <f t="shared" si="8"/>
        <v>69</v>
      </c>
      <c r="C80" s="51">
        <f t="shared" si="9"/>
        <v>91231.707317073175</v>
      </c>
      <c r="D80" s="48">
        <f t="shared" si="10"/>
        <v>7299.1549295774648</v>
      </c>
      <c r="E80" s="49">
        <v>76</v>
      </c>
      <c r="F80" s="4" t="s">
        <v>101</v>
      </c>
      <c r="G80" s="5" t="s">
        <v>35</v>
      </c>
      <c r="H80" s="6">
        <v>308000</v>
      </c>
      <c r="I80" s="7">
        <v>69</v>
      </c>
      <c r="J80" s="8">
        <v>93512.5</v>
      </c>
      <c r="K80" s="9">
        <v>2.5000000000000001E-2</v>
      </c>
      <c r="L80" s="55">
        <f t="shared" si="11"/>
        <v>83147.7</v>
      </c>
      <c r="M80" s="10">
        <v>10364.799999999999</v>
      </c>
      <c r="N80" s="11">
        <v>0.42</v>
      </c>
      <c r="O80" s="12">
        <v>139045.1</v>
      </c>
      <c r="P80" s="8">
        <f t="shared" si="12"/>
        <v>95382.75</v>
      </c>
      <c r="Q80" s="51">
        <f>IF('Problem1-DATA'!J80&gt;166000,'Problem1-DATA'!L80*0.96,'Problem1-DATA'!L80)</f>
        <v>83147.7</v>
      </c>
      <c r="R80" s="37">
        <f t="shared" si="13"/>
        <v>12235.050000000003</v>
      </c>
      <c r="S80" s="59">
        <f t="shared" si="14"/>
        <v>0.1804424590923128</v>
      </c>
      <c r="T80">
        <f t="shared" si="15"/>
        <v>76</v>
      </c>
    </row>
    <row r="81" spans="2:20">
      <c r="B81" s="47">
        <f t="shared" si="8"/>
        <v>75</v>
      </c>
      <c r="C81" s="51">
        <f t="shared" si="9"/>
        <v>88024.619771863116</v>
      </c>
      <c r="D81" s="48">
        <f t="shared" si="10"/>
        <v>3102.6747195858497</v>
      </c>
      <c r="E81" s="49">
        <v>77</v>
      </c>
      <c r="F81" s="4" t="s">
        <v>102</v>
      </c>
      <c r="G81" s="5" t="s">
        <v>25</v>
      </c>
      <c r="H81" s="6">
        <v>409881</v>
      </c>
      <c r="I81" s="7">
        <v>75</v>
      </c>
      <c r="J81" s="8">
        <v>92601.9</v>
      </c>
      <c r="K81" s="9">
        <v>5.1999999999999998E-2</v>
      </c>
      <c r="L81" s="55">
        <f t="shared" si="11"/>
        <v>89005.9</v>
      </c>
      <c r="M81" s="10">
        <v>3596</v>
      </c>
      <c r="N81" s="11">
        <v>0.159</v>
      </c>
      <c r="O81" s="12">
        <v>95616.5</v>
      </c>
      <c r="P81" s="8">
        <f t="shared" si="12"/>
        <v>94453.937999999995</v>
      </c>
      <c r="Q81" s="51">
        <f>IF('Problem1-DATA'!J81&gt;166000,'Problem1-DATA'!L81*0.96,'Problem1-DATA'!L81)</f>
        <v>89005.9</v>
      </c>
      <c r="R81" s="37">
        <f t="shared" si="13"/>
        <v>5448.0380000000005</v>
      </c>
      <c r="S81" s="59">
        <f t="shared" si="14"/>
        <v>0.51502725250278103</v>
      </c>
      <c r="T81">
        <f t="shared" si="15"/>
        <v>77</v>
      </c>
    </row>
    <row r="82" spans="2:20">
      <c r="B82" s="47">
        <f t="shared" si="8"/>
        <v>88</v>
      </c>
      <c r="C82" s="51">
        <f t="shared" si="9"/>
        <v>81430.538393645198</v>
      </c>
      <c r="D82" s="48">
        <f t="shared" si="10"/>
        <v>-533.4</v>
      </c>
      <c r="E82" s="49">
        <v>78</v>
      </c>
      <c r="F82" s="4" t="s">
        <v>103</v>
      </c>
      <c r="G82" s="5" t="s">
        <v>25</v>
      </c>
      <c r="H82" s="6">
        <v>11828</v>
      </c>
      <c r="I82" s="7">
        <v>88</v>
      </c>
      <c r="J82" s="8">
        <v>92260.800000000003</v>
      </c>
      <c r="K82" s="9">
        <v>0.13300000000000001</v>
      </c>
      <c r="L82" s="55">
        <f t="shared" si="11"/>
        <v>92794.2</v>
      </c>
      <c r="M82" s="10">
        <v>-533.4</v>
      </c>
      <c r="N82" s="11">
        <v>0</v>
      </c>
      <c r="O82" s="12">
        <v>57841.5</v>
      </c>
      <c r="P82" s="8">
        <f t="shared" si="12"/>
        <v>94106.016000000003</v>
      </c>
      <c r="Q82" s="51">
        <f>IF('Problem1-DATA'!J82&gt;166000,'Problem1-DATA'!L82*0.96,'Problem1-DATA'!L82)</f>
        <v>92794.2</v>
      </c>
      <c r="R82" s="37">
        <f t="shared" si="13"/>
        <v>1311.8160000000062</v>
      </c>
      <c r="S82" s="59">
        <f t="shared" si="14"/>
        <v>-3.459347581552318</v>
      </c>
      <c r="T82">
        <f t="shared" si="15"/>
        <v>78</v>
      </c>
    </row>
    <row r="83" spans="2:20">
      <c r="B83" s="47">
        <f t="shared" si="8"/>
        <v>70</v>
      </c>
      <c r="C83" s="51">
        <f t="shared" si="9"/>
        <v>90034.213098729233</v>
      </c>
      <c r="D83" s="48">
        <f t="shared" si="10"/>
        <v>3842.2131147540986</v>
      </c>
      <c r="E83" s="49">
        <v>79</v>
      </c>
      <c r="F83" s="4" t="s">
        <v>104</v>
      </c>
      <c r="G83" s="5" t="s">
        <v>11</v>
      </c>
      <c r="H83" s="6">
        <v>63900</v>
      </c>
      <c r="I83" s="7">
        <v>70</v>
      </c>
      <c r="J83" s="8">
        <v>92105</v>
      </c>
      <c r="K83" s="9">
        <v>2.3E-2</v>
      </c>
      <c r="L83" s="55">
        <f t="shared" si="11"/>
        <v>88355</v>
      </c>
      <c r="M83" s="10">
        <v>3750</v>
      </c>
      <c r="N83" s="11">
        <v>-2.4E-2</v>
      </c>
      <c r="O83" s="12">
        <v>71571</v>
      </c>
      <c r="P83" s="8">
        <f t="shared" si="12"/>
        <v>93947.1</v>
      </c>
      <c r="Q83" s="51">
        <f>IF('Problem1-DATA'!J83&gt;166000,'Problem1-DATA'!L83*0.96,'Problem1-DATA'!L83)</f>
        <v>88355</v>
      </c>
      <c r="R83" s="37">
        <f t="shared" si="13"/>
        <v>5592.1000000000058</v>
      </c>
      <c r="S83" s="59">
        <f t="shared" si="14"/>
        <v>0.4912266666666682</v>
      </c>
      <c r="T83">
        <f t="shared" si="15"/>
        <v>79</v>
      </c>
    </row>
    <row r="84" spans="2:20">
      <c r="B84" s="47">
        <f t="shared" si="8"/>
        <v>86</v>
      </c>
      <c r="C84" s="51">
        <f t="shared" si="9"/>
        <v>82203.75335120644</v>
      </c>
      <c r="D84" s="48">
        <f t="shared" si="10"/>
        <v>3152.9945553539014</v>
      </c>
      <c r="E84" s="49">
        <v>80</v>
      </c>
      <c r="F84" s="4" t="s">
        <v>105</v>
      </c>
      <c r="G84" s="5" t="s">
        <v>13</v>
      </c>
      <c r="H84" s="6">
        <v>421274</v>
      </c>
      <c r="I84" s="7">
        <v>86</v>
      </c>
      <c r="J84" s="8">
        <v>91986</v>
      </c>
      <c r="K84" s="9">
        <v>0.11899999999999999</v>
      </c>
      <c r="L84" s="55">
        <f t="shared" si="11"/>
        <v>88511.4</v>
      </c>
      <c r="M84" s="10">
        <v>3474.6</v>
      </c>
      <c r="N84" s="11">
        <v>0.10199999999999999</v>
      </c>
      <c r="O84" s="12">
        <v>209651.5</v>
      </c>
      <c r="P84" s="8">
        <f t="shared" si="12"/>
        <v>93825.72</v>
      </c>
      <c r="Q84" s="51">
        <f>IF('Problem1-DATA'!J84&gt;166000,'Problem1-DATA'!L84*0.96,'Problem1-DATA'!L84)</f>
        <v>88511.4</v>
      </c>
      <c r="R84" s="37">
        <f t="shared" si="13"/>
        <v>5314.320000000007</v>
      </c>
      <c r="S84" s="59">
        <f t="shared" si="14"/>
        <v>0.52947677430495799</v>
      </c>
      <c r="T84">
        <f t="shared" si="15"/>
        <v>80</v>
      </c>
    </row>
    <row r="85" spans="2:20">
      <c r="B85" s="47">
        <f t="shared" si="8"/>
        <v>68</v>
      </c>
      <c r="C85" s="51">
        <f t="shared" si="9"/>
        <v>91315.988083416087</v>
      </c>
      <c r="D85" s="48">
        <f t="shared" si="10"/>
        <v>-662.1</v>
      </c>
      <c r="E85" s="49">
        <v>81</v>
      </c>
      <c r="F85" s="4" t="s">
        <v>106</v>
      </c>
      <c r="G85" s="5" t="s">
        <v>40</v>
      </c>
      <c r="H85" s="6">
        <v>363862</v>
      </c>
      <c r="I85" s="7">
        <v>68</v>
      </c>
      <c r="J85" s="8">
        <v>91955.199999999997</v>
      </c>
      <c r="K85" s="9">
        <v>7.0000000000000001E-3</v>
      </c>
      <c r="L85" s="55">
        <f t="shared" si="11"/>
        <v>92617.3</v>
      </c>
      <c r="M85" s="10">
        <v>-662.1</v>
      </c>
      <c r="N85" s="11">
        <v>0</v>
      </c>
      <c r="O85" s="12">
        <v>54153.1</v>
      </c>
      <c r="P85" s="8">
        <f t="shared" si="12"/>
        <v>93794.304000000004</v>
      </c>
      <c r="Q85" s="51">
        <f>IF('Problem1-DATA'!J85&gt;166000,'Problem1-DATA'!L85*0.96,'Problem1-DATA'!L85)</f>
        <v>92617.3</v>
      </c>
      <c r="R85" s="37">
        <f t="shared" si="13"/>
        <v>1177.0040000000008</v>
      </c>
      <c r="S85" s="59">
        <f t="shared" si="14"/>
        <v>-2.777683129436642</v>
      </c>
      <c r="T85">
        <f t="shared" si="15"/>
        <v>81</v>
      </c>
    </row>
    <row r="86" spans="2:20">
      <c r="B86" s="47">
        <f t="shared" si="8"/>
        <v>65</v>
      </c>
      <c r="C86" s="51">
        <f t="shared" si="9"/>
        <v>93265.846153846156</v>
      </c>
      <c r="D86" s="48">
        <f t="shared" si="10"/>
        <v>1399.562554680665</v>
      </c>
      <c r="E86" s="49">
        <v>82</v>
      </c>
      <c r="F86" s="4" t="s">
        <v>107</v>
      </c>
      <c r="G86" s="5" t="s">
        <v>13</v>
      </c>
      <c r="H86" s="6">
        <v>167528</v>
      </c>
      <c r="I86" s="7">
        <v>65</v>
      </c>
      <c r="J86" s="8">
        <v>90934.2</v>
      </c>
      <c r="K86" s="9">
        <v>-2.5000000000000001E-2</v>
      </c>
      <c r="L86" s="55">
        <f t="shared" si="11"/>
        <v>89334.5</v>
      </c>
      <c r="M86" s="10">
        <v>1599.7</v>
      </c>
      <c r="N86" s="11">
        <v>0.14299999999999999</v>
      </c>
      <c r="O86" s="12">
        <v>66397.100000000006</v>
      </c>
      <c r="P86" s="8">
        <f t="shared" si="12"/>
        <v>92752.884000000005</v>
      </c>
      <c r="Q86" s="51">
        <f>IF('Problem1-DATA'!J86&gt;166000,'Problem1-DATA'!L86*0.96,'Problem1-DATA'!L86)</f>
        <v>89334.5</v>
      </c>
      <c r="R86" s="37">
        <f t="shared" si="13"/>
        <v>3418.3840000000055</v>
      </c>
      <c r="S86" s="59">
        <f t="shared" si="14"/>
        <v>1.1368906670000658</v>
      </c>
      <c r="T86">
        <f t="shared" si="15"/>
        <v>82</v>
      </c>
    </row>
    <row r="87" spans="2:20">
      <c r="B87" s="47">
        <f t="shared" si="8"/>
        <v>89</v>
      </c>
      <c r="C87" s="51">
        <f t="shared" si="9"/>
        <v>79999.823788546259</v>
      </c>
      <c r="D87" s="48">
        <f t="shared" si="10"/>
        <v>3804.2187499999995</v>
      </c>
      <c r="E87" s="49">
        <v>83</v>
      </c>
      <c r="F87" s="4" t="s">
        <v>108</v>
      </c>
      <c r="G87" s="5" t="s">
        <v>47</v>
      </c>
      <c r="H87" s="6">
        <v>31701</v>
      </c>
      <c r="I87" s="7">
        <v>89</v>
      </c>
      <c r="J87" s="8">
        <v>90799.8</v>
      </c>
      <c r="K87" s="9">
        <v>0.13500000000000001</v>
      </c>
      <c r="L87" s="55">
        <f t="shared" si="11"/>
        <v>85930.400000000009</v>
      </c>
      <c r="M87" s="10">
        <v>4869.3999999999996</v>
      </c>
      <c r="N87" s="11">
        <v>0.28000000000000003</v>
      </c>
      <c r="O87" s="12">
        <v>135300.29999999999</v>
      </c>
      <c r="P87" s="8">
        <f t="shared" si="12"/>
        <v>92615.796000000002</v>
      </c>
      <c r="Q87" s="51">
        <f>IF('Problem1-DATA'!J87&gt;166000,'Problem1-DATA'!L87*0.96,'Problem1-DATA'!L87)</f>
        <v>85930.400000000009</v>
      </c>
      <c r="R87" s="37">
        <f t="shared" si="13"/>
        <v>6685.3959999999934</v>
      </c>
      <c r="S87" s="59">
        <f t="shared" si="14"/>
        <v>0.37294040333511191</v>
      </c>
      <c r="T87">
        <f t="shared" si="15"/>
        <v>83</v>
      </c>
    </row>
    <row r="88" spans="2:20">
      <c r="B88" s="47">
        <f t="shared" si="8"/>
        <v>93</v>
      </c>
      <c r="C88" s="51">
        <f t="shared" si="9"/>
        <v>78664.0625</v>
      </c>
      <c r="D88" s="48">
        <f t="shared" si="10"/>
        <v>-2310</v>
      </c>
      <c r="E88" s="49">
        <v>84</v>
      </c>
      <c r="F88" s="4" t="s">
        <v>109</v>
      </c>
      <c r="G88" s="5" t="s">
        <v>11</v>
      </c>
      <c r="H88" s="6">
        <v>157000</v>
      </c>
      <c r="I88" s="7">
        <v>93</v>
      </c>
      <c r="J88" s="8">
        <v>90621</v>
      </c>
      <c r="K88" s="9">
        <v>0.152</v>
      </c>
      <c r="L88" s="55">
        <f t="shared" si="11"/>
        <v>92931</v>
      </c>
      <c r="M88" s="10">
        <v>-2310</v>
      </c>
      <c r="N88" s="11">
        <v>0</v>
      </c>
      <c r="O88" s="12">
        <v>111820</v>
      </c>
      <c r="P88" s="8">
        <f t="shared" si="12"/>
        <v>92433.42</v>
      </c>
      <c r="Q88" s="51">
        <f>IF('Problem1-DATA'!J88&gt;166000,'Problem1-DATA'!L88*0.96,'Problem1-DATA'!L88)</f>
        <v>92931</v>
      </c>
      <c r="R88" s="37">
        <f t="shared" si="13"/>
        <v>-497.58000000000175</v>
      </c>
      <c r="S88" s="59">
        <f t="shared" si="14"/>
        <v>-0.78459740259740185</v>
      </c>
      <c r="T88">
        <f t="shared" si="15"/>
        <v>84</v>
      </c>
    </row>
    <row r="89" spans="2:20">
      <c r="B89" s="47">
        <f t="shared" si="8"/>
        <v>77</v>
      </c>
      <c r="C89" s="51">
        <f t="shared" si="9"/>
        <v>87386.003861003846</v>
      </c>
      <c r="D89" s="48">
        <f t="shared" si="10"/>
        <v>7463.2388663967622</v>
      </c>
      <c r="E89" s="49">
        <v>85</v>
      </c>
      <c r="F89" s="4" t="s">
        <v>110</v>
      </c>
      <c r="G89" s="5" t="s">
        <v>111</v>
      </c>
      <c r="H89" s="6">
        <v>194015</v>
      </c>
      <c r="I89" s="7">
        <v>77</v>
      </c>
      <c r="J89" s="8">
        <v>90531.9</v>
      </c>
      <c r="K89" s="9">
        <v>3.5999999999999997E-2</v>
      </c>
      <c r="L89" s="55">
        <f t="shared" si="11"/>
        <v>81314.799999999988</v>
      </c>
      <c r="M89" s="10">
        <v>9217.1</v>
      </c>
      <c r="N89" s="11">
        <v>0.23499999999999999</v>
      </c>
      <c r="O89" s="12">
        <v>1667946.8</v>
      </c>
      <c r="P89" s="8">
        <f t="shared" si="12"/>
        <v>92342.538</v>
      </c>
      <c r="Q89" s="51">
        <f>IF('Problem1-DATA'!J89&gt;166000,'Problem1-DATA'!L89*0.96,'Problem1-DATA'!L89)</f>
        <v>81314.799999999988</v>
      </c>
      <c r="R89" s="37">
        <f t="shared" si="13"/>
        <v>11027.738000000012</v>
      </c>
      <c r="S89" s="59">
        <f t="shared" si="14"/>
        <v>0.19644334986058648</v>
      </c>
      <c r="T89">
        <f t="shared" si="15"/>
        <v>85</v>
      </c>
    </row>
    <row r="90" spans="2:20">
      <c r="B90" s="47">
        <f t="shared" si="8"/>
        <v>115</v>
      </c>
      <c r="C90" s="51">
        <f t="shared" si="9"/>
        <v>72044</v>
      </c>
      <c r="D90" s="48">
        <f t="shared" si="10"/>
        <v>3807.4880278624296</v>
      </c>
      <c r="E90" s="49">
        <v>86</v>
      </c>
      <c r="F90" s="4" t="s">
        <v>112</v>
      </c>
      <c r="G90" s="5" t="s">
        <v>66</v>
      </c>
      <c r="H90" s="6">
        <v>308000</v>
      </c>
      <c r="I90" s="7">
        <v>115</v>
      </c>
      <c r="J90" s="8">
        <v>90055</v>
      </c>
      <c r="K90" s="9">
        <v>0.25</v>
      </c>
      <c r="L90" s="55">
        <f t="shared" si="11"/>
        <v>81309.2</v>
      </c>
      <c r="M90" s="10">
        <v>8745.7999999999993</v>
      </c>
      <c r="N90" s="11">
        <v>1.2969999999999999</v>
      </c>
      <c r="O90" s="12">
        <v>189980.1</v>
      </c>
      <c r="P90" s="8">
        <f t="shared" si="12"/>
        <v>91856.1</v>
      </c>
      <c r="Q90" s="51">
        <f>IF('Problem1-DATA'!J90&gt;166000,'Problem1-DATA'!L90*0.96,'Problem1-DATA'!L90)</f>
        <v>81309.2</v>
      </c>
      <c r="R90" s="37">
        <f t="shared" si="13"/>
        <v>10546.900000000009</v>
      </c>
      <c r="S90" s="59">
        <f t="shared" si="14"/>
        <v>0.2059388506483123</v>
      </c>
      <c r="T90">
        <f t="shared" si="15"/>
        <v>86</v>
      </c>
    </row>
    <row r="91" spans="2:20">
      <c r="B91" s="47">
        <f t="shared" si="8"/>
        <v>125</v>
      </c>
      <c r="C91" s="51">
        <f t="shared" si="9"/>
        <v>69508.281733746131</v>
      </c>
      <c r="D91" s="48">
        <f t="shared" si="10"/>
        <v>2854.3991416309018</v>
      </c>
      <c r="E91" s="49">
        <v>87</v>
      </c>
      <c r="F91" s="4" t="s">
        <v>113</v>
      </c>
      <c r="G91" s="5" t="s">
        <v>13</v>
      </c>
      <c r="H91" s="6">
        <v>142451</v>
      </c>
      <c r="I91" s="7">
        <v>125</v>
      </c>
      <c r="J91" s="8">
        <v>89804.7</v>
      </c>
      <c r="K91" s="9">
        <v>0.29199999999999998</v>
      </c>
      <c r="L91" s="55">
        <f t="shared" si="11"/>
        <v>87144.4</v>
      </c>
      <c r="M91" s="10">
        <v>2660.3</v>
      </c>
      <c r="N91" s="11">
        <v>-6.8000000000000005E-2</v>
      </c>
      <c r="O91" s="12">
        <v>66682.899999999994</v>
      </c>
      <c r="P91" s="8">
        <f t="shared" si="12"/>
        <v>91600.793999999994</v>
      </c>
      <c r="Q91" s="51">
        <f>IF('Problem1-DATA'!J91&gt;166000,'Problem1-DATA'!L91*0.96,'Problem1-DATA'!L91)</f>
        <v>87144.4</v>
      </c>
      <c r="R91" s="37">
        <f t="shared" si="13"/>
        <v>4456.3940000000002</v>
      </c>
      <c r="S91" s="59">
        <f t="shared" si="14"/>
        <v>0.67514716385370066</v>
      </c>
      <c r="T91">
        <f t="shared" si="15"/>
        <v>87</v>
      </c>
    </row>
    <row r="92" spans="2:20">
      <c r="B92" s="47">
        <f t="shared" si="8"/>
        <v>98</v>
      </c>
      <c r="C92" s="51">
        <f t="shared" si="9"/>
        <v>76768.127147766339</v>
      </c>
      <c r="D92" s="48">
        <f t="shared" si="10"/>
        <v>753.38345864661653</v>
      </c>
      <c r="E92" s="49">
        <v>88</v>
      </c>
      <c r="F92" s="4" t="s">
        <v>114</v>
      </c>
      <c r="G92" s="5" t="s">
        <v>13</v>
      </c>
      <c r="H92" s="6">
        <v>66713</v>
      </c>
      <c r="I92" s="7">
        <v>98</v>
      </c>
      <c r="J92" s="8">
        <v>89358.1</v>
      </c>
      <c r="K92" s="9">
        <v>0.16400000000000001</v>
      </c>
      <c r="L92" s="55">
        <f t="shared" si="11"/>
        <v>88656.700000000012</v>
      </c>
      <c r="M92" s="10">
        <v>701.4</v>
      </c>
      <c r="N92" s="11">
        <v>-6.9000000000000006E-2</v>
      </c>
      <c r="O92" s="12">
        <v>71332.7</v>
      </c>
      <c r="P92" s="8">
        <f t="shared" si="12"/>
        <v>91145.262000000002</v>
      </c>
      <c r="Q92" s="51">
        <f>IF('Problem1-DATA'!J92&gt;166000,'Problem1-DATA'!L92*0.96,'Problem1-DATA'!L92)</f>
        <v>88656.700000000012</v>
      </c>
      <c r="R92" s="37">
        <f t="shared" si="13"/>
        <v>2488.5619999999908</v>
      </c>
      <c r="S92" s="59">
        <f t="shared" si="14"/>
        <v>2.5479925862560462</v>
      </c>
      <c r="T92">
        <f t="shared" si="15"/>
        <v>88</v>
      </c>
    </row>
    <row r="93" spans="2:20">
      <c r="B93" s="47">
        <f t="shared" si="8"/>
        <v>83</v>
      </c>
      <c r="C93" s="51">
        <f t="shared" si="9"/>
        <v>84171.253534401505</v>
      </c>
      <c r="D93" s="48">
        <f t="shared" si="10"/>
        <v>4259.0806330067826</v>
      </c>
      <c r="E93" s="49">
        <v>89</v>
      </c>
      <c r="F93" s="4" t="s">
        <v>115</v>
      </c>
      <c r="G93" s="5" t="s">
        <v>47</v>
      </c>
      <c r="H93" s="6">
        <v>69272</v>
      </c>
      <c r="I93" s="7">
        <v>83</v>
      </c>
      <c r="J93" s="8">
        <v>89305.7</v>
      </c>
      <c r="K93" s="9">
        <v>6.0999999999999999E-2</v>
      </c>
      <c r="L93" s="55">
        <f t="shared" si="11"/>
        <v>83653.899999999994</v>
      </c>
      <c r="M93" s="10">
        <v>5651.8</v>
      </c>
      <c r="N93" s="11">
        <v>0.32700000000000001</v>
      </c>
      <c r="O93" s="12">
        <v>189079.6</v>
      </c>
      <c r="P93" s="8">
        <f t="shared" si="12"/>
        <v>91091.813999999998</v>
      </c>
      <c r="Q93" s="51">
        <f>IF('Problem1-DATA'!J93&gt;166000,'Problem1-DATA'!L93*0.96,'Problem1-DATA'!L93)</f>
        <v>83653.899999999994</v>
      </c>
      <c r="R93" s="37">
        <f t="shared" si="13"/>
        <v>7437.9140000000043</v>
      </c>
      <c r="S93" s="59">
        <f t="shared" si="14"/>
        <v>0.31602569093032379</v>
      </c>
      <c r="T93">
        <f t="shared" si="15"/>
        <v>89</v>
      </c>
    </row>
    <row r="94" spans="2:20">
      <c r="B94" s="47">
        <f t="shared" si="8"/>
        <v>81</v>
      </c>
      <c r="C94" s="51">
        <f t="shared" si="9"/>
        <v>84471.901608325454</v>
      </c>
      <c r="D94" s="48">
        <f t="shared" si="10"/>
        <v>3902.5954198473278</v>
      </c>
      <c r="E94" s="49">
        <v>90</v>
      </c>
      <c r="F94" s="4" t="s">
        <v>116</v>
      </c>
      <c r="G94" s="5" t="s">
        <v>25</v>
      </c>
      <c r="H94" s="6">
        <v>215675</v>
      </c>
      <c r="I94" s="7">
        <v>81</v>
      </c>
      <c r="J94" s="8">
        <v>89286.8</v>
      </c>
      <c r="K94" s="9">
        <v>5.7000000000000002E-2</v>
      </c>
      <c r="L94" s="55">
        <f t="shared" si="11"/>
        <v>86730.6</v>
      </c>
      <c r="M94" s="10">
        <v>2556.1999999999998</v>
      </c>
      <c r="N94" s="11">
        <v>-0.34499999999999997</v>
      </c>
      <c r="O94" s="12">
        <v>166163.6</v>
      </c>
      <c r="P94" s="8">
        <f t="shared" si="12"/>
        <v>91072.536000000007</v>
      </c>
      <c r="Q94" s="51">
        <f>IF('Problem1-DATA'!J94&gt;166000,'Problem1-DATA'!L94*0.96,'Problem1-DATA'!L94)</f>
        <v>86730.6</v>
      </c>
      <c r="R94" s="37">
        <f t="shared" si="13"/>
        <v>4341.9360000000015</v>
      </c>
      <c r="S94" s="59">
        <f t="shared" si="14"/>
        <v>0.69859009467177913</v>
      </c>
      <c r="T94">
        <f t="shared" si="15"/>
        <v>90</v>
      </c>
    </row>
    <row r="95" spans="2:20">
      <c r="B95" s="47">
        <f t="shared" si="8"/>
        <v>82</v>
      </c>
      <c r="C95" s="51">
        <f t="shared" si="9"/>
        <v>84199.237368922782</v>
      </c>
      <c r="D95" s="48">
        <f t="shared" si="10"/>
        <v>4114.6592709984152</v>
      </c>
      <c r="E95" s="49">
        <v>91</v>
      </c>
      <c r="F95" s="4" t="s">
        <v>117</v>
      </c>
      <c r="G95" s="5" t="s">
        <v>40</v>
      </c>
      <c r="H95" s="6">
        <v>73346</v>
      </c>
      <c r="I95" s="7">
        <v>82</v>
      </c>
      <c r="J95" s="8">
        <v>88325</v>
      </c>
      <c r="K95" s="9">
        <v>4.9000000000000002E-2</v>
      </c>
      <c r="L95" s="55">
        <f t="shared" si="11"/>
        <v>83132.3</v>
      </c>
      <c r="M95" s="10">
        <v>5192.7</v>
      </c>
      <c r="N95" s="11">
        <v>0.26200000000000001</v>
      </c>
      <c r="O95" s="12">
        <v>1856682.3</v>
      </c>
      <c r="P95" s="8">
        <f t="shared" si="12"/>
        <v>90091.5</v>
      </c>
      <c r="Q95" s="51">
        <f>IF('Problem1-DATA'!J95&gt;166000,'Problem1-DATA'!L95*0.96,'Problem1-DATA'!L95)</f>
        <v>83132.3</v>
      </c>
      <c r="R95" s="37">
        <f t="shared" si="13"/>
        <v>6959.1999999999971</v>
      </c>
      <c r="S95" s="59">
        <f t="shared" si="14"/>
        <v>0.3401891116374906</v>
      </c>
      <c r="T95">
        <f t="shared" si="15"/>
        <v>91</v>
      </c>
    </row>
    <row r="96" spans="2:20">
      <c r="B96" s="47">
        <f t="shared" si="8"/>
        <v>59</v>
      </c>
      <c r="C96" s="51">
        <f t="shared" si="9"/>
        <v>100521.55074116305</v>
      </c>
      <c r="D96" s="48">
        <f t="shared" si="10"/>
        <v>2377.8359511343806</v>
      </c>
      <c r="E96" s="49">
        <v>92</v>
      </c>
      <c r="F96" s="4" t="s">
        <v>118</v>
      </c>
      <c r="G96" s="5" t="s">
        <v>47</v>
      </c>
      <c r="H96" s="6">
        <v>70734</v>
      </c>
      <c r="I96" s="7">
        <v>59</v>
      </c>
      <c r="J96" s="8">
        <v>88157.4</v>
      </c>
      <c r="K96" s="9">
        <v>-0.123</v>
      </c>
      <c r="L96" s="55">
        <f t="shared" si="11"/>
        <v>85432.4</v>
      </c>
      <c r="M96" s="10">
        <v>2725</v>
      </c>
      <c r="N96" s="11">
        <v>0.14599999999999999</v>
      </c>
      <c r="O96" s="12">
        <v>589590.30000000005</v>
      </c>
      <c r="P96" s="8">
        <f t="shared" si="12"/>
        <v>89920.547999999995</v>
      </c>
      <c r="Q96" s="51">
        <f>IF('Problem1-DATA'!J96&gt;166000,'Problem1-DATA'!L96*0.96,'Problem1-DATA'!L96)</f>
        <v>85432.4</v>
      </c>
      <c r="R96" s="37">
        <f t="shared" si="13"/>
        <v>4488.148000000001</v>
      </c>
      <c r="S96" s="59">
        <f t="shared" si="14"/>
        <v>0.64702678899082611</v>
      </c>
      <c r="T96">
        <f t="shared" si="15"/>
        <v>92</v>
      </c>
    </row>
    <row r="97" spans="2:20">
      <c r="B97" s="47">
        <f t="shared" si="8"/>
        <v>91</v>
      </c>
      <c r="C97" s="51">
        <f t="shared" si="9"/>
        <v>79406.216216216199</v>
      </c>
      <c r="D97" s="48">
        <f t="shared" si="10"/>
        <v>1545.0292397660819</v>
      </c>
      <c r="E97" s="49">
        <v>93</v>
      </c>
      <c r="F97" s="4" t="s">
        <v>119</v>
      </c>
      <c r="G97" s="5" t="s">
        <v>13</v>
      </c>
      <c r="H97" s="6">
        <v>178572</v>
      </c>
      <c r="I97" s="7">
        <v>91</v>
      </c>
      <c r="J97" s="8">
        <v>88140.9</v>
      </c>
      <c r="K97" s="9">
        <v>0.11</v>
      </c>
      <c r="L97" s="55">
        <f t="shared" si="11"/>
        <v>86555.7</v>
      </c>
      <c r="M97" s="10">
        <v>1585.2</v>
      </c>
      <c r="N97" s="11">
        <v>2.5999999999999999E-2</v>
      </c>
      <c r="O97" s="12">
        <v>198943.7</v>
      </c>
      <c r="P97" s="8">
        <f t="shared" si="12"/>
        <v>89903.717999999993</v>
      </c>
      <c r="Q97" s="51">
        <f>IF('Problem1-DATA'!J97&gt;166000,'Problem1-DATA'!L97*0.96,'Problem1-DATA'!L97)</f>
        <v>86555.7</v>
      </c>
      <c r="R97" s="37">
        <f t="shared" si="13"/>
        <v>3348.0179999999964</v>
      </c>
      <c r="S97" s="59">
        <f t="shared" si="14"/>
        <v>1.112047691143071</v>
      </c>
      <c r="T97">
        <f t="shared" si="15"/>
        <v>93</v>
      </c>
    </row>
    <row r="98" spans="2:20">
      <c r="B98" s="47">
        <f t="shared" si="8"/>
        <v>78</v>
      </c>
      <c r="C98" s="51">
        <f t="shared" si="9"/>
        <v>85270.542635658916</v>
      </c>
      <c r="D98" s="48">
        <f t="shared" si="10"/>
        <v>3569.7916666666665</v>
      </c>
      <c r="E98" s="49">
        <v>94</v>
      </c>
      <c r="F98" s="4" t="s">
        <v>120</v>
      </c>
      <c r="G98" s="5" t="s">
        <v>33</v>
      </c>
      <c r="H98" s="6">
        <v>122217</v>
      </c>
      <c r="I98" s="7">
        <v>78</v>
      </c>
      <c r="J98" s="8">
        <v>87999.2</v>
      </c>
      <c r="K98" s="9">
        <v>3.2000000000000001E-2</v>
      </c>
      <c r="L98" s="55">
        <f t="shared" si="11"/>
        <v>86628.4</v>
      </c>
      <c r="M98" s="10">
        <v>1370.8</v>
      </c>
      <c r="N98" s="11">
        <v>-0.61599999999999999</v>
      </c>
      <c r="O98" s="12">
        <v>161921.4</v>
      </c>
      <c r="P98" s="8">
        <f t="shared" si="12"/>
        <v>89759.183999999994</v>
      </c>
      <c r="Q98" s="51">
        <f>IF('Problem1-DATA'!J98&gt;166000,'Problem1-DATA'!L98*0.96,'Problem1-DATA'!L98)</f>
        <v>86628.4</v>
      </c>
      <c r="R98" s="37">
        <f t="shared" si="13"/>
        <v>3130.7839999999997</v>
      </c>
      <c r="S98" s="59">
        <f t="shared" si="14"/>
        <v>1.2839101254741754</v>
      </c>
      <c r="T98">
        <f t="shared" si="15"/>
        <v>94</v>
      </c>
    </row>
    <row r="99" spans="2:20">
      <c r="B99" s="47">
        <f t="shared" si="8"/>
        <v>107</v>
      </c>
      <c r="C99" s="51">
        <f t="shared" si="9"/>
        <v>73820.354729729734</v>
      </c>
      <c r="D99" s="48">
        <f t="shared" si="10"/>
        <v>-9377.9</v>
      </c>
      <c r="E99" s="49">
        <v>95</v>
      </c>
      <c r="F99" s="4" t="s">
        <v>121</v>
      </c>
      <c r="G99" s="5" t="s">
        <v>122</v>
      </c>
      <c r="H99" s="6">
        <v>131108</v>
      </c>
      <c r="I99" s="7">
        <v>107</v>
      </c>
      <c r="J99" s="8">
        <v>87403.3</v>
      </c>
      <c r="K99" s="9">
        <v>0.184</v>
      </c>
      <c r="L99" s="55">
        <f t="shared" si="11"/>
        <v>96781.2</v>
      </c>
      <c r="M99" s="10">
        <v>-9377.9</v>
      </c>
      <c r="N99" s="11">
        <v>0</v>
      </c>
      <c r="O99" s="12">
        <v>105384.4</v>
      </c>
      <c r="P99" s="8">
        <f t="shared" si="12"/>
        <v>89151.366000000009</v>
      </c>
      <c r="Q99" s="51">
        <f>IF('Problem1-DATA'!J99&gt;166000,'Problem1-DATA'!L99*0.96,'Problem1-DATA'!L99)</f>
        <v>96781.2</v>
      </c>
      <c r="R99" s="37">
        <f t="shared" si="13"/>
        <v>-7629.833999999988</v>
      </c>
      <c r="S99" s="59">
        <f t="shared" si="14"/>
        <v>-0.18640271276085388</v>
      </c>
      <c r="T99">
        <f t="shared" si="15"/>
        <v>95</v>
      </c>
    </row>
    <row r="100" spans="2:20">
      <c r="B100" s="47">
        <f t="shared" si="8"/>
        <v>108</v>
      </c>
      <c r="C100" s="51">
        <f t="shared" si="9"/>
        <v>73477.123633305295</v>
      </c>
      <c r="D100" s="48">
        <f t="shared" si="10"/>
        <v>2174.9022164276403</v>
      </c>
      <c r="E100" s="49">
        <v>96</v>
      </c>
      <c r="F100" s="4" t="s">
        <v>123</v>
      </c>
      <c r="G100" s="5" t="s">
        <v>40</v>
      </c>
      <c r="H100" s="6">
        <v>216539</v>
      </c>
      <c r="I100" s="7">
        <v>108</v>
      </c>
      <c r="J100" s="8">
        <v>87364.3</v>
      </c>
      <c r="K100" s="9">
        <v>0.189</v>
      </c>
      <c r="L100" s="55">
        <f t="shared" si="11"/>
        <v>84028</v>
      </c>
      <c r="M100" s="10">
        <v>3336.3</v>
      </c>
      <c r="N100" s="11">
        <v>0.53400000000000003</v>
      </c>
      <c r="O100" s="12">
        <v>70811.100000000006</v>
      </c>
      <c r="P100" s="8">
        <f t="shared" si="12"/>
        <v>89111.58600000001</v>
      </c>
      <c r="Q100" s="51">
        <f>IF('Problem1-DATA'!J100&gt;166000,'Problem1-DATA'!L100*0.96,'Problem1-DATA'!L100)</f>
        <v>84028</v>
      </c>
      <c r="R100" s="37">
        <f t="shared" si="13"/>
        <v>5083.5860000000102</v>
      </c>
      <c r="S100" s="59">
        <f t="shared" si="14"/>
        <v>0.52371968947636904</v>
      </c>
      <c r="T100">
        <f t="shared" si="15"/>
        <v>96</v>
      </c>
    </row>
    <row r="101" spans="2:20">
      <c r="B101" s="47">
        <f t="shared" si="8"/>
        <v>96</v>
      </c>
      <c r="C101" s="51">
        <f t="shared" si="9"/>
        <v>77203.743315508036</v>
      </c>
      <c r="D101" s="48">
        <f t="shared" si="10"/>
        <v>3142.6320667284526</v>
      </c>
      <c r="E101" s="49">
        <v>97</v>
      </c>
      <c r="F101" s="4" t="s">
        <v>124</v>
      </c>
      <c r="G101" s="5" t="s">
        <v>13</v>
      </c>
      <c r="H101" s="6">
        <v>387525</v>
      </c>
      <c r="I101" s="7">
        <v>96</v>
      </c>
      <c r="J101" s="8">
        <v>86622.6</v>
      </c>
      <c r="K101" s="9">
        <v>0.122</v>
      </c>
      <c r="L101" s="55">
        <f t="shared" si="11"/>
        <v>83231.700000000012</v>
      </c>
      <c r="M101" s="10">
        <v>3390.9</v>
      </c>
      <c r="N101" s="11">
        <v>7.9000000000000001E-2</v>
      </c>
      <c r="O101" s="12">
        <v>58175</v>
      </c>
      <c r="P101" s="8">
        <f t="shared" si="12"/>
        <v>88355.052000000011</v>
      </c>
      <c r="Q101" s="51">
        <f>IF('Problem1-DATA'!J101&gt;166000,'Problem1-DATA'!L101*0.96,'Problem1-DATA'!L101)</f>
        <v>83231.700000000012</v>
      </c>
      <c r="R101" s="37">
        <f t="shared" si="13"/>
        <v>5123.351999999999</v>
      </c>
      <c r="S101" s="59">
        <f t="shared" si="14"/>
        <v>0.51091214721755251</v>
      </c>
      <c r="T101">
        <f t="shared" si="15"/>
        <v>97</v>
      </c>
    </row>
    <row r="102" spans="2:20">
      <c r="B102" s="47">
        <f t="shared" si="8"/>
        <v>85</v>
      </c>
      <c r="C102" s="51">
        <f t="shared" si="9"/>
        <v>82638.072519083958</v>
      </c>
      <c r="D102" s="48">
        <f t="shared" si="10"/>
        <v>9379.4399410464266</v>
      </c>
      <c r="E102" s="49">
        <v>98</v>
      </c>
      <c r="F102" s="4" t="s">
        <v>125</v>
      </c>
      <c r="G102" s="5" t="s">
        <v>27</v>
      </c>
      <c r="H102" s="6">
        <v>76866</v>
      </c>
      <c r="I102" s="7">
        <v>85</v>
      </c>
      <c r="J102" s="8">
        <v>86604.7</v>
      </c>
      <c r="K102" s="9">
        <v>4.8000000000000001E-2</v>
      </c>
      <c r="L102" s="55">
        <f t="shared" si="11"/>
        <v>73876.800000000003</v>
      </c>
      <c r="M102" s="10">
        <v>12727.9</v>
      </c>
      <c r="N102" s="11">
        <v>0.35699999999999998</v>
      </c>
      <c r="O102" s="12">
        <v>326163.20000000001</v>
      </c>
      <c r="P102" s="8">
        <f t="shared" si="12"/>
        <v>88336.793999999994</v>
      </c>
      <c r="Q102" s="51">
        <f>IF('Problem1-DATA'!J102&gt;166000,'Problem1-DATA'!L102*0.96,'Problem1-DATA'!L102)</f>
        <v>73876.800000000003</v>
      </c>
      <c r="R102" s="37">
        <f t="shared" si="13"/>
        <v>14459.993999999992</v>
      </c>
      <c r="S102" s="59">
        <f t="shared" si="14"/>
        <v>0.13608639288492147</v>
      </c>
      <c r="T102">
        <f t="shared" si="15"/>
        <v>98</v>
      </c>
    </row>
    <row r="103" spans="2:20">
      <c r="B103" s="47">
        <f t="shared" si="8"/>
        <v>90</v>
      </c>
      <c r="C103" s="51">
        <f t="shared" si="9"/>
        <v>79603.512014787426</v>
      </c>
      <c r="D103" s="48">
        <f t="shared" si="10"/>
        <v>10800.157356412275</v>
      </c>
      <c r="E103" s="49">
        <v>99</v>
      </c>
      <c r="F103" s="4" t="s">
        <v>126</v>
      </c>
      <c r="G103" s="5" t="s">
        <v>22</v>
      </c>
      <c r="H103" s="6">
        <v>235217</v>
      </c>
      <c r="I103" s="7">
        <v>90</v>
      </c>
      <c r="J103" s="8">
        <v>86131</v>
      </c>
      <c r="K103" s="9">
        <v>8.2000000000000003E-2</v>
      </c>
      <c r="L103" s="55">
        <f t="shared" si="11"/>
        <v>72404</v>
      </c>
      <c r="M103" s="10">
        <v>13727</v>
      </c>
      <c r="N103" s="11">
        <v>0.27100000000000002</v>
      </c>
      <c r="O103" s="12">
        <v>2558124</v>
      </c>
      <c r="P103" s="8">
        <f t="shared" si="12"/>
        <v>87853.62</v>
      </c>
      <c r="Q103" s="51">
        <f>IF('Problem1-DATA'!J103&gt;166000,'Problem1-DATA'!L103*0.96,'Problem1-DATA'!L103)</f>
        <v>72404</v>
      </c>
      <c r="R103" s="37">
        <f t="shared" si="13"/>
        <v>15449.619999999995</v>
      </c>
      <c r="S103" s="59">
        <f t="shared" si="14"/>
        <v>0.1254913673781595</v>
      </c>
      <c r="T103">
        <f t="shared" si="15"/>
        <v>99</v>
      </c>
    </row>
    <row r="104" spans="2:20">
      <c r="B104" s="47">
        <f t="shared" si="8"/>
        <v>147</v>
      </c>
      <c r="C104" s="51">
        <f t="shared" si="9"/>
        <v>62665.451895043734</v>
      </c>
      <c r="D104" s="48">
        <f t="shared" si="10"/>
        <v>1459.9316369160654</v>
      </c>
      <c r="E104" s="49">
        <v>100</v>
      </c>
      <c r="F104" s="4" t="s">
        <v>127</v>
      </c>
      <c r="G104" s="5" t="s">
        <v>11</v>
      </c>
      <c r="H104" s="6">
        <v>98000</v>
      </c>
      <c r="I104" s="7">
        <v>147</v>
      </c>
      <c r="J104" s="8">
        <v>85977</v>
      </c>
      <c r="K104" s="9">
        <v>0.372</v>
      </c>
      <c r="L104" s="55">
        <f t="shared" si="11"/>
        <v>82133</v>
      </c>
      <c r="M104" s="10">
        <v>3844</v>
      </c>
      <c r="N104" s="11">
        <v>1.633</v>
      </c>
      <c r="O104" s="12">
        <v>188030</v>
      </c>
      <c r="P104" s="8">
        <f t="shared" si="12"/>
        <v>87696.540000000008</v>
      </c>
      <c r="Q104" s="51">
        <f>IF('Problem1-DATA'!J104&gt;166000,'Problem1-DATA'!L104*0.96,'Problem1-DATA'!L104)</f>
        <v>82133</v>
      </c>
      <c r="R104" s="37">
        <f t="shared" si="13"/>
        <v>5563.5400000000081</v>
      </c>
      <c r="S104" s="59">
        <f t="shared" si="14"/>
        <v>0.447330905306974</v>
      </c>
      <c r="T104">
        <f t="shared" si="15"/>
        <v>100</v>
      </c>
    </row>
    <row r="105" spans="2:20">
      <c r="B105" s="47">
        <f t="shared" si="8"/>
        <v>113</v>
      </c>
      <c r="C105" s="51">
        <f t="shared" si="9"/>
        <v>72198.903878583471</v>
      </c>
      <c r="D105" s="48">
        <f t="shared" si="10"/>
        <v>4962.3049219687882</v>
      </c>
      <c r="E105" s="49">
        <v>101</v>
      </c>
      <c r="F105" s="4" t="s">
        <v>128</v>
      </c>
      <c r="G105" s="5" t="s">
        <v>13</v>
      </c>
      <c r="H105" s="6">
        <v>935191</v>
      </c>
      <c r="I105" s="7">
        <v>113</v>
      </c>
      <c r="J105" s="8">
        <v>85627.9</v>
      </c>
      <c r="K105" s="9">
        <v>0.186</v>
      </c>
      <c r="L105" s="55">
        <f t="shared" si="11"/>
        <v>81494.299999999988</v>
      </c>
      <c r="M105" s="10">
        <v>4133.6000000000004</v>
      </c>
      <c r="N105" s="11">
        <v>-0.16700000000000001</v>
      </c>
      <c r="O105" s="12">
        <v>1429122.3</v>
      </c>
      <c r="P105" s="8">
        <f t="shared" si="12"/>
        <v>87340.457999999999</v>
      </c>
      <c r="Q105" s="51">
        <f>IF('Problem1-DATA'!J105&gt;166000,'Problem1-DATA'!L105*0.96,'Problem1-DATA'!L105)</f>
        <v>81494.299999999988</v>
      </c>
      <c r="R105" s="37">
        <f t="shared" si="13"/>
        <v>5846.1580000000104</v>
      </c>
      <c r="S105" s="59">
        <f t="shared" si="14"/>
        <v>0.41430181923747095</v>
      </c>
      <c r="T105">
        <f t="shared" si="15"/>
        <v>101</v>
      </c>
    </row>
    <row r="106" spans="2:20">
      <c r="B106" s="47">
        <f t="shared" si="8"/>
        <v>79</v>
      </c>
      <c r="C106" s="51">
        <f t="shared" si="9"/>
        <v>84577.448071216626</v>
      </c>
      <c r="D106" s="48">
        <f t="shared" si="10"/>
        <v>3274.388254486134</v>
      </c>
      <c r="E106" s="49">
        <v>102</v>
      </c>
      <c r="F106" s="4" t="s">
        <v>129</v>
      </c>
      <c r="G106" s="5" t="s">
        <v>27</v>
      </c>
      <c r="H106" s="6">
        <v>295941</v>
      </c>
      <c r="I106" s="7">
        <v>79</v>
      </c>
      <c r="J106" s="8">
        <v>85507.8</v>
      </c>
      <c r="K106" s="9">
        <v>1.0999999999999999E-2</v>
      </c>
      <c r="L106" s="55">
        <f t="shared" si="11"/>
        <v>83500.600000000006</v>
      </c>
      <c r="M106" s="10">
        <v>2007.2</v>
      </c>
      <c r="N106" s="11">
        <v>-0.38700000000000001</v>
      </c>
      <c r="O106" s="12">
        <v>86984.7</v>
      </c>
      <c r="P106" s="8">
        <f t="shared" si="12"/>
        <v>87217.956000000006</v>
      </c>
      <c r="Q106" s="51">
        <f>IF('Problem1-DATA'!J106&gt;166000,'Problem1-DATA'!L106*0.96,'Problem1-DATA'!L106)</f>
        <v>83500.600000000006</v>
      </c>
      <c r="R106" s="37">
        <f t="shared" si="13"/>
        <v>3717.3559999999998</v>
      </c>
      <c r="S106" s="59">
        <f t="shared" si="14"/>
        <v>0.85201076125946573</v>
      </c>
      <c r="T106">
        <f t="shared" si="15"/>
        <v>102</v>
      </c>
    </row>
    <row r="107" spans="2:20">
      <c r="B107" s="47">
        <f t="shared" si="8"/>
        <v>102</v>
      </c>
      <c r="C107" s="51">
        <f t="shared" si="9"/>
        <v>75376.207513416826</v>
      </c>
      <c r="D107" s="48">
        <f t="shared" si="10"/>
        <v>1581.7604355716876</v>
      </c>
      <c r="E107" s="49">
        <v>103</v>
      </c>
      <c r="F107" s="4" t="s">
        <v>130</v>
      </c>
      <c r="G107" s="5" t="s">
        <v>22</v>
      </c>
      <c r="H107" s="6">
        <v>321490</v>
      </c>
      <c r="I107" s="7">
        <v>102</v>
      </c>
      <c r="J107" s="8">
        <v>84270.6</v>
      </c>
      <c r="K107" s="9">
        <v>0.11799999999999999</v>
      </c>
      <c r="L107" s="55">
        <f t="shared" si="11"/>
        <v>82527.5</v>
      </c>
      <c r="M107" s="10">
        <v>1743.1</v>
      </c>
      <c r="N107" s="11">
        <v>0.10199999999999999</v>
      </c>
      <c r="O107" s="12">
        <v>65227.6</v>
      </c>
      <c r="P107" s="8">
        <f t="shared" si="12"/>
        <v>85956.012000000002</v>
      </c>
      <c r="Q107" s="51">
        <f>IF('Problem1-DATA'!J107&gt;166000,'Problem1-DATA'!L107*0.96,'Problem1-DATA'!L107)</f>
        <v>82527.5</v>
      </c>
      <c r="R107" s="37">
        <f t="shared" si="13"/>
        <v>3428.5120000000024</v>
      </c>
      <c r="S107" s="59">
        <f t="shared" si="14"/>
        <v>0.96690493947564837</v>
      </c>
      <c r="T107">
        <f t="shared" si="15"/>
        <v>103</v>
      </c>
    </row>
    <row r="108" spans="2:20">
      <c r="B108" s="47">
        <f t="shared" si="8"/>
        <v>44</v>
      </c>
      <c r="C108" s="51">
        <f t="shared" si="9"/>
        <v>117445.73426573425</v>
      </c>
      <c r="D108" s="48">
        <f t="shared" si="10"/>
        <v>8742.0275590551173</v>
      </c>
      <c r="E108" s="49">
        <v>104</v>
      </c>
      <c r="F108" s="4" t="s">
        <v>131</v>
      </c>
      <c r="G108" s="5" t="s">
        <v>40</v>
      </c>
      <c r="H108" s="6">
        <v>197162</v>
      </c>
      <c r="I108" s="7">
        <v>44</v>
      </c>
      <c r="J108" s="8">
        <v>83973.7</v>
      </c>
      <c r="K108" s="9">
        <v>-0.28499999999999998</v>
      </c>
      <c r="L108" s="55">
        <f t="shared" si="11"/>
        <v>75091.8</v>
      </c>
      <c r="M108" s="10">
        <v>8881.9</v>
      </c>
      <c r="N108" s="11">
        <v>1.6E-2</v>
      </c>
      <c r="O108" s="12">
        <v>2332675.5</v>
      </c>
      <c r="P108" s="8">
        <f t="shared" si="12"/>
        <v>85653.173999999999</v>
      </c>
      <c r="Q108" s="51">
        <f>IF('Problem1-DATA'!J108&gt;166000,'Problem1-DATA'!L108*0.96,'Problem1-DATA'!L108)</f>
        <v>75091.8</v>
      </c>
      <c r="R108" s="37">
        <f t="shared" si="13"/>
        <v>10561.373999999996</v>
      </c>
      <c r="S108" s="59">
        <f t="shared" si="14"/>
        <v>0.18908949661671451</v>
      </c>
      <c r="T108">
        <f t="shared" si="15"/>
        <v>104</v>
      </c>
    </row>
    <row r="109" spans="2:20">
      <c r="B109" s="47">
        <f t="shared" si="8"/>
        <v>99</v>
      </c>
      <c r="C109" s="51">
        <f t="shared" si="9"/>
        <v>76604.907407407401</v>
      </c>
      <c r="D109" s="48">
        <f t="shared" si="10"/>
        <v>3266.4044943820222</v>
      </c>
      <c r="E109" s="49">
        <v>105</v>
      </c>
      <c r="F109" s="4" t="s">
        <v>132</v>
      </c>
      <c r="G109" s="5" t="s">
        <v>27</v>
      </c>
      <c r="H109" s="6">
        <v>40695</v>
      </c>
      <c r="I109" s="7">
        <v>99</v>
      </c>
      <c r="J109" s="8">
        <v>82733.3</v>
      </c>
      <c r="K109" s="9">
        <v>0.08</v>
      </c>
      <c r="L109" s="55">
        <f t="shared" si="11"/>
        <v>79826.2</v>
      </c>
      <c r="M109" s="10">
        <v>2907.1</v>
      </c>
      <c r="N109" s="11">
        <v>-0.11</v>
      </c>
      <c r="O109" s="12">
        <v>76604.399999999994</v>
      </c>
      <c r="P109" s="8">
        <f t="shared" si="12"/>
        <v>84387.966</v>
      </c>
      <c r="Q109" s="51">
        <f>IF('Problem1-DATA'!J109&gt;166000,'Problem1-DATA'!L109*0.96,'Problem1-DATA'!L109)</f>
        <v>79826.2</v>
      </c>
      <c r="R109" s="37">
        <f t="shared" si="13"/>
        <v>4561.7660000000033</v>
      </c>
      <c r="S109" s="59">
        <f t="shared" si="14"/>
        <v>0.56918097072684237</v>
      </c>
      <c r="T109">
        <f t="shared" si="15"/>
        <v>105</v>
      </c>
    </row>
    <row r="110" spans="2:20">
      <c r="B110" s="47">
        <f t="shared" si="8"/>
        <v>148</v>
      </c>
      <c r="C110" s="51">
        <f t="shared" si="9"/>
        <v>62324.905374716123</v>
      </c>
      <c r="D110" s="48">
        <f t="shared" si="10"/>
        <v>5593.675889328063</v>
      </c>
      <c r="E110" s="49">
        <v>106</v>
      </c>
      <c r="F110" s="4" t="s">
        <v>133</v>
      </c>
      <c r="G110" s="5" t="s">
        <v>134</v>
      </c>
      <c r="H110" s="6">
        <v>194056</v>
      </c>
      <c r="I110" s="7">
        <v>148</v>
      </c>
      <c r="J110" s="8">
        <v>82331.199999999997</v>
      </c>
      <c r="K110" s="9">
        <v>0.32100000000000001</v>
      </c>
      <c r="L110" s="55">
        <f t="shared" si="11"/>
        <v>76670.399999999994</v>
      </c>
      <c r="M110" s="10">
        <v>5660.8</v>
      </c>
      <c r="N110" s="11">
        <v>1.2E-2</v>
      </c>
      <c r="O110" s="12">
        <v>144715.20000000001</v>
      </c>
      <c r="P110" s="8">
        <f t="shared" si="12"/>
        <v>83977.823999999993</v>
      </c>
      <c r="Q110" s="51">
        <f>IF('Problem1-DATA'!J110&gt;166000,'Problem1-DATA'!L110*0.96,'Problem1-DATA'!L110)</f>
        <v>76670.399999999994</v>
      </c>
      <c r="R110" s="37">
        <f t="shared" si="13"/>
        <v>7307.4239999999991</v>
      </c>
      <c r="S110" s="59">
        <f t="shared" si="14"/>
        <v>0.29088185415488954</v>
      </c>
      <c r="T110">
        <f t="shared" si="15"/>
        <v>106</v>
      </c>
    </row>
    <row r="111" spans="2:20">
      <c r="B111" s="47">
        <f t="shared" si="8"/>
        <v>101</v>
      </c>
      <c r="C111" s="51">
        <f t="shared" si="9"/>
        <v>75555.483870967742</v>
      </c>
      <c r="D111" s="48">
        <f t="shared" si="10"/>
        <v>2495.6890459363958</v>
      </c>
      <c r="E111" s="49">
        <v>107</v>
      </c>
      <c r="F111" s="4" t="s">
        <v>135</v>
      </c>
      <c r="G111" s="5" t="s">
        <v>13</v>
      </c>
      <c r="H111" s="6">
        <v>338472</v>
      </c>
      <c r="I111" s="7">
        <v>101</v>
      </c>
      <c r="J111" s="8">
        <v>81977.7</v>
      </c>
      <c r="K111" s="9">
        <v>8.5000000000000006E-2</v>
      </c>
      <c r="L111" s="55">
        <f t="shared" si="11"/>
        <v>78446.3</v>
      </c>
      <c r="M111" s="10">
        <v>3531.4</v>
      </c>
      <c r="N111" s="11">
        <v>0.41499999999999998</v>
      </c>
      <c r="O111" s="12">
        <v>259644.4</v>
      </c>
      <c r="P111" s="8">
        <f t="shared" si="12"/>
        <v>83617.254000000001</v>
      </c>
      <c r="Q111" s="51">
        <f>IF('Problem1-DATA'!J111&gt;166000,'Problem1-DATA'!L111*0.96,'Problem1-DATA'!L111)</f>
        <v>78446.3</v>
      </c>
      <c r="R111" s="37">
        <f t="shared" si="13"/>
        <v>5170.9539999999979</v>
      </c>
      <c r="S111" s="59">
        <f t="shared" si="14"/>
        <v>0.46427875630061671</v>
      </c>
      <c r="T111">
        <f t="shared" si="15"/>
        <v>107</v>
      </c>
    </row>
    <row r="112" spans="2:20">
      <c r="B112" s="47">
        <f t="shared" si="8"/>
        <v>95</v>
      </c>
      <c r="C112" s="51">
        <f t="shared" si="9"/>
        <v>78362.607861936718</v>
      </c>
      <c r="D112" s="48">
        <f t="shared" si="10"/>
        <v>2206.4775295003765</v>
      </c>
      <c r="E112" s="49">
        <v>108</v>
      </c>
      <c r="F112" s="4" t="s">
        <v>136</v>
      </c>
      <c r="G112" s="5" t="s">
        <v>11</v>
      </c>
      <c r="H112" s="6">
        <v>56788</v>
      </c>
      <c r="I112" s="7">
        <v>95</v>
      </c>
      <c r="J112" s="8">
        <v>81732.2</v>
      </c>
      <c r="K112" s="9">
        <v>4.2999999999999997E-2</v>
      </c>
      <c r="L112" s="55">
        <f t="shared" si="11"/>
        <v>72943.8</v>
      </c>
      <c r="M112" s="10">
        <v>8788.4</v>
      </c>
      <c r="N112" s="11">
        <v>2.9830000000000001</v>
      </c>
      <c r="O112" s="12">
        <v>272518.40000000002</v>
      </c>
      <c r="P112" s="8">
        <f t="shared" si="12"/>
        <v>83366.843999999997</v>
      </c>
      <c r="Q112" s="51">
        <f>IF('Problem1-DATA'!J112&gt;166000,'Problem1-DATA'!L112*0.96,'Problem1-DATA'!L112)</f>
        <v>72943.8</v>
      </c>
      <c r="R112" s="37">
        <f t="shared" si="13"/>
        <v>10423.043999999994</v>
      </c>
      <c r="S112" s="59">
        <f t="shared" si="14"/>
        <v>0.18600018205816699</v>
      </c>
      <c r="T112">
        <f t="shared" si="15"/>
        <v>108</v>
      </c>
    </row>
    <row r="113" spans="2:20">
      <c r="B113" s="47">
        <f t="shared" si="8"/>
        <v>100</v>
      </c>
      <c r="C113" s="51">
        <f t="shared" si="9"/>
        <v>76458.29428303655</v>
      </c>
      <c r="D113" s="48">
        <f t="shared" si="10"/>
        <v>1299.991501657177</v>
      </c>
      <c r="E113" s="49">
        <v>109</v>
      </c>
      <c r="F113" s="4" t="s">
        <v>137</v>
      </c>
      <c r="G113" s="5" t="s">
        <v>11</v>
      </c>
      <c r="H113" s="6">
        <v>135100</v>
      </c>
      <c r="I113" s="7">
        <v>100</v>
      </c>
      <c r="J113" s="8">
        <v>81581</v>
      </c>
      <c r="K113" s="9">
        <v>6.7000000000000004E-2</v>
      </c>
      <c r="L113" s="55">
        <f t="shared" si="11"/>
        <v>66284</v>
      </c>
      <c r="M113" s="10">
        <v>15297</v>
      </c>
      <c r="N113" s="11">
        <v>10.766999999999999</v>
      </c>
      <c r="O113" s="12">
        <v>152954</v>
      </c>
      <c r="P113" s="8">
        <f t="shared" si="12"/>
        <v>83212.62</v>
      </c>
      <c r="Q113" s="51">
        <f>IF('Problem1-DATA'!J113&gt;166000,'Problem1-DATA'!L113*0.96,'Problem1-DATA'!L113)</f>
        <v>66284</v>
      </c>
      <c r="R113" s="37">
        <f t="shared" si="13"/>
        <v>16928.619999999995</v>
      </c>
      <c r="S113" s="59">
        <f t="shared" si="14"/>
        <v>0.10666274432895309</v>
      </c>
      <c r="T113">
        <f t="shared" si="15"/>
        <v>109</v>
      </c>
    </row>
    <row r="114" spans="2:20">
      <c r="B114" s="47">
        <f t="shared" si="8"/>
        <v>94</v>
      </c>
      <c r="C114" s="51">
        <f t="shared" si="9"/>
        <v>78498.84281581486</v>
      </c>
      <c r="D114" s="48">
        <f t="shared" si="10"/>
        <v>3580.1546391752572</v>
      </c>
      <c r="E114" s="49">
        <v>110</v>
      </c>
      <c r="F114" s="4" t="s">
        <v>138</v>
      </c>
      <c r="G114" s="5" t="s">
        <v>139</v>
      </c>
      <c r="H114" s="6">
        <v>165790</v>
      </c>
      <c r="I114" s="7">
        <v>94</v>
      </c>
      <c r="J114" s="8">
        <v>81403.3</v>
      </c>
      <c r="K114" s="9">
        <v>3.6999999999999998E-2</v>
      </c>
      <c r="L114" s="55">
        <f t="shared" si="11"/>
        <v>80014.2</v>
      </c>
      <c r="M114" s="10">
        <v>1389.1</v>
      </c>
      <c r="N114" s="11">
        <v>-0.61199999999999999</v>
      </c>
      <c r="O114" s="12">
        <v>323662.2</v>
      </c>
      <c r="P114" s="8">
        <f t="shared" si="12"/>
        <v>83031.366000000009</v>
      </c>
      <c r="Q114" s="51">
        <f>IF('Problem1-DATA'!J114&gt;166000,'Problem1-DATA'!L114*0.96,'Problem1-DATA'!L114)</f>
        <v>80014.2</v>
      </c>
      <c r="R114" s="37">
        <f t="shared" si="13"/>
        <v>3017.166000000012</v>
      </c>
      <c r="S114" s="59">
        <f t="shared" si="14"/>
        <v>1.1720293715355354</v>
      </c>
      <c r="T114">
        <f t="shared" si="15"/>
        <v>110</v>
      </c>
    </row>
    <row r="115" spans="2:20">
      <c r="B115" s="47">
        <f t="shared" si="8"/>
        <v>110</v>
      </c>
      <c r="C115" s="51">
        <f t="shared" si="9"/>
        <v>72808.992805755392</v>
      </c>
      <c r="D115" s="48">
        <f t="shared" si="10"/>
        <v>1937.391304347826</v>
      </c>
      <c r="E115" s="49">
        <v>111</v>
      </c>
      <c r="F115" s="4" t="s">
        <v>140</v>
      </c>
      <c r="G115" s="5" t="s">
        <v>13</v>
      </c>
      <c r="H115" s="6">
        <v>289735</v>
      </c>
      <c r="I115" s="7">
        <v>110</v>
      </c>
      <c r="J115" s="8">
        <v>80963.600000000006</v>
      </c>
      <c r="K115" s="9">
        <v>0.112</v>
      </c>
      <c r="L115" s="55">
        <f t="shared" si="11"/>
        <v>79181.200000000012</v>
      </c>
      <c r="M115" s="10">
        <v>1782.4</v>
      </c>
      <c r="N115" s="11">
        <v>-0.08</v>
      </c>
      <c r="O115" s="12">
        <v>118705.60000000001</v>
      </c>
      <c r="P115" s="8">
        <f t="shared" si="12"/>
        <v>82582.872000000003</v>
      </c>
      <c r="Q115" s="51">
        <f>IF('Problem1-DATA'!J115&gt;166000,'Problem1-DATA'!L115*0.96,'Problem1-DATA'!L115)</f>
        <v>79181.200000000012</v>
      </c>
      <c r="R115" s="37">
        <f t="shared" si="13"/>
        <v>3401.6719999999914</v>
      </c>
      <c r="S115" s="59">
        <f t="shared" si="14"/>
        <v>0.90847845601435773</v>
      </c>
      <c r="T115">
        <f t="shared" si="15"/>
        <v>111</v>
      </c>
    </row>
    <row r="116" spans="2:20">
      <c r="B116" s="47">
        <f t="shared" si="8"/>
        <v>109</v>
      </c>
      <c r="C116" s="51">
        <f t="shared" si="9"/>
        <v>72995.806745670008</v>
      </c>
      <c r="D116" s="48">
        <f t="shared" si="10"/>
        <v>-373.6</v>
      </c>
      <c r="E116" s="49">
        <v>112</v>
      </c>
      <c r="F116" s="4" t="s">
        <v>141</v>
      </c>
      <c r="G116" s="5" t="s">
        <v>13</v>
      </c>
      <c r="H116" s="6">
        <v>199442</v>
      </c>
      <c r="I116" s="7">
        <v>109</v>
      </c>
      <c r="J116" s="8">
        <v>80076.399999999994</v>
      </c>
      <c r="K116" s="9">
        <v>9.7000000000000003E-2</v>
      </c>
      <c r="L116" s="55">
        <f t="shared" si="11"/>
        <v>80450</v>
      </c>
      <c r="M116" s="10">
        <v>-373.6</v>
      </c>
      <c r="N116" s="11">
        <v>0</v>
      </c>
      <c r="O116" s="12">
        <v>130626.8</v>
      </c>
      <c r="P116" s="8">
        <f t="shared" si="12"/>
        <v>81677.928</v>
      </c>
      <c r="Q116" s="51">
        <f>IF('Problem1-DATA'!J116&gt;166000,'Problem1-DATA'!L116*0.96,'Problem1-DATA'!L116)</f>
        <v>80450</v>
      </c>
      <c r="R116" s="37">
        <f t="shared" si="13"/>
        <v>1227.9279999999999</v>
      </c>
      <c r="S116" s="59">
        <f t="shared" si="14"/>
        <v>-4.2867451820128473</v>
      </c>
      <c r="T116">
        <f t="shared" si="15"/>
        <v>112</v>
      </c>
    </row>
    <row r="117" spans="2:20">
      <c r="B117" s="47">
        <f t="shared" si="8"/>
        <v>150</v>
      </c>
      <c r="C117" s="51">
        <f t="shared" si="9"/>
        <v>61178.32436587241</v>
      </c>
      <c r="D117" s="48">
        <f t="shared" si="10"/>
        <v>4588.915956151036</v>
      </c>
      <c r="E117" s="49">
        <v>113</v>
      </c>
      <c r="F117" s="4" t="s">
        <v>142</v>
      </c>
      <c r="G117" s="5" t="s">
        <v>143</v>
      </c>
      <c r="H117" s="6">
        <v>20525</v>
      </c>
      <c r="I117" s="7">
        <v>150</v>
      </c>
      <c r="J117" s="8">
        <v>79593</v>
      </c>
      <c r="K117" s="9">
        <v>0.30099999999999999</v>
      </c>
      <c r="L117" s="55">
        <f t="shared" si="11"/>
        <v>72058</v>
      </c>
      <c r="M117" s="10">
        <v>7535</v>
      </c>
      <c r="N117" s="11">
        <v>0.64200000000000002</v>
      </c>
      <c r="O117" s="12">
        <v>112508</v>
      </c>
      <c r="P117" s="8">
        <f t="shared" si="12"/>
        <v>81184.86</v>
      </c>
      <c r="Q117" s="51">
        <f>IF('Problem1-DATA'!J117&gt;166000,'Problem1-DATA'!L117*0.96,'Problem1-DATA'!L117)</f>
        <v>72058</v>
      </c>
      <c r="R117" s="37">
        <f t="shared" si="13"/>
        <v>9126.86</v>
      </c>
      <c r="S117" s="59">
        <f t="shared" si="14"/>
        <v>0.21126211015262117</v>
      </c>
      <c r="T117">
        <f t="shared" si="15"/>
        <v>113</v>
      </c>
    </row>
    <row r="118" spans="2:20">
      <c r="B118" s="47">
        <f t="shared" si="8"/>
        <v>92</v>
      </c>
      <c r="C118" s="51">
        <f t="shared" si="9"/>
        <v>79116.302186878733</v>
      </c>
      <c r="D118" s="48">
        <f t="shared" si="10"/>
        <v>5753.4607778510217</v>
      </c>
      <c r="E118" s="49">
        <v>114</v>
      </c>
      <c r="F118" s="4" t="s">
        <v>144</v>
      </c>
      <c r="G118" s="5" t="s">
        <v>11</v>
      </c>
      <c r="H118" s="6">
        <v>381100</v>
      </c>
      <c r="I118" s="7">
        <v>92</v>
      </c>
      <c r="J118" s="8">
        <v>79591</v>
      </c>
      <c r="K118" s="9">
        <v>6.0000000000000001E-3</v>
      </c>
      <c r="L118" s="55">
        <f t="shared" si="11"/>
        <v>70863</v>
      </c>
      <c r="M118" s="10">
        <v>8728</v>
      </c>
      <c r="N118" s="11">
        <v>0.51700000000000002</v>
      </c>
      <c r="O118" s="12">
        <v>123382</v>
      </c>
      <c r="P118" s="8">
        <f t="shared" si="12"/>
        <v>81182.820000000007</v>
      </c>
      <c r="Q118" s="51">
        <f>IF('Problem1-DATA'!J118&gt;166000,'Problem1-DATA'!L118*0.96,'Problem1-DATA'!L118)</f>
        <v>70863</v>
      </c>
      <c r="R118" s="37">
        <f t="shared" si="13"/>
        <v>10319.820000000007</v>
      </c>
      <c r="S118" s="59">
        <f t="shared" si="14"/>
        <v>0.18238084326306223</v>
      </c>
      <c r="T118">
        <f t="shared" si="15"/>
        <v>114</v>
      </c>
    </row>
    <row r="119" spans="2:20">
      <c r="B119" s="47">
        <f t="shared" si="8"/>
        <v>112</v>
      </c>
      <c r="C119" s="51">
        <f t="shared" si="9"/>
        <v>72692.527675276739</v>
      </c>
      <c r="D119" s="48">
        <f t="shared" si="10"/>
        <v>6849.6917385943289</v>
      </c>
      <c r="E119" s="49">
        <v>115</v>
      </c>
      <c r="F119" s="4" t="s">
        <v>145</v>
      </c>
      <c r="G119" s="5" t="s">
        <v>25</v>
      </c>
      <c r="H119" s="6">
        <v>122404</v>
      </c>
      <c r="I119" s="7">
        <v>112</v>
      </c>
      <c r="J119" s="8">
        <v>78798.7</v>
      </c>
      <c r="K119" s="9">
        <v>8.4000000000000005E-2</v>
      </c>
      <c r="L119" s="55">
        <f t="shared" si="11"/>
        <v>73243.599999999991</v>
      </c>
      <c r="M119" s="10">
        <v>5555.1</v>
      </c>
      <c r="N119" s="11">
        <v>-0.189</v>
      </c>
      <c r="O119" s="12">
        <v>98933.5</v>
      </c>
      <c r="P119" s="8">
        <f t="shared" si="12"/>
        <v>80374.673999999999</v>
      </c>
      <c r="Q119" s="51">
        <f>IF('Problem1-DATA'!J119&gt;166000,'Problem1-DATA'!L119*0.96,'Problem1-DATA'!L119)</f>
        <v>73243.599999999991</v>
      </c>
      <c r="R119" s="37">
        <f t="shared" si="13"/>
        <v>7131.0740000000078</v>
      </c>
      <c r="S119" s="59">
        <f t="shared" si="14"/>
        <v>0.28369858328383057</v>
      </c>
      <c r="T119">
        <f t="shared" si="15"/>
        <v>115</v>
      </c>
    </row>
    <row r="120" spans="2:20">
      <c r="B120" s="47">
        <f t="shared" si="8"/>
        <v>97</v>
      </c>
      <c r="C120" s="51">
        <f t="shared" si="9"/>
        <v>77078.599605522671</v>
      </c>
      <c r="D120" s="48">
        <f t="shared" si="10"/>
        <v>4428.7245444801711</v>
      </c>
      <c r="E120" s="49">
        <v>116</v>
      </c>
      <c r="F120" s="4" t="s">
        <v>146</v>
      </c>
      <c r="G120" s="5" t="s">
        <v>27</v>
      </c>
      <c r="H120" s="6">
        <v>114400</v>
      </c>
      <c r="I120" s="7">
        <v>97</v>
      </c>
      <c r="J120" s="8">
        <v>78157.7</v>
      </c>
      <c r="K120" s="9">
        <v>1.4E-2</v>
      </c>
      <c r="L120" s="55">
        <f t="shared" si="11"/>
        <v>69893.7</v>
      </c>
      <c r="M120" s="10">
        <v>8264</v>
      </c>
      <c r="N120" s="11">
        <v>0.86599999999999999</v>
      </c>
      <c r="O120" s="12">
        <v>189586.9</v>
      </c>
      <c r="P120" s="8">
        <f t="shared" si="12"/>
        <v>79720.853999999992</v>
      </c>
      <c r="Q120" s="51">
        <f>IF('Problem1-DATA'!J120&gt;166000,'Problem1-DATA'!L120*0.96,'Problem1-DATA'!L120)</f>
        <v>69893.7</v>
      </c>
      <c r="R120" s="37">
        <f t="shared" si="13"/>
        <v>9827.153999999995</v>
      </c>
      <c r="S120" s="59">
        <f t="shared" si="14"/>
        <v>0.18915222652468477</v>
      </c>
      <c r="T120">
        <f t="shared" si="15"/>
        <v>116</v>
      </c>
    </row>
    <row r="121" spans="2:20">
      <c r="B121" s="47">
        <f t="shared" si="8"/>
        <v>137</v>
      </c>
      <c r="C121" s="51">
        <f t="shared" si="9"/>
        <v>65919.28632115548</v>
      </c>
      <c r="D121" s="48">
        <f t="shared" si="10"/>
        <v>3441.4127423822715</v>
      </c>
      <c r="E121" s="49">
        <v>117</v>
      </c>
      <c r="F121" s="4" t="s">
        <v>147</v>
      </c>
      <c r="G121" s="5" t="s">
        <v>134</v>
      </c>
      <c r="H121" s="6">
        <v>35442</v>
      </c>
      <c r="I121" s="7">
        <v>137</v>
      </c>
      <c r="J121" s="8">
        <v>77587</v>
      </c>
      <c r="K121" s="9">
        <v>0.17699999999999999</v>
      </c>
      <c r="L121" s="55">
        <f t="shared" si="11"/>
        <v>75102.3</v>
      </c>
      <c r="M121" s="10">
        <v>2484.6999999999998</v>
      </c>
      <c r="N121" s="11">
        <v>-0.27800000000000002</v>
      </c>
      <c r="O121" s="12">
        <v>48385.599999999999</v>
      </c>
      <c r="P121" s="8">
        <f t="shared" si="12"/>
        <v>79138.740000000005</v>
      </c>
      <c r="Q121" s="51">
        <f>IF('Problem1-DATA'!J121&gt;166000,'Problem1-DATA'!L121*0.96,'Problem1-DATA'!L121)</f>
        <v>75102.3</v>
      </c>
      <c r="R121" s="37">
        <f t="shared" si="13"/>
        <v>4036.4400000000023</v>
      </c>
      <c r="S121" s="59">
        <f t="shared" si="14"/>
        <v>0.62451805046887054</v>
      </c>
      <c r="T121">
        <f t="shared" si="15"/>
        <v>117</v>
      </c>
    </row>
    <row r="122" spans="2:20">
      <c r="B122" s="47">
        <f t="shared" si="8"/>
        <v>103</v>
      </c>
      <c r="C122" s="51">
        <f t="shared" si="9"/>
        <v>75314.94140625</v>
      </c>
      <c r="D122" s="48">
        <f t="shared" si="10"/>
        <v>220.16460905349794</v>
      </c>
      <c r="E122" s="49">
        <v>118</v>
      </c>
      <c r="F122" s="4" t="s">
        <v>148</v>
      </c>
      <c r="G122" s="5" t="s">
        <v>27</v>
      </c>
      <c r="H122" s="6">
        <v>288326</v>
      </c>
      <c r="I122" s="7">
        <v>103</v>
      </c>
      <c r="J122" s="8">
        <v>77122.5</v>
      </c>
      <c r="K122" s="9">
        <v>2.4E-2</v>
      </c>
      <c r="L122" s="55">
        <f t="shared" si="11"/>
        <v>76908.5</v>
      </c>
      <c r="M122" s="10">
        <v>214</v>
      </c>
      <c r="N122" s="11">
        <v>-2.8000000000000001E-2</v>
      </c>
      <c r="O122" s="12">
        <v>90293.6</v>
      </c>
      <c r="P122" s="8">
        <f t="shared" si="12"/>
        <v>78664.95</v>
      </c>
      <c r="Q122" s="51">
        <f>IF('Problem1-DATA'!J122&gt;166000,'Problem1-DATA'!L122*0.96,'Problem1-DATA'!L122)</f>
        <v>76908.5</v>
      </c>
      <c r="R122" s="37">
        <f t="shared" si="13"/>
        <v>1756.4499999999971</v>
      </c>
      <c r="S122" s="59">
        <f t="shared" si="14"/>
        <v>7.207710280373818</v>
      </c>
      <c r="T122">
        <f t="shared" si="15"/>
        <v>118</v>
      </c>
    </row>
    <row r="123" spans="2:20">
      <c r="B123" s="47">
        <f t="shared" si="8"/>
        <v>111</v>
      </c>
      <c r="C123" s="51">
        <f t="shared" si="9"/>
        <v>72796.091515729277</v>
      </c>
      <c r="D123" s="48">
        <f t="shared" si="10"/>
        <v>1546.4025026068823</v>
      </c>
      <c r="E123" s="49">
        <v>119</v>
      </c>
      <c r="F123" s="4" t="s">
        <v>149</v>
      </c>
      <c r="G123" s="5" t="s">
        <v>13</v>
      </c>
      <c r="H123" s="6">
        <v>16901</v>
      </c>
      <c r="I123" s="7">
        <v>111</v>
      </c>
      <c r="J123" s="8">
        <v>76363.100000000006</v>
      </c>
      <c r="K123" s="9">
        <v>4.9000000000000002E-2</v>
      </c>
      <c r="L123" s="55">
        <f t="shared" si="11"/>
        <v>74880.100000000006</v>
      </c>
      <c r="M123" s="10">
        <v>1483</v>
      </c>
      <c r="N123" s="11">
        <v>-4.1000000000000002E-2</v>
      </c>
      <c r="O123" s="12">
        <v>21240.6</v>
      </c>
      <c r="P123" s="8">
        <f t="shared" si="12"/>
        <v>77890.362000000008</v>
      </c>
      <c r="Q123" s="51">
        <f>IF('Problem1-DATA'!J123&gt;166000,'Problem1-DATA'!L123*0.96,'Problem1-DATA'!L123)</f>
        <v>74880.100000000006</v>
      </c>
      <c r="R123" s="37">
        <f t="shared" si="13"/>
        <v>3010.2620000000024</v>
      </c>
      <c r="S123" s="59">
        <f t="shared" si="14"/>
        <v>1.0298462575859759</v>
      </c>
      <c r="T123">
        <f t="shared" si="15"/>
        <v>119</v>
      </c>
    </row>
    <row r="124" spans="2:20">
      <c r="B124" s="47">
        <f t="shared" si="8"/>
        <v>127</v>
      </c>
      <c r="C124" s="51">
        <f t="shared" si="9"/>
        <v>68683.830171635054</v>
      </c>
      <c r="D124" s="48">
        <f t="shared" si="10"/>
        <v>4568.7666370896186</v>
      </c>
      <c r="E124" s="49">
        <v>120</v>
      </c>
      <c r="F124" s="4" t="s">
        <v>150</v>
      </c>
      <c r="G124" s="5" t="s">
        <v>151</v>
      </c>
      <c r="H124" s="6">
        <v>208583</v>
      </c>
      <c r="I124" s="7">
        <v>127</v>
      </c>
      <c r="J124" s="8">
        <v>76033</v>
      </c>
      <c r="K124" s="9">
        <v>0.107</v>
      </c>
      <c r="L124" s="55">
        <f t="shared" si="11"/>
        <v>70884</v>
      </c>
      <c r="M124" s="10">
        <v>5149</v>
      </c>
      <c r="N124" s="11">
        <v>0.127</v>
      </c>
      <c r="O124" s="12">
        <v>91249</v>
      </c>
      <c r="P124" s="8">
        <f t="shared" si="12"/>
        <v>77553.66</v>
      </c>
      <c r="Q124" s="51">
        <f>IF('Problem1-DATA'!J124&gt;166000,'Problem1-DATA'!L124*0.96,'Problem1-DATA'!L124)</f>
        <v>70884</v>
      </c>
      <c r="R124" s="37">
        <f t="shared" si="13"/>
        <v>6669.6600000000035</v>
      </c>
      <c r="S124" s="59">
        <f t="shared" si="14"/>
        <v>0.29533113225869168</v>
      </c>
      <c r="T124">
        <f t="shared" si="15"/>
        <v>120</v>
      </c>
    </row>
    <row r="125" spans="2:20">
      <c r="B125" s="47">
        <f t="shared" si="8"/>
        <v>117</v>
      </c>
      <c r="C125" s="51">
        <f t="shared" si="9"/>
        <v>71583.380816714154</v>
      </c>
      <c r="D125" s="48">
        <f t="shared" si="10"/>
        <v>2383.3943833943836</v>
      </c>
      <c r="E125" s="49">
        <v>121</v>
      </c>
      <c r="F125" s="4" t="s">
        <v>152</v>
      </c>
      <c r="G125" s="5" t="s">
        <v>13</v>
      </c>
      <c r="H125" s="6">
        <v>198457</v>
      </c>
      <c r="I125" s="7">
        <v>117</v>
      </c>
      <c r="J125" s="8">
        <v>75377.3</v>
      </c>
      <c r="K125" s="9">
        <v>5.2999999999999999E-2</v>
      </c>
      <c r="L125" s="55">
        <f t="shared" si="11"/>
        <v>73425.3</v>
      </c>
      <c r="M125" s="10">
        <v>1952</v>
      </c>
      <c r="N125" s="11">
        <v>-0.18099999999999999</v>
      </c>
      <c r="O125" s="12">
        <v>150259.29999999999</v>
      </c>
      <c r="P125" s="8">
        <f t="shared" si="12"/>
        <v>76884.846000000005</v>
      </c>
      <c r="Q125" s="51">
        <f>IF('Problem1-DATA'!J125&gt;166000,'Problem1-DATA'!L125*0.96,'Problem1-DATA'!L125)</f>
        <v>73425.3</v>
      </c>
      <c r="R125" s="37">
        <f t="shared" si="13"/>
        <v>3459.5460000000021</v>
      </c>
      <c r="S125" s="59">
        <f t="shared" si="14"/>
        <v>0.77230840163934533</v>
      </c>
      <c r="T125">
        <f t="shared" si="15"/>
        <v>121</v>
      </c>
    </row>
    <row r="126" spans="2:20">
      <c r="B126" s="47">
        <f t="shared" si="8"/>
        <v>116</v>
      </c>
      <c r="C126" s="51">
        <f t="shared" si="9"/>
        <v>71904.580152671755</v>
      </c>
      <c r="D126" s="48">
        <f t="shared" si="10"/>
        <v>2934.0659340659345</v>
      </c>
      <c r="E126" s="49">
        <v>122</v>
      </c>
      <c r="F126" s="4" t="s">
        <v>153</v>
      </c>
      <c r="G126" s="5" t="s">
        <v>11</v>
      </c>
      <c r="H126" s="6">
        <v>360000</v>
      </c>
      <c r="I126" s="7">
        <v>116</v>
      </c>
      <c r="J126" s="8">
        <v>75356</v>
      </c>
      <c r="K126" s="9">
        <v>4.8000000000000001E-2</v>
      </c>
      <c r="L126" s="55">
        <f t="shared" si="11"/>
        <v>72419</v>
      </c>
      <c r="M126" s="10">
        <v>2937</v>
      </c>
      <c r="N126" s="11">
        <v>1E-3</v>
      </c>
      <c r="O126" s="12">
        <v>41290</v>
      </c>
      <c r="P126" s="8">
        <f t="shared" si="12"/>
        <v>76863.12</v>
      </c>
      <c r="Q126" s="51">
        <f>IF('Problem1-DATA'!J126&gt;166000,'Problem1-DATA'!L126*0.96,'Problem1-DATA'!L126)</f>
        <v>72419</v>
      </c>
      <c r="R126" s="37">
        <f t="shared" si="13"/>
        <v>4444.1199999999953</v>
      </c>
      <c r="S126" s="59">
        <f t="shared" si="14"/>
        <v>0.51314947225059426</v>
      </c>
      <c r="T126">
        <f t="shared" si="15"/>
        <v>122</v>
      </c>
    </row>
    <row r="127" spans="2:20">
      <c r="B127" s="47">
        <f t="shared" si="8"/>
        <v>105</v>
      </c>
      <c r="C127" s="51">
        <f t="shared" si="9"/>
        <v>75260.260260260256</v>
      </c>
      <c r="D127" s="48">
        <f t="shared" si="10"/>
        <v>3238.2749326145549</v>
      </c>
      <c r="E127" s="49">
        <v>123</v>
      </c>
      <c r="F127" s="4" t="s">
        <v>154</v>
      </c>
      <c r="G127" s="5" t="s">
        <v>15</v>
      </c>
      <c r="H127" s="6">
        <v>133671</v>
      </c>
      <c r="I127" s="7">
        <v>105</v>
      </c>
      <c r="J127" s="8">
        <v>75185</v>
      </c>
      <c r="K127" s="9">
        <v>-1E-3</v>
      </c>
      <c r="L127" s="55">
        <f t="shared" si="11"/>
        <v>71580.800000000003</v>
      </c>
      <c r="M127" s="10">
        <v>3604.2</v>
      </c>
      <c r="N127" s="11">
        <v>0.113</v>
      </c>
      <c r="O127" s="12">
        <v>131671.29999999999</v>
      </c>
      <c r="P127" s="8">
        <f t="shared" si="12"/>
        <v>76688.7</v>
      </c>
      <c r="Q127" s="51">
        <f>IF('Problem1-DATA'!J127&gt;166000,'Problem1-DATA'!L127*0.96,'Problem1-DATA'!L127)</f>
        <v>71580.800000000003</v>
      </c>
      <c r="R127" s="37">
        <f t="shared" si="13"/>
        <v>5107.8999999999942</v>
      </c>
      <c r="S127" s="59">
        <f t="shared" si="14"/>
        <v>0.41720770212529673</v>
      </c>
      <c r="T127">
        <f t="shared" si="15"/>
        <v>123</v>
      </c>
    </row>
    <row r="128" spans="2:20">
      <c r="B128" s="47">
        <f t="shared" si="8"/>
        <v>119</v>
      </c>
      <c r="C128" s="51">
        <f t="shared" si="9"/>
        <v>70555.879586077135</v>
      </c>
      <c r="D128" s="48">
        <f t="shared" si="10"/>
        <v>3057.1785268414487</v>
      </c>
      <c r="E128" s="49">
        <v>124</v>
      </c>
      <c r="F128" s="4" t="s">
        <v>155</v>
      </c>
      <c r="G128" s="5" t="s">
        <v>25</v>
      </c>
      <c r="H128" s="6">
        <v>499018</v>
      </c>
      <c r="I128" s="7">
        <v>119</v>
      </c>
      <c r="J128" s="8">
        <v>75000.899999999994</v>
      </c>
      <c r="K128" s="9">
        <v>6.3E-2</v>
      </c>
      <c r="L128" s="55">
        <f t="shared" si="11"/>
        <v>72552.099999999991</v>
      </c>
      <c r="M128" s="10">
        <v>2448.8000000000002</v>
      </c>
      <c r="N128" s="11">
        <v>-0.19900000000000001</v>
      </c>
      <c r="O128" s="12">
        <v>57687.199999999997</v>
      </c>
      <c r="P128" s="8">
        <f t="shared" si="12"/>
        <v>76500.917999999991</v>
      </c>
      <c r="Q128" s="51">
        <f>IF('Problem1-DATA'!J128&gt;166000,'Problem1-DATA'!L128*0.96,'Problem1-DATA'!L128)</f>
        <v>72552.099999999991</v>
      </c>
      <c r="R128" s="37">
        <f t="shared" si="13"/>
        <v>3948.8179999999993</v>
      </c>
      <c r="S128" s="59">
        <f t="shared" si="14"/>
        <v>0.61255227049983629</v>
      </c>
      <c r="T128">
        <f t="shared" si="15"/>
        <v>124</v>
      </c>
    </row>
    <row r="129" spans="2:20">
      <c r="B129" s="47">
        <f t="shared" si="8"/>
        <v>126</v>
      </c>
      <c r="C129" s="51">
        <f t="shared" si="9"/>
        <v>68705.833333333328</v>
      </c>
      <c r="D129" s="48">
        <f t="shared" si="10"/>
        <v>2201.8388791593698</v>
      </c>
      <c r="E129" s="49">
        <v>125</v>
      </c>
      <c r="F129" s="4" t="s">
        <v>156</v>
      </c>
      <c r="G129" s="5" t="s">
        <v>27</v>
      </c>
      <c r="H129" s="6">
        <v>89198</v>
      </c>
      <c r="I129" s="7">
        <v>126</v>
      </c>
      <c r="J129" s="8">
        <v>74202.3</v>
      </c>
      <c r="K129" s="9">
        <v>0.08</v>
      </c>
      <c r="L129" s="55">
        <f t="shared" si="11"/>
        <v>71687.8</v>
      </c>
      <c r="M129" s="10">
        <v>2514.5</v>
      </c>
      <c r="N129" s="11">
        <v>0.14199999999999999</v>
      </c>
      <c r="O129" s="12">
        <v>712112.7</v>
      </c>
      <c r="P129" s="8">
        <f t="shared" si="12"/>
        <v>75686.346000000005</v>
      </c>
      <c r="Q129" s="51">
        <f>IF('Problem1-DATA'!J129&gt;166000,'Problem1-DATA'!L129*0.96,'Problem1-DATA'!L129)</f>
        <v>71687.8</v>
      </c>
      <c r="R129" s="37">
        <f t="shared" si="13"/>
        <v>3998.5460000000021</v>
      </c>
      <c r="S129" s="59">
        <f t="shared" si="14"/>
        <v>0.5901952674487978</v>
      </c>
      <c r="T129">
        <f t="shared" si="15"/>
        <v>125</v>
      </c>
    </row>
    <row r="130" spans="2:20">
      <c r="B130" s="47">
        <f t="shared" si="8"/>
        <v>104</v>
      </c>
      <c r="C130" s="51">
        <f t="shared" si="9"/>
        <v>75273.197969543151</v>
      </c>
      <c r="D130" s="48">
        <f t="shared" si="10"/>
        <v>1604.0789473684208</v>
      </c>
      <c r="E130" s="49">
        <v>126</v>
      </c>
      <c r="F130" s="4" t="s">
        <v>157</v>
      </c>
      <c r="G130" s="5" t="s">
        <v>40</v>
      </c>
      <c r="H130" s="6">
        <v>160301</v>
      </c>
      <c r="I130" s="7">
        <v>104</v>
      </c>
      <c r="J130" s="8">
        <v>74144.100000000006</v>
      </c>
      <c r="K130" s="9">
        <v>-1.4999999999999999E-2</v>
      </c>
      <c r="L130" s="55">
        <f t="shared" si="11"/>
        <v>72925</v>
      </c>
      <c r="M130" s="10">
        <v>1219.0999999999999</v>
      </c>
      <c r="N130" s="11">
        <v>-0.24</v>
      </c>
      <c r="O130" s="12">
        <v>175681.4</v>
      </c>
      <c r="P130" s="8">
        <f t="shared" si="12"/>
        <v>75626.982000000004</v>
      </c>
      <c r="Q130" s="51">
        <f>IF('Problem1-DATA'!J130&gt;166000,'Problem1-DATA'!L130*0.96,'Problem1-DATA'!L130)</f>
        <v>72925</v>
      </c>
      <c r="R130" s="37">
        <f t="shared" si="13"/>
        <v>2701.9820000000036</v>
      </c>
      <c r="S130" s="59">
        <f t="shared" si="14"/>
        <v>1.2163743745385971</v>
      </c>
      <c r="T130">
        <f t="shared" si="15"/>
        <v>126</v>
      </c>
    </row>
    <row r="131" spans="2:20">
      <c r="B131" s="47">
        <f t="shared" si="8"/>
        <v>118</v>
      </c>
      <c r="C131" s="51">
        <f t="shared" si="9"/>
        <v>70912.82296650717</v>
      </c>
      <c r="D131" s="48">
        <f t="shared" si="10"/>
        <v>2048.4027105517912</v>
      </c>
      <c r="E131" s="49">
        <v>127</v>
      </c>
      <c r="F131" s="4" t="s">
        <v>158</v>
      </c>
      <c r="G131" s="5" t="s">
        <v>15</v>
      </c>
      <c r="H131" s="6">
        <v>225000</v>
      </c>
      <c r="I131" s="7">
        <v>118</v>
      </c>
      <c r="J131" s="8">
        <v>74103.899999999994</v>
      </c>
      <c r="K131" s="9">
        <v>4.4999999999999998E-2</v>
      </c>
      <c r="L131" s="55">
        <f t="shared" si="11"/>
        <v>71987.899999999994</v>
      </c>
      <c r="M131" s="10">
        <v>2116</v>
      </c>
      <c r="N131" s="11">
        <v>3.3000000000000002E-2</v>
      </c>
      <c r="O131" s="12">
        <v>38097.300000000003</v>
      </c>
      <c r="P131" s="8">
        <f t="shared" si="12"/>
        <v>75585.977999999988</v>
      </c>
      <c r="Q131" s="51">
        <f>IF('Problem1-DATA'!J131&gt;166000,'Problem1-DATA'!L131*0.96,'Problem1-DATA'!L131)</f>
        <v>71987.899999999994</v>
      </c>
      <c r="R131" s="37">
        <f t="shared" si="13"/>
        <v>3598.0779999999941</v>
      </c>
      <c r="S131" s="59">
        <f t="shared" si="14"/>
        <v>0.70041493383742626</v>
      </c>
      <c r="T131">
        <f t="shared" si="15"/>
        <v>127</v>
      </c>
    </row>
    <row r="132" spans="2:20">
      <c r="B132" s="47">
        <f t="shared" si="8"/>
        <v>106</v>
      </c>
      <c r="C132" s="51">
        <f t="shared" si="9"/>
        <v>74643.002028397561</v>
      </c>
      <c r="D132" s="48">
        <f t="shared" si="10"/>
        <v>5624.2387332521321</v>
      </c>
      <c r="E132" s="49">
        <v>128</v>
      </c>
      <c r="F132" s="4" t="s">
        <v>159</v>
      </c>
      <c r="G132" s="5" t="s">
        <v>11</v>
      </c>
      <c r="H132" s="6">
        <v>6621</v>
      </c>
      <c r="I132" s="7">
        <v>106</v>
      </c>
      <c r="J132" s="8">
        <v>73598</v>
      </c>
      <c r="K132" s="9">
        <v>-1.4E-2</v>
      </c>
      <c r="L132" s="55">
        <f t="shared" si="11"/>
        <v>64363</v>
      </c>
      <c r="M132" s="10">
        <v>9235</v>
      </c>
      <c r="N132" s="11">
        <v>0.64200000000000002</v>
      </c>
      <c r="O132" s="12">
        <v>2063060</v>
      </c>
      <c r="P132" s="8">
        <f t="shared" si="12"/>
        <v>75069.960000000006</v>
      </c>
      <c r="Q132" s="51">
        <f>IF('Problem1-DATA'!J132&gt;166000,'Problem1-DATA'!L132*0.96,'Problem1-DATA'!L132)</f>
        <v>64363</v>
      </c>
      <c r="R132" s="37">
        <f t="shared" si="13"/>
        <v>10706.960000000006</v>
      </c>
      <c r="S132" s="59">
        <f t="shared" si="14"/>
        <v>0.15938927991337373</v>
      </c>
      <c r="T132">
        <f t="shared" si="15"/>
        <v>128</v>
      </c>
    </row>
    <row r="133" spans="2:20">
      <c r="B133" s="47">
        <f t="shared" si="8"/>
        <v>124</v>
      </c>
      <c r="C133" s="51">
        <f t="shared" si="9"/>
        <v>69614.367816091952</v>
      </c>
      <c r="D133" s="48">
        <f t="shared" si="10"/>
        <v>1554.8158640226629</v>
      </c>
      <c r="E133" s="49">
        <v>129</v>
      </c>
      <c r="F133" s="4" t="s">
        <v>160</v>
      </c>
      <c r="G133" s="5" t="s">
        <v>13</v>
      </c>
      <c r="H133" s="6">
        <v>127163</v>
      </c>
      <c r="I133" s="7">
        <v>124</v>
      </c>
      <c r="J133" s="8">
        <v>72677.399999999994</v>
      </c>
      <c r="K133" s="9">
        <v>4.3999999999999997E-2</v>
      </c>
      <c r="L133" s="55">
        <f t="shared" si="11"/>
        <v>71579.7</v>
      </c>
      <c r="M133" s="10">
        <v>1097.7</v>
      </c>
      <c r="N133" s="11">
        <v>-0.29399999999999998</v>
      </c>
      <c r="O133" s="12">
        <v>66789.5</v>
      </c>
      <c r="P133" s="8">
        <f t="shared" si="12"/>
        <v>74130.947999999989</v>
      </c>
      <c r="Q133" s="51">
        <f>IF('Problem1-DATA'!J133&gt;166000,'Problem1-DATA'!L133*0.96,'Problem1-DATA'!L133)</f>
        <v>71579.7</v>
      </c>
      <c r="R133" s="37">
        <f t="shared" si="13"/>
        <v>2551.2479999999923</v>
      </c>
      <c r="S133" s="59">
        <f t="shared" si="14"/>
        <v>1.3241760043727724</v>
      </c>
      <c r="T133">
        <f t="shared" si="15"/>
        <v>129</v>
      </c>
    </row>
    <row r="134" spans="2:20">
      <c r="B134" s="47">
        <f t="shared" ref="B134:B197" si="16">I134</f>
        <v>163</v>
      </c>
      <c r="C134" s="51">
        <f t="shared" ref="C134:C197" si="17">J134/(1+K134)</f>
        <v>58834.174125305122</v>
      </c>
      <c r="D134" s="48">
        <f t="shared" ref="D134:D197" si="18">M134/(1+N134)</f>
        <v>3983.2258064516132</v>
      </c>
      <c r="E134" s="49">
        <v>130</v>
      </c>
      <c r="F134" s="4" t="s">
        <v>161</v>
      </c>
      <c r="G134" s="5" t="s">
        <v>162</v>
      </c>
      <c r="H134" s="6">
        <v>26613</v>
      </c>
      <c r="I134" s="7">
        <v>163</v>
      </c>
      <c r="J134" s="8">
        <v>72307.199999999997</v>
      </c>
      <c r="K134" s="9">
        <v>0.22900000000000001</v>
      </c>
      <c r="L134" s="55">
        <f t="shared" ref="L134:L197" si="19">J134-M134</f>
        <v>68602.8</v>
      </c>
      <c r="M134" s="10">
        <v>3704.4</v>
      </c>
      <c r="N134" s="11">
        <v>-7.0000000000000007E-2</v>
      </c>
      <c r="O134" s="12">
        <v>72348.399999999994</v>
      </c>
      <c r="P134" s="8">
        <f t="shared" ref="P134:P197" si="20">J134*1.02</f>
        <v>73753.343999999997</v>
      </c>
      <c r="Q134" s="51">
        <f>IF('Problem1-DATA'!J134&gt;166000,'Problem1-DATA'!L134*0.96,'Problem1-DATA'!L134)</f>
        <v>68602.8</v>
      </c>
      <c r="R134" s="37">
        <f t="shared" ref="R134:R197" si="21">P134-Q134</f>
        <v>5150.5439999999944</v>
      </c>
      <c r="S134" s="59">
        <f t="shared" ref="S134:S197" si="22">(R134-M134)/M134</f>
        <v>0.39038548752834312</v>
      </c>
      <c r="T134">
        <f t="shared" ref="T134:T197" si="23">RANK(P134,$P$5:$P$504,0)</f>
        <v>130</v>
      </c>
    </row>
    <row r="135" spans="2:20">
      <c r="B135" s="47">
        <f t="shared" si="16"/>
        <v>114</v>
      </c>
      <c r="C135" s="51">
        <f t="shared" si="17"/>
        <v>72034.331337325348</v>
      </c>
      <c r="D135" s="48">
        <f t="shared" si="18"/>
        <v>2130.3408146300912</v>
      </c>
      <c r="E135" s="49">
        <v>131</v>
      </c>
      <c r="F135" s="4" t="s">
        <v>163</v>
      </c>
      <c r="G135" s="5" t="s">
        <v>27</v>
      </c>
      <c r="H135" s="6">
        <v>271869</v>
      </c>
      <c r="I135" s="7">
        <v>114</v>
      </c>
      <c r="J135" s="8">
        <v>72178.399999999994</v>
      </c>
      <c r="K135" s="9">
        <v>2E-3</v>
      </c>
      <c r="L135" s="55">
        <f t="shared" si="19"/>
        <v>69615.599999999991</v>
      </c>
      <c r="M135" s="10">
        <v>2562.8000000000002</v>
      </c>
      <c r="N135" s="11">
        <v>0.20300000000000001</v>
      </c>
      <c r="O135" s="12">
        <v>54341.1</v>
      </c>
      <c r="P135" s="8">
        <f t="shared" si="20"/>
        <v>73621.967999999993</v>
      </c>
      <c r="Q135" s="51">
        <f>IF('Problem1-DATA'!J135&gt;166000,'Problem1-DATA'!L135*0.96,'Problem1-DATA'!L135)</f>
        <v>69615.599999999991</v>
      </c>
      <c r="R135" s="37">
        <f t="shared" si="21"/>
        <v>4006.3680000000022</v>
      </c>
      <c r="S135" s="59">
        <f t="shared" si="22"/>
        <v>0.56327766505384813</v>
      </c>
      <c r="T135">
        <f t="shared" si="23"/>
        <v>131</v>
      </c>
    </row>
    <row r="136" spans="2:20">
      <c r="B136" s="47">
        <f t="shared" si="16"/>
        <v>138</v>
      </c>
      <c r="C136" s="51">
        <f t="shared" si="17"/>
        <v>65867.094408799268</v>
      </c>
      <c r="D136" s="48">
        <f t="shared" si="18"/>
        <v>4908.811475409836</v>
      </c>
      <c r="E136" s="49">
        <v>132</v>
      </c>
      <c r="F136" s="4" t="s">
        <v>164</v>
      </c>
      <c r="G136" s="5" t="s">
        <v>11</v>
      </c>
      <c r="H136" s="6">
        <v>364575</v>
      </c>
      <c r="I136" s="7">
        <v>138</v>
      </c>
      <c r="J136" s="8">
        <v>71861</v>
      </c>
      <c r="K136" s="9">
        <v>9.0999999999999998E-2</v>
      </c>
      <c r="L136" s="55">
        <f t="shared" si="19"/>
        <v>67070</v>
      </c>
      <c r="M136" s="10">
        <v>4791</v>
      </c>
      <c r="N136" s="11">
        <v>-2.4E-2</v>
      </c>
      <c r="O136" s="12">
        <v>50016</v>
      </c>
      <c r="P136" s="8">
        <f t="shared" si="20"/>
        <v>73298.22</v>
      </c>
      <c r="Q136" s="51">
        <f>IF('Problem1-DATA'!J136&gt;166000,'Problem1-DATA'!L136*0.96,'Problem1-DATA'!L136)</f>
        <v>67070</v>
      </c>
      <c r="R136" s="37">
        <f t="shared" si="21"/>
        <v>6228.2200000000012</v>
      </c>
      <c r="S136" s="59">
        <f t="shared" si="22"/>
        <v>0.29998330202462975</v>
      </c>
      <c r="T136">
        <f t="shared" si="23"/>
        <v>132</v>
      </c>
    </row>
    <row r="137" spans="2:20">
      <c r="B137" s="47">
        <f t="shared" si="16"/>
        <v>128</v>
      </c>
      <c r="C137" s="51">
        <f t="shared" si="17"/>
        <v>68632.338787295477</v>
      </c>
      <c r="D137" s="48">
        <f t="shared" si="18"/>
        <v>3448.584202682563</v>
      </c>
      <c r="E137" s="49">
        <v>133</v>
      </c>
      <c r="F137" s="4" t="s">
        <v>165</v>
      </c>
      <c r="G137" s="5" t="s">
        <v>11</v>
      </c>
      <c r="H137" s="6">
        <v>245000</v>
      </c>
      <c r="I137" s="7">
        <v>128</v>
      </c>
      <c r="J137" s="8">
        <v>71309</v>
      </c>
      <c r="K137" s="9">
        <v>3.9E-2</v>
      </c>
      <c r="L137" s="55">
        <f t="shared" si="19"/>
        <v>68995</v>
      </c>
      <c r="M137" s="10">
        <v>2314</v>
      </c>
      <c r="N137" s="11">
        <v>-0.32900000000000001</v>
      </c>
      <c r="O137" s="12">
        <v>34508</v>
      </c>
      <c r="P137" s="8">
        <f t="shared" si="20"/>
        <v>72735.180000000008</v>
      </c>
      <c r="Q137" s="51">
        <f>IF('Problem1-DATA'!J137&gt;166000,'Problem1-DATA'!L137*0.96,'Problem1-DATA'!L137)</f>
        <v>68995</v>
      </c>
      <c r="R137" s="37">
        <f t="shared" si="21"/>
        <v>3740.1800000000076</v>
      </c>
      <c r="S137" s="59">
        <f t="shared" si="22"/>
        <v>0.61632670700086756</v>
      </c>
      <c r="T137">
        <f t="shared" si="23"/>
        <v>133</v>
      </c>
    </row>
    <row r="138" spans="2:20">
      <c r="B138" s="47">
        <f t="shared" si="16"/>
        <v>122</v>
      </c>
      <c r="C138" s="51">
        <f t="shared" si="17"/>
        <v>69690.117416829744</v>
      </c>
      <c r="D138" s="48">
        <f t="shared" si="18"/>
        <v>393.70629370629371</v>
      </c>
      <c r="E138" s="49">
        <v>134</v>
      </c>
      <c r="F138" s="4" t="s">
        <v>166</v>
      </c>
      <c r="G138" s="5" t="s">
        <v>13</v>
      </c>
      <c r="H138" s="6">
        <v>117842</v>
      </c>
      <c r="I138" s="7">
        <v>122</v>
      </c>
      <c r="J138" s="8">
        <v>71223.3</v>
      </c>
      <c r="K138" s="9">
        <v>2.1999999999999999E-2</v>
      </c>
      <c r="L138" s="55">
        <f t="shared" si="19"/>
        <v>70885.5</v>
      </c>
      <c r="M138" s="10">
        <v>337.8</v>
      </c>
      <c r="N138" s="11">
        <v>-0.14199999999999999</v>
      </c>
      <c r="O138" s="12">
        <v>81657.399999999994</v>
      </c>
      <c r="P138" s="8">
        <f t="shared" si="20"/>
        <v>72647.766000000003</v>
      </c>
      <c r="Q138" s="51">
        <f>IF('Problem1-DATA'!J138&gt;166000,'Problem1-DATA'!L138*0.96,'Problem1-DATA'!L138)</f>
        <v>70885.5</v>
      </c>
      <c r="R138" s="37">
        <f t="shared" si="21"/>
        <v>1762.2660000000033</v>
      </c>
      <c r="S138" s="59">
        <f t="shared" si="22"/>
        <v>4.2168916518650184</v>
      </c>
      <c r="T138">
        <f t="shared" si="23"/>
        <v>134</v>
      </c>
    </row>
    <row r="139" spans="2:20">
      <c r="B139" s="47">
        <f t="shared" si="16"/>
        <v>146</v>
      </c>
      <c r="C139" s="51">
        <f t="shared" si="17"/>
        <v>62752.87865367582</v>
      </c>
      <c r="D139" s="48">
        <f t="shared" si="18"/>
        <v>9600.0911992704059</v>
      </c>
      <c r="E139" s="49">
        <v>135</v>
      </c>
      <c r="F139" s="4" t="s">
        <v>167</v>
      </c>
      <c r="G139" s="5" t="s">
        <v>11</v>
      </c>
      <c r="H139" s="6">
        <v>107400</v>
      </c>
      <c r="I139" s="7">
        <v>146</v>
      </c>
      <c r="J139" s="8">
        <v>70848</v>
      </c>
      <c r="K139" s="9">
        <v>0.129</v>
      </c>
      <c r="L139" s="55">
        <f t="shared" si="19"/>
        <v>49795</v>
      </c>
      <c r="M139" s="10">
        <v>21053</v>
      </c>
      <c r="N139" s="11">
        <v>1.1930000000000001</v>
      </c>
      <c r="O139" s="12">
        <v>127963</v>
      </c>
      <c r="P139" s="8">
        <f t="shared" si="20"/>
        <v>72264.960000000006</v>
      </c>
      <c r="Q139" s="51">
        <f>IF('Problem1-DATA'!J139&gt;166000,'Problem1-DATA'!L139*0.96,'Problem1-DATA'!L139)</f>
        <v>49795</v>
      </c>
      <c r="R139" s="37">
        <f t="shared" si="21"/>
        <v>22469.960000000006</v>
      </c>
      <c r="S139" s="59">
        <f t="shared" si="22"/>
        <v>6.7304422172612288E-2</v>
      </c>
      <c r="T139">
        <f t="shared" si="23"/>
        <v>135</v>
      </c>
    </row>
    <row r="140" spans="2:20">
      <c r="B140" s="47">
        <f t="shared" si="16"/>
        <v>123</v>
      </c>
      <c r="C140" s="51">
        <f t="shared" si="17"/>
        <v>69615.763546798029</v>
      </c>
      <c r="D140" s="48">
        <f t="shared" si="18"/>
        <v>-3913</v>
      </c>
      <c r="E140" s="49">
        <v>136</v>
      </c>
      <c r="F140" s="4" t="s">
        <v>168</v>
      </c>
      <c r="G140" s="5" t="s">
        <v>11</v>
      </c>
      <c r="H140" s="6">
        <v>565802</v>
      </c>
      <c r="I140" s="7">
        <v>123</v>
      </c>
      <c r="J140" s="8">
        <v>70660</v>
      </c>
      <c r="K140" s="9">
        <v>1.4999999999999999E-2</v>
      </c>
      <c r="L140" s="55">
        <f t="shared" si="19"/>
        <v>74573</v>
      </c>
      <c r="M140" s="10">
        <v>-3913</v>
      </c>
      <c r="N140" s="11">
        <v>0</v>
      </c>
      <c r="O140" s="12">
        <v>26688</v>
      </c>
      <c r="P140" s="8">
        <f t="shared" si="20"/>
        <v>72073.2</v>
      </c>
      <c r="Q140" s="51">
        <f>IF('Problem1-DATA'!J140&gt;166000,'Problem1-DATA'!L140*0.96,'Problem1-DATA'!L140)</f>
        <v>74573</v>
      </c>
      <c r="R140" s="37">
        <f t="shared" si="21"/>
        <v>-2499.8000000000029</v>
      </c>
      <c r="S140" s="59">
        <f t="shared" si="22"/>
        <v>-0.36115512394582089</v>
      </c>
      <c r="T140">
        <f t="shared" si="23"/>
        <v>136</v>
      </c>
    </row>
    <row r="141" spans="2:20">
      <c r="B141" s="47">
        <f t="shared" si="16"/>
        <v>149</v>
      </c>
      <c r="C141" s="51">
        <f t="shared" si="17"/>
        <v>61335.937500000007</v>
      </c>
      <c r="D141" s="48">
        <f t="shared" si="18"/>
        <v>3224.5762711864409</v>
      </c>
      <c r="E141" s="49">
        <v>137</v>
      </c>
      <c r="F141" s="4" t="s">
        <v>169</v>
      </c>
      <c r="G141" s="5" t="s">
        <v>13</v>
      </c>
      <c r="H141" s="6">
        <v>287500</v>
      </c>
      <c r="I141" s="7">
        <v>149</v>
      </c>
      <c r="J141" s="8">
        <v>70659</v>
      </c>
      <c r="K141" s="9">
        <v>0.152</v>
      </c>
      <c r="L141" s="55">
        <f t="shared" si="19"/>
        <v>66093</v>
      </c>
      <c r="M141" s="10">
        <v>4566</v>
      </c>
      <c r="N141" s="11">
        <v>0.41599999999999998</v>
      </c>
      <c r="O141" s="12">
        <v>986297</v>
      </c>
      <c r="P141" s="8">
        <f t="shared" si="20"/>
        <v>72072.180000000008</v>
      </c>
      <c r="Q141" s="51">
        <f>IF('Problem1-DATA'!J141&gt;166000,'Problem1-DATA'!L141*0.96,'Problem1-DATA'!L141)</f>
        <v>66093</v>
      </c>
      <c r="R141" s="37">
        <f t="shared" si="21"/>
        <v>5979.1800000000076</v>
      </c>
      <c r="S141" s="59">
        <f t="shared" si="22"/>
        <v>0.30950065703022506</v>
      </c>
      <c r="T141">
        <f t="shared" si="23"/>
        <v>137</v>
      </c>
    </row>
    <row r="142" spans="2:20">
      <c r="B142" s="47">
        <f t="shared" si="16"/>
        <v>230</v>
      </c>
      <c r="C142" s="51">
        <f t="shared" si="17"/>
        <v>46004.503916449081</v>
      </c>
      <c r="D142" s="48">
        <f t="shared" si="18"/>
        <v>3604.9744897959185</v>
      </c>
      <c r="E142" s="49">
        <v>138</v>
      </c>
      <c r="F142" s="4" t="s">
        <v>170</v>
      </c>
      <c r="G142" s="5" t="s">
        <v>13</v>
      </c>
      <c r="H142" s="6">
        <v>131694</v>
      </c>
      <c r="I142" s="7">
        <v>230</v>
      </c>
      <c r="J142" s="8">
        <v>70478.899999999994</v>
      </c>
      <c r="K142" s="9">
        <v>0.53200000000000003</v>
      </c>
      <c r="L142" s="55">
        <f t="shared" si="19"/>
        <v>64826.299999999996</v>
      </c>
      <c r="M142" s="10">
        <v>5652.6</v>
      </c>
      <c r="N142" s="11">
        <v>0.56799999999999995</v>
      </c>
      <c r="O142" s="12">
        <v>273829</v>
      </c>
      <c r="P142" s="8">
        <f t="shared" si="20"/>
        <v>71888.477999999988</v>
      </c>
      <c r="Q142" s="51">
        <f>IF('Problem1-DATA'!J142&gt;166000,'Problem1-DATA'!L142*0.96,'Problem1-DATA'!L142)</f>
        <v>64826.299999999996</v>
      </c>
      <c r="R142" s="37">
        <f t="shared" si="21"/>
        <v>7062.1779999999926</v>
      </c>
      <c r="S142" s="59">
        <f t="shared" si="22"/>
        <v>0.24936807840639566</v>
      </c>
      <c r="T142">
        <f t="shared" si="23"/>
        <v>138</v>
      </c>
    </row>
    <row r="143" spans="2:20">
      <c r="B143" s="47">
        <f t="shared" si="16"/>
        <v>181</v>
      </c>
      <c r="C143" s="51">
        <f t="shared" si="17"/>
        <v>53978.052550231841</v>
      </c>
      <c r="D143" s="48">
        <f t="shared" si="18"/>
        <v>-376.7</v>
      </c>
      <c r="E143" s="49">
        <v>139</v>
      </c>
      <c r="F143" s="4" t="s">
        <v>171</v>
      </c>
      <c r="G143" s="5" t="s">
        <v>13</v>
      </c>
      <c r="H143" s="6">
        <v>178927</v>
      </c>
      <c r="I143" s="7">
        <v>181</v>
      </c>
      <c r="J143" s="8">
        <v>69847.600000000006</v>
      </c>
      <c r="K143" s="9">
        <v>0.29399999999999998</v>
      </c>
      <c r="L143" s="55">
        <f t="shared" si="19"/>
        <v>70224.3</v>
      </c>
      <c r="M143" s="10">
        <v>-376.7</v>
      </c>
      <c r="N143" s="11">
        <v>0</v>
      </c>
      <c r="O143" s="12">
        <v>30465.200000000001</v>
      </c>
      <c r="P143" s="8">
        <f t="shared" si="20"/>
        <v>71244.552000000011</v>
      </c>
      <c r="Q143" s="51">
        <f>IF('Problem1-DATA'!J143&gt;166000,'Problem1-DATA'!L143*0.96,'Problem1-DATA'!L143)</f>
        <v>70224.3</v>
      </c>
      <c r="R143" s="37">
        <f t="shared" si="21"/>
        <v>1020.2520000000077</v>
      </c>
      <c r="S143" s="59">
        <f t="shared" si="22"/>
        <v>-3.7083939474383003</v>
      </c>
      <c r="T143">
        <f t="shared" si="23"/>
        <v>139</v>
      </c>
    </row>
    <row r="144" spans="2:20">
      <c r="B144" s="47">
        <f t="shared" si="16"/>
        <v>140</v>
      </c>
      <c r="C144" s="51">
        <f t="shared" si="17"/>
        <v>64640.695488721802</v>
      </c>
      <c r="D144" s="48">
        <f t="shared" si="18"/>
        <v>857.49778172138417</v>
      </c>
      <c r="E144" s="49">
        <v>140</v>
      </c>
      <c r="F144" s="4" t="s">
        <v>172</v>
      </c>
      <c r="G144" s="5" t="s">
        <v>13</v>
      </c>
      <c r="H144" s="6">
        <v>210507</v>
      </c>
      <c r="I144" s="7">
        <v>140</v>
      </c>
      <c r="J144" s="8">
        <v>68777.7</v>
      </c>
      <c r="K144" s="9">
        <v>6.4000000000000001E-2</v>
      </c>
      <c r="L144" s="55">
        <f t="shared" si="19"/>
        <v>67811.3</v>
      </c>
      <c r="M144" s="10">
        <v>966.4</v>
      </c>
      <c r="N144" s="11">
        <v>0.127</v>
      </c>
      <c r="O144" s="12">
        <v>57675.4</v>
      </c>
      <c r="P144" s="8">
        <f t="shared" si="20"/>
        <v>70153.254000000001</v>
      </c>
      <c r="Q144" s="51">
        <f>IF('Problem1-DATA'!J144&gt;166000,'Problem1-DATA'!L144*0.96,'Problem1-DATA'!L144)</f>
        <v>67811.3</v>
      </c>
      <c r="R144" s="37">
        <f t="shared" si="21"/>
        <v>2341.9539999999979</v>
      </c>
      <c r="S144" s="59">
        <f t="shared" si="22"/>
        <v>1.4233795529801303</v>
      </c>
      <c r="T144">
        <f t="shared" si="23"/>
        <v>140</v>
      </c>
    </row>
    <row r="145" spans="2:20">
      <c r="B145" s="47">
        <f t="shared" si="16"/>
        <v>141</v>
      </c>
      <c r="C145" s="51">
        <f t="shared" si="17"/>
        <v>63975.325884543759</v>
      </c>
      <c r="D145" s="48">
        <f t="shared" si="18"/>
        <v>1819.2349726775954</v>
      </c>
      <c r="E145" s="49">
        <v>141</v>
      </c>
      <c r="F145" s="4" t="s">
        <v>173</v>
      </c>
      <c r="G145" s="5" t="s">
        <v>13</v>
      </c>
      <c r="H145" s="6">
        <v>403014</v>
      </c>
      <c r="I145" s="7">
        <v>141</v>
      </c>
      <c r="J145" s="8">
        <v>68709.5</v>
      </c>
      <c r="K145" s="9">
        <v>7.3999999999999996E-2</v>
      </c>
      <c r="L145" s="55">
        <f t="shared" si="19"/>
        <v>67044.899999999994</v>
      </c>
      <c r="M145" s="10">
        <v>1664.6</v>
      </c>
      <c r="N145" s="11">
        <v>-8.5000000000000006E-2</v>
      </c>
      <c r="O145" s="12">
        <v>122945.9</v>
      </c>
      <c r="P145" s="8">
        <f t="shared" si="20"/>
        <v>70083.69</v>
      </c>
      <c r="Q145" s="51">
        <f>IF('Problem1-DATA'!J145&gt;166000,'Problem1-DATA'!L145*0.96,'Problem1-DATA'!L145)</f>
        <v>67044.899999999994</v>
      </c>
      <c r="R145" s="37">
        <f t="shared" si="21"/>
        <v>3038.7900000000081</v>
      </c>
      <c r="S145" s="59">
        <f t="shared" si="22"/>
        <v>0.82553766670672135</v>
      </c>
      <c r="T145">
        <f t="shared" si="23"/>
        <v>141</v>
      </c>
    </row>
    <row r="146" spans="2:20">
      <c r="B146" s="47">
        <f t="shared" si="16"/>
        <v>136</v>
      </c>
      <c r="C146" s="51">
        <f t="shared" si="17"/>
        <v>66154.819863680634</v>
      </c>
      <c r="D146" s="48">
        <f t="shared" si="18"/>
        <v>4008.6071987480436</v>
      </c>
      <c r="E146" s="49">
        <v>142</v>
      </c>
      <c r="F146" s="4" t="s">
        <v>174</v>
      </c>
      <c r="G146" s="5" t="s">
        <v>11</v>
      </c>
      <c r="H146" s="6">
        <v>48000</v>
      </c>
      <c r="I146" s="7">
        <v>136</v>
      </c>
      <c r="J146" s="8">
        <v>67941</v>
      </c>
      <c r="K146" s="9">
        <v>2.7E-2</v>
      </c>
      <c r="L146" s="55">
        <f t="shared" si="19"/>
        <v>62818</v>
      </c>
      <c r="M146" s="10">
        <v>5123</v>
      </c>
      <c r="N146" s="11">
        <v>0.27800000000000002</v>
      </c>
      <c r="O146" s="12">
        <v>687538</v>
      </c>
      <c r="P146" s="8">
        <f t="shared" si="20"/>
        <v>69299.820000000007</v>
      </c>
      <c r="Q146" s="51">
        <f>IF('Problem1-DATA'!J146&gt;166000,'Problem1-DATA'!L146*0.96,'Problem1-DATA'!L146)</f>
        <v>62818</v>
      </c>
      <c r="R146" s="37">
        <f t="shared" si="21"/>
        <v>6481.820000000007</v>
      </c>
      <c r="S146" s="59">
        <f t="shared" si="22"/>
        <v>0.26523911770447139</v>
      </c>
      <c r="T146">
        <f t="shared" si="23"/>
        <v>142</v>
      </c>
    </row>
    <row r="147" spans="2:20">
      <c r="B147" s="47">
        <f t="shared" si="16"/>
        <v>134</v>
      </c>
      <c r="C147" s="51">
        <f t="shared" si="17"/>
        <v>66240.566959921809</v>
      </c>
      <c r="D147" s="48">
        <f t="shared" si="18"/>
        <v>5764.6449704142015</v>
      </c>
      <c r="E147" s="49">
        <v>143</v>
      </c>
      <c r="F147" s="4" t="s">
        <v>175</v>
      </c>
      <c r="G147" s="5" t="s">
        <v>40</v>
      </c>
      <c r="H147" s="6">
        <v>183002</v>
      </c>
      <c r="I147" s="7">
        <v>134</v>
      </c>
      <c r="J147" s="8">
        <v>67764.100000000006</v>
      </c>
      <c r="K147" s="9">
        <v>2.3E-2</v>
      </c>
      <c r="L147" s="55">
        <f t="shared" si="19"/>
        <v>63867.200000000004</v>
      </c>
      <c r="M147" s="10">
        <v>3896.9</v>
      </c>
      <c r="N147" s="11">
        <v>-0.32400000000000001</v>
      </c>
      <c r="O147" s="12">
        <v>131440.4</v>
      </c>
      <c r="P147" s="8">
        <f t="shared" si="20"/>
        <v>69119.382000000012</v>
      </c>
      <c r="Q147" s="51">
        <f>IF('Problem1-DATA'!J147&gt;166000,'Problem1-DATA'!L147*0.96,'Problem1-DATA'!L147)</f>
        <v>63867.200000000004</v>
      </c>
      <c r="R147" s="37">
        <f t="shared" si="21"/>
        <v>5252.182000000008</v>
      </c>
      <c r="S147" s="59">
        <f t="shared" si="22"/>
        <v>0.34778464933665421</v>
      </c>
      <c r="T147">
        <f t="shared" si="23"/>
        <v>143</v>
      </c>
    </row>
    <row r="148" spans="2:20">
      <c r="B148" s="47">
        <f t="shared" si="16"/>
        <v>167</v>
      </c>
      <c r="C148" s="51">
        <f t="shared" si="17"/>
        <v>58001.290877796906</v>
      </c>
      <c r="D148" s="48">
        <f t="shared" si="18"/>
        <v>-2207.6</v>
      </c>
      <c r="E148" s="49">
        <v>144</v>
      </c>
      <c r="F148" s="4" t="s">
        <v>176</v>
      </c>
      <c r="G148" s="5" t="s">
        <v>13</v>
      </c>
      <c r="H148" s="6">
        <v>138652</v>
      </c>
      <c r="I148" s="7">
        <v>167</v>
      </c>
      <c r="J148" s="8">
        <v>67397.5</v>
      </c>
      <c r="K148" s="9">
        <v>0.16200000000000001</v>
      </c>
      <c r="L148" s="55">
        <f t="shared" si="19"/>
        <v>69605.100000000006</v>
      </c>
      <c r="M148" s="10">
        <v>-2207.6</v>
      </c>
      <c r="N148" s="11">
        <v>0</v>
      </c>
      <c r="O148" s="12">
        <v>116353.60000000001</v>
      </c>
      <c r="P148" s="8">
        <f t="shared" si="20"/>
        <v>68745.45</v>
      </c>
      <c r="Q148" s="51">
        <f>IF('Problem1-DATA'!J148&gt;166000,'Problem1-DATA'!L148*0.96,'Problem1-DATA'!L148)</f>
        <v>69605.100000000006</v>
      </c>
      <c r="R148" s="37">
        <f t="shared" si="21"/>
        <v>-859.65000000000873</v>
      </c>
      <c r="S148" s="59">
        <f t="shared" si="22"/>
        <v>-0.61059521652472881</v>
      </c>
      <c r="T148">
        <f t="shared" si="23"/>
        <v>144</v>
      </c>
    </row>
    <row r="149" spans="2:20">
      <c r="B149" s="47">
        <f t="shared" si="16"/>
        <v>120</v>
      </c>
      <c r="C149" s="51">
        <f t="shared" si="17"/>
        <v>70173.173277661786</v>
      </c>
      <c r="D149" s="48">
        <f t="shared" si="18"/>
        <v>422.73220654365014</v>
      </c>
      <c r="E149" s="49">
        <v>145</v>
      </c>
      <c r="F149" s="4" t="s">
        <v>177</v>
      </c>
      <c r="G149" s="5" t="s">
        <v>25</v>
      </c>
      <c r="H149" s="6">
        <v>41410</v>
      </c>
      <c r="I149" s="7">
        <v>120</v>
      </c>
      <c r="J149" s="8">
        <v>67225.899999999994</v>
      </c>
      <c r="K149" s="9">
        <v>-4.2000000000000003E-2</v>
      </c>
      <c r="L149" s="55">
        <f t="shared" si="19"/>
        <v>64499.7</v>
      </c>
      <c r="M149" s="10">
        <v>2726.2</v>
      </c>
      <c r="N149" s="11">
        <v>5.4489999999999998</v>
      </c>
      <c r="O149" s="12">
        <v>308802</v>
      </c>
      <c r="P149" s="8">
        <f t="shared" si="20"/>
        <v>68570.417999999991</v>
      </c>
      <c r="Q149" s="51">
        <f>IF('Problem1-DATA'!J149&gt;166000,'Problem1-DATA'!L149*0.96,'Problem1-DATA'!L149)</f>
        <v>64499.7</v>
      </c>
      <c r="R149" s="37">
        <f t="shared" si="21"/>
        <v>4070.7179999999935</v>
      </c>
      <c r="S149" s="59">
        <f t="shared" si="22"/>
        <v>0.4931839190081409</v>
      </c>
      <c r="T149">
        <f t="shared" si="23"/>
        <v>145</v>
      </c>
    </row>
    <row r="150" spans="2:20">
      <c r="B150" s="47">
        <f t="shared" si="16"/>
        <v>135</v>
      </c>
      <c r="C150" s="51">
        <f t="shared" si="17"/>
        <v>66235.877106045591</v>
      </c>
      <c r="D150" s="48">
        <f t="shared" si="18"/>
        <v>15330.188679245282</v>
      </c>
      <c r="E150" s="49">
        <v>146</v>
      </c>
      <c r="F150" s="4" t="s">
        <v>178</v>
      </c>
      <c r="G150" s="5" t="s">
        <v>11</v>
      </c>
      <c r="H150" s="6">
        <v>92000</v>
      </c>
      <c r="I150" s="7">
        <v>135</v>
      </c>
      <c r="J150" s="8">
        <v>66832</v>
      </c>
      <c r="K150" s="9">
        <v>8.9999999999999993E-3</v>
      </c>
      <c r="L150" s="55">
        <f t="shared" si="19"/>
        <v>57082</v>
      </c>
      <c r="M150" s="10">
        <v>9750</v>
      </c>
      <c r="N150" s="11">
        <v>-0.36399999999999999</v>
      </c>
      <c r="O150" s="12">
        <v>118310</v>
      </c>
      <c r="P150" s="8">
        <f t="shared" si="20"/>
        <v>68168.639999999999</v>
      </c>
      <c r="Q150" s="51">
        <f>IF('Problem1-DATA'!J150&gt;166000,'Problem1-DATA'!L150*0.96,'Problem1-DATA'!L150)</f>
        <v>57082</v>
      </c>
      <c r="R150" s="37">
        <f t="shared" si="21"/>
        <v>11086.64</v>
      </c>
      <c r="S150" s="59">
        <f t="shared" si="22"/>
        <v>0.13709128205128199</v>
      </c>
      <c r="T150">
        <f t="shared" si="23"/>
        <v>146</v>
      </c>
    </row>
    <row r="151" spans="2:20">
      <c r="B151" s="47">
        <f t="shared" si="16"/>
        <v>130</v>
      </c>
      <c r="C151" s="51">
        <f t="shared" si="17"/>
        <v>68046.381243628945</v>
      </c>
      <c r="D151" s="48">
        <f t="shared" si="18"/>
        <v>1907.051282051282</v>
      </c>
      <c r="E151" s="49">
        <v>147</v>
      </c>
      <c r="F151" s="4" t="s">
        <v>179</v>
      </c>
      <c r="G151" s="5" t="s">
        <v>27</v>
      </c>
      <c r="H151" s="6">
        <v>46711</v>
      </c>
      <c r="I151" s="7">
        <v>130</v>
      </c>
      <c r="J151" s="8">
        <v>66753.5</v>
      </c>
      <c r="K151" s="9">
        <v>-1.9E-2</v>
      </c>
      <c r="L151" s="55">
        <f t="shared" si="19"/>
        <v>64671</v>
      </c>
      <c r="M151" s="10">
        <v>2082.5</v>
      </c>
      <c r="N151" s="11">
        <v>9.1999999999999998E-2</v>
      </c>
      <c r="O151" s="12">
        <v>61526</v>
      </c>
      <c r="P151" s="8">
        <f t="shared" si="20"/>
        <v>68088.570000000007</v>
      </c>
      <c r="Q151" s="51">
        <f>IF('Problem1-DATA'!J151&gt;166000,'Problem1-DATA'!L151*0.96,'Problem1-DATA'!L151)</f>
        <v>64671</v>
      </c>
      <c r="R151" s="37">
        <f t="shared" si="21"/>
        <v>3417.570000000007</v>
      </c>
      <c r="S151" s="59">
        <f t="shared" si="22"/>
        <v>0.64109003601440917</v>
      </c>
      <c r="T151">
        <f t="shared" si="23"/>
        <v>147</v>
      </c>
    </row>
    <row r="152" spans="2:20">
      <c r="B152" s="47">
        <f t="shared" si="16"/>
        <v>159</v>
      </c>
      <c r="C152" s="51">
        <f t="shared" si="17"/>
        <v>59856.885688568858</v>
      </c>
      <c r="D152" s="48">
        <f t="shared" si="18"/>
        <v>4550.0863557858384</v>
      </c>
      <c r="E152" s="49">
        <v>148</v>
      </c>
      <c r="F152" s="4" t="s">
        <v>180</v>
      </c>
      <c r="G152" s="5" t="s">
        <v>11</v>
      </c>
      <c r="H152" s="6">
        <v>240200</v>
      </c>
      <c r="I152" s="7">
        <v>159</v>
      </c>
      <c r="J152" s="8">
        <v>66501</v>
      </c>
      <c r="K152" s="9">
        <v>0.111</v>
      </c>
      <c r="L152" s="55">
        <f t="shared" si="19"/>
        <v>61232</v>
      </c>
      <c r="M152" s="10">
        <v>5269</v>
      </c>
      <c r="N152" s="11">
        <v>0.158</v>
      </c>
      <c r="O152" s="12">
        <v>134211</v>
      </c>
      <c r="P152" s="8">
        <f t="shared" si="20"/>
        <v>67831.02</v>
      </c>
      <c r="Q152" s="51">
        <f>IF('Problem1-DATA'!J152&gt;166000,'Problem1-DATA'!L152*0.96,'Problem1-DATA'!L152)</f>
        <v>61232</v>
      </c>
      <c r="R152" s="37">
        <f t="shared" si="21"/>
        <v>6599.0200000000041</v>
      </c>
      <c r="S152" s="59">
        <f t="shared" si="22"/>
        <v>0.25242360979313039</v>
      </c>
      <c r="T152">
        <f t="shared" si="23"/>
        <v>148</v>
      </c>
    </row>
    <row r="153" spans="2:20">
      <c r="B153" s="47">
        <f t="shared" si="16"/>
        <v>162</v>
      </c>
      <c r="C153" s="51">
        <f t="shared" si="17"/>
        <v>58942.222222222219</v>
      </c>
      <c r="D153" s="48">
        <f t="shared" si="18"/>
        <v>263.99610373797634</v>
      </c>
      <c r="E153" s="49">
        <v>149</v>
      </c>
      <c r="F153" s="4" t="s">
        <v>181</v>
      </c>
      <c r="G153" s="5" t="s">
        <v>13</v>
      </c>
      <c r="H153" s="6">
        <v>161399</v>
      </c>
      <c r="I153" s="7">
        <v>162</v>
      </c>
      <c r="J153" s="8">
        <v>66310</v>
      </c>
      <c r="K153" s="9">
        <v>0.125</v>
      </c>
      <c r="L153" s="55">
        <f t="shared" si="19"/>
        <v>64141.8</v>
      </c>
      <c r="M153" s="10">
        <v>2168.1999999999998</v>
      </c>
      <c r="N153" s="11">
        <v>7.2130000000000001</v>
      </c>
      <c r="O153" s="12">
        <v>103676.1</v>
      </c>
      <c r="P153" s="8">
        <f t="shared" si="20"/>
        <v>67636.2</v>
      </c>
      <c r="Q153" s="51">
        <f>IF('Problem1-DATA'!J153&gt;166000,'Problem1-DATA'!L153*0.96,'Problem1-DATA'!L153)</f>
        <v>64141.8</v>
      </c>
      <c r="R153" s="37">
        <f t="shared" si="21"/>
        <v>3494.3999999999942</v>
      </c>
      <c r="S153" s="59">
        <f t="shared" si="22"/>
        <v>0.61165944101097425</v>
      </c>
      <c r="T153">
        <f t="shared" si="23"/>
        <v>149</v>
      </c>
    </row>
    <row r="154" spans="2:20">
      <c r="B154" s="47">
        <f t="shared" si="16"/>
        <v>168</v>
      </c>
      <c r="C154" s="51">
        <f t="shared" si="17"/>
        <v>57735.092348284961</v>
      </c>
      <c r="D154" s="48">
        <f t="shared" si="18"/>
        <v>10393.370681605975</v>
      </c>
      <c r="E154" s="49">
        <v>150</v>
      </c>
      <c r="F154" s="4" t="s">
        <v>182</v>
      </c>
      <c r="G154" s="5" t="s">
        <v>13</v>
      </c>
      <c r="H154" s="6">
        <v>92714</v>
      </c>
      <c r="I154" s="7">
        <v>168</v>
      </c>
      <c r="J154" s="8">
        <v>65644.800000000003</v>
      </c>
      <c r="K154" s="9">
        <v>0.13700000000000001</v>
      </c>
      <c r="L154" s="55">
        <f t="shared" si="19"/>
        <v>54513.5</v>
      </c>
      <c r="M154" s="10">
        <v>11131.3</v>
      </c>
      <c r="N154" s="11">
        <v>7.0999999999999994E-2</v>
      </c>
      <c r="O154" s="12">
        <v>1388230</v>
      </c>
      <c r="P154" s="8">
        <f t="shared" si="20"/>
        <v>66957.696000000011</v>
      </c>
      <c r="Q154" s="51">
        <f>IF('Problem1-DATA'!J154&gt;166000,'Problem1-DATA'!L154*0.96,'Problem1-DATA'!L154)</f>
        <v>54513.5</v>
      </c>
      <c r="R154" s="37">
        <f t="shared" si="21"/>
        <v>12444.196000000011</v>
      </c>
      <c r="S154" s="59">
        <f t="shared" si="22"/>
        <v>0.11794633151563713</v>
      </c>
      <c r="T154">
        <f t="shared" si="23"/>
        <v>150</v>
      </c>
    </row>
    <row r="155" spans="2:20">
      <c r="B155" s="47">
        <f t="shared" si="16"/>
        <v>161</v>
      </c>
      <c r="C155" s="51">
        <f t="shared" si="17"/>
        <v>59253.526220614825</v>
      </c>
      <c r="D155" s="48">
        <f t="shared" si="18"/>
        <v>363.11389759665622</v>
      </c>
      <c r="E155" s="49">
        <v>151</v>
      </c>
      <c r="F155" s="4" t="s">
        <v>183</v>
      </c>
      <c r="G155" s="5" t="s">
        <v>13</v>
      </c>
      <c r="H155" s="6">
        <v>446613</v>
      </c>
      <c r="I155" s="7">
        <v>161</v>
      </c>
      <c r="J155" s="8">
        <v>65534.400000000001</v>
      </c>
      <c r="K155" s="9">
        <v>0.106</v>
      </c>
      <c r="L155" s="55">
        <f t="shared" si="19"/>
        <v>64839.4</v>
      </c>
      <c r="M155" s="10">
        <v>695</v>
      </c>
      <c r="N155" s="11">
        <v>0.91400000000000003</v>
      </c>
      <c r="O155" s="12">
        <v>138082.70000000001</v>
      </c>
      <c r="P155" s="8">
        <f t="shared" si="20"/>
        <v>66845.088000000003</v>
      </c>
      <c r="Q155" s="51">
        <f>IF('Problem1-DATA'!J155&gt;166000,'Problem1-DATA'!L155*0.96,'Problem1-DATA'!L155)</f>
        <v>64839.4</v>
      </c>
      <c r="R155" s="37">
        <f t="shared" si="21"/>
        <v>2005.6880000000019</v>
      </c>
      <c r="S155" s="59">
        <f t="shared" si="22"/>
        <v>1.885882014388492</v>
      </c>
      <c r="T155">
        <f t="shared" si="23"/>
        <v>151</v>
      </c>
    </row>
    <row r="156" spans="2:20">
      <c r="B156" s="47">
        <f t="shared" si="16"/>
        <v>155</v>
      </c>
      <c r="C156" s="51">
        <f t="shared" si="17"/>
        <v>60322.580645161295</v>
      </c>
      <c r="D156" s="48">
        <f t="shared" si="18"/>
        <v>2996.0681520314547</v>
      </c>
      <c r="E156" s="49">
        <v>152</v>
      </c>
      <c r="F156" s="4" t="s">
        <v>184</v>
      </c>
      <c r="G156" s="5" t="s">
        <v>11</v>
      </c>
      <c r="H156" s="6">
        <v>359530</v>
      </c>
      <c r="I156" s="7">
        <v>155</v>
      </c>
      <c r="J156" s="8">
        <v>65450</v>
      </c>
      <c r="K156" s="9">
        <v>8.5000000000000006E-2</v>
      </c>
      <c r="L156" s="55">
        <f t="shared" si="19"/>
        <v>60878</v>
      </c>
      <c r="M156" s="10">
        <v>4572</v>
      </c>
      <c r="N156" s="11">
        <v>0.52600000000000002</v>
      </c>
      <c r="O156" s="12">
        <v>52330</v>
      </c>
      <c r="P156" s="8">
        <f t="shared" si="20"/>
        <v>66759</v>
      </c>
      <c r="Q156" s="51">
        <f>IF('Problem1-DATA'!J156&gt;166000,'Problem1-DATA'!L156*0.96,'Problem1-DATA'!L156)</f>
        <v>60878</v>
      </c>
      <c r="R156" s="37">
        <f t="shared" si="21"/>
        <v>5881</v>
      </c>
      <c r="S156" s="59">
        <f t="shared" si="22"/>
        <v>0.28630796150481191</v>
      </c>
      <c r="T156">
        <f t="shared" si="23"/>
        <v>152</v>
      </c>
    </row>
    <row r="157" spans="2:20">
      <c r="B157" s="47">
        <f t="shared" si="16"/>
        <v>145</v>
      </c>
      <c r="C157" s="51">
        <f t="shared" si="17"/>
        <v>63524.411764705881</v>
      </c>
      <c r="D157" s="48">
        <f t="shared" si="18"/>
        <v>3284.1423948220063</v>
      </c>
      <c r="E157" s="49">
        <v>153</v>
      </c>
      <c r="F157" s="4" t="s">
        <v>185</v>
      </c>
      <c r="G157" s="5" t="s">
        <v>27</v>
      </c>
      <c r="H157" s="6">
        <v>62938</v>
      </c>
      <c r="I157" s="7">
        <v>145</v>
      </c>
      <c r="J157" s="8">
        <v>64794.9</v>
      </c>
      <c r="K157" s="9">
        <v>0.02</v>
      </c>
      <c r="L157" s="55">
        <f t="shared" si="19"/>
        <v>62765.3</v>
      </c>
      <c r="M157" s="10">
        <v>2029.6</v>
      </c>
      <c r="N157" s="11">
        <v>-0.38200000000000001</v>
      </c>
      <c r="O157" s="12">
        <v>505478.1</v>
      </c>
      <c r="P157" s="8">
        <f t="shared" si="20"/>
        <v>66090.79800000001</v>
      </c>
      <c r="Q157" s="51">
        <f>IF('Problem1-DATA'!J157&gt;166000,'Problem1-DATA'!L157*0.96,'Problem1-DATA'!L157)</f>
        <v>62765.3</v>
      </c>
      <c r="R157" s="37">
        <f t="shared" si="21"/>
        <v>3325.4980000000069</v>
      </c>
      <c r="S157" s="59">
        <f t="shared" si="22"/>
        <v>0.63849921166732704</v>
      </c>
      <c r="T157">
        <f t="shared" si="23"/>
        <v>153</v>
      </c>
    </row>
    <row r="158" spans="2:20">
      <c r="B158" s="47">
        <f t="shared" si="16"/>
        <v>144</v>
      </c>
      <c r="C158" s="51">
        <f t="shared" si="17"/>
        <v>63517.681728880154</v>
      </c>
      <c r="D158" s="48">
        <f t="shared" si="18"/>
        <v>4856.4221963523478</v>
      </c>
      <c r="E158" s="49">
        <v>154</v>
      </c>
      <c r="F158" s="4" t="s">
        <v>186</v>
      </c>
      <c r="G158" s="5" t="s">
        <v>11</v>
      </c>
      <c r="H158" s="6">
        <v>267000</v>
      </c>
      <c r="I158" s="7">
        <v>144</v>
      </c>
      <c r="J158" s="8">
        <v>64661</v>
      </c>
      <c r="K158" s="9">
        <v>1.7999999999999999E-2</v>
      </c>
      <c r="L158" s="55">
        <f t="shared" si="19"/>
        <v>52146</v>
      </c>
      <c r="M158" s="10">
        <v>12515</v>
      </c>
      <c r="N158" s="11">
        <v>1.577</v>
      </c>
      <c r="O158" s="12">
        <v>77648</v>
      </c>
      <c r="P158" s="8">
        <f t="shared" si="20"/>
        <v>65954.22</v>
      </c>
      <c r="Q158" s="51">
        <f>IF('Problem1-DATA'!J158&gt;166000,'Problem1-DATA'!L158*0.96,'Problem1-DATA'!L158)</f>
        <v>52146</v>
      </c>
      <c r="R158" s="37">
        <f t="shared" si="21"/>
        <v>13808.220000000001</v>
      </c>
      <c r="S158" s="59">
        <f t="shared" si="22"/>
        <v>0.10333359968038364</v>
      </c>
      <c r="T158">
        <f t="shared" si="23"/>
        <v>154</v>
      </c>
    </row>
    <row r="159" spans="2:20">
      <c r="B159" s="47">
        <f t="shared" si="16"/>
        <v>152</v>
      </c>
      <c r="C159" s="51">
        <f t="shared" si="17"/>
        <v>60813.799621928163</v>
      </c>
      <c r="D159" s="48">
        <f t="shared" si="18"/>
        <v>1594.7136563876652</v>
      </c>
      <c r="E159" s="49">
        <v>155</v>
      </c>
      <c r="F159" s="4" t="s">
        <v>187</v>
      </c>
      <c r="G159" s="5" t="s">
        <v>11</v>
      </c>
      <c r="H159" s="6">
        <v>31600</v>
      </c>
      <c r="I159" s="7">
        <v>152</v>
      </c>
      <c r="J159" s="8">
        <v>64341</v>
      </c>
      <c r="K159" s="9">
        <v>5.8000000000000003E-2</v>
      </c>
      <c r="L159" s="55">
        <f t="shared" si="19"/>
        <v>62531</v>
      </c>
      <c r="M159" s="10">
        <v>1810</v>
      </c>
      <c r="N159" s="11">
        <v>0.13500000000000001</v>
      </c>
      <c r="O159" s="12">
        <v>40833</v>
      </c>
      <c r="P159" s="8">
        <f t="shared" si="20"/>
        <v>65627.820000000007</v>
      </c>
      <c r="Q159" s="51">
        <f>IF('Problem1-DATA'!J159&gt;166000,'Problem1-DATA'!L159*0.96,'Problem1-DATA'!L159)</f>
        <v>62531</v>
      </c>
      <c r="R159" s="37">
        <f t="shared" si="21"/>
        <v>3096.820000000007</v>
      </c>
      <c r="S159" s="59">
        <f t="shared" si="22"/>
        <v>0.71095027624309781</v>
      </c>
      <c r="T159">
        <f t="shared" si="23"/>
        <v>155</v>
      </c>
    </row>
    <row r="160" spans="2:20">
      <c r="B160" s="47">
        <f t="shared" si="16"/>
        <v>160</v>
      </c>
      <c r="C160" s="51">
        <f t="shared" si="17"/>
        <v>59708.056872037916</v>
      </c>
      <c r="D160" s="48">
        <f t="shared" si="18"/>
        <v>7864.864864864865</v>
      </c>
      <c r="E160" s="49">
        <v>156</v>
      </c>
      <c r="F160" s="4" t="s">
        <v>188</v>
      </c>
      <c r="G160" s="5" t="s">
        <v>11</v>
      </c>
      <c r="H160" s="6">
        <v>50492</v>
      </c>
      <c r="I160" s="7">
        <v>160</v>
      </c>
      <c r="J160" s="8">
        <v>62992</v>
      </c>
      <c r="K160" s="9">
        <v>5.5E-2</v>
      </c>
      <c r="L160" s="55">
        <f t="shared" si="19"/>
        <v>58918</v>
      </c>
      <c r="M160" s="10">
        <v>4074</v>
      </c>
      <c r="N160" s="11">
        <v>-0.48199999999999998</v>
      </c>
      <c r="O160" s="12">
        <v>815078</v>
      </c>
      <c r="P160" s="8">
        <f t="shared" si="20"/>
        <v>64251.840000000004</v>
      </c>
      <c r="Q160" s="51">
        <f>IF('Problem1-DATA'!J160&gt;166000,'Problem1-DATA'!L160*0.96,'Problem1-DATA'!L160)</f>
        <v>58918</v>
      </c>
      <c r="R160" s="37">
        <f t="shared" si="21"/>
        <v>5333.8400000000038</v>
      </c>
      <c r="S160" s="59">
        <f t="shared" si="22"/>
        <v>0.30923907707412956</v>
      </c>
      <c r="T160">
        <f t="shared" si="23"/>
        <v>156</v>
      </c>
    </row>
    <row r="161" spans="2:20">
      <c r="B161" s="47">
        <f t="shared" si="16"/>
        <v>246</v>
      </c>
      <c r="C161" s="51">
        <f t="shared" si="17"/>
        <v>44160.028149190708</v>
      </c>
      <c r="D161" s="48">
        <f t="shared" si="18"/>
        <v>3777.4519716885743</v>
      </c>
      <c r="E161" s="49">
        <v>157</v>
      </c>
      <c r="F161" s="4" t="s">
        <v>189</v>
      </c>
      <c r="G161" s="5" t="s">
        <v>27</v>
      </c>
      <c r="H161" s="6">
        <v>43993</v>
      </c>
      <c r="I161" s="7">
        <v>246</v>
      </c>
      <c r="J161" s="8">
        <v>62751.4</v>
      </c>
      <c r="K161" s="9">
        <v>0.42099999999999999</v>
      </c>
      <c r="L161" s="55">
        <f t="shared" si="19"/>
        <v>59015.5</v>
      </c>
      <c r="M161" s="10">
        <v>3735.9</v>
      </c>
      <c r="N161" s="11">
        <v>-1.0999999999999999E-2</v>
      </c>
      <c r="O161" s="12">
        <v>107940.5</v>
      </c>
      <c r="P161" s="8">
        <f t="shared" si="20"/>
        <v>64006.428</v>
      </c>
      <c r="Q161" s="51">
        <f>IF('Problem1-DATA'!J161&gt;166000,'Problem1-DATA'!L161*0.96,'Problem1-DATA'!L161)</f>
        <v>59015.5</v>
      </c>
      <c r="R161" s="37">
        <f t="shared" si="21"/>
        <v>4990.9279999999999</v>
      </c>
      <c r="S161" s="59">
        <f t="shared" si="22"/>
        <v>0.33593725742123715</v>
      </c>
      <c r="T161">
        <f t="shared" si="23"/>
        <v>157</v>
      </c>
    </row>
    <row r="162" spans="2:20">
      <c r="B162" s="47">
        <f t="shared" si="16"/>
        <v>191</v>
      </c>
      <c r="C162" s="51">
        <f t="shared" si="17"/>
        <v>52032.274247491638</v>
      </c>
      <c r="D162" s="48">
        <f t="shared" si="18"/>
        <v>8758.8929889298888</v>
      </c>
      <c r="E162" s="49">
        <v>158</v>
      </c>
      <c r="F162" s="4" t="s">
        <v>190</v>
      </c>
      <c r="G162" s="5" t="s">
        <v>191</v>
      </c>
      <c r="H162" s="6">
        <v>48001</v>
      </c>
      <c r="I162" s="7">
        <v>191</v>
      </c>
      <c r="J162" s="8">
        <v>62230.6</v>
      </c>
      <c r="K162" s="9">
        <v>0.19600000000000001</v>
      </c>
      <c r="L162" s="55">
        <f t="shared" si="19"/>
        <v>50362.3</v>
      </c>
      <c r="M162" s="10">
        <v>11868.3</v>
      </c>
      <c r="N162" s="11">
        <v>0.35499999999999998</v>
      </c>
      <c r="O162" s="12">
        <v>154071.20000000001</v>
      </c>
      <c r="P162" s="8">
        <f t="shared" si="20"/>
        <v>63475.212</v>
      </c>
      <c r="Q162" s="51">
        <f>IF('Problem1-DATA'!J162&gt;166000,'Problem1-DATA'!L162*0.96,'Problem1-DATA'!L162)</f>
        <v>50362.3</v>
      </c>
      <c r="R162" s="37">
        <f t="shared" si="21"/>
        <v>13112.911999999997</v>
      </c>
      <c r="S162" s="59">
        <f t="shared" si="22"/>
        <v>0.10486859954669139</v>
      </c>
      <c r="T162">
        <f t="shared" si="23"/>
        <v>158</v>
      </c>
    </row>
    <row r="163" spans="2:20">
      <c r="B163" s="47">
        <f t="shared" si="16"/>
        <v>179</v>
      </c>
      <c r="C163" s="51">
        <f t="shared" si="17"/>
        <v>54220.899470899472</v>
      </c>
      <c r="D163" s="48">
        <f t="shared" si="18"/>
        <v>1626.5486725663718</v>
      </c>
      <c r="E163" s="49">
        <v>159</v>
      </c>
      <c r="F163" s="4" t="s">
        <v>192</v>
      </c>
      <c r="G163" s="5" t="s">
        <v>27</v>
      </c>
      <c r="H163" s="6">
        <v>58165</v>
      </c>
      <c r="I163" s="7">
        <v>179</v>
      </c>
      <c r="J163" s="8">
        <v>61486.5</v>
      </c>
      <c r="K163" s="9">
        <v>0.13400000000000001</v>
      </c>
      <c r="L163" s="55">
        <f t="shared" si="19"/>
        <v>59648.5</v>
      </c>
      <c r="M163" s="10">
        <v>1838</v>
      </c>
      <c r="N163" s="11">
        <v>0.13</v>
      </c>
      <c r="O163" s="12">
        <v>52069.2</v>
      </c>
      <c r="P163" s="8">
        <f t="shared" si="20"/>
        <v>62716.23</v>
      </c>
      <c r="Q163" s="51">
        <f>IF('Problem1-DATA'!J163&gt;166000,'Problem1-DATA'!L163*0.96,'Problem1-DATA'!L163)</f>
        <v>59648.5</v>
      </c>
      <c r="R163" s="37">
        <f t="shared" si="21"/>
        <v>3067.7300000000032</v>
      </c>
      <c r="S163" s="59">
        <f t="shared" si="22"/>
        <v>0.6690587595212204</v>
      </c>
      <c r="T163">
        <f t="shared" si="23"/>
        <v>159</v>
      </c>
    </row>
    <row r="164" spans="2:20">
      <c r="B164" s="47">
        <f t="shared" si="16"/>
        <v>197</v>
      </c>
      <c r="C164" s="51">
        <f t="shared" si="17"/>
        <v>51226.355296080066</v>
      </c>
      <c r="D164" s="48">
        <f t="shared" si="18"/>
        <v>3428.1446540880506</v>
      </c>
      <c r="E164" s="49">
        <v>160</v>
      </c>
      <c r="F164" s="4" t="s">
        <v>193</v>
      </c>
      <c r="G164" s="5" t="s">
        <v>134</v>
      </c>
      <c r="H164" s="6">
        <v>43743</v>
      </c>
      <c r="I164" s="7">
        <v>197</v>
      </c>
      <c r="J164" s="8">
        <v>61420.4</v>
      </c>
      <c r="K164" s="9">
        <v>0.19900000000000001</v>
      </c>
      <c r="L164" s="55">
        <f t="shared" si="19"/>
        <v>57059.8</v>
      </c>
      <c r="M164" s="10">
        <v>4360.6000000000004</v>
      </c>
      <c r="N164" s="11">
        <v>0.27200000000000002</v>
      </c>
      <c r="O164" s="12">
        <v>71563.399999999994</v>
      </c>
      <c r="P164" s="8">
        <f t="shared" si="20"/>
        <v>62648.808000000005</v>
      </c>
      <c r="Q164" s="51">
        <f>IF('Problem1-DATA'!J164&gt;166000,'Problem1-DATA'!L164*0.96,'Problem1-DATA'!L164)</f>
        <v>57059.8</v>
      </c>
      <c r="R164" s="37">
        <f t="shared" si="21"/>
        <v>5589.0080000000016</v>
      </c>
      <c r="S164" s="59">
        <f t="shared" si="22"/>
        <v>0.28170618722194218</v>
      </c>
      <c r="T164">
        <f t="shared" si="23"/>
        <v>160</v>
      </c>
    </row>
    <row r="165" spans="2:20">
      <c r="B165" s="47">
        <f t="shared" si="16"/>
        <v>182</v>
      </c>
      <c r="C165" s="51">
        <f t="shared" si="17"/>
        <v>53846.965699208442</v>
      </c>
      <c r="D165" s="48">
        <f t="shared" si="18"/>
        <v>946.76089517078913</v>
      </c>
      <c r="E165" s="49">
        <v>161</v>
      </c>
      <c r="F165" s="4" t="s">
        <v>194</v>
      </c>
      <c r="G165" s="5" t="s">
        <v>13</v>
      </c>
      <c r="H165" s="6">
        <v>185269</v>
      </c>
      <c r="I165" s="7">
        <v>182</v>
      </c>
      <c r="J165" s="8">
        <v>61224</v>
      </c>
      <c r="K165" s="9">
        <v>0.13700000000000001</v>
      </c>
      <c r="L165" s="55">
        <f t="shared" si="19"/>
        <v>60420.2</v>
      </c>
      <c r="M165" s="10">
        <v>803.8</v>
      </c>
      <c r="N165" s="11">
        <v>-0.151</v>
      </c>
      <c r="O165" s="12">
        <v>123815.2</v>
      </c>
      <c r="P165" s="8">
        <f t="shared" si="20"/>
        <v>62448.480000000003</v>
      </c>
      <c r="Q165" s="51">
        <f>IF('Problem1-DATA'!J165&gt;166000,'Problem1-DATA'!L165*0.96,'Problem1-DATA'!L165)</f>
        <v>60420.2</v>
      </c>
      <c r="R165" s="37">
        <f t="shared" si="21"/>
        <v>2028.2800000000061</v>
      </c>
      <c r="S165" s="59">
        <f t="shared" si="22"/>
        <v>1.5233640209007293</v>
      </c>
      <c r="T165">
        <f t="shared" si="23"/>
        <v>161</v>
      </c>
    </row>
    <row r="166" spans="2:20">
      <c r="B166" s="47">
        <f t="shared" si="16"/>
        <v>165</v>
      </c>
      <c r="C166" s="51">
        <f t="shared" si="17"/>
        <v>58592.026897214222</v>
      </c>
      <c r="D166" s="48">
        <f t="shared" si="18"/>
        <v>1174.9508840864439</v>
      </c>
      <c r="E166" s="49">
        <v>162</v>
      </c>
      <c r="F166" s="4" t="s">
        <v>195</v>
      </c>
      <c r="G166" s="5" t="s">
        <v>27</v>
      </c>
      <c r="H166" s="6">
        <v>58565</v>
      </c>
      <c r="I166" s="7">
        <v>165</v>
      </c>
      <c r="J166" s="8">
        <v>60994.3</v>
      </c>
      <c r="K166" s="9">
        <v>4.1000000000000002E-2</v>
      </c>
      <c r="L166" s="55">
        <f t="shared" si="19"/>
        <v>59798.200000000004</v>
      </c>
      <c r="M166" s="10">
        <v>1196.0999999999999</v>
      </c>
      <c r="N166" s="11">
        <v>1.7999999999999999E-2</v>
      </c>
      <c r="O166" s="12">
        <v>40132.5</v>
      </c>
      <c r="P166" s="8">
        <f t="shared" si="20"/>
        <v>62214.186000000002</v>
      </c>
      <c r="Q166" s="51">
        <f>IF('Problem1-DATA'!J166&gt;166000,'Problem1-DATA'!L166*0.96,'Problem1-DATA'!L166)</f>
        <v>59798.200000000004</v>
      </c>
      <c r="R166" s="37">
        <f t="shared" si="21"/>
        <v>2415.9859999999971</v>
      </c>
      <c r="S166" s="59">
        <f t="shared" si="22"/>
        <v>1.0198862971323446</v>
      </c>
      <c r="T166">
        <f t="shared" si="23"/>
        <v>162</v>
      </c>
    </row>
    <row r="167" spans="2:20">
      <c r="B167" s="47">
        <f t="shared" si="16"/>
        <v>169</v>
      </c>
      <c r="C167" s="51">
        <f t="shared" si="17"/>
        <v>56653.81750465549</v>
      </c>
      <c r="D167" s="48">
        <f t="shared" si="18"/>
        <v>8772.9575163398695</v>
      </c>
      <c r="E167" s="49">
        <v>163</v>
      </c>
      <c r="F167" s="4" t="s">
        <v>196</v>
      </c>
      <c r="G167" s="5" t="s">
        <v>35</v>
      </c>
      <c r="H167" s="6">
        <v>94442</v>
      </c>
      <c r="I167" s="7">
        <v>169</v>
      </c>
      <c r="J167" s="8">
        <v>60846.2</v>
      </c>
      <c r="K167" s="9">
        <v>7.3999999999999996E-2</v>
      </c>
      <c r="L167" s="55">
        <f t="shared" si="19"/>
        <v>50108.1</v>
      </c>
      <c r="M167" s="10">
        <v>10738.1</v>
      </c>
      <c r="N167" s="11">
        <v>0.224</v>
      </c>
      <c r="O167" s="12">
        <v>79680.3</v>
      </c>
      <c r="P167" s="8">
        <f t="shared" si="20"/>
        <v>62063.123999999996</v>
      </c>
      <c r="Q167" s="51">
        <f>IF('Problem1-DATA'!J167&gt;166000,'Problem1-DATA'!L167*0.96,'Problem1-DATA'!L167)</f>
        <v>50108.1</v>
      </c>
      <c r="R167" s="37">
        <f t="shared" si="21"/>
        <v>11955.023999999998</v>
      </c>
      <c r="S167" s="59">
        <f t="shared" si="22"/>
        <v>0.1133276836684327</v>
      </c>
      <c r="T167">
        <f t="shared" si="23"/>
        <v>163</v>
      </c>
    </row>
    <row r="168" spans="2:20">
      <c r="B168" s="47">
        <f t="shared" si="16"/>
        <v>156</v>
      </c>
      <c r="C168" s="51">
        <f t="shared" si="17"/>
        <v>60028.853754940705</v>
      </c>
      <c r="D168" s="48">
        <f t="shared" si="18"/>
        <v>310.00229410415233</v>
      </c>
      <c r="E168" s="49">
        <v>164</v>
      </c>
      <c r="F168" s="4" t="s">
        <v>197</v>
      </c>
      <c r="G168" s="5" t="s">
        <v>40</v>
      </c>
      <c r="H168" s="6">
        <v>340577</v>
      </c>
      <c r="I168" s="7">
        <v>156</v>
      </c>
      <c r="J168" s="8">
        <v>60749.2</v>
      </c>
      <c r="K168" s="9">
        <v>1.2E-2</v>
      </c>
      <c r="L168" s="55">
        <f t="shared" si="19"/>
        <v>62100.5</v>
      </c>
      <c r="M168" s="10">
        <v>-1351.3</v>
      </c>
      <c r="N168" s="11">
        <v>-5.359</v>
      </c>
      <c r="O168" s="12">
        <v>41073.699999999997</v>
      </c>
      <c r="P168" s="8">
        <f t="shared" si="20"/>
        <v>61964.184000000001</v>
      </c>
      <c r="Q168" s="51">
        <f>IF('Problem1-DATA'!J168&gt;166000,'Problem1-DATA'!L168*0.96,'Problem1-DATA'!L168)</f>
        <v>62100.5</v>
      </c>
      <c r="R168" s="37">
        <f t="shared" si="21"/>
        <v>-136.31599999999889</v>
      </c>
      <c r="S168" s="59">
        <f t="shared" si="22"/>
        <v>-0.89912232664841341</v>
      </c>
      <c r="T168">
        <f t="shared" si="23"/>
        <v>164</v>
      </c>
    </row>
    <row r="169" spans="2:20">
      <c r="B169" s="47">
        <f t="shared" si="16"/>
        <v>157</v>
      </c>
      <c r="C169" s="51">
        <f t="shared" si="17"/>
        <v>59935.148514851484</v>
      </c>
      <c r="D169" s="48">
        <f t="shared" si="18"/>
        <v>46.292372881355931</v>
      </c>
      <c r="E169" s="49">
        <v>165</v>
      </c>
      <c r="F169" s="4" t="s">
        <v>198</v>
      </c>
      <c r="G169" s="5" t="s">
        <v>11</v>
      </c>
      <c r="H169" s="6">
        <v>267000</v>
      </c>
      <c r="I169" s="7">
        <v>157</v>
      </c>
      <c r="J169" s="8">
        <v>60534.5</v>
      </c>
      <c r="K169" s="9">
        <v>0.01</v>
      </c>
      <c r="L169" s="55">
        <f t="shared" si="19"/>
        <v>60403.4</v>
      </c>
      <c r="M169" s="10">
        <v>131.1</v>
      </c>
      <c r="N169" s="11">
        <v>1.8320000000000001</v>
      </c>
      <c r="O169" s="12">
        <v>20776.599999999999</v>
      </c>
      <c r="P169" s="8">
        <f t="shared" si="20"/>
        <v>61745.19</v>
      </c>
      <c r="Q169" s="51">
        <f>IF('Problem1-DATA'!J169&gt;166000,'Problem1-DATA'!L169*0.96,'Problem1-DATA'!L169)</f>
        <v>60403.4</v>
      </c>
      <c r="R169" s="37">
        <f t="shared" si="21"/>
        <v>1341.7900000000009</v>
      </c>
      <c r="S169" s="59">
        <f t="shared" si="22"/>
        <v>9.2348588863463075</v>
      </c>
      <c r="T169">
        <f t="shared" si="23"/>
        <v>165</v>
      </c>
    </row>
    <row r="170" spans="2:20">
      <c r="B170" s="47">
        <f t="shared" si="16"/>
        <v>177</v>
      </c>
      <c r="C170" s="51">
        <f t="shared" si="17"/>
        <v>54764.55122393473</v>
      </c>
      <c r="D170" s="48">
        <f t="shared" si="18"/>
        <v>8934.1657207718508</v>
      </c>
      <c r="E170" s="49">
        <v>166</v>
      </c>
      <c r="F170" s="4" t="s">
        <v>199</v>
      </c>
      <c r="G170" s="5" t="s">
        <v>27</v>
      </c>
      <c r="H170" s="6">
        <v>119390</v>
      </c>
      <c r="I170" s="7">
        <v>177</v>
      </c>
      <c r="J170" s="8">
        <v>60405.3</v>
      </c>
      <c r="K170" s="9">
        <v>0.10299999999999999</v>
      </c>
      <c r="L170" s="55">
        <f t="shared" si="19"/>
        <v>52534.3</v>
      </c>
      <c r="M170" s="10">
        <v>7871</v>
      </c>
      <c r="N170" s="11">
        <v>-0.11899999999999999</v>
      </c>
      <c r="O170" s="12">
        <v>2811411.4</v>
      </c>
      <c r="P170" s="8">
        <f t="shared" si="20"/>
        <v>61613.406000000003</v>
      </c>
      <c r="Q170" s="51">
        <f>IF('Problem1-DATA'!J170&gt;166000,'Problem1-DATA'!L170*0.96,'Problem1-DATA'!L170)</f>
        <v>52534.3</v>
      </c>
      <c r="R170" s="37">
        <f t="shared" si="21"/>
        <v>9079.1059999999998</v>
      </c>
      <c r="S170" s="59">
        <f t="shared" si="22"/>
        <v>0.15348824799898358</v>
      </c>
      <c r="T170">
        <f t="shared" si="23"/>
        <v>166</v>
      </c>
    </row>
    <row r="171" spans="2:20">
      <c r="B171" s="47">
        <f t="shared" si="16"/>
        <v>153</v>
      </c>
      <c r="C171" s="51">
        <f t="shared" si="17"/>
        <v>60530.48289738431</v>
      </c>
      <c r="D171" s="48">
        <f t="shared" si="18"/>
        <v>6823.0295566502464</v>
      </c>
      <c r="E171" s="49">
        <v>167</v>
      </c>
      <c r="F171" s="4" t="s">
        <v>200</v>
      </c>
      <c r="G171" s="5" t="s">
        <v>201</v>
      </c>
      <c r="H171" s="6">
        <v>154848</v>
      </c>
      <c r="I171" s="7">
        <v>153</v>
      </c>
      <c r="J171" s="8">
        <v>60167.3</v>
      </c>
      <c r="K171" s="9">
        <v>-6.0000000000000001E-3</v>
      </c>
      <c r="L171" s="55">
        <f t="shared" si="19"/>
        <v>49086.700000000004</v>
      </c>
      <c r="M171" s="10">
        <v>11080.6</v>
      </c>
      <c r="N171" s="11">
        <v>0.624</v>
      </c>
      <c r="O171" s="12">
        <v>67958.2</v>
      </c>
      <c r="P171" s="8">
        <f t="shared" si="20"/>
        <v>61370.646000000001</v>
      </c>
      <c r="Q171" s="51">
        <f>IF('Problem1-DATA'!J171&gt;166000,'Problem1-DATA'!L171*0.96,'Problem1-DATA'!L171)</f>
        <v>49086.700000000004</v>
      </c>
      <c r="R171" s="37">
        <f t="shared" si="21"/>
        <v>12283.945999999996</v>
      </c>
      <c r="S171" s="59">
        <f t="shared" si="22"/>
        <v>0.10859935382560473</v>
      </c>
      <c r="T171">
        <f t="shared" si="23"/>
        <v>167</v>
      </c>
    </row>
    <row r="172" spans="2:20">
      <c r="B172" s="47">
        <f t="shared" si="16"/>
        <v>210</v>
      </c>
      <c r="C172" s="51">
        <f t="shared" si="17"/>
        <v>48558.966074313408</v>
      </c>
      <c r="D172" s="48">
        <f t="shared" si="18"/>
        <v>827.96688132474708</v>
      </c>
      <c r="E172" s="49">
        <v>168</v>
      </c>
      <c r="F172" s="4" t="s">
        <v>202</v>
      </c>
      <c r="G172" s="5" t="s">
        <v>11</v>
      </c>
      <c r="H172" s="6">
        <v>47300</v>
      </c>
      <c r="I172" s="7">
        <v>210</v>
      </c>
      <c r="J172" s="8">
        <v>60116</v>
      </c>
      <c r="K172" s="9">
        <v>0.23799999999999999</v>
      </c>
      <c r="L172" s="55">
        <f t="shared" si="19"/>
        <v>59216</v>
      </c>
      <c r="M172" s="10">
        <v>900</v>
      </c>
      <c r="N172" s="11">
        <v>8.6999999999999994E-2</v>
      </c>
      <c r="O172" s="12">
        <v>30901</v>
      </c>
      <c r="P172" s="8">
        <f t="shared" si="20"/>
        <v>61318.32</v>
      </c>
      <c r="Q172" s="51">
        <f>IF('Problem1-DATA'!J172&gt;166000,'Problem1-DATA'!L172*0.96,'Problem1-DATA'!L172)</f>
        <v>59216</v>
      </c>
      <c r="R172" s="37">
        <f t="shared" si="21"/>
        <v>2102.3199999999997</v>
      </c>
      <c r="S172" s="59">
        <f t="shared" si="22"/>
        <v>1.3359111111111108</v>
      </c>
      <c r="T172">
        <f t="shared" si="23"/>
        <v>168</v>
      </c>
    </row>
    <row r="173" spans="2:20">
      <c r="B173" s="47">
        <f t="shared" si="16"/>
        <v>194</v>
      </c>
      <c r="C173" s="51">
        <f t="shared" si="17"/>
        <v>51841.14088159032</v>
      </c>
      <c r="D173" s="48">
        <f t="shared" si="18"/>
        <v>689.85959438377529</v>
      </c>
      <c r="E173" s="49">
        <v>169</v>
      </c>
      <c r="F173" s="4" t="s">
        <v>203</v>
      </c>
      <c r="G173" s="5" t="s">
        <v>13</v>
      </c>
      <c r="H173" s="6">
        <v>128600</v>
      </c>
      <c r="I173" s="7">
        <v>194</v>
      </c>
      <c r="J173" s="8">
        <v>59980.2</v>
      </c>
      <c r="K173" s="9">
        <v>0.157</v>
      </c>
      <c r="L173" s="55">
        <f t="shared" si="19"/>
        <v>59095.799999999996</v>
      </c>
      <c r="M173" s="10">
        <v>884.4</v>
      </c>
      <c r="N173" s="11">
        <v>0.28199999999999997</v>
      </c>
      <c r="O173" s="12">
        <v>49823.4</v>
      </c>
      <c r="P173" s="8">
        <f t="shared" si="20"/>
        <v>61179.803999999996</v>
      </c>
      <c r="Q173" s="51">
        <f>IF('Problem1-DATA'!J173&gt;166000,'Problem1-DATA'!L173*0.96,'Problem1-DATA'!L173)</f>
        <v>59095.799999999996</v>
      </c>
      <c r="R173" s="37">
        <f t="shared" si="21"/>
        <v>2084.0040000000008</v>
      </c>
      <c r="S173" s="59">
        <f t="shared" si="22"/>
        <v>1.3564043419267309</v>
      </c>
      <c r="T173">
        <f t="shared" si="23"/>
        <v>169</v>
      </c>
    </row>
    <row r="174" spans="2:20">
      <c r="B174" s="47">
        <f t="shared" si="16"/>
        <v>176</v>
      </c>
      <c r="C174" s="51">
        <f t="shared" si="17"/>
        <v>55133.58070500927</v>
      </c>
      <c r="D174" s="48">
        <f t="shared" si="18"/>
        <v>8979.3300071275844</v>
      </c>
      <c r="E174" s="49">
        <v>170</v>
      </c>
      <c r="F174" s="4" t="s">
        <v>204</v>
      </c>
      <c r="G174" s="5" t="s">
        <v>11</v>
      </c>
      <c r="H174" s="6">
        <v>201000</v>
      </c>
      <c r="I174" s="7">
        <v>176</v>
      </c>
      <c r="J174" s="8">
        <v>59434</v>
      </c>
      <c r="K174" s="9">
        <v>7.8E-2</v>
      </c>
      <c r="L174" s="55">
        <f t="shared" si="19"/>
        <v>46836</v>
      </c>
      <c r="M174" s="10">
        <v>12598</v>
      </c>
      <c r="N174" s="11">
        <v>0.40300000000000002</v>
      </c>
      <c r="O174" s="12">
        <v>98598</v>
      </c>
      <c r="P174" s="8">
        <f t="shared" si="20"/>
        <v>60622.68</v>
      </c>
      <c r="Q174" s="51">
        <f>IF('Problem1-DATA'!J174&gt;166000,'Problem1-DATA'!L174*0.96,'Problem1-DATA'!L174)</f>
        <v>46836</v>
      </c>
      <c r="R174" s="37">
        <f t="shared" si="21"/>
        <v>13786.68</v>
      </c>
      <c r="S174" s="59">
        <f t="shared" si="22"/>
        <v>9.4354659469757129E-2</v>
      </c>
      <c r="T174">
        <f t="shared" si="23"/>
        <v>170</v>
      </c>
    </row>
    <row r="175" spans="2:20">
      <c r="B175" s="47">
        <f t="shared" si="16"/>
        <v>184</v>
      </c>
      <c r="C175" s="51">
        <f t="shared" si="17"/>
        <v>53258.273381294959</v>
      </c>
      <c r="D175" s="48">
        <f t="shared" si="18"/>
        <v>2439.0282131661438</v>
      </c>
      <c r="E175" s="49">
        <v>171</v>
      </c>
      <c r="F175" s="4" t="s">
        <v>205</v>
      </c>
      <c r="G175" s="5" t="s">
        <v>33</v>
      </c>
      <c r="H175" s="6">
        <v>33784</v>
      </c>
      <c r="I175" s="7">
        <v>184</v>
      </c>
      <c r="J175" s="8">
        <v>59223.199999999997</v>
      </c>
      <c r="K175" s="9">
        <v>0.112</v>
      </c>
      <c r="L175" s="55">
        <f t="shared" si="19"/>
        <v>57667.1</v>
      </c>
      <c r="M175" s="10">
        <v>1556.1</v>
      </c>
      <c r="N175" s="11">
        <v>-0.36199999999999999</v>
      </c>
      <c r="O175" s="12">
        <v>70607.7</v>
      </c>
      <c r="P175" s="8">
        <f t="shared" si="20"/>
        <v>60407.663999999997</v>
      </c>
      <c r="Q175" s="51">
        <f>IF('Problem1-DATA'!J175&gt;166000,'Problem1-DATA'!L175*0.96,'Problem1-DATA'!L175)</f>
        <v>57667.1</v>
      </c>
      <c r="R175" s="37">
        <f t="shared" si="21"/>
        <v>2740.5639999999985</v>
      </c>
      <c r="S175" s="59">
        <f t="shared" si="22"/>
        <v>0.76117473170104666</v>
      </c>
      <c r="T175">
        <f t="shared" si="23"/>
        <v>171</v>
      </c>
    </row>
    <row r="176" spans="2:20">
      <c r="B176" s="47">
        <f t="shared" si="16"/>
        <v>174</v>
      </c>
      <c r="C176" s="51">
        <f t="shared" si="17"/>
        <v>55350.895381715367</v>
      </c>
      <c r="D176" s="48">
        <f t="shared" si="18"/>
        <v>1142.811501597444</v>
      </c>
      <c r="E176" s="49">
        <v>172</v>
      </c>
      <c r="F176" s="4" t="s">
        <v>206</v>
      </c>
      <c r="G176" s="5" t="s">
        <v>11</v>
      </c>
      <c r="H176" s="6">
        <v>67000</v>
      </c>
      <c r="I176" s="7">
        <v>174</v>
      </c>
      <c r="J176" s="8">
        <v>58727.3</v>
      </c>
      <c r="K176" s="9">
        <v>6.0999999999999999E-2</v>
      </c>
      <c r="L176" s="55">
        <f t="shared" si="19"/>
        <v>57296.5</v>
      </c>
      <c r="M176" s="10">
        <v>1430.8</v>
      </c>
      <c r="N176" s="11">
        <v>0.252</v>
      </c>
      <c r="O176" s="12">
        <v>18070.400000000001</v>
      </c>
      <c r="P176" s="8">
        <f t="shared" si="20"/>
        <v>59901.846000000005</v>
      </c>
      <c r="Q176" s="51">
        <f>IF('Problem1-DATA'!J176&gt;166000,'Problem1-DATA'!L176*0.96,'Problem1-DATA'!L176)</f>
        <v>57296.5</v>
      </c>
      <c r="R176" s="37">
        <f t="shared" si="21"/>
        <v>2605.346000000005</v>
      </c>
      <c r="S176" s="59">
        <f t="shared" si="22"/>
        <v>0.82090159351412151</v>
      </c>
      <c r="T176">
        <f t="shared" si="23"/>
        <v>172</v>
      </c>
    </row>
    <row r="177" spans="2:20">
      <c r="B177" s="47">
        <f t="shared" si="16"/>
        <v>190</v>
      </c>
      <c r="C177" s="51">
        <f t="shared" si="17"/>
        <v>52067.67586821015</v>
      </c>
      <c r="D177" s="48">
        <f t="shared" si="18"/>
        <v>2525.841631104789</v>
      </c>
      <c r="E177" s="49">
        <v>173</v>
      </c>
      <c r="F177" s="4" t="s">
        <v>207</v>
      </c>
      <c r="G177" s="5" t="s">
        <v>11</v>
      </c>
      <c r="H177" s="6">
        <v>55000</v>
      </c>
      <c r="I177" s="7">
        <v>190</v>
      </c>
      <c r="J177" s="8">
        <v>58472</v>
      </c>
      <c r="K177" s="9">
        <v>0.123</v>
      </c>
      <c r="L177" s="55">
        <f t="shared" si="19"/>
        <v>53145</v>
      </c>
      <c r="M177" s="10">
        <v>5327</v>
      </c>
      <c r="N177" s="11">
        <v>1.109</v>
      </c>
      <c r="O177" s="12">
        <v>34622</v>
      </c>
      <c r="P177" s="8">
        <f t="shared" si="20"/>
        <v>59641.440000000002</v>
      </c>
      <c r="Q177" s="51">
        <f>IF('Problem1-DATA'!J177&gt;166000,'Problem1-DATA'!L177*0.96,'Problem1-DATA'!L177)</f>
        <v>53145</v>
      </c>
      <c r="R177" s="37">
        <f t="shared" si="21"/>
        <v>6496.4400000000023</v>
      </c>
      <c r="S177" s="59">
        <f t="shared" si="22"/>
        <v>0.2195306926975788</v>
      </c>
      <c r="T177">
        <f t="shared" si="23"/>
        <v>173</v>
      </c>
    </row>
    <row r="178" spans="2:20">
      <c r="B178" s="47">
        <f t="shared" si="16"/>
        <v>121</v>
      </c>
      <c r="C178" s="51">
        <f t="shared" si="17"/>
        <v>69928.143712574849</v>
      </c>
      <c r="D178" s="48">
        <f t="shared" si="18"/>
        <v>3162.4133148404994</v>
      </c>
      <c r="E178" s="49">
        <v>174</v>
      </c>
      <c r="F178" s="4" t="s">
        <v>208</v>
      </c>
      <c r="G178" s="5" t="s">
        <v>40</v>
      </c>
      <c r="H178" s="6">
        <v>140250</v>
      </c>
      <c r="I178" s="7">
        <v>121</v>
      </c>
      <c r="J178" s="8">
        <v>58390</v>
      </c>
      <c r="K178" s="9">
        <v>-0.16500000000000001</v>
      </c>
      <c r="L178" s="55">
        <f t="shared" si="19"/>
        <v>53829.8</v>
      </c>
      <c r="M178" s="10">
        <v>4560.2</v>
      </c>
      <c r="N178" s="11">
        <v>0.442</v>
      </c>
      <c r="O178" s="12">
        <v>1496676.2</v>
      </c>
      <c r="P178" s="8">
        <f t="shared" si="20"/>
        <v>59557.8</v>
      </c>
      <c r="Q178" s="51">
        <f>IF('Problem1-DATA'!J178&gt;166000,'Problem1-DATA'!L178*0.96,'Problem1-DATA'!L178)</f>
        <v>53829.8</v>
      </c>
      <c r="R178" s="37">
        <f t="shared" si="21"/>
        <v>5728</v>
      </c>
      <c r="S178" s="59">
        <f t="shared" si="22"/>
        <v>0.25608525941844662</v>
      </c>
      <c r="T178">
        <f t="shared" si="23"/>
        <v>174</v>
      </c>
    </row>
    <row r="179" spans="2:20">
      <c r="B179" s="47">
        <f t="shared" si="16"/>
        <v>253</v>
      </c>
      <c r="C179" s="51">
        <f t="shared" si="17"/>
        <v>42945.589325426241</v>
      </c>
      <c r="D179" s="48">
        <f t="shared" si="18"/>
        <v>2539.497487437186</v>
      </c>
      <c r="E179" s="49">
        <v>175</v>
      </c>
      <c r="F179" s="4" t="s">
        <v>209</v>
      </c>
      <c r="G179" s="5" t="s">
        <v>210</v>
      </c>
      <c r="H179" s="6">
        <v>31569</v>
      </c>
      <c r="I179" s="7">
        <v>253</v>
      </c>
      <c r="J179" s="8">
        <v>57933.599999999999</v>
      </c>
      <c r="K179" s="9">
        <v>0.34899999999999998</v>
      </c>
      <c r="L179" s="55">
        <f t="shared" si="19"/>
        <v>55406.799999999996</v>
      </c>
      <c r="M179" s="10">
        <v>2526.8000000000002</v>
      </c>
      <c r="N179" s="11">
        <v>-5.0000000000000001E-3</v>
      </c>
      <c r="O179" s="12">
        <v>64718.5</v>
      </c>
      <c r="P179" s="8">
        <f t="shared" si="20"/>
        <v>59092.271999999997</v>
      </c>
      <c r="Q179" s="51">
        <f>IF('Problem1-DATA'!J179&gt;166000,'Problem1-DATA'!L179*0.96,'Problem1-DATA'!L179)</f>
        <v>55406.799999999996</v>
      </c>
      <c r="R179" s="37">
        <f t="shared" si="21"/>
        <v>3685.4720000000016</v>
      </c>
      <c r="S179" s="59">
        <f t="shared" si="22"/>
        <v>0.4585531106537919</v>
      </c>
      <c r="T179">
        <f t="shared" si="23"/>
        <v>175</v>
      </c>
    </row>
    <row r="180" spans="2:20">
      <c r="B180" s="47">
        <f t="shared" si="16"/>
        <v>164</v>
      </c>
      <c r="C180" s="51">
        <f t="shared" si="17"/>
        <v>58638.673469387759</v>
      </c>
      <c r="D180" s="48">
        <f t="shared" si="18"/>
        <v>3531.9856244384546</v>
      </c>
      <c r="E180" s="49">
        <v>176</v>
      </c>
      <c r="F180" s="4" t="s">
        <v>211</v>
      </c>
      <c r="G180" s="5" t="s">
        <v>111</v>
      </c>
      <c r="H180" s="6">
        <v>120138</v>
      </c>
      <c r="I180" s="7">
        <v>164</v>
      </c>
      <c r="J180" s="8">
        <v>57465.9</v>
      </c>
      <c r="K180" s="9">
        <v>-0.02</v>
      </c>
      <c r="L180" s="55">
        <f t="shared" si="19"/>
        <v>53534.8</v>
      </c>
      <c r="M180" s="10">
        <v>3931.1</v>
      </c>
      <c r="N180" s="11">
        <v>0.113</v>
      </c>
      <c r="O180" s="12">
        <v>130355.7</v>
      </c>
      <c r="P180" s="8">
        <f t="shared" si="20"/>
        <v>58615.218000000001</v>
      </c>
      <c r="Q180" s="51">
        <f>IF('Problem1-DATA'!J180&gt;166000,'Problem1-DATA'!L180*0.96,'Problem1-DATA'!L180)</f>
        <v>53534.8</v>
      </c>
      <c r="R180" s="37">
        <f t="shared" si="21"/>
        <v>5080.4179999999978</v>
      </c>
      <c r="S180" s="59">
        <f t="shared" si="22"/>
        <v>0.29236549566279108</v>
      </c>
      <c r="T180">
        <f t="shared" si="23"/>
        <v>176</v>
      </c>
    </row>
    <row r="181" spans="2:20">
      <c r="B181" s="47">
        <f t="shared" si="16"/>
        <v>353</v>
      </c>
      <c r="C181" s="51">
        <f t="shared" si="17"/>
        <v>33572.759226713533</v>
      </c>
      <c r="D181" s="48">
        <f t="shared" si="18"/>
        <v>3856.6691230655861</v>
      </c>
      <c r="E181" s="49">
        <v>177</v>
      </c>
      <c r="F181" s="4" t="s">
        <v>212</v>
      </c>
      <c r="G181" s="5" t="s">
        <v>13</v>
      </c>
      <c r="H181" s="6">
        <v>131387</v>
      </c>
      <c r="I181" s="7">
        <v>353</v>
      </c>
      <c r="J181" s="8">
        <v>57308.7</v>
      </c>
      <c r="K181" s="9">
        <v>0.70699999999999996</v>
      </c>
      <c r="L181" s="55">
        <f t="shared" si="19"/>
        <v>52075.199999999997</v>
      </c>
      <c r="M181" s="10">
        <v>5233.5</v>
      </c>
      <c r="N181" s="11">
        <v>0.35699999999999998</v>
      </c>
      <c r="O181" s="12">
        <v>237367.5</v>
      </c>
      <c r="P181" s="8">
        <f t="shared" si="20"/>
        <v>58454.873999999996</v>
      </c>
      <c r="Q181" s="51">
        <f>IF('Problem1-DATA'!J181&gt;166000,'Problem1-DATA'!L181*0.96,'Problem1-DATA'!L181)</f>
        <v>52075.199999999997</v>
      </c>
      <c r="R181" s="37">
        <f t="shared" si="21"/>
        <v>6379.6739999999991</v>
      </c>
      <c r="S181" s="59">
        <f t="shared" si="22"/>
        <v>0.21900716537689865</v>
      </c>
      <c r="T181">
        <f t="shared" si="23"/>
        <v>177</v>
      </c>
    </row>
    <row r="182" spans="2:20">
      <c r="B182" s="47">
        <f t="shared" si="16"/>
        <v>186</v>
      </c>
      <c r="C182" s="51">
        <f t="shared" si="17"/>
        <v>52786.149584487539</v>
      </c>
      <c r="D182" s="48">
        <f t="shared" si="18"/>
        <v>2871.3698630136987</v>
      </c>
      <c r="E182" s="49">
        <v>178</v>
      </c>
      <c r="F182" s="4" t="s">
        <v>213</v>
      </c>
      <c r="G182" s="5" t="s">
        <v>27</v>
      </c>
      <c r="H182" s="6">
        <v>41086</v>
      </c>
      <c r="I182" s="7">
        <v>186</v>
      </c>
      <c r="J182" s="8">
        <v>57167.4</v>
      </c>
      <c r="K182" s="9">
        <v>8.3000000000000004E-2</v>
      </c>
      <c r="L182" s="55">
        <f t="shared" si="19"/>
        <v>55071.3</v>
      </c>
      <c r="M182" s="10">
        <v>2096.1</v>
      </c>
      <c r="N182" s="11">
        <v>-0.27</v>
      </c>
      <c r="O182" s="12">
        <v>115274.2</v>
      </c>
      <c r="P182" s="8">
        <f t="shared" si="20"/>
        <v>58310.748</v>
      </c>
      <c r="Q182" s="51">
        <f>IF('Problem1-DATA'!J182&gt;166000,'Problem1-DATA'!L182*0.96,'Problem1-DATA'!L182)</f>
        <v>55071.3</v>
      </c>
      <c r="R182" s="37">
        <f t="shared" si="21"/>
        <v>3239.4479999999967</v>
      </c>
      <c r="S182" s="59">
        <f t="shared" si="22"/>
        <v>0.54546443394876043</v>
      </c>
      <c r="T182">
        <f t="shared" si="23"/>
        <v>178</v>
      </c>
    </row>
    <row r="183" spans="2:20">
      <c r="B183" s="47">
        <f t="shared" si="16"/>
        <v>183</v>
      </c>
      <c r="C183" s="51">
        <f t="shared" si="17"/>
        <v>53792.060491493379</v>
      </c>
      <c r="D183" s="48">
        <f t="shared" si="18"/>
        <v>2449.7816593886459</v>
      </c>
      <c r="E183" s="49">
        <v>179</v>
      </c>
      <c r="F183" s="4" t="s">
        <v>214</v>
      </c>
      <c r="G183" s="5" t="s">
        <v>11</v>
      </c>
      <c r="H183" s="6">
        <v>41600</v>
      </c>
      <c r="I183" s="7">
        <v>183</v>
      </c>
      <c r="J183" s="8">
        <v>56912</v>
      </c>
      <c r="K183" s="9">
        <v>5.8000000000000003E-2</v>
      </c>
      <c r="L183" s="55">
        <f t="shared" si="19"/>
        <v>55229</v>
      </c>
      <c r="M183" s="10">
        <v>1683</v>
      </c>
      <c r="N183" s="11">
        <v>-0.313</v>
      </c>
      <c r="O183" s="12">
        <v>25413</v>
      </c>
      <c r="P183" s="8">
        <f t="shared" si="20"/>
        <v>58050.239999999998</v>
      </c>
      <c r="Q183" s="51">
        <f>IF('Problem1-DATA'!J183&gt;166000,'Problem1-DATA'!L183*0.96,'Problem1-DATA'!L183)</f>
        <v>55229</v>
      </c>
      <c r="R183" s="37">
        <f t="shared" si="21"/>
        <v>2821.239999999998</v>
      </c>
      <c r="S183" s="59">
        <f t="shared" si="22"/>
        <v>0.67631610219845395</v>
      </c>
      <c r="T183">
        <f t="shared" si="23"/>
        <v>179</v>
      </c>
    </row>
    <row r="184" spans="2:20">
      <c r="B184" s="47">
        <f t="shared" si="16"/>
        <v>272</v>
      </c>
      <c r="C184" s="51">
        <f t="shared" si="17"/>
        <v>40783.764367816097</v>
      </c>
      <c r="D184" s="48">
        <f t="shared" si="18"/>
        <v>1462.2603019175847</v>
      </c>
      <c r="E184" s="49">
        <v>180</v>
      </c>
      <c r="F184" s="4" t="s">
        <v>215</v>
      </c>
      <c r="G184" s="5" t="s">
        <v>216</v>
      </c>
      <c r="H184" s="6">
        <v>100750</v>
      </c>
      <c r="I184" s="7">
        <v>272</v>
      </c>
      <c r="J184" s="8">
        <v>56771</v>
      </c>
      <c r="K184" s="9">
        <v>0.39200000000000002</v>
      </c>
      <c r="L184" s="55">
        <f t="shared" si="19"/>
        <v>53187</v>
      </c>
      <c r="M184" s="10">
        <v>3584</v>
      </c>
      <c r="N184" s="11">
        <v>1.4510000000000001</v>
      </c>
      <c r="O184" s="12">
        <v>256281</v>
      </c>
      <c r="P184" s="8">
        <f t="shared" si="20"/>
        <v>57906.42</v>
      </c>
      <c r="Q184" s="51">
        <f>IF('Problem1-DATA'!J184&gt;166000,'Problem1-DATA'!L184*0.96,'Problem1-DATA'!L184)</f>
        <v>53187</v>
      </c>
      <c r="R184" s="37">
        <f t="shared" si="21"/>
        <v>4719.4199999999983</v>
      </c>
      <c r="S184" s="59">
        <f t="shared" si="22"/>
        <v>0.31680245535714235</v>
      </c>
      <c r="T184">
        <f t="shared" si="23"/>
        <v>180</v>
      </c>
    </row>
    <row r="185" spans="2:20">
      <c r="B185" s="47">
        <f t="shared" si="16"/>
        <v>235</v>
      </c>
      <c r="C185" s="51">
        <f t="shared" si="17"/>
        <v>45578.751013787507</v>
      </c>
      <c r="D185" s="48">
        <f t="shared" si="18"/>
        <v>1015.5052264808361</v>
      </c>
      <c r="E185" s="49">
        <v>181</v>
      </c>
      <c r="F185" s="4" t="s">
        <v>217</v>
      </c>
      <c r="G185" s="5" t="s">
        <v>13</v>
      </c>
      <c r="H185" s="6">
        <v>81350</v>
      </c>
      <c r="I185" s="7">
        <v>235</v>
      </c>
      <c r="J185" s="8">
        <v>56198.6</v>
      </c>
      <c r="K185" s="9">
        <v>0.23300000000000001</v>
      </c>
      <c r="L185" s="55">
        <f t="shared" si="19"/>
        <v>55615.7</v>
      </c>
      <c r="M185" s="10">
        <v>582.9</v>
      </c>
      <c r="N185" s="11">
        <v>-0.42599999999999999</v>
      </c>
      <c r="O185" s="12">
        <v>22400.3</v>
      </c>
      <c r="P185" s="8">
        <f t="shared" si="20"/>
        <v>57322.572</v>
      </c>
      <c r="Q185" s="51">
        <f>IF('Problem1-DATA'!J185&gt;166000,'Problem1-DATA'!L185*0.96,'Problem1-DATA'!L185)</f>
        <v>55615.7</v>
      </c>
      <c r="R185" s="37">
        <f t="shared" si="21"/>
        <v>1706.872000000003</v>
      </c>
      <c r="S185" s="59">
        <f t="shared" si="22"/>
        <v>1.9282415508663631</v>
      </c>
      <c r="T185">
        <f t="shared" si="23"/>
        <v>181</v>
      </c>
    </row>
    <row r="186" spans="2:20">
      <c r="B186" s="47">
        <f t="shared" si="16"/>
        <v>300</v>
      </c>
      <c r="C186" s="51">
        <f t="shared" si="17"/>
        <v>37758.708809683922</v>
      </c>
      <c r="D186" s="48">
        <f t="shared" si="18"/>
        <v>9670.9010339734104</v>
      </c>
      <c r="E186" s="49">
        <v>182</v>
      </c>
      <c r="F186" s="4" t="s">
        <v>218</v>
      </c>
      <c r="G186" s="5" t="s">
        <v>13</v>
      </c>
      <c r="H186" s="6">
        <v>101958</v>
      </c>
      <c r="I186" s="7">
        <v>300</v>
      </c>
      <c r="J186" s="8">
        <v>56147.199999999997</v>
      </c>
      <c r="K186" s="9">
        <v>0.48699999999999999</v>
      </c>
      <c r="L186" s="55">
        <f t="shared" si="19"/>
        <v>43052.799999999996</v>
      </c>
      <c r="M186" s="10">
        <v>13094.4</v>
      </c>
      <c r="N186" s="11">
        <v>0.35399999999999998</v>
      </c>
      <c r="O186" s="12">
        <v>143608.20000000001</v>
      </c>
      <c r="P186" s="8">
        <f t="shared" si="20"/>
        <v>57270.144</v>
      </c>
      <c r="Q186" s="51">
        <f>IF('Problem1-DATA'!J186&gt;166000,'Problem1-DATA'!L186*0.96,'Problem1-DATA'!L186)</f>
        <v>43052.799999999996</v>
      </c>
      <c r="R186" s="37">
        <f t="shared" si="21"/>
        <v>14217.344000000005</v>
      </c>
      <c r="S186" s="59">
        <f t="shared" si="22"/>
        <v>8.5757575757576143E-2</v>
      </c>
      <c r="T186">
        <f t="shared" si="23"/>
        <v>182</v>
      </c>
    </row>
    <row r="187" spans="2:20">
      <c r="B187" s="47">
        <f t="shared" si="16"/>
        <v>214</v>
      </c>
      <c r="C187" s="51">
        <f t="shared" si="17"/>
        <v>47836.635354397949</v>
      </c>
      <c r="D187" s="48">
        <f t="shared" si="18"/>
        <v>2193.3962264150946</v>
      </c>
      <c r="E187" s="49">
        <v>183</v>
      </c>
      <c r="F187" s="4" t="s">
        <v>219</v>
      </c>
      <c r="G187" s="5" t="s">
        <v>25</v>
      </c>
      <c r="H187" s="6">
        <v>58441</v>
      </c>
      <c r="I187" s="7">
        <v>214</v>
      </c>
      <c r="J187" s="8">
        <v>56016.7</v>
      </c>
      <c r="K187" s="9">
        <v>0.17100000000000001</v>
      </c>
      <c r="L187" s="55">
        <f t="shared" si="19"/>
        <v>55551.7</v>
      </c>
      <c r="M187" s="10">
        <v>465</v>
      </c>
      <c r="N187" s="11">
        <v>-0.78800000000000003</v>
      </c>
      <c r="O187" s="12">
        <v>91563.4</v>
      </c>
      <c r="P187" s="8">
        <f t="shared" si="20"/>
        <v>57137.034</v>
      </c>
      <c r="Q187" s="51">
        <f>IF('Problem1-DATA'!J187&gt;166000,'Problem1-DATA'!L187*0.96,'Problem1-DATA'!L187)</f>
        <v>55551.7</v>
      </c>
      <c r="R187" s="37">
        <f t="shared" si="21"/>
        <v>1585.3340000000026</v>
      </c>
      <c r="S187" s="59">
        <f t="shared" si="22"/>
        <v>2.4093204301075324</v>
      </c>
      <c r="T187">
        <f t="shared" si="23"/>
        <v>183</v>
      </c>
    </row>
    <row r="188" spans="2:20">
      <c r="B188" s="47">
        <f t="shared" si="16"/>
        <v>274</v>
      </c>
      <c r="C188" s="51">
        <f t="shared" si="17"/>
        <v>40639.010189228524</v>
      </c>
      <c r="D188" s="48">
        <f t="shared" si="18"/>
        <v>15930.835734870318</v>
      </c>
      <c r="E188" s="49">
        <v>184</v>
      </c>
      <c r="F188" s="4" t="s">
        <v>220</v>
      </c>
      <c r="G188" s="5" t="s">
        <v>11</v>
      </c>
      <c r="H188" s="6">
        <v>35587</v>
      </c>
      <c r="I188" s="7">
        <v>274</v>
      </c>
      <c r="J188" s="8">
        <v>55838</v>
      </c>
      <c r="K188" s="9">
        <v>0.374</v>
      </c>
      <c r="L188" s="55">
        <f t="shared" si="19"/>
        <v>33726</v>
      </c>
      <c r="M188" s="10">
        <v>22112</v>
      </c>
      <c r="N188" s="11">
        <v>0.38800000000000001</v>
      </c>
      <c r="O188" s="12">
        <v>97334</v>
      </c>
      <c r="P188" s="8">
        <f t="shared" si="20"/>
        <v>56954.76</v>
      </c>
      <c r="Q188" s="51">
        <f>IF('Problem1-DATA'!J188&gt;166000,'Problem1-DATA'!L188*0.96,'Problem1-DATA'!L188)</f>
        <v>33726</v>
      </c>
      <c r="R188" s="37">
        <f t="shared" si="21"/>
        <v>23228.760000000002</v>
      </c>
      <c r="S188" s="59">
        <f t="shared" si="22"/>
        <v>5.0504703328509495E-2</v>
      </c>
      <c r="T188">
        <f t="shared" si="23"/>
        <v>184</v>
      </c>
    </row>
    <row r="189" spans="2:20">
      <c r="B189" s="47">
        <f t="shared" si="16"/>
        <v>178</v>
      </c>
      <c r="C189" s="51">
        <f t="shared" si="17"/>
        <v>54291.528724440126</v>
      </c>
      <c r="D189" s="48">
        <f t="shared" si="18"/>
        <v>1527.3712737127373</v>
      </c>
      <c r="E189" s="49">
        <v>185</v>
      </c>
      <c r="F189" s="4" t="s">
        <v>221</v>
      </c>
      <c r="G189" s="5" t="s">
        <v>33</v>
      </c>
      <c r="H189" s="6">
        <v>72600</v>
      </c>
      <c r="I189" s="7">
        <v>178</v>
      </c>
      <c r="J189" s="8">
        <v>55757.4</v>
      </c>
      <c r="K189" s="9">
        <v>2.7E-2</v>
      </c>
      <c r="L189" s="55">
        <f t="shared" si="19"/>
        <v>54630.200000000004</v>
      </c>
      <c r="M189" s="10">
        <v>1127.2</v>
      </c>
      <c r="N189" s="11">
        <v>-0.26200000000000001</v>
      </c>
      <c r="O189" s="12">
        <v>39731.5</v>
      </c>
      <c r="P189" s="8">
        <f t="shared" si="20"/>
        <v>56872.548000000003</v>
      </c>
      <c r="Q189" s="51">
        <f>IF('Problem1-DATA'!J189&gt;166000,'Problem1-DATA'!L189*0.96,'Problem1-DATA'!L189)</f>
        <v>54630.200000000004</v>
      </c>
      <c r="R189" s="37">
        <f t="shared" si="21"/>
        <v>2242.3479999999981</v>
      </c>
      <c r="S189" s="59">
        <f t="shared" si="22"/>
        <v>0.98930801987224803</v>
      </c>
      <c r="T189">
        <f t="shared" si="23"/>
        <v>185</v>
      </c>
    </row>
    <row r="190" spans="2:20">
      <c r="B190" s="47">
        <f t="shared" si="16"/>
        <v>198</v>
      </c>
      <c r="C190" s="51">
        <f t="shared" si="17"/>
        <v>51545.050878815913</v>
      </c>
      <c r="D190" s="48">
        <f t="shared" si="18"/>
        <v>1632.0605187319886</v>
      </c>
      <c r="E190" s="49">
        <v>186</v>
      </c>
      <c r="F190" s="4" t="s">
        <v>222</v>
      </c>
      <c r="G190" s="5" t="s">
        <v>27</v>
      </c>
      <c r="H190" s="6">
        <v>115878</v>
      </c>
      <c r="I190" s="7">
        <v>198</v>
      </c>
      <c r="J190" s="8">
        <v>55720.2</v>
      </c>
      <c r="K190" s="9">
        <v>8.1000000000000003E-2</v>
      </c>
      <c r="L190" s="55">
        <f t="shared" si="19"/>
        <v>53454.899999999994</v>
      </c>
      <c r="M190" s="10">
        <v>2265.3000000000002</v>
      </c>
      <c r="N190" s="11">
        <v>0.38800000000000001</v>
      </c>
      <c r="O190" s="12">
        <v>72734.5</v>
      </c>
      <c r="P190" s="8">
        <f t="shared" si="20"/>
        <v>56834.603999999999</v>
      </c>
      <c r="Q190" s="51">
        <f>IF('Problem1-DATA'!J190&gt;166000,'Problem1-DATA'!L190*0.96,'Problem1-DATA'!L190)</f>
        <v>53454.899999999994</v>
      </c>
      <c r="R190" s="37">
        <f t="shared" si="21"/>
        <v>3379.7040000000052</v>
      </c>
      <c r="S190" s="59">
        <f t="shared" si="22"/>
        <v>0.4919454376903743</v>
      </c>
      <c r="T190">
        <f t="shared" si="23"/>
        <v>186</v>
      </c>
    </row>
    <row r="191" spans="2:20">
      <c r="B191" s="47">
        <f t="shared" si="16"/>
        <v>208</v>
      </c>
      <c r="C191" s="51">
        <f t="shared" si="17"/>
        <v>49209.795191451471</v>
      </c>
      <c r="D191" s="48">
        <f t="shared" si="18"/>
        <v>2525.1870324189526</v>
      </c>
      <c r="E191" s="49">
        <v>187</v>
      </c>
      <c r="F191" s="4" t="s">
        <v>223</v>
      </c>
      <c r="G191" s="5" t="s">
        <v>40</v>
      </c>
      <c r="H191" s="6">
        <v>141914</v>
      </c>
      <c r="I191" s="7">
        <v>208</v>
      </c>
      <c r="J191" s="8">
        <v>55262.6</v>
      </c>
      <c r="K191" s="9">
        <v>0.123</v>
      </c>
      <c r="L191" s="55">
        <f t="shared" si="19"/>
        <v>52224.799999999996</v>
      </c>
      <c r="M191" s="10">
        <v>3037.8</v>
      </c>
      <c r="N191" s="11">
        <v>0.20300000000000001</v>
      </c>
      <c r="O191" s="12">
        <v>88320.8</v>
      </c>
      <c r="P191" s="8">
        <f t="shared" si="20"/>
        <v>56367.851999999999</v>
      </c>
      <c r="Q191" s="51">
        <f>IF('Problem1-DATA'!J191&gt;166000,'Problem1-DATA'!L191*0.96,'Problem1-DATA'!L191)</f>
        <v>52224.799999999996</v>
      </c>
      <c r="R191" s="37">
        <f t="shared" si="21"/>
        <v>4143.0520000000033</v>
      </c>
      <c r="S191" s="59">
        <f t="shared" si="22"/>
        <v>0.36383303706629899</v>
      </c>
      <c r="T191">
        <f t="shared" si="23"/>
        <v>187</v>
      </c>
    </row>
    <row r="192" spans="2:20">
      <c r="B192" s="47">
        <f t="shared" si="16"/>
        <v>213</v>
      </c>
      <c r="C192" s="51">
        <f t="shared" si="17"/>
        <v>47798.177083333336</v>
      </c>
      <c r="D192" s="48">
        <f t="shared" si="18"/>
        <v>10382.779198635975</v>
      </c>
      <c r="E192" s="49">
        <v>188</v>
      </c>
      <c r="F192" s="4" t="s">
        <v>224</v>
      </c>
      <c r="G192" s="5" t="s">
        <v>13</v>
      </c>
      <c r="H192" s="6">
        <v>74590</v>
      </c>
      <c r="I192" s="7">
        <v>213</v>
      </c>
      <c r="J192" s="8">
        <v>55063.5</v>
      </c>
      <c r="K192" s="9">
        <v>0.152</v>
      </c>
      <c r="L192" s="55">
        <f t="shared" si="19"/>
        <v>42884.5</v>
      </c>
      <c r="M192" s="10">
        <v>12179</v>
      </c>
      <c r="N192" s="11">
        <v>0.17299999999999999</v>
      </c>
      <c r="O192" s="12">
        <v>982526</v>
      </c>
      <c r="P192" s="8">
        <f t="shared" si="20"/>
        <v>56164.770000000004</v>
      </c>
      <c r="Q192" s="51">
        <f>IF('Problem1-DATA'!J192&gt;166000,'Problem1-DATA'!L192*0.96,'Problem1-DATA'!L192)</f>
        <v>42884.5</v>
      </c>
      <c r="R192" s="37">
        <f t="shared" si="21"/>
        <v>13280.270000000004</v>
      </c>
      <c r="S192" s="59">
        <f t="shared" si="22"/>
        <v>9.0423680105099269E-2</v>
      </c>
      <c r="T192">
        <f t="shared" si="23"/>
        <v>188</v>
      </c>
    </row>
    <row r="193" spans="2:20">
      <c r="B193" s="47">
        <f t="shared" si="16"/>
        <v>202</v>
      </c>
      <c r="C193" s="51">
        <f t="shared" si="17"/>
        <v>50308.226691042044</v>
      </c>
      <c r="D193" s="48">
        <f t="shared" si="18"/>
        <v>989.38547486033519</v>
      </c>
      <c r="E193" s="49">
        <v>189</v>
      </c>
      <c r="F193" s="4" t="s">
        <v>225</v>
      </c>
      <c r="G193" s="5" t="s">
        <v>13</v>
      </c>
      <c r="H193" s="6">
        <v>113474</v>
      </c>
      <c r="I193" s="7">
        <v>202</v>
      </c>
      <c r="J193" s="8">
        <v>55037.2</v>
      </c>
      <c r="K193" s="9">
        <v>9.4E-2</v>
      </c>
      <c r="L193" s="55">
        <f t="shared" si="19"/>
        <v>54151.7</v>
      </c>
      <c r="M193" s="10">
        <v>885.5</v>
      </c>
      <c r="N193" s="11">
        <v>-0.105</v>
      </c>
      <c r="O193" s="12">
        <v>42549.7</v>
      </c>
      <c r="P193" s="8">
        <f t="shared" si="20"/>
        <v>56137.943999999996</v>
      </c>
      <c r="Q193" s="51">
        <f>IF('Problem1-DATA'!J193&gt;166000,'Problem1-DATA'!L193*0.96,'Problem1-DATA'!L193)</f>
        <v>54151.7</v>
      </c>
      <c r="R193" s="37">
        <f t="shared" si="21"/>
        <v>1986.2439999999988</v>
      </c>
      <c r="S193" s="59">
        <f t="shared" si="22"/>
        <v>1.243076228119705</v>
      </c>
      <c r="T193">
        <f t="shared" si="23"/>
        <v>189</v>
      </c>
    </row>
    <row r="194" spans="2:20">
      <c r="B194" s="47">
        <f t="shared" si="16"/>
        <v>238</v>
      </c>
      <c r="C194" s="51">
        <f t="shared" si="17"/>
        <v>45450.166112956809</v>
      </c>
      <c r="D194" s="48">
        <f t="shared" si="18"/>
        <v>753.9555991659513</v>
      </c>
      <c r="E194" s="49">
        <v>190</v>
      </c>
      <c r="F194" s="4" t="s">
        <v>226</v>
      </c>
      <c r="G194" s="5" t="s">
        <v>11</v>
      </c>
      <c r="H194" s="6">
        <v>104000</v>
      </c>
      <c r="I194" s="7">
        <v>238</v>
      </c>
      <c r="J194" s="8">
        <v>54722</v>
      </c>
      <c r="K194" s="9">
        <v>0.20399999999999999</v>
      </c>
      <c r="L194" s="55">
        <f t="shared" si="19"/>
        <v>48575</v>
      </c>
      <c r="M194" s="10">
        <v>6147</v>
      </c>
      <c r="N194" s="11">
        <v>7.1529999999999996</v>
      </c>
      <c r="O194" s="12">
        <v>78509</v>
      </c>
      <c r="P194" s="8">
        <f t="shared" si="20"/>
        <v>55816.44</v>
      </c>
      <c r="Q194" s="51">
        <f>IF('Problem1-DATA'!J194&gt;166000,'Problem1-DATA'!L194*0.96,'Problem1-DATA'!L194)</f>
        <v>48575</v>
      </c>
      <c r="R194" s="37">
        <f t="shared" si="21"/>
        <v>7241.4400000000023</v>
      </c>
      <c r="S194" s="59">
        <f t="shared" si="22"/>
        <v>0.1780445745892309</v>
      </c>
      <c r="T194">
        <f t="shared" si="23"/>
        <v>190</v>
      </c>
    </row>
    <row r="195" spans="2:20">
      <c r="B195" s="47">
        <f t="shared" si="16"/>
        <v>133</v>
      </c>
      <c r="C195" s="51">
        <f t="shared" si="17"/>
        <v>66257.57575757576</v>
      </c>
      <c r="D195" s="48">
        <f t="shared" si="18"/>
        <v>7488.7912087912091</v>
      </c>
      <c r="E195" s="49">
        <v>191</v>
      </c>
      <c r="F195" s="4" t="s">
        <v>227</v>
      </c>
      <c r="G195" s="5" t="s">
        <v>99</v>
      </c>
      <c r="H195" s="6">
        <v>100335</v>
      </c>
      <c r="I195" s="7">
        <v>133</v>
      </c>
      <c r="J195" s="8">
        <v>54662.5</v>
      </c>
      <c r="K195" s="9">
        <v>-0.17499999999999999</v>
      </c>
      <c r="L195" s="55">
        <f t="shared" si="19"/>
        <v>47847.7</v>
      </c>
      <c r="M195" s="10">
        <v>6814.8</v>
      </c>
      <c r="N195" s="11">
        <v>-0.09</v>
      </c>
      <c r="O195" s="12">
        <v>400690.8</v>
      </c>
      <c r="P195" s="8">
        <f t="shared" si="20"/>
        <v>55755.75</v>
      </c>
      <c r="Q195" s="51">
        <f>IF('Problem1-DATA'!J195&gt;166000,'Problem1-DATA'!L195*0.96,'Problem1-DATA'!L195)</f>
        <v>47847.7</v>
      </c>
      <c r="R195" s="37">
        <f t="shared" si="21"/>
        <v>7908.0500000000029</v>
      </c>
      <c r="S195" s="59">
        <f t="shared" si="22"/>
        <v>0.16042290309326798</v>
      </c>
      <c r="T195">
        <f t="shared" si="23"/>
        <v>191</v>
      </c>
    </row>
    <row r="196" spans="2:20">
      <c r="B196" s="47">
        <f t="shared" si="16"/>
        <v>170</v>
      </c>
      <c r="C196" s="51">
        <f t="shared" si="17"/>
        <v>56424.586776859505</v>
      </c>
      <c r="D196" s="48">
        <f t="shared" si="18"/>
        <v>7999.9999999999991</v>
      </c>
      <c r="E196" s="49">
        <v>192</v>
      </c>
      <c r="F196" s="4" t="s">
        <v>228</v>
      </c>
      <c r="G196" s="5" t="s">
        <v>229</v>
      </c>
      <c r="H196" s="6">
        <v>172603</v>
      </c>
      <c r="I196" s="7">
        <v>170</v>
      </c>
      <c r="J196" s="8">
        <v>54619</v>
      </c>
      <c r="K196" s="9">
        <v>-3.2000000000000001E-2</v>
      </c>
      <c r="L196" s="55">
        <f t="shared" si="19"/>
        <v>50251</v>
      </c>
      <c r="M196" s="10">
        <v>4368</v>
      </c>
      <c r="N196" s="11">
        <v>-0.45400000000000001</v>
      </c>
      <c r="O196" s="12">
        <v>232103</v>
      </c>
      <c r="P196" s="8">
        <f t="shared" si="20"/>
        <v>55711.38</v>
      </c>
      <c r="Q196" s="51">
        <f>IF('Problem1-DATA'!J196&gt;166000,'Problem1-DATA'!L196*0.96,'Problem1-DATA'!L196)</f>
        <v>50251</v>
      </c>
      <c r="R196" s="37">
        <f t="shared" si="21"/>
        <v>5460.3799999999974</v>
      </c>
      <c r="S196" s="59">
        <f t="shared" si="22"/>
        <v>0.25008699633699571</v>
      </c>
      <c r="T196">
        <f t="shared" si="23"/>
        <v>192</v>
      </c>
    </row>
    <row r="197" spans="2:20">
      <c r="B197" s="47">
        <f t="shared" si="16"/>
        <v>188</v>
      </c>
      <c r="C197" s="51">
        <f t="shared" si="17"/>
        <v>52469.134615384617</v>
      </c>
      <c r="D197" s="48">
        <f t="shared" si="18"/>
        <v>1148.9423076923078</v>
      </c>
      <c r="E197" s="49">
        <v>193</v>
      </c>
      <c r="F197" s="4" t="s">
        <v>230</v>
      </c>
      <c r="G197" s="5" t="s">
        <v>33</v>
      </c>
      <c r="H197" s="6">
        <v>46377</v>
      </c>
      <c r="I197" s="7">
        <v>188</v>
      </c>
      <c r="J197" s="8">
        <v>54567.9</v>
      </c>
      <c r="K197" s="9">
        <v>0.04</v>
      </c>
      <c r="L197" s="55">
        <f t="shared" si="19"/>
        <v>55762.8</v>
      </c>
      <c r="M197" s="10">
        <v>-1194.9000000000001</v>
      </c>
      <c r="N197" s="11">
        <v>-2.04</v>
      </c>
      <c r="O197" s="12">
        <v>166038.39999999999</v>
      </c>
      <c r="P197" s="8">
        <f t="shared" si="20"/>
        <v>55659.258000000002</v>
      </c>
      <c r="Q197" s="51">
        <f>IF('Problem1-DATA'!J197&gt;166000,'Problem1-DATA'!L197*0.96,'Problem1-DATA'!L197)</f>
        <v>55762.8</v>
      </c>
      <c r="R197" s="37">
        <f t="shared" si="21"/>
        <v>-103.54200000000128</v>
      </c>
      <c r="S197" s="59">
        <f t="shared" si="22"/>
        <v>-0.91334672357519353</v>
      </c>
      <c r="T197">
        <f t="shared" si="23"/>
        <v>193</v>
      </c>
    </row>
    <row r="198" spans="2:20">
      <c r="B198" s="47">
        <f t="shared" ref="B198:B261" si="24">I198</f>
        <v>217</v>
      </c>
      <c r="C198" s="51">
        <f t="shared" ref="C198:C261" si="25">J198/(1+K198)</f>
        <v>47500.872600349045</v>
      </c>
      <c r="D198" s="48">
        <f t="shared" ref="D198:D261" si="26">M198/(1+N198)</f>
        <v>953.82882882882882</v>
      </c>
      <c r="E198" s="49">
        <v>194</v>
      </c>
      <c r="F198" s="4" t="s">
        <v>231</v>
      </c>
      <c r="G198" s="5" t="s">
        <v>11</v>
      </c>
      <c r="H198" s="6">
        <v>11768</v>
      </c>
      <c r="I198" s="7">
        <v>217</v>
      </c>
      <c r="J198" s="8">
        <v>54436</v>
      </c>
      <c r="K198" s="9">
        <v>0.14599999999999999</v>
      </c>
      <c r="L198" s="55">
        <f t="shared" ref="L198:L261" si="27">J198-M198</f>
        <v>52742</v>
      </c>
      <c r="M198" s="10">
        <v>1694</v>
      </c>
      <c r="N198" s="11">
        <v>0.77600000000000002</v>
      </c>
      <c r="O198" s="12">
        <v>88246</v>
      </c>
      <c r="P198" s="8">
        <f t="shared" ref="P198:P261" si="28">J198*1.02</f>
        <v>55524.72</v>
      </c>
      <c r="Q198" s="51">
        <f>IF('Problem1-DATA'!J198&gt;166000,'Problem1-DATA'!L198*0.96,'Problem1-DATA'!L198)</f>
        <v>52742</v>
      </c>
      <c r="R198" s="37">
        <f t="shared" ref="R198:R261" si="29">P198-Q198</f>
        <v>2782.7200000000012</v>
      </c>
      <c r="S198" s="59">
        <f t="shared" ref="S198:S261" si="30">(R198-M198)/M198</f>
        <v>0.64269185360094516</v>
      </c>
      <c r="T198">
        <f t="shared" ref="T198:T261" si="31">RANK(P198,$P$5:$P$504,0)</f>
        <v>194</v>
      </c>
    </row>
    <row r="199" spans="2:20">
      <c r="B199" s="47">
        <f t="shared" si="24"/>
        <v>195</v>
      </c>
      <c r="C199" s="51">
        <f t="shared" si="25"/>
        <v>51611.185468451244</v>
      </c>
      <c r="D199" s="48">
        <f t="shared" si="26"/>
        <v>2166.8224299065419</v>
      </c>
      <c r="E199" s="49">
        <v>195</v>
      </c>
      <c r="F199" s="4" t="s">
        <v>232</v>
      </c>
      <c r="G199" s="5" t="s">
        <v>233</v>
      </c>
      <c r="H199" s="6">
        <v>217000</v>
      </c>
      <c r="I199" s="7">
        <v>195</v>
      </c>
      <c r="J199" s="8">
        <v>53985.3</v>
      </c>
      <c r="K199" s="9">
        <v>4.5999999999999999E-2</v>
      </c>
      <c r="L199" s="55">
        <f t="shared" si="27"/>
        <v>53057.9</v>
      </c>
      <c r="M199" s="10">
        <v>927.4</v>
      </c>
      <c r="N199" s="11">
        <v>-0.57199999999999995</v>
      </c>
      <c r="O199" s="12">
        <v>27282.400000000001</v>
      </c>
      <c r="P199" s="8">
        <f t="shared" si="28"/>
        <v>55065.006000000001</v>
      </c>
      <c r="Q199" s="51">
        <f>IF('Problem1-DATA'!J199&gt;166000,'Problem1-DATA'!L199*0.96,'Problem1-DATA'!L199)</f>
        <v>53057.9</v>
      </c>
      <c r="R199" s="37">
        <f t="shared" si="29"/>
        <v>2007.1059999999998</v>
      </c>
      <c r="S199" s="59">
        <f t="shared" si="30"/>
        <v>1.1642290273883973</v>
      </c>
      <c r="T199">
        <f t="shared" si="31"/>
        <v>195</v>
      </c>
    </row>
    <row r="200" spans="2:20">
      <c r="B200" s="47">
        <f t="shared" si="24"/>
        <v>180</v>
      </c>
      <c r="C200" s="51">
        <f t="shared" si="25"/>
        <v>54031.63163163163</v>
      </c>
      <c r="D200" s="48">
        <f t="shared" si="26"/>
        <v>1550.1985252410664</v>
      </c>
      <c r="E200" s="49">
        <v>196</v>
      </c>
      <c r="F200" s="4" t="s">
        <v>234</v>
      </c>
      <c r="G200" s="5" t="s">
        <v>122</v>
      </c>
      <c r="H200" s="6">
        <v>194431</v>
      </c>
      <c r="I200" s="7">
        <v>180</v>
      </c>
      <c r="J200" s="8">
        <v>53977.599999999999</v>
      </c>
      <c r="K200" s="9">
        <v>-1E-3</v>
      </c>
      <c r="L200" s="55">
        <f t="shared" si="27"/>
        <v>51244.6</v>
      </c>
      <c r="M200" s="10">
        <v>2733</v>
      </c>
      <c r="N200" s="11">
        <v>0.76300000000000001</v>
      </c>
      <c r="O200" s="12">
        <v>72580</v>
      </c>
      <c r="P200" s="8">
        <f t="shared" si="28"/>
        <v>55057.152000000002</v>
      </c>
      <c r="Q200" s="51">
        <f>IF('Problem1-DATA'!J200&gt;166000,'Problem1-DATA'!L200*0.96,'Problem1-DATA'!L200)</f>
        <v>51244.6</v>
      </c>
      <c r="R200" s="37">
        <f t="shared" si="29"/>
        <v>3812.5520000000033</v>
      </c>
      <c r="S200" s="59">
        <f t="shared" si="30"/>
        <v>0.39500622027076593</v>
      </c>
      <c r="T200">
        <f t="shared" si="31"/>
        <v>196</v>
      </c>
    </row>
    <row r="201" spans="2:20">
      <c r="B201" s="47">
        <f t="shared" si="24"/>
        <v>200</v>
      </c>
      <c r="C201" s="51">
        <f t="shared" si="25"/>
        <v>51056.030389363725</v>
      </c>
      <c r="D201" s="48">
        <f t="shared" si="26"/>
        <v>2002.3809523809523</v>
      </c>
      <c r="E201" s="49">
        <v>197</v>
      </c>
      <c r="F201" s="4" t="s">
        <v>235</v>
      </c>
      <c r="G201" s="5" t="s">
        <v>11</v>
      </c>
      <c r="H201" s="6">
        <v>105000</v>
      </c>
      <c r="I201" s="7">
        <v>200</v>
      </c>
      <c r="J201" s="8">
        <v>53762</v>
      </c>
      <c r="K201" s="9">
        <v>5.2999999999999999E-2</v>
      </c>
      <c r="L201" s="55">
        <f t="shared" si="27"/>
        <v>48716</v>
      </c>
      <c r="M201" s="10">
        <v>5046</v>
      </c>
      <c r="N201" s="11">
        <v>1.52</v>
      </c>
      <c r="O201" s="12">
        <v>44876</v>
      </c>
      <c r="P201" s="8">
        <f t="shared" si="28"/>
        <v>54837.24</v>
      </c>
      <c r="Q201" s="51">
        <f>IF('Problem1-DATA'!J201&gt;166000,'Problem1-DATA'!L201*0.96,'Problem1-DATA'!L201)</f>
        <v>48716</v>
      </c>
      <c r="R201" s="37">
        <f t="shared" si="29"/>
        <v>6121.239999999998</v>
      </c>
      <c r="S201" s="59">
        <f t="shared" si="30"/>
        <v>0.21308759413396711</v>
      </c>
      <c r="T201">
        <f t="shared" si="31"/>
        <v>197</v>
      </c>
    </row>
    <row r="202" spans="2:20">
      <c r="B202" s="47">
        <f t="shared" si="24"/>
        <v>187</v>
      </c>
      <c r="C202" s="51">
        <f t="shared" si="25"/>
        <v>52543.584720861902</v>
      </c>
      <c r="D202" s="48">
        <f t="shared" si="26"/>
        <v>21325.047801147226</v>
      </c>
      <c r="E202" s="49">
        <v>198</v>
      </c>
      <c r="F202" s="4" t="s">
        <v>236</v>
      </c>
      <c r="G202" s="5" t="s">
        <v>11</v>
      </c>
      <c r="H202" s="6">
        <v>92400</v>
      </c>
      <c r="I202" s="7">
        <v>187</v>
      </c>
      <c r="J202" s="8">
        <v>53647</v>
      </c>
      <c r="K202" s="9">
        <v>2.1000000000000001E-2</v>
      </c>
      <c r="L202" s="55">
        <f t="shared" si="27"/>
        <v>42494</v>
      </c>
      <c r="M202" s="10">
        <v>11153</v>
      </c>
      <c r="N202" s="11">
        <v>-0.47699999999999998</v>
      </c>
      <c r="O202" s="12">
        <v>159422</v>
      </c>
      <c r="P202" s="8">
        <f t="shared" si="28"/>
        <v>54719.94</v>
      </c>
      <c r="Q202" s="51">
        <f>IF('Problem1-DATA'!J202&gt;166000,'Problem1-DATA'!L202*0.96,'Problem1-DATA'!L202)</f>
        <v>42494</v>
      </c>
      <c r="R202" s="37">
        <f t="shared" si="29"/>
        <v>12225.940000000002</v>
      </c>
      <c r="S202" s="59">
        <f t="shared" si="30"/>
        <v>9.6201918766251435E-2</v>
      </c>
      <c r="T202">
        <f t="shared" si="31"/>
        <v>198</v>
      </c>
    </row>
    <row r="203" spans="2:20">
      <c r="B203" s="47">
        <f t="shared" si="24"/>
        <v>220</v>
      </c>
      <c r="C203" s="51">
        <f t="shared" si="25"/>
        <v>47325.176678445227</v>
      </c>
      <c r="D203" s="48">
        <f t="shared" si="26"/>
        <v>2168.8694267515921</v>
      </c>
      <c r="E203" s="49">
        <v>199</v>
      </c>
      <c r="F203" s="4" t="s">
        <v>237</v>
      </c>
      <c r="G203" s="5" t="s">
        <v>13</v>
      </c>
      <c r="H203" s="6">
        <v>107741</v>
      </c>
      <c r="I203" s="7">
        <v>220</v>
      </c>
      <c r="J203" s="8">
        <v>53572.1</v>
      </c>
      <c r="K203" s="9">
        <v>0.13200000000000001</v>
      </c>
      <c r="L203" s="55">
        <f t="shared" si="27"/>
        <v>50848</v>
      </c>
      <c r="M203" s="10">
        <v>2724.1</v>
      </c>
      <c r="N203" s="11">
        <v>0.25600000000000001</v>
      </c>
      <c r="O203" s="12">
        <v>194584.5</v>
      </c>
      <c r="P203" s="8">
        <f t="shared" si="28"/>
        <v>54643.542000000001</v>
      </c>
      <c r="Q203" s="51">
        <f>IF('Problem1-DATA'!J203&gt;166000,'Problem1-DATA'!L203*0.96,'Problem1-DATA'!L203)</f>
        <v>50848</v>
      </c>
      <c r="R203" s="37">
        <f t="shared" si="29"/>
        <v>3795.5420000000013</v>
      </c>
      <c r="S203" s="59">
        <f t="shared" si="30"/>
        <v>0.39331962850115687</v>
      </c>
      <c r="T203">
        <f t="shared" si="31"/>
        <v>199</v>
      </c>
    </row>
    <row r="204" spans="2:20">
      <c r="B204" s="47">
        <f t="shared" si="24"/>
        <v>262</v>
      </c>
      <c r="C204" s="51">
        <f t="shared" si="25"/>
        <v>41870.86614173228</v>
      </c>
      <c r="D204" s="48">
        <f t="shared" si="26"/>
        <v>2389.9653979238756</v>
      </c>
      <c r="E204" s="49">
        <v>200</v>
      </c>
      <c r="F204" s="4" t="s">
        <v>238</v>
      </c>
      <c r="G204" s="5" t="s">
        <v>111</v>
      </c>
      <c r="H204" s="6">
        <v>22735</v>
      </c>
      <c r="I204" s="7">
        <v>262</v>
      </c>
      <c r="J204" s="8">
        <v>53176</v>
      </c>
      <c r="K204" s="9">
        <v>0.27</v>
      </c>
      <c r="L204" s="55">
        <f t="shared" si="27"/>
        <v>50413.2</v>
      </c>
      <c r="M204" s="10">
        <v>2762.8</v>
      </c>
      <c r="N204" s="11">
        <v>0.156</v>
      </c>
      <c r="O204" s="12">
        <v>69469.3</v>
      </c>
      <c r="P204" s="8">
        <f t="shared" si="28"/>
        <v>54239.520000000004</v>
      </c>
      <c r="Q204" s="51">
        <f>IF('Problem1-DATA'!J204&gt;166000,'Problem1-DATA'!L204*0.96,'Problem1-DATA'!L204)</f>
        <v>50413.2</v>
      </c>
      <c r="R204" s="37">
        <f t="shared" si="29"/>
        <v>3826.320000000007</v>
      </c>
      <c r="S204" s="59">
        <f t="shared" si="30"/>
        <v>0.38494281164036731</v>
      </c>
      <c r="T204">
        <f t="shared" si="31"/>
        <v>200</v>
      </c>
    </row>
    <row r="205" spans="2:20">
      <c r="B205" s="47">
        <f t="shared" si="24"/>
        <v>203</v>
      </c>
      <c r="C205" s="51">
        <f t="shared" si="25"/>
        <v>50156.603773584902</v>
      </c>
      <c r="D205" s="48">
        <f t="shared" si="26"/>
        <v>7703.7263286499692</v>
      </c>
      <c r="E205" s="49">
        <v>201</v>
      </c>
      <c r="F205" s="4" t="s">
        <v>239</v>
      </c>
      <c r="G205" s="5" t="s">
        <v>35</v>
      </c>
      <c r="H205" s="6">
        <v>125161</v>
      </c>
      <c r="I205" s="7">
        <v>203</v>
      </c>
      <c r="J205" s="8">
        <v>53166</v>
      </c>
      <c r="K205" s="9">
        <v>0.06</v>
      </c>
      <c r="L205" s="55">
        <f t="shared" si="27"/>
        <v>40555</v>
      </c>
      <c r="M205" s="10">
        <v>12611</v>
      </c>
      <c r="N205" s="11">
        <v>0.63700000000000001</v>
      </c>
      <c r="O205" s="12">
        <v>145563</v>
      </c>
      <c r="P205" s="8">
        <f t="shared" si="28"/>
        <v>54229.32</v>
      </c>
      <c r="Q205" s="51">
        <f>IF('Problem1-DATA'!J205&gt;166000,'Problem1-DATA'!L205*0.96,'Problem1-DATA'!L205)</f>
        <v>40555</v>
      </c>
      <c r="R205" s="37">
        <f t="shared" si="29"/>
        <v>13674.32</v>
      </c>
      <c r="S205" s="59">
        <f t="shared" si="30"/>
        <v>8.4316866227896262E-2</v>
      </c>
      <c r="T205">
        <f t="shared" si="31"/>
        <v>201</v>
      </c>
    </row>
    <row r="206" spans="2:20">
      <c r="B206" s="47">
        <f t="shared" si="24"/>
        <v>252</v>
      </c>
      <c r="C206" s="51">
        <f t="shared" si="25"/>
        <v>42967.318663406681</v>
      </c>
      <c r="D206" s="48">
        <f t="shared" si="26"/>
        <v>1337.1695178849143</v>
      </c>
      <c r="E206" s="49">
        <v>202</v>
      </c>
      <c r="F206" s="4" t="s">
        <v>240</v>
      </c>
      <c r="G206" s="5" t="s">
        <v>13</v>
      </c>
      <c r="H206" s="6">
        <v>39091</v>
      </c>
      <c r="I206" s="7">
        <v>252</v>
      </c>
      <c r="J206" s="8">
        <v>52720.9</v>
      </c>
      <c r="K206" s="9">
        <v>0.22700000000000001</v>
      </c>
      <c r="L206" s="55">
        <f t="shared" si="27"/>
        <v>51001.3</v>
      </c>
      <c r="M206" s="10">
        <v>1719.6</v>
      </c>
      <c r="N206" s="11">
        <v>0.28599999999999998</v>
      </c>
      <c r="O206" s="12">
        <v>150974.5</v>
      </c>
      <c r="P206" s="8">
        <f t="shared" si="28"/>
        <v>53775.317999999999</v>
      </c>
      <c r="Q206" s="51">
        <f>IF('Problem1-DATA'!J206&gt;166000,'Problem1-DATA'!L206*0.96,'Problem1-DATA'!L206)</f>
        <v>51001.3</v>
      </c>
      <c r="R206" s="37">
        <f t="shared" si="29"/>
        <v>2774.0179999999964</v>
      </c>
      <c r="S206" s="59">
        <f t="shared" si="30"/>
        <v>0.6131763200744339</v>
      </c>
      <c r="T206">
        <f t="shared" si="31"/>
        <v>202</v>
      </c>
    </row>
    <row r="207" spans="2:20">
      <c r="B207" s="47">
        <f t="shared" si="24"/>
        <v>243</v>
      </c>
      <c r="C207" s="51">
        <f t="shared" si="25"/>
        <v>44698.895497026337</v>
      </c>
      <c r="D207" s="48">
        <f t="shared" si="26"/>
        <v>15.209292132369054</v>
      </c>
      <c r="E207" s="49">
        <v>203</v>
      </c>
      <c r="F207" s="4" t="s">
        <v>241</v>
      </c>
      <c r="G207" s="5" t="s">
        <v>13</v>
      </c>
      <c r="H207" s="6">
        <v>207958</v>
      </c>
      <c r="I207" s="7">
        <v>243</v>
      </c>
      <c r="J207" s="8">
        <v>52610.6</v>
      </c>
      <c r="K207" s="9">
        <v>0.17699999999999999</v>
      </c>
      <c r="L207" s="55">
        <f t="shared" si="27"/>
        <v>52541.2</v>
      </c>
      <c r="M207" s="10">
        <v>69.400000000000006</v>
      </c>
      <c r="N207" s="11">
        <v>3.5630000000000002</v>
      </c>
      <c r="O207" s="12">
        <v>84608.2</v>
      </c>
      <c r="P207" s="8">
        <f t="shared" si="28"/>
        <v>53662.811999999998</v>
      </c>
      <c r="Q207" s="51">
        <f>IF('Problem1-DATA'!J207&gt;166000,'Problem1-DATA'!L207*0.96,'Problem1-DATA'!L207)</f>
        <v>52541.2</v>
      </c>
      <c r="R207" s="37">
        <f t="shared" si="29"/>
        <v>1121.612000000001</v>
      </c>
      <c r="S207" s="59">
        <f t="shared" si="30"/>
        <v>15.16155619596543</v>
      </c>
      <c r="T207">
        <f t="shared" si="31"/>
        <v>203</v>
      </c>
    </row>
    <row r="208" spans="2:20">
      <c r="B208" s="47">
        <f t="shared" si="24"/>
        <v>259</v>
      </c>
      <c r="C208" s="51">
        <f t="shared" si="25"/>
        <v>42259.050683829446</v>
      </c>
      <c r="D208" s="48">
        <f t="shared" si="26"/>
        <v>4286.4754098360654</v>
      </c>
      <c r="E208" s="49">
        <v>204</v>
      </c>
      <c r="F208" s="4" t="s">
        <v>242</v>
      </c>
      <c r="G208" s="5" t="s">
        <v>11</v>
      </c>
      <c r="H208" s="6">
        <v>36600</v>
      </c>
      <c r="I208" s="7">
        <v>259</v>
      </c>
      <c r="J208" s="8">
        <v>52528</v>
      </c>
      <c r="K208" s="9">
        <v>0.24299999999999999</v>
      </c>
      <c r="L208" s="55">
        <f t="shared" si="27"/>
        <v>42069</v>
      </c>
      <c r="M208" s="10">
        <v>10459</v>
      </c>
      <c r="N208" s="11">
        <v>1.44</v>
      </c>
      <c r="O208" s="12">
        <v>931796</v>
      </c>
      <c r="P208" s="8">
        <f t="shared" si="28"/>
        <v>53578.559999999998</v>
      </c>
      <c r="Q208" s="51">
        <f>IF('Problem1-DATA'!J208&gt;166000,'Problem1-DATA'!L208*0.96,'Problem1-DATA'!L208)</f>
        <v>42069</v>
      </c>
      <c r="R208" s="37">
        <f t="shared" si="29"/>
        <v>11509.559999999998</v>
      </c>
      <c r="S208" s="59">
        <f t="shared" si="30"/>
        <v>0.10044554928769459</v>
      </c>
      <c r="T208">
        <f t="shared" si="31"/>
        <v>204</v>
      </c>
    </row>
    <row r="209" spans="2:20">
      <c r="B209" s="47">
        <f t="shared" si="24"/>
        <v>206</v>
      </c>
      <c r="C209" s="51">
        <f t="shared" si="25"/>
        <v>49625.662878787873</v>
      </c>
      <c r="D209" s="48">
        <f t="shared" si="26"/>
        <v>3365.4527559055118</v>
      </c>
      <c r="E209" s="49">
        <v>205</v>
      </c>
      <c r="F209" s="4" t="s">
        <v>243</v>
      </c>
      <c r="G209" s="5" t="s">
        <v>25</v>
      </c>
      <c r="H209" s="6">
        <v>243226</v>
      </c>
      <c r="I209" s="7">
        <v>206</v>
      </c>
      <c r="J209" s="8">
        <v>52404.7</v>
      </c>
      <c r="K209" s="9">
        <v>5.6000000000000001E-2</v>
      </c>
      <c r="L209" s="55">
        <f t="shared" si="27"/>
        <v>48985.399999999994</v>
      </c>
      <c r="M209" s="10">
        <v>3419.3</v>
      </c>
      <c r="N209" s="11">
        <v>1.6E-2</v>
      </c>
      <c r="O209" s="12">
        <v>46229.1</v>
      </c>
      <c r="P209" s="8">
        <f t="shared" si="28"/>
        <v>53452.793999999994</v>
      </c>
      <c r="Q209" s="51">
        <f>IF('Problem1-DATA'!J209&gt;166000,'Problem1-DATA'!L209*0.96,'Problem1-DATA'!L209)</f>
        <v>48985.399999999994</v>
      </c>
      <c r="R209" s="37">
        <f t="shared" si="29"/>
        <v>4467.3940000000002</v>
      </c>
      <c r="S209" s="59">
        <f t="shared" si="30"/>
        <v>0.30652297253823885</v>
      </c>
      <c r="T209">
        <f t="shared" si="31"/>
        <v>205</v>
      </c>
    </row>
    <row r="210" spans="2:20">
      <c r="B210" s="47">
        <f t="shared" si="24"/>
        <v>226</v>
      </c>
      <c r="C210" s="51">
        <f t="shared" si="25"/>
        <v>46282.228116710874</v>
      </c>
      <c r="D210" s="48">
        <f t="shared" si="26"/>
        <v>3096.2181178540018</v>
      </c>
      <c r="E210" s="49">
        <v>206</v>
      </c>
      <c r="F210" s="4" t="s">
        <v>244</v>
      </c>
      <c r="G210" s="5" t="s">
        <v>40</v>
      </c>
      <c r="H210" s="6">
        <v>211233</v>
      </c>
      <c r="I210" s="7">
        <v>226</v>
      </c>
      <c r="J210" s="8">
        <v>52345.2</v>
      </c>
      <c r="K210" s="9">
        <v>0.13100000000000001</v>
      </c>
      <c r="L210" s="55">
        <f t="shared" si="27"/>
        <v>48824.799999999996</v>
      </c>
      <c r="M210" s="10">
        <v>3520.4</v>
      </c>
      <c r="N210" s="11">
        <v>0.13700000000000001</v>
      </c>
      <c r="O210" s="12">
        <v>86133.1</v>
      </c>
      <c r="P210" s="8">
        <f t="shared" si="28"/>
        <v>53392.103999999999</v>
      </c>
      <c r="Q210" s="51">
        <f>IF('Problem1-DATA'!J210&gt;166000,'Problem1-DATA'!L210*0.96,'Problem1-DATA'!L210)</f>
        <v>48824.799999999996</v>
      </c>
      <c r="R210" s="37">
        <f t="shared" si="29"/>
        <v>4567.3040000000037</v>
      </c>
      <c r="S210" s="59">
        <f t="shared" si="30"/>
        <v>0.29738211566867506</v>
      </c>
      <c r="T210">
        <f t="shared" si="31"/>
        <v>206</v>
      </c>
    </row>
    <row r="211" spans="2:20">
      <c r="B211" s="47">
        <f t="shared" si="24"/>
        <v>196</v>
      </c>
      <c r="C211" s="51">
        <f t="shared" si="25"/>
        <v>51601.184600197441</v>
      </c>
      <c r="D211" s="48">
        <f t="shared" si="26"/>
        <v>-208.9</v>
      </c>
      <c r="E211" s="49">
        <v>207</v>
      </c>
      <c r="F211" s="4" t="s">
        <v>245</v>
      </c>
      <c r="G211" s="5" t="s">
        <v>40</v>
      </c>
      <c r="H211" s="6">
        <v>218923</v>
      </c>
      <c r="I211" s="7">
        <v>196</v>
      </c>
      <c r="J211" s="8">
        <v>52272</v>
      </c>
      <c r="K211" s="9">
        <v>1.2999999999999999E-2</v>
      </c>
      <c r="L211" s="55">
        <f t="shared" si="27"/>
        <v>52480.9</v>
      </c>
      <c r="M211" s="10">
        <v>-208.9</v>
      </c>
      <c r="N211" s="11">
        <v>0</v>
      </c>
      <c r="O211" s="12">
        <v>45172.5</v>
      </c>
      <c r="P211" s="8">
        <f t="shared" si="28"/>
        <v>53317.440000000002</v>
      </c>
      <c r="Q211" s="51">
        <f>IF('Problem1-DATA'!J211&gt;166000,'Problem1-DATA'!L211*0.96,'Problem1-DATA'!L211)</f>
        <v>52480.9</v>
      </c>
      <c r="R211" s="37">
        <f t="shared" si="29"/>
        <v>836.54000000000087</v>
      </c>
      <c r="S211" s="59">
        <f t="shared" si="30"/>
        <v>-5.0044997606510337</v>
      </c>
      <c r="T211">
        <f t="shared" si="31"/>
        <v>207</v>
      </c>
    </row>
    <row r="212" spans="2:20">
      <c r="B212" s="47">
        <f t="shared" si="24"/>
        <v>211</v>
      </c>
      <c r="C212" s="51">
        <f t="shared" si="25"/>
        <v>48107.400555041626</v>
      </c>
      <c r="D212" s="48">
        <f t="shared" si="26"/>
        <v>839.75741239892182</v>
      </c>
      <c r="E212" s="49">
        <v>208</v>
      </c>
      <c r="F212" s="4" t="s">
        <v>246</v>
      </c>
      <c r="G212" s="5" t="s">
        <v>25</v>
      </c>
      <c r="H212" s="6">
        <v>318528</v>
      </c>
      <c r="I212" s="7">
        <v>211</v>
      </c>
      <c r="J212" s="8">
        <v>52004.1</v>
      </c>
      <c r="K212" s="9">
        <v>8.1000000000000003E-2</v>
      </c>
      <c r="L212" s="55">
        <f t="shared" si="27"/>
        <v>51381</v>
      </c>
      <c r="M212" s="10">
        <v>623.1</v>
      </c>
      <c r="N212" s="11">
        <v>-0.25800000000000001</v>
      </c>
      <c r="O212" s="12">
        <v>66896.399999999994</v>
      </c>
      <c r="P212" s="8">
        <f t="shared" si="28"/>
        <v>53044.182000000001</v>
      </c>
      <c r="Q212" s="51">
        <f>IF('Problem1-DATA'!J212&gt;166000,'Problem1-DATA'!L212*0.96,'Problem1-DATA'!L212)</f>
        <v>51381</v>
      </c>
      <c r="R212" s="37">
        <f t="shared" si="29"/>
        <v>1663.1820000000007</v>
      </c>
      <c r="S212" s="59">
        <f t="shared" si="30"/>
        <v>1.6692055849783354</v>
      </c>
      <c r="T212">
        <f t="shared" si="31"/>
        <v>208</v>
      </c>
    </row>
    <row r="213" spans="2:20">
      <c r="B213" s="47">
        <f t="shared" si="24"/>
        <v>192</v>
      </c>
      <c r="C213" s="51">
        <f t="shared" si="25"/>
        <v>52040.241448692155</v>
      </c>
      <c r="D213" s="48">
        <f t="shared" si="26"/>
        <v>6626.9969666329634</v>
      </c>
      <c r="E213" s="49">
        <v>209</v>
      </c>
      <c r="F213" s="4" t="s">
        <v>247</v>
      </c>
      <c r="G213" s="5" t="s">
        <v>27</v>
      </c>
      <c r="H213" s="6">
        <v>86659</v>
      </c>
      <c r="I213" s="7">
        <v>192</v>
      </c>
      <c r="J213" s="8">
        <v>51728</v>
      </c>
      <c r="K213" s="9">
        <v>-6.0000000000000001E-3</v>
      </c>
      <c r="L213" s="55">
        <f t="shared" si="27"/>
        <v>45173.9</v>
      </c>
      <c r="M213" s="10">
        <v>6554.1</v>
      </c>
      <c r="N213" s="11">
        <v>-1.0999999999999999E-2</v>
      </c>
      <c r="O213" s="12">
        <v>1840238.1</v>
      </c>
      <c r="P213" s="8">
        <f t="shared" si="28"/>
        <v>52762.559999999998</v>
      </c>
      <c r="Q213" s="51">
        <f>IF('Problem1-DATA'!J213&gt;166000,'Problem1-DATA'!L213*0.96,'Problem1-DATA'!L213)</f>
        <v>45173.9</v>
      </c>
      <c r="R213" s="37">
        <f t="shared" si="29"/>
        <v>7588.6599999999962</v>
      </c>
      <c r="S213" s="59">
        <f t="shared" si="30"/>
        <v>0.1578492851802682</v>
      </c>
      <c r="T213">
        <f t="shared" si="31"/>
        <v>209</v>
      </c>
    </row>
    <row r="214" spans="2:20">
      <c r="B214" s="47">
        <f t="shared" si="24"/>
        <v>299</v>
      </c>
      <c r="C214" s="51">
        <f t="shared" si="25"/>
        <v>37901.474926253693</v>
      </c>
      <c r="D214" s="48">
        <f t="shared" si="26"/>
        <v>1209.2485549132948</v>
      </c>
      <c r="E214" s="49">
        <v>210</v>
      </c>
      <c r="F214" s="4" t="s">
        <v>248</v>
      </c>
      <c r="G214" s="5" t="s">
        <v>216</v>
      </c>
      <c r="H214" s="6">
        <v>130000</v>
      </c>
      <c r="I214" s="7">
        <v>299</v>
      </c>
      <c r="J214" s="8">
        <v>51394.400000000001</v>
      </c>
      <c r="K214" s="9">
        <v>0.35599999999999998</v>
      </c>
      <c r="L214" s="55">
        <f t="shared" si="27"/>
        <v>49720.800000000003</v>
      </c>
      <c r="M214" s="10">
        <v>1673.6</v>
      </c>
      <c r="N214" s="11">
        <v>0.38400000000000001</v>
      </c>
      <c r="O214" s="12">
        <v>23140.6</v>
      </c>
      <c r="P214" s="8">
        <f t="shared" si="28"/>
        <v>52422.288</v>
      </c>
      <c r="Q214" s="51">
        <f>IF('Problem1-DATA'!J214&gt;166000,'Problem1-DATA'!L214*0.96,'Problem1-DATA'!L214)</f>
        <v>49720.800000000003</v>
      </c>
      <c r="R214" s="37">
        <f t="shared" si="29"/>
        <v>2701.4879999999976</v>
      </c>
      <c r="S214" s="59">
        <f t="shared" si="30"/>
        <v>0.61417782026768508</v>
      </c>
      <c r="T214">
        <f t="shared" si="31"/>
        <v>210</v>
      </c>
    </row>
    <row r="215" spans="2:20">
      <c r="B215" s="47">
        <f t="shared" si="24"/>
        <v>234</v>
      </c>
      <c r="C215" s="51">
        <f t="shared" si="25"/>
        <v>45632.769367764915</v>
      </c>
      <c r="D215" s="48">
        <f t="shared" si="26"/>
        <v>489.32536293766009</v>
      </c>
      <c r="E215" s="49">
        <v>211</v>
      </c>
      <c r="F215" s="4" t="s">
        <v>249</v>
      </c>
      <c r="G215" s="5" t="s">
        <v>13</v>
      </c>
      <c r="H215" s="6">
        <v>160064</v>
      </c>
      <c r="I215" s="7">
        <v>234</v>
      </c>
      <c r="J215" s="8">
        <v>51245.599999999999</v>
      </c>
      <c r="K215" s="9">
        <v>0.123</v>
      </c>
      <c r="L215" s="55">
        <f t="shared" si="27"/>
        <v>50672.6</v>
      </c>
      <c r="M215" s="10">
        <v>573</v>
      </c>
      <c r="N215" s="11">
        <v>0.17100000000000001</v>
      </c>
      <c r="O215" s="12">
        <v>43756.6</v>
      </c>
      <c r="P215" s="8">
        <f t="shared" si="28"/>
        <v>52270.512000000002</v>
      </c>
      <c r="Q215" s="51">
        <f>IF('Problem1-DATA'!J215&gt;166000,'Problem1-DATA'!L215*0.96,'Problem1-DATA'!L215)</f>
        <v>50672.6</v>
      </c>
      <c r="R215" s="37">
        <f t="shared" si="29"/>
        <v>1597.9120000000039</v>
      </c>
      <c r="S215" s="59">
        <f t="shared" si="30"/>
        <v>1.7886771378708619</v>
      </c>
      <c r="T215">
        <f t="shared" si="31"/>
        <v>211</v>
      </c>
    </row>
    <row r="216" spans="2:20">
      <c r="B216" s="47">
        <f t="shared" si="24"/>
        <v>240</v>
      </c>
      <c r="C216" s="51">
        <f t="shared" si="25"/>
        <v>45367.022222222222</v>
      </c>
      <c r="D216" s="48">
        <f t="shared" si="26"/>
        <v>596.29999999999995</v>
      </c>
      <c r="E216" s="49">
        <v>212</v>
      </c>
      <c r="F216" s="4" t="s">
        <v>250</v>
      </c>
      <c r="G216" s="5" t="s">
        <v>13</v>
      </c>
      <c r="H216" s="6">
        <v>57000</v>
      </c>
      <c r="I216" s="7">
        <v>240</v>
      </c>
      <c r="J216" s="8">
        <v>51037.9</v>
      </c>
      <c r="K216" s="9">
        <v>0.125</v>
      </c>
      <c r="L216" s="55">
        <f t="shared" si="27"/>
        <v>50441.599999999999</v>
      </c>
      <c r="M216" s="10">
        <v>596.29999999999995</v>
      </c>
      <c r="N216" s="11">
        <v>0</v>
      </c>
      <c r="O216" s="12">
        <v>29988.5</v>
      </c>
      <c r="P216" s="8">
        <f t="shared" si="28"/>
        <v>52058.658000000003</v>
      </c>
      <c r="Q216" s="51">
        <f>IF('Problem1-DATA'!J216&gt;166000,'Problem1-DATA'!L216*0.96,'Problem1-DATA'!L216)</f>
        <v>50441.599999999999</v>
      </c>
      <c r="R216" s="37">
        <f t="shared" si="29"/>
        <v>1617.0580000000045</v>
      </c>
      <c r="S216" s="59">
        <f t="shared" si="30"/>
        <v>1.7118195539158221</v>
      </c>
      <c r="T216">
        <f t="shared" si="31"/>
        <v>212</v>
      </c>
    </row>
    <row r="217" spans="2:20">
      <c r="B217" s="47">
        <f t="shared" si="24"/>
        <v>237</v>
      </c>
      <c r="C217" s="51">
        <f t="shared" si="25"/>
        <v>45487.421944692243</v>
      </c>
      <c r="D217" s="48">
        <f t="shared" si="26"/>
        <v>8462.1421975992616</v>
      </c>
      <c r="E217" s="49">
        <v>213</v>
      </c>
      <c r="F217" s="4" t="s">
        <v>251</v>
      </c>
      <c r="G217" s="5" t="s">
        <v>13</v>
      </c>
      <c r="H217" s="6">
        <v>59659</v>
      </c>
      <c r="I217" s="7">
        <v>237</v>
      </c>
      <c r="J217" s="8">
        <v>50991.4</v>
      </c>
      <c r="K217" s="9">
        <v>0.121</v>
      </c>
      <c r="L217" s="55">
        <f t="shared" si="27"/>
        <v>41826.9</v>
      </c>
      <c r="M217" s="10">
        <v>9164.5</v>
      </c>
      <c r="N217" s="11">
        <v>8.3000000000000004E-2</v>
      </c>
      <c r="O217" s="12">
        <v>977563.4</v>
      </c>
      <c r="P217" s="8">
        <f t="shared" si="28"/>
        <v>52011.228000000003</v>
      </c>
      <c r="Q217" s="51">
        <f>IF('Problem1-DATA'!J217&gt;166000,'Problem1-DATA'!L217*0.96,'Problem1-DATA'!L217)</f>
        <v>41826.9</v>
      </c>
      <c r="R217" s="37">
        <f t="shared" si="29"/>
        <v>10184.328000000001</v>
      </c>
      <c r="S217" s="59">
        <f t="shared" si="30"/>
        <v>0.1112802662447489</v>
      </c>
      <c r="T217">
        <f t="shared" si="31"/>
        <v>213</v>
      </c>
    </row>
    <row r="218" spans="2:20">
      <c r="B218" s="47">
        <f t="shared" si="24"/>
        <v>239</v>
      </c>
      <c r="C218" s="51">
        <f t="shared" si="25"/>
        <v>45383.778966131911</v>
      </c>
      <c r="D218" s="48">
        <f t="shared" si="26"/>
        <v>-77.8</v>
      </c>
      <c r="E218" s="49">
        <v>214</v>
      </c>
      <c r="F218" s="4" t="s">
        <v>252</v>
      </c>
      <c r="G218" s="5" t="s">
        <v>13</v>
      </c>
      <c r="H218" s="6">
        <v>118656</v>
      </c>
      <c r="I218" s="7">
        <v>239</v>
      </c>
      <c r="J218" s="8">
        <v>50920.6</v>
      </c>
      <c r="K218" s="9">
        <v>0.122</v>
      </c>
      <c r="L218" s="55">
        <f t="shared" si="27"/>
        <v>50998.400000000001</v>
      </c>
      <c r="M218" s="10">
        <v>-77.8</v>
      </c>
      <c r="N218" s="11">
        <v>0</v>
      </c>
      <c r="O218" s="12">
        <v>63725.2</v>
      </c>
      <c r="P218" s="8">
        <f t="shared" si="28"/>
        <v>51939.012000000002</v>
      </c>
      <c r="Q218" s="51">
        <f>IF('Problem1-DATA'!J218&gt;166000,'Problem1-DATA'!L218*0.96,'Problem1-DATA'!L218)</f>
        <v>50998.400000000001</v>
      </c>
      <c r="R218" s="37">
        <f t="shared" si="29"/>
        <v>940.61200000000099</v>
      </c>
      <c r="S218" s="59">
        <f t="shared" si="30"/>
        <v>-13.090128534704382</v>
      </c>
      <c r="T218">
        <f t="shared" si="31"/>
        <v>214</v>
      </c>
    </row>
    <row r="219" spans="2:20">
      <c r="B219" s="47">
        <f t="shared" si="24"/>
        <v>218</v>
      </c>
      <c r="C219" s="51">
        <f t="shared" si="25"/>
        <v>47396.178937558252</v>
      </c>
      <c r="D219" s="48">
        <f t="shared" si="26"/>
        <v>9.5</v>
      </c>
      <c r="E219" s="49">
        <v>215</v>
      </c>
      <c r="F219" s="4" t="s">
        <v>253</v>
      </c>
      <c r="G219" s="5" t="s">
        <v>25</v>
      </c>
      <c r="H219" s="6">
        <v>161096</v>
      </c>
      <c r="I219" s="7">
        <v>218</v>
      </c>
      <c r="J219" s="8">
        <v>50856.1</v>
      </c>
      <c r="K219" s="9">
        <v>7.2999999999999995E-2</v>
      </c>
      <c r="L219" s="55">
        <f t="shared" si="27"/>
        <v>50846.6</v>
      </c>
      <c r="M219" s="10">
        <v>9.5</v>
      </c>
      <c r="N219" s="11">
        <v>0</v>
      </c>
      <c r="O219" s="12">
        <v>39334.300000000003</v>
      </c>
      <c r="P219" s="8">
        <f t="shared" si="28"/>
        <v>51873.222000000002</v>
      </c>
      <c r="Q219" s="51">
        <f>IF('Problem1-DATA'!J219&gt;166000,'Problem1-DATA'!L219*0.96,'Problem1-DATA'!L219)</f>
        <v>50846.6</v>
      </c>
      <c r="R219" s="37">
        <f t="shared" si="29"/>
        <v>1026.622000000003</v>
      </c>
      <c r="S219" s="59">
        <f t="shared" si="30"/>
        <v>107.06547368421084</v>
      </c>
      <c r="T219">
        <f t="shared" si="31"/>
        <v>215</v>
      </c>
    </row>
    <row r="220" spans="2:20">
      <c r="B220" s="47">
        <f t="shared" si="24"/>
        <v>227</v>
      </c>
      <c r="C220" s="51">
        <f t="shared" si="25"/>
        <v>46287.271062271058</v>
      </c>
      <c r="D220" s="48">
        <f t="shared" si="26"/>
        <v>8027.5403608736951</v>
      </c>
      <c r="E220" s="49">
        <v>216</v>
      </c>
      <c r="F220" s="4" t="s">
        <v>254</v>
      </c>
      <c r="G220" s="5" t="s">
        <v>13</v>
      </c>
      <c r="H220" s="6">
        <v>55692</v>
      </c>
      <c r="I220" s="7">
        <v>227</v>
      </c>
      <c r="J220" s="8">
        <v>50545.7</v>
      </c>
      <c r="K220" s="9">
        <v>9.1999999999999998E-2</v>
      </c>
      <c r="L220" s="55">
        <f t="shared" si="27"/>
        <v>42092.7</v>
      </c>
      <c r="M220" s="10">
        <v>8453</v>
      </c>
      <c r="N220" s="11">
        <v>5.2999999999999999E-2</v>
      </c>
      <c r="O220" s="12">
        <v>916091</v>
      </c>
      <c r="P220" s="8">
        <f t="shared" si="28"/>
        <v>51556.614000000001</v>
      </c>
      <c r="Q220" s="51">
        <f>IF('Problem1-DATA'!J220&gt;166000,'Problem1-DATA'!L220*0.96,'Problem1-DATA'!L220)</f>
        <v>42092.7</v>
      </c>
      <c r="R220" s="37">
        <f t="shared" si="29"/>
        <v>9463.9140000000043</v>
      </c>
      <c r="S220" s="59">
        <f t="shared" si="30"/>
        <v>0.11959233408257475</v>
      </c>
      <c r="T220">
        <f t="shared" si="31"/>
        <v>216</v>
      </c>
    </row>
    <row r="221" spans="2:20">
      <c r="B221" s="47">
        <f t="shared" si="24"/>
        <v>158</v>
      </c>
      <c r="C221" s="51">
        <f t="shared" si="25"/>
        <v>59872.511848341237</v>
      </c>
      <c r="D221" s="48">
        <f t="shared" si="26"/>
        <v>2849.585508136322</v>
      </c>
      <c r="E221" s="49">
        <v>217</v>
      </c>
      <c r="F221" s="4" t="s">
        <v>255</v>
      </c>
      <c r="G221" s="5" t="s">
        <v>22</v>
      </c>
      <c r="H221" s="6">
        <v>98996</v>
      </c>
      <c r="I221" s="7">
        <v>158</v>
      </c>
      <c r="J221" s="8">
        <v>50532.4</v>
      </c>
      <c r="K221" s="9">
        <v>-0.156</v>
      </c>
      <c r="L221" s="55">
        <f t="shared" si="27"/>
        <v>59813.5</v>
      </c>
      <c r="M221" s="10">
        <v>-9281.1</v>
      </c>
      <c r="N221" s="11">
        <v>-4.2569999999999997</v>
      </c>
      <c r="O221" s="12">
        <v>160391.20000000001</v>
      </c>
      <c r="P221" s="8">
        <f t="shared" si="28"/>
        <v>51543.048000000003</v>
      </c>
      <c r="Q221" s="51">
        <f>IF('Problem1-DATA'!J221&gt;166000,'Problem1-DATA'!L221*0.96,'Problem1-DATA'!L221)</f>
        <v>59813.5</v>
      </c>
      <c r="R221" s="37">
        <f t="shared" si="29"/>
        <v>-8270.4519999999975</v>
      </c>
      <c r="S221" s="59">
        <f t="shared" si="30"/>
        <v>-0.10889312689228678</v>
      </c>
      <c r="T221">
        <f t="shared" si="31"/>
        <v>217</v>
      </c>
    </row>
    <row r="222" spans="2:20">
      <c r="B222" s="47">
        <f t="shared" si="24"/>
        <v>249</v>
      </c>
      <c r="C222" s="51">
        <f t="shared" si="25"/>
        <v>43646.086956521744</v>
      </c>
      <c r="D222" s="48">
        <f t="shared" si="26"/>
        <v>6108.9385474860337</v>
      </c>
      <c r="E222" s="49">
        <v>218</v>
      </c>
      <c r="F222" s="4" t="s">
        <v>256</v>
      </c>
      <c r="G222" s="5" t="s">
        <v>11</v>
      </c>
      <c r="H222" s="6">
        <v>60348</v>
      </c>
      <c r="I222" s="7">
        <v>249</v>
      </c>
      <c r="J222" s="8">
        <v>50193</v>
      </c>
      <c r="K222" s="9">
        <v>0.15</v>
      </c>
      <c r="L222" s="55">
        <f t="shared" si="27"/>
        <v>41445</v>
      </c>
      <c r="M222" s="10">
        <v>8748</v>
      </c>
      <c r="N222" s="11">
        <v>0.432</v>
      </c>
      <c r="O222" s="12">
        <v>853531</v>
      </c>
      <c r="P222" s="8">
        <f t="shared" si="28"/>
        <v>51196.86</v>
      </c>
      <c r="Q222" s="51">
        <f>IF('Problem1-DATA'!J222&gt;166000,'Problem1-DATA'!L222*0.96,'Problem1-DATA'!L222)</f>
        <v>41445</v>
      </c>
      <c r="R222" s="37">
        <f t="shared" si="29"/>
        <v>9751.86</v>
      </c>
      <c r="S222" s="59">
        <f t="shared" si="30"/>
        <v>0.11475308641975315</v>
      </c>
      <c r="T222">
        <f t="shared" si="31"/>
        <v>218</v>
      </c>
    </row>
    <row r="223" spans="2:20">
      <c r="B223" s="47">
        <f t="shared" si="24"/>
        <v>199</v>
      </c>
      <c r="C223" s="51">
        <f t="shared" si="25"/>
        <v>51141.666666666664</v>
      </c>
      <c r="D223" s="48">
        <f t="shared" si="26"/>
        <v>168.29268292682912</v>
      </c>
      <c r="E223" s="49">
        <v>219</v>
      </c>
      <c r="F223" s="4" t="s">
        <v>257</v>
      </c>
      <c r="G223" s="5" t="s">
        <v>99</v>
      </c>
      <c r="H223" s="6">
        <v>230086</v>
      </c>
      <c r="I223" s="7">
        <v>199</v>
      </c>
      <c r="J223" s="8">
        <v>49709.7</v>
      </c>
      <c r="K223" s="9">
        <v>-2.8000000000000001E-2</v>
      </c>
      <c r="L223" s="55">
        <f t="shared" si="27"/>
        <v>49702.799999999996</v>
      </c>
      <c r="M223" s="10">
        <v>6.9</v>
      </c>
      <c r="N223" s="11">
        <v>-0.95899999999999996</v>
      </c>
      <c r="O223" s="12">
        <v>29454.7</v>
      </c>
      <c r="P223" s="8">
        <f t="shared" si="28"/>
        <v>50703.894</v>
      </c>
      <c r="Q223" s="51">
        <f>IF('Problem1-DATA'!J223&gt;166000,'Problem1-DATA'!L223*0.96,'Problem1-DATA'!L223)</f>
        <v>49702.799999999996</v>
      </c>
      <c r="R223" s="37">
        <f t="shared" si="29"/>
        <v>1001.0940000000046</v>
      </c>
      <c r="S223" s="59">
        <f t="shared" si="30"/>
        <v>144.08608695652239</v>
      </c>
      <c r="T223">
        <f t="shared" si="31"/>
        <v>219</v>
      </c>
    </row>
    <row r="224" spans="2:20">
      <c r="B224" s="47">
        <f t="shared" si="24"/>
        <v>267</v>
      </c>
      <c r="C224" s="51">
        <f t="shared" si="25"/>
        <v>41181.923714759541</v>
      </c>
      <c r="D224" s="48">
        <f t="shared" si="26"/>
        <v>1820.0554528650646</v>
      </c>
      <c r="E224" s="49">
        <v>220</v>
      </c>
      <c r="F224" s="4" t="s">
        <v>258</v>
      </c>
      <c r="G224" s="5" t="s">
        <v>13</v>
      </c>
      <c r="H224" s="6">
        <v>124846</v>
      </c>
      <c r="I224" s="7">
        <v>267</v>
      </c>
      <c r="J224" s="8">
        <v>49665.4</v>
      </c>
      <c r="K224" s="9">
        <v>0.20599999999999999</v>
      </c>
      <c r="L224" s="55">
        <f t="shared" si="27"/>
        <v>47696.1</v>
      </c>
      <c r="M224" s="10">
        <v>1969.3</v>
      </c>
      <c r="N224" s="11">
        <v>8.2000000000000003E-2</v>
      </c>
      <c r="O224" s="12">
        <v>48564.800000000003</v>
      </c>
      <c r="P224" s="8">
        <f t="shared" si="28"/>
        <v>50658.708000000006</v>
      </c>
      <c r="Q224" s="51">
        <f>IF('Problem1-DATA'!J224&gt;166000,'Problem1-DATA'!L224*0.96,'Problem1-DATA'!L224)</f>
        <v>47696.1</v>
      </c>
      <c r="R224" s="37">
        <f t="shared" si="29"/>
        <v>2962.6080000000075</v>
      </c>
      <c r="S224" s="59">
        <f t="shared" si="30"/>
        <v>0.50439648606104071</v>
      </c>
      <c r="T224">
        <f t="shared" si="31"/>
        <v>220</v>
      </c>
    </row>
    <row r="225" spans="2:20">
      <c r="B225" s="47">
        <f t="shared" si="24"/>
        <v>166</v>
      </c>
      <c r="C225" s="51">
        <f t="shared" si="25"/>
        <v>58094.028103044504</v>
      </c>
      <c r="D225" s="48">
        <f t="shared" si="26"/>
        <v>5350.8254716981137</v>
      </c>
      <c r="E225" s="49">
        <v>221</v>
      </c>
      <c r="F225" s="4" t="s">
        <v>259</v>
      </c>
      <c r="G225" s="5" t="s">
        <v>99</v>
      </c>
      <c r="H225" s="6">
        <v>86772</v>
      </c>
      <c r="I225" s="7">
        <v>166</v>
      </c>
      <c r="J225" s="8">
        <v>49612.3</v>
      </c>
      <c r="K225" s="9">
        <v>-0.14599999999999999</v>
      </c>
      <c r="L225" s="55">
        <f t="shared" si="27"/>
        <v>45074.8</v>
      </c>
      <c r="M225" s="10">
        <v>4537.5</v>
      </c>
      <c r="N225" s="11">
        <v>-0.152</v>
      </c>
      <c r="O225" s="12">
        <v>336888.4</v>
      </c>
      <c r="P225" s="8">
        <f t="shared" si="28"/>
        <v>50604.546000000002</v>
      </c>
      <c r="Q225" s="51">
        <f>IF('Problem1-DATA'!J225&gt;166000,'Problem1-DATA'!L225*0.96,'Problem1-DATA'!L225)</f>
        <v>45074.8</v>
      </c>
      <c r="R225" s="37">
        <f t="shared" si="29"/>
        <v>5529.7459999999992</v>
      </c>
      <c r="S225" s="59">
        <f t="shared" si="30"/>
        <v>0.21867680440771331</v>
      </c>
      <c r="T225">
        <f t="shared" si="31"/>
        <v>221</v>
      </c>
    </row>
    <row r="226" spans="2:20">
      <c r="B226" s="47">
        <f t="shared" si="24"/>
        <v>221</v>
      </c>
      <c r="C226" s="51">
        <f t="shared" si="25"/>
        <v>47112.630579297249</v>
      </c>
      <c r="D226" s="48">
        <f t="shared" si="26"/>
        <v>1390.4</v>
      </c>
      <c r="E226" s="49">
        <v>222</v>
      </c>
      <c r="F226" s="4" t="s">
        <v>260</v>
      </c>
      <c r="G226" s="5" t="s">
        <v>27</v>
      </c>
      <c r="H226" s="6">
        <v>41467</v>
      </c>
      <c r="I226" s="7">
        <v>221</v>
      </c>
      <c r="J226" s="8">
        <v>49609.599999999999</v>
      </c>
      <c r="K226" s="9">
        <v>5.2999999999999999E-2</v>
      </c>
      <c r="L226" s="55">
        <f t="shared" si="27"/>
        <v>47871.6</v>
      </c>
      <c r="M226" s="10">
        <v>1738</v>
      </c>
      <c r="N226" s="11">
        <v>0.25</v>
      </c>
      <c r="O226" s="12">
        <v>209022.7</v>
      </c>
      <c r="P226" s="8">
        <f t="shared" si="28"/>
        <v>50601.792000000001</v>
      </c>
      <c r="Q226" s="51">
        <f>IF('Problem1-DATA'!J226&gt;166000,'Problem1-DATA'!L226*0.96,'Problem1-DATA'!L226)</f>
        <v>47871.6</v>
      </c>
      <c r="R226" s="37">
        <f t="shared" si="29"/>
        <v>2730.1920000000027</v>
      </c>
      <c r="S226" s="59">
        <f t="shared" si="30"/>
        <v>0.57088147295742386</v>
      </c>
      <c r="T226">
        <f t="shared" si="31"/>
        <v>222</v>
      </c>
    </row>
    <row r="227" spans="2:20">
      <c r="B227" s="47">
        <f t="shared" si="24"/>
        <v>151</v>
      </c>
      <c r="C227" s="51">
        <f t="shared" si="25"/>
        <v>61147.283950617282</v>
      </c>
      <c r="D227" s="48">
        <f t="shared" si="26"/>
        <v>3407.6335877862593</v>
      </c>
      <c r="E227" s="49">
        <v>223</v>
      </c>
      <c r="F227" s="4" t="s">
        <v>261</v>
      </c>
      <c r="G227" s="5" t="s">
        <v>40</v>
      </c>
      <c r="H227" s="6">
        <v>100245</v>
      </c>
      <c r="I227" s="7">
        <v>151</v>
      </c>
      <c r="J227" s="8">
        <v>49529.3</v>
      </c>
      <c r="K227" s="9">
        <v>-0.19</v>
      </c>
      <c r="L227" s="55">
        <f t="shared" si="27"/>
        <v>45958.100000000006</v>
      </c>
      <c r="M227" s="10">
        <v>3571.2</v>
      </c>
      <c r="N227" s="11">
        <v>4.8000000000000001E-2</v>
      </c>
      <c r="O227" s="12">
        <v>1456097.4</v>
      </c>
      <c r="P227" s="8">
        <f t="shared" si="28"/>
        <v>50519.886000000006</v>
      </c>
      <c r="Q227" s="51">
        <f>IF('Problem1-DATA'!J227&gt;166000,'Problem1-DATA'!L227*0.96,'Problem1-DATA'!L227)</f>
        <v>45958.100000000006</v>
      </c>
      <c r="R227" s="37">
        <f t="shared" si="29"/>
        <v>4561.7860000000001</v>
      </c>
      <c r="S227" s="59">
        <f t="shared" si="30"/>
        <v>0.27738183243727604</v>
      </c>
      <c r="T227">
        <f t="shared" si="31"/>
        <v>223</v>
      </c>
    </row>
    <row r="228" spans="2:20">
      <c r="B228" s="47">
        <f t="shared" si="24"/>
        <v>209</v>
      </c>
      <c r="C228" s="51">
        <f t="shared" si="25"/>
        <v>48713.708086785009</v>
      </c>
      <c r="D228" s="48">
        <f t="shared" si="26"/>
        <v>2563.6645962732919</v>
      </c>
      <c r="E228" s="49">
        <v>224</v>
      </c>
      <c r="F228" s="4" t="s">
        <v>262</v>
      </c>
      <c r="G228" s="5" t="s">
        <v>27</v>
      </c>
      <c r="H228" s="6">
        <v>40848</v>
      </c>
      <c r="I228" s="7">
        <v>209</v>
      </c>
      <c r="J228" s="8">
        <v>49395.7</v>
      </c>
      <c r="K228" s="9">
        <v>1.4E-2</v>
      </c>
      <c r="L228" s="55">
        <f t="shared" si="27"/>
        <v>46919.199999999997</v>
      </c>
      <c r="M228" s="10">
        <v>2476.5</v>
      </c>
      <c r="N228" s="11">
        <v>-3.4000000000000002E-2</v>
      </c>
      <c r="O228" s="12">
        <v>203590.9</v>
      </c>
      <c r="P228" s="8">
        <f t="shared" si="28"/>
        <v>50383.614000000001</v>
      </c>
      <c r="Q228" s="51">
        <f>IF('Problem1-DATA'!J228&gt;166000,'Problem1-DATA'!L228*0.96,'Problem1-DATA'!L228)</f>
        <v>46919.199999999997</v>
      </c>
      <c r="R228" s="37">
        <f t="shared" si="29"/>
        <v>3464.4140000000043</v>
      </c>
      <c r="S228" s="59">
        <f t="shared" si="30"/>
        <v>0.39891540480517035</v>
      </c>
      <c r="T228">
        <f t="shared" si="31"/>
        <v>224</v>
      </c>
    </row>
    <row r="229" spans="2:20">
      <c r="B229" s="47">
        <f t="shared" si="24"/>
        <v>212</v>
      </c>
      <c r="C229" s="51">
        <f t="shared" si="25"/>
        <v>47986.381322957197</v>
      </c>
      <c r="D229" s="48">
        <f t="shared" si="26"/>
        <v>9999.9999999999909</v>
      </c>
      <c r="E229" s="49">
        <v>225</v>
      </c>
      <c r="F229" s="4" t="s">
        <v>263</v>
      </c>
      <c r="G229" s="5" t="s">
        <v>11</v>
      </c>
      <c r="H229" s="6">
        <v>74200</v>
      </c>
      <c r="I229" s="7">
        <v>212</v>
      </c>
      <c r="J229" s="8">
        <v>49330</v>
      </c>
      <c r="K229" s="9">
        <v>2.8000000000000001E-2</v>
      </c>
      <c r="L229" s="55">
        <f t="shared" si="27"/>
        <v>49220</v>
      </c>
      <c r="M229" s="10">
        <v>110</v>
      </c>
      <c r="N229" s="11">
        <v>-0.98899999999999999</v>
      </c>
      <c r="O229" s="12">
        <v>108784</v>
      </c>
      <c r="P229" s="8">
        <f t="shared" si="28"/>
        <v>50316.6</v>
      </c>
      <c r="Q229" s="51">
        <f>IF('Problem1-DATA'!J229&gt;166000,'Problem1-DATA'!L229*0.96,'Problem1-DATA'!L229)</f>
        <v>49220</v>
      </c>
      <c r="R229" s="37">
        <f t="shared" si="29"/>
        <v>1096.5999999999985</v>
      </c>
      <c r="S229" s="59">
        <f t="shared" si="30"/>
        <v>8.9690909090908963</v>
      </c>
      <c r="T229">
        <f t="shared" si="31"/>
        <v>225</v>
      </c>
    </row>
    <row r="230" spans="2:20">
      <c r="B230" s="47">
        <f t="shared" si="24"/>
        <v>231</v>
      </c>
      <c r="C230" s="51">
        <f t="shared" si="25"/>
        <v>45989.179104477611</v>
      </c>
      <c r="D230" s="48">
        <f t="shared" si="26"/>
        <v>1764.0569395017792</v>
      </c>
      <c r="E230" s="49">
        <v>226</v>
      </c>
      <c r="F230" s="4" t="s">
        <v>264</v>
      </c>
      <c r="G230" s="5" t="s">
        <v>40</v>
      </c>
      <c r="H230" s="6">
        <v>181001</v>
      </c>
      <c r="I230" s="7">
        <v>231</v>
      </c>
      <c r="J230" s="8">
        <v>49300.4</v>
      </c>
      <c r="K230" s="9">
        <v>7.1999999999999995E-2</v>
      </c>
      <c r="L230" s="55">
        <f t="shared" si="27"/>
        <v>48804.700000000004</v>
      </c>
      <c r="M230" s="10">
        <v>495.7</v>
      </c>
      <c r="N230" s="11">
        <v>-0.71899999999999997</v>
      </c>
      <c r="O230" s="12">
        <v>50340</v>
      </c>
      <c r="P230" s="8">
        <f t="shared" si="28"/>
        <v>50286.408000000003</v>
      </c>
      <c r="Q230" s="51">
        <f>IF('Problem1-DATA'!J230&gt;166000,'Problem1-DATA'!L230*0.96,'Problem1-DATA'!L230)</f>
        <v>48804.700000000004</v>
      </c>
      <c r="R230" s="37">
        <f t="shared" si="29"/>
        <v>1481.7079999999987</v>
      </c>
      <c r="S230" s="59">
        <f t="shared" si="30"/>
        <v>1.9891224530966285</v>
      </c>
      <c r="T230">
        <f t="shared" si="31"/>
        <v>226</v>
      </c>
    </row>
    <row r="231" spans="2:20">
      <c r="B231" s="47">
        <f t="shared" si="24"/>
        <v>219</v>
      </c>
      <c r="C231" s="51">
        <f t="shared" si="25"/>
        <v>47344.615384615383</v>
      </c>
      <c r="D231" s="48">
        <f t="shared" si="26"/>
        <v>856.31621841890785</v>
      </c>
      <c r="E231" s="49">
        <v>227</v>
      </c>
      <c r="F231" s="4" t="s">
        <v>265</v>
      </c>
      <c r="G231" s="5" t="s">
        <v>33</v>
      </c>
      <c r="H231" s="6">
        <v>52578</v>
      </c>
      <c r="I231" s="7">
        <v>219</v>
      </c>
      <c r="J231" s="8">
        <v>49238.400000000001</v>
      </c>
      <c r="K231" s="9">
        <v>0.04</v>
      </c>
      <c r="L231" s="55">
        <f t="shared" si="27"/>
        <v>48187.700000000004</v>
      </c>
      <c r="M231" s="10">
        <v>1050.7</v>
      </c>
      <c r="N231" s="11">
        <v>0.22700000000000001</v>
      </c>
      <c r="O231" s="12">
        <v>46416.2</v>
      </c>
      <c r="P231" s="8">
        <f t="shared" si="28"/>
        <v>50223.168000000005</v>
      </c>
      <c r="Q231" s="51">
        <f>IF('Problem1-DATA'!J231&gt;166000,'Problem1-DATA'!L231*0.96,'Problem1-DATA'!L231)</f>
        <v>48187.700000000004</v>
      </c>
      <c r="R231" s="37">
        <f t="shared" si="29"/>
        <v>2035.4680000000008</v>
      </c>
      <c r="S231" s="59">
        <f t="shared" si="30"/>
        <v>0.93724945274578919</v>
      </c>
      <c r="T231">
        <f t="shared" si="31"/>
        <v>227</v>
      </c>
    </row>
    <row r="232" spans="2:20">
      <c r="B232" s="47">
        <f t="shared" si="24"/>
        <v>225</v>
      </c>
      <c r="C232" s="51">
        <f t="shared" si="25"/>
        <v>46334.440227703984</v>
      </c>
      <c r="D232" s="48">
        <f t="shared" si="26"/>
        <v>2149.1146318732526</v>
      </c>
      <c r="E232" s="49">
        <v>228</v>
      </c>
      <c r="F232" s="4" t="s">
        <v>266</v>
      </c>
      <c r="G232" s="5" t="s">
        <v>40</v>
      </c>
      <c r="H232" s="6">
        <v>150711</v>
      </c>
      <c r="I232" s="7">
        <v>225</v>
      </c>
      <c r="J232" s="8">
        <v>48836.5</v>
      </c>
      <c r="K232" s="9">
        <v>5.3999999999999999E-2</v>
      </c>
      <c r="L232" s="55">
        <f t="shared" si="27"/>
        <v>46530.5</v>
      </c>
      <c r="M232" s="10">
        <v>2306</v>
      </c>
      <c r="N232" s="11">
        <v>7.2999999999999995E-2</v>
      </c>
      <c r="O232" s="12">
        <v>110404.7</v>
      </c>
      <c r="P232" s="8">
        <f t="shared" si="28"/>
        <v>49813.23</v>
      </c>
      <c r="Q232" s="51">
        <f>IF('Problem1-DATA'!J232&gt;166000,'Problem1-DATA'!L232*0.96,'Problem1-DATA'!L232)</f>
        <v>46530.5</v>
      </c>
      <c r="R232" s="37">
        <f t="shared" si="29"/>
        <v>3282.7300000000032</v>
      </c>
      <c r="S232" s="59">
        <f t="shared" si="30"/>
        <v>0.42356027753686176</v>
      </c>
      <c r="T232">
        <f t="shared" si="31"/>
        <v>228</v>
      </c>
    </row>
    <row r="233" spans="2:20">
      <c r="B233" s="47">
        <f t="shared" si="24"/>
        <v>263</v>
      </c>
      <c r="C233" s="51">
        <f t="shared" si="25"/>
        <v>41616.766467065863</v>
      </c>
      <c r="D233" s="48">
        <f t="shared" si="26"/>
        <v>2236.6412213740459</v>
      </c>
      <c r="E233" s="49">
        <v>229</v>
      </c>
      <c r="F233" s="4" t="s">
        <v>267</v>
      </c>
      <c r="G233" s="5" t="s">
        <v>11</v>
      </c>
      <c r="H233" s="6">
        <v>73800</v>
      </c>
      <c r="I233" s="7">
        <v>263</v>
      </c>
      <c r="J233" s="8">
        <v>48650</v>
      </c>
      <c r="K233" s="9">
        <v>0.16900000000000001</v>
      </c>
      <c r="L233" s="55">
        <f t="shared" si="27"/>
        <v>46013</v>
      </c>
      <c r="M233" s="10">
        <v>2637</v>
      </c>
      <c r="N233" s="11">
        <v>0.17899999999999999</v>
      </c>
      <c r="O233" s="12">
        <v>153226</v>
      </c>
      <c r="P233" s="8">
        <f t="shared" si="28"/>
        <v>49623</v>
      </c>
      <c r="Q233" s="51">
        <f>IF('Problem1-DATA'!J233&gt;166000,'Problem1-DATA'!L233*0.96,'Problem1-DATA'!L233)</f>
        <v>46013</v>
      </c>
      <c r="R233" s="37">
        <f t="shared" si="29"/>
        <v>3610</v>
      </c>
      <c r="S233" s="59">
        <f t="shared" si="30"/>
        <v>0.3689799014031096</v>
      </c>
      <c r="T233">
        <f t="shared" si="31"/>
        <v>229</v>
      </c>
    </row>
    <row r="234" spans="2:20">
      <c r="B234" s="47">
        <f t="shared" si="24"/>
        <v>229</v>
      </c>
      <c r="C234" s="51">
        <f t="shared" si="25"/>
        <v>46108.674928503337</v>
      </c>
      <c r="D234" s="48">
        <f t="shared" si="26"/>
        <v>2894.8297604035306</v>
      </c>
      <c r="E234" s="49">
        <v>230</v>
      </c>
      <c r="F234" s="4" t="s">
        <v>268</v>
      </c>
      <c r="G234" s="5" t="s">
        <v>27</v>
      </c>
      <c r="H234" s="6">
        <v>171992</v>
      </c>
      <c r="I234" s="7">
        <v>229</v>
      </c>
      <c r="J234" s="8">
        <v>48368</v>
      </c>
      <c r="K234" s="9">
        <v>4.9000000000000002E-2</v>
      </c>
      <c r="L234" s="55">
        <f t="shared" si="27"/>
        <v>46072.4</v>
      </c>
      <c r="M234" s="10">
        <v>2295.6</v>
      </c>
      <c r="N234" s="11">
        <v>-0.20699999999999999</v>
      </c>
      <c r="O234" s="12">
        <v>52339.5</v>
      </c>
      <c r="P234" s="8">
        <f t="shared" si="28"/>
        <v>49335.360000000001</v>
      </c>
      <c r="Q234" s="51">
        <f>IF('Problem1-DATA'!J234&gt;166000,'Problem1-DATA'!L234*0.96,'Problem1-DATA'!L234)</f>
        <v>46072.4</v>
      </c>
      <c r="R234" s="37">
        <f t="shared" si="29"/>
        <v>3262.9599999999991</v>
      </c>
      <c r="S234" s="59">
        <f t="shared" si="30"/>
        <v>0.42139745600278761</v>
      </c>
      <c r="T234">
        <f t="shared" si="31"/>
        <v>230</v>
      </c>
    </row>
    <row r="235" spans="2:20">
      <c r="B235" s="47">
        <f t="shared" si="24"/>
        <v>250</v>
      </c>
      <c r="C235" s="51">
        <f t="shared" si="25"/>
        <v>43579.819004524885</v>
      </c>
      <c r="D235" s="48">
        <f t="shared" si="26"/>
        <v>2785.0674373795759</v>
      </c>
      <c r="E235" s="49">
        <v>231</v>
      </c>
      <c r="F235" s="4" t="s">
        <v>269</v>
      </c>
      <c r="G235" s="5" t="s">
        <v>27</v>
      </c>
      <c r="H235" s="6">
        <v>65662</v>
      </c>
      <c r="I235" s="7">
        <v>250</v>
      </c>
      <c r="J235" s="8">
        <v>48155.7</v>
      </c>
      <c r="K235" s="9">
        <v>0.105</v>
      </c>
      <c r="L235" s="55">
        <f t="shared" si="27"/>
        <v>45264.799999999996</v>
      </c>
      <c r="M235" s="10">
        <v>2890.9</v>
      </c>
      <c r="N235" s="11">
        <v>3.7999999999999999E-2</v>
      </c>
      <c r="O235" s="12">
        <v>71532.7</v>
      </c>
      <c r="P235" s="8">
        <f t="shared" si="28"/>
        <v>49118.813999999998</v>
      </c>
      <c r="Q235" s="51">
        <f>IF('Problem1-DATA'!J235&gt;166000,'Problem1-DATA'!L235*0.96,'Problem1-DATA'!L235)</f>
        <v>45264.799999999996</v>
      </c>
      <c r="R235" s="37">
        <f t="shared" si="29"/>
        <v>3854.0140000000029</v>
      </c>
      <c r="S235" s="59">
        <f t="shared" si="30"/>
        <v>0.33315368916254551</v>
      </c>
      <c r="T235">
        <f t="shared" si="31"/>
        <v>231</v>
      </c>
    </row>
    <row r="236" spans="2:20">
      <c r="B236" s="47">
        <f t="shared" si="24"/>
        <v>251</v>
      </c>
      <c r="C236" s="51">
        <f t="shared" si="25"/>
        <v>43304.422382671481</v>
      </c>
      <c r="D236" s="48">
        <f t="shared" si="26"/>
        <v>7372.4806201550382</v>
      </c>
      <c r="E236" s="49">
        <v>232</v>
      </c>
      <c r="F236" s="4" t="s">
        <v>270</v>
      </c>
      <c r="G236" s="5" t="s">
        <v>13</v>
      </c>
      <c r="H236" s="6">
        <v>58338</v>
      </c>
      <c r="I236" s="7">
        <v>251</v>
      </c>
      <c r="J236" s="8">
        <v>47981.3</v>
      </c>
      <c r="K236" s="9">
        <v>0.108</v>
      </c>
      <c r="L236" s="55">
        <f t="shared" si="27"/>
        <v>40372.9</v>
      </c>
      <c r="M236" s="10">
        <v>7608.4</v>
      </c>
      <c r="N236" s="11">
        <v>3.2000000000000001E-2</v>
      </c>
      <c r="O236" s="12">
        <v>873155.3</v>
      </c>
      <c r="P236" s="8">
        <f t="shared" si="28"/>
        <v>48940.926000000007</v>
      </c>
      <c r="Q236" s="51">
        <f>IF('Problem1-DATA'!J236&gt;166000,'Problem1-DATA'!L236*0.96,'Problem1-DATA'!L236)</f>
        <v>40372.9</v>
      </c>
      <c r="R236" s="37">
        <f t="shared" si="29"/>
        <v>8568.0260000000053</v>
      </c>
      <c r="S236" s="59">
        <f t="shared" si="30"/>
        <v>0.12612717522738101</v>
      </c>
      <c r="T236">
        <f t="shared" si="31"/>
        <v>232</v>
      </c>
    </row>
    <row r="237" spans="2:20">
      <c r="B237" s="47">
        <f t="shared" si="24"/>
        <v>228</v>
      </c>
      <c r="C237" s="51">
        <f t="shared" si="25"/>
        <v>46179.633204633203</v>
      </c>
      <c r="D237" s="48">
        <f t="shared" si="26"/>
        <v>1156.4502164502164</v>
      </c>
      <c r="E237" s="49">
        <v>233</v>
      </c>
      <c r="F237" s="4" t="s">
        <v>271</v>
      </c>
      <c r="G237" s="5" t="s">
        <v>233</v>
      </c>
      <c r="H237" s="6">
        <v>201522</v>
      </c>
      <c r="I237" s="7">
        <v>228</v>
      </c>
      <c r="J237" s="8">
        <v>47842.1</v>
      </c>
      <c r="K237" s="9">
        <v>3.5999999999999997E-2</v>
      </c>
      <c r="L237" s="55">
        <f t="shared" si="27"/>
        <v>46506.400000000001</v>
      </c>
      <c r="M237" s="10">
        <v>1335.7</v>
      </c>
      <c r="N237" s="11">
        <v>0.155</v>
      </c>
      <c r="O237" s="12">
        <v>17402.3</v>
      </c>
      <c r="P237" s="8">
        <f t="shared" si="28"/>
        <v>48798.942000000003</v>
      </c>
      <c r="Q237" s="51">
        <f>IF('Problem1-DATA'!J237&gt;166000,'Problem1-DATA'!L237*0.96,'Problem1-DATA'!L237)</f>
        <v>46506.400000000001</v>
      </c>
      <c r="R237" s="37">
        <f t="shared" si="29"/>
        <v>2292.5420000000013</v>
      </c>
      <c r="S237" s="59">
        <f t="shared" si="30"/>
        <v>0.71635996106910327</v>
      </c>
      <c r="T237">
        <f t="shared" si="31"/>
        <v>233</v>
      </c>
    </row>
    <row r="238" spans="2:20">
      <c r="B238" s="47">
        <f t="shared" si="24"/>
        <v>224</v>
      </c>
      <c r="C238" s="51">
        <f t="shared" si="25"/>
        <v>46492.1875</v>
      </c>
      <c r="D238" s="48">
        <f t="shared" si="26"/>
        <v>3966.6666666666665</v>
      </c>
      <c r="E238" s="49">
        <v>234</v>
      </c>
      <c r="F238" s="4" t="s">
        <v>272</v>
      </c>
      <c r="G238" s="5" t="s">
        <v>111</v>
      </c>
      <c r="H238" s="6">
        <v>125627</v>
      </c>
      <c r="I238" s="7">
        <v>224</v>
      </c>
      <c r="J238" s="8">
        <v>47608</v>
      </c>
      <c r="K238" s="9">
        <v>2.4E-2</v>
      </c>
      <c r="L238" s="55">
        <f t="shared" si="27"/>
        <v>41324.800000000003</v>
      </c>
      <c r="M238" s="10">
        <v>6283.2</v>
      </c>
      <c r="N238" s="11">
        <v>0.58399999999999996</v>
      </c>
      <c r="O238" s="12">
        <v>773455.5</v>
      </c>
      <c r="P238" s="8">
        <f t="shared" si="28"/>
        <v>48560.160000000003</v>
      </c>
      <c r="Q238" s="51">
        <f>IF('Problem1-DATA'!J238&gt;166000,'Problem1-DATA'!L238*0.96,'Problem1-DATA'!L238)</f>
        <v>41324.800000000003</v>
      </c>
      <c r="R238" s="37">
        <f t="shared" si="29"/>
        <v>7235.3600000000006</v>
      </c>
      <c r="S238" s="59">
        <f t="shared" si="30"/>
        <v>0.15154061624649873</v>
      </c>
      <c r="T238">
        <f t="shared" si="31"/>
        <v>234</v>
      </c>
    </row>
    <row r="239" spans="2:20">
      <c r="B239" s="47">
        <f t="shared" si="24"/>
        <v>207</v>
      </c>
      <c r="C239" s="51">
        <f t="shared" si="25"/>
        <v>49518.286311389762</v>
      </c>
      <c r="D239" s="48">
        <f t="shared" si="26"/>
        <v>-6</v>
      </c>
      <c r="E239" s="49">
        <v>235</v>
      </c>
      <c r="F239" s="4" t="s">
        <v>273</v>
      </c>
      <c r="G239" s="5" t="s">
        <v>11</v>
      </c>
      <c r="H239" s="6">
        <v>49600</v>
      </c>
      <c r="I239" s="7">
        <v>207</v>
      </c>
      <c r="J239" s="8">
        <v>47389</v>
      </c>
      <c r="K239" s="9">
        <v>-4.2999999999999997E-2</v>
      </c>
      <c r="L239" s="55">
        <f t="shared" si="27"/>
        <v>47395</v>
      </c>
      <c r="M239" s="10">
        <v>-6</v>
      </c>
      <c r="N239" s="11">
        <v>0</v>
      </c>
      <c r="O239" s="12">
        <v>491984</v>
      </c>
      <c r="P239" s="8">
        <f t="shared" si="28"/>
        <v>48336.78</v>
      </c>
      <c r="Q239" s="51">
        <f>IF('Problem1-DATA'!J239&gt;166000,'Problem1-DATA'!L239*0.96,'Problem1-DATA'!L239)</f>
        <v>47395</v>
      </c>
      <c r="R239" s="37">
        <f t="shared" si="29"/>
        <v>941.77999999999884</v>
      </c>
      <c r="S239" s="59">
        <f t="shared" si="30"/>
        <v>-157.96333333333314</v>
      </c>
      <c r="T239">
        <f t="shared" si="31"/>
        <v>235</v>
      </c>
    </row>
    <row r="240" spans="2:20">
      <c r="B240" s="47">
        <f t="shared" si="24"/>
        <v>216</v>
      </c>
      <c r="C240" s="51">
        <f t="shared" si="25"/>
        <v>47571.428571428572</v>
      </c>
      <c r="D240" s="48">
        <f t="shared" si="26"/>
        <v>328.8</v>
      </c>
      <c r="E240" s="49">
        <v>236</v>
      </c>
      <c r="F240" s="4" t="s">
        <v>274</v>
      </c>
      <c r="G240" s="5" t="s">
        <v>134</v>
      </c>
      <c r="H240" s="6">
        <v>257252</v>
      </c>
      <c r="I240" s="7">
        <v>216</v>
      </c>
      <c r="J240" s="8">
        <v>47286</v>
      </c>
      <c r="K240" s="9">
        <v>-6.0000000000000001E-3</v>
      </c>
      <c r="L240" s="55">
        <f t="shared" si="27"/>
        <v>46957.2</v>
      </c>
      <c r="M240" s="10">
        <v>328.8</v>
      </c>
      <c r="N240" s="11">
        <v>0</v>
      </c>
      <c r="O240" s="12">
        <v>561369.59999999998</v>
      </c>
      <c r="P240" s="8">
        <f t="shared" si="28"/>
        <v>48231.72</v>
      </c>
      <c r="Q240" s="51">
        <f>IF('Problem1-DATA'!J240&gt;166000,'Problem1-DATA'!L240*0.96,'Problem1-DATA'!L240)</f>
        <v>46957.2</v>
      </c>
      <c r="R240" s="37">
        <f t="shared" si="29"/>
        <v>1274.5200000000041</v>
      </c>
      <c r="S240" s="59">
        <f t="shared" si="30"/>
        <v>2.8762773722627863</v>
      </c>
      <c r="T240">
        <f t="shared" si="31"/>
        <v>236</v>
      </c>
    </row>
    <row r="241" spans="2:20">
      <c r="B241" s="47">
        <f t="shared" si="24"/>
        <v>331</v>
      </c>
      <c r="C241" s="51">
        <f t="shared" si="25"/>
        <v>35173.139880952382</v>
      </c>
      <c r="D241" s="48">
        <f t="shared" si="26"/>
        <v>10578.311111111112</v>
      </c>
      <c r="E241" s="49">
        <v>237</v>
      </c>
      <c r="F241" s="4" t="s">
        <v>275</v>
      </c>
      <c r="G241" s="5" t="s">
        <v>13</v>
      </c>
      <c r="H241" s="6">
        <v>54309</v>
      </c>
      <c r="I241" s="7">
        <v>331</v>
      </c>
      <c r="J241" s="8">
        <v>47272.7</v>
      </c>
      <c r="K241" s="9">
        <v>0.34399999999999997</v>
      </c>
      <c r="L241" s="55">
        <f t="shared" si="27"/>
        <v>35372.1</v>
      </c>
      <c r="M241" s="10">
        <v>11900.6</v>
      </c>
      <c r="N241" s="11">
        <v>0.125</v>
      </c>
      <c r="O241" s="12">
        <v>105382</v>
      </c>
      <c r="P241" s="8">
        <f t="shared" si="28"/>
        <v>48218.153999999995</v>
      </c>
      <c r="Q241" s="51">
        <f>IF('Problem1-DATA'!J241&gt;166000,'Problem1-DATA'!L241*0.96,'Problem1-DATA'!L241)</f>
        <v>35372.1</v>
      </c>
      <c r="R241" s="37">
        <f t="shared" si="29"/>
        <v>12846.053999999996</v>
      </c>
      <c r="S241" s="59">
        <f t="shared" si="30"/>
        <v>7.9445910290237134E-2</v>
      </c>
      <c r="T241">
        <f t="shared" si="31"/>
        <v>237</v>
      </c>
    </row>
    <row r="242" spans="2:20">
      <c r="B242" s="47">
        <f t="shared" si="24"/>
        <v>142</v>
      </c>
      <c r="C242" s="51">
        <f t="shared" si="25"/>
        <v>63929.539295392955</v>
      </c>
      <c r="D242" s="48">
        <f t="shared" si="26"/>
        <v>3004.0420371867417</v>
      </c>
      <c r="E242" s="49">
        <v>238</v>
      </c>
      <c r="F242" s="4" t="s">
        <v>276</v>
      </c>
      <c r="G242" s="5" t="s">
        <v>35</v>
      </c>
      <c r="H242" s="6">
        <v>52267</v>
      </c>
      <c r="I242" s="7">
        <v>142</v>
      </c>
      <c r="J242" s="8">
        <v>47180</v>
      </c>
      <c r="K242" s="9">
        <v>-0.26200000000000001</v>
      </c>
      <c r="L242" s="55">
        <f t="shared" si="27"/>
        <v>43464</v>
      </c>
      <c r="M242" s="10">
        <v>3716</v>
      </c>
      <c r="N242" s="11">
        <v>0.23699999999999999</v>
      </c>
      <c r="O242" s="12">
        <v>395342</v>
      </c>
      <c r="P242" s="8">
        <f t="shared" si="28"/>
        <v>48123.6</v>
      </c>
      <c r="Q242" s="51">
        <f>IF('Problem1-DATA'!J242&gt;166000,'Problem1-DATA'!L242*0.96,'Problem1-DATA'!L242)</f>
        <v>43464</v>
      </c>
      <c r="R242" s="37">
        <f t="shared" si="29"/>
        <v>4659.5999999999985</v>
      </c>
      <c r="S242" s="59">
        <f t="shared" si="30"/>
        <v>0.25392895586652275</v>
      </c>
      <c r="T242">
        <f t="shared" si="31"/>
        <v>238</v>
      </c>
    </row>
    <row r="243" spans="2:20">
      <c r="B243" s="47">
        <f t="shared" si="24"/>
        <v>223</v>
      </c>
      <c r="C243" s="51">
        <f t="shared" si="25"/>
        <v>46504.455445544554</v>
      </c>
      <c r="D243" s="48">
        <f t="shared" si="26"/>
        <v>315.10000000000002</v>
      </c>
      <c r="E243" s="49">
        <v>239</v>
      </c>
      <c r="F243" s="4" t="s">
        <v>277</v>
      </c>
      <c r="G243" s="5" t="s">
        <v>25</v>
      </c>
      <c r="H243" s="6">
        <v>91737</v>
      </c>
      <c r="I243" s="7">
        <v>223</v>
      </c>
      <c r="J243" s="8">
        <v>46969.5</v>
      </c>
      <c r="K243" s="9">
        <v>0.01</v>
      </c>
      <c r="L243" s="55">
        <f t="shared" si="27"/>
        <v>46654.400000000001</v>
      </c>
      <c r="M243" s="10">
        <v>315.10000000000002</v>
      </c>
      <c r="N243" s="11">
        <v>0</v>
      </c>
      <c r="O243" s="12">
        <v>1540920.6</v>
      </c>
      <c r="P243" s="8">
        <f t="shared" si="28"/>
        <v>47908.89</v>
      </c>
      <c r="Q243" s="51">
        <f>IF('Problem1-DATA'!J243&gt;166000,'Problem1-DATA'!L243*0.96,'Problem1-DATA'!L243)</f>
        <v>46654.400000000001</v>
      </c>
      <c r="R243" s="37">
        <f t="shared" si="29"/>
        <v>1254.489999999998</v>
      </c>
      <c r="S243" s="59">
        <f t="shared" si="30"/>
        <v>2.9812440495080859</v>
      </c>
      <c r="T243">
        <f t="shared" si="31"/>
        <v>239</v>
      </c>
    </row>
    <row r="244" spans="2:20">
      <c r="B244" s="47">
        <f t="shared" si="24"/>
        <v>193</v>
      </c>
      <c r="C244" s="51">
        <f t="shared" si="25"/>
        <v>51909</v>
      </c>
      <c r="D244" s="48">
        <f t="shared" si="26"/>
        <v>8266.1157024793392</v>
      </c>
      <c r="E244" s="49">
        <v>240</v>
      </c>
      <c r="F244" s="4" t="s">
        <v>278</v>
      </c>
      <c r="G244" s="5" t="s">
        <v>25</v>
      </c>
      <c r="H244" s="6">
        <v>116998</v>
      </c>
      <c r="I244" s="7">
        <v>193</v>
      </c>
      <c r="J244" s="8">
        <v>46718.1</v>
      </c>
      <c r="K244" s="9">
        <v>-0.1</v>
      </c>
      <c r="L244" s="55">
        <f t="shared" si="27"/>
        <v>44717.7</v>
      </c>
      <c r="M244" s="10">
        <v>2000.4</v>
      </c>
      <c r="N244" s="11">
        <v>-0.75800000000000001</v>
      </c>
      <c r="O244" s="12">
        <v>144343.79999999999</v>
      </c>
      <c r="P244" s="8">
        <f t="shared" si="28"/>
        <v>47652.462</v>
      </c>
      <c r="Q244" s="51">
        <f>IF('Problem1-DATA'!J244&gt;166000,'Problem1-DATA'!L244*0.96,'Problem1-DATA'!L244)</f>
        <v>44717.7</v>
      </c>
      <c r="R244" s="37">
        <f t="shared" si="29"/>
        <v>2934.7620000000024</v>
      </c>
      <c r="S244" s="59">
        <f t="shared" si="30"/>
        <v>0.46708758248350446</v>
      </c>
      <c r="T244">
        <f t="shared" si="31"/>
        <v>240</v>
      </c>
    </row>
    <row r="245" spans="2:20">
      <c r="B245" s="47">
        <f t="shared" si="24"/>
        <v>215</v>
      </c>
      <c r="C245" s="51">
        <f t="shared" si="25"/>
        <v>47629.591836734697</v>
      </c>
      <c r="D245" s="48">
        <f t="shared" si="26"/>
        <v>2215.9157401989469</v>
      </c>
      <c r="E245" s="49">
        <v>241</v>
      </c>
      <c r="F245" s="4" t="s">
        <v>279</v>
      </c>
      <c r="G245" s="5" t="s">
        <v>11</v>
      </c>
      <c r="H245" s="6">
        <v>229000</v>
      </c>
      <c r="I245" s="7">
        <v>215</v>
      </c>
      <c r="J245" s="8">
        <v>46677</v>
      </c>
      <c r="K245" s="9">
        <v>-0.02</v>
      </c>
      <c r="L245" s="55">
        <f t="shared" si="27"/>
        <v>42890</v>
      </c>
      <c r="M245" s="10">
        <v>3787</v>
      </c>
      <c r="N245" s="11">
        <v>0.70899999999999996</v>
      </c>
      <c r="O245" s="12">
        <v>39207</v>
      </c>
      <c r="P245" s="8">
        <f t="shared" si="28"/>
        <v>47610.54</v>
      </c>
      <c r="Q245" s="51">
        <f>IF('Problem1-DATA'!J245&gt;166000,'Problem1-DATA'!L245*0.96,'Problem1-DATA'!L245)</f>
        <v>42890</v>
      </c>
      <c r="R245" s="37">
        <f t="shared" si="29"/>
        <v>4720.5400000000009</v>
      </c>
      <c r="S245" s="59">
        <f t="shared" si="30"/>
        <v>0.24651175072616871</v>
      </c>
      <c r="T245">
        <f t="shared" si="31"/>
        <v>241</v>
      </c>
    </row>
    <row r="246" spans="2:20">
      <c r="B246" s="47">
        <f t="shared" si="24"/>
        <v>312</v>
      </c>
      <c r="C246" s="51">
        <f t="shared" si="25"/>
        <v>36995.276220976775</v>
      </c>
      <c r="D246" s="48">
        <f t="shared" si="26"/>
        <v>1152.4653312788907</v>
      </c>
      <c r="E246" s="49">
        <v>242</v>
      </c>
      <c r="F246" s="4" t="s">
        <v>280</v>
      </c>
      <c r="G246" s="5" t="s">
        <v>13</v>
      </c>
      <c r="H246" s="6">
        <v>97527</v>
      </c>
      <c r="I246" s="7">
        <v>312</v>
      </c>
      <c r="J246" s="8">
        <v>46207.1</v>
      </c>
      <c r="K246" s="9">
        <v>0.249</v>
      </c>
      <c r="L246" s="55">
        <f t="shared" si="27"/>
        <v>44711.199999999997</v>
      </c>
      <c r="M246" s="10">
        <v>1495.9</v>
      </c>
      <c r="N246" s="11">
        <v>0.29799999999999999</v>
      </c>
      <c r="O246" s="12">
        <v>158364.29999999999</v>
      </c>
      <c r="P246" s="8">
        <f t="shared" si="28"/>
        <v>47131.241999999998</v>
      </c>
      <c r="Q246" s="51">
        <f>IF('Problem1-DATA'!J246&gt;166000,'Problem1-DATA'!L246*0.96,'Problem1-DATA'!L246)</f>
        <v>44711.199999999997</v>
      </c>
      <c r="R246" s="37">
        <f t="shared" si="29"/>
        <v>2420.0420000000013</v>
      </c>
      <c r="S246" s="59">
        <f t="shared" si="30"/>
        <v>0.61778327428304103</v>
      </c>
      <c r="T246">
        <f t="shared" si="31"/>
        <v>242</v>
      </c>
    </row>
    <row r="247" spans="2:20">
      <c r="B247" s="47">
        <f t="shared" si="24"/>
        <v>245</v>
      </c>
      <c r="C247" s="51">
        <f t="shared" si="25"/>
        <v>44426.204238921004</v>
      </c>
      <c r="D247" s="48">
        <f t="shared" si="26"/>
        <v>716.64098613251156</v>
      </c>
      <c r="E247" s="49">
        <v>243</v>
      </c>
      <c r="F247" s="4" t="s">
        <v>281</v>
      </c>
      <c r="G247" s="5" t="s">
        <v>13</v>
      </c>
      <c r="H247" s="6">
        <v>165274</v>
      </c>
      <c r="I247" s="7">
        <v>245</v>
      </c>
      <c r="J247" s="8">
        <v>46114.400000000001</v>
      </c>
      <c r="K247" s="9">
        <v>3.7999999999999999E-2</v>
      </c>
      <c r="L247" s="55">
        <f t="shared" si="27"/>
        <v>45184.200000000004</v>
      </c>
      <c r="M247" s="10">
        <v>930.2</v>
      </c>
      <c r="N247" s="11">
        <v>0.29799999999999999</v>
      </c>
      <c r="O247" s="12">
        <v>73372.600000000006</v>
      </c>
      <c r="P247" s="8">
        <f t="shared" si="28"/>
        <v>47036.688000000002</v>
      </c>
      <c r="Q247" s="51">
        <f>IF('Problem1-DATA'!J247&gt;166000,'Problem1-DATA'!L247*0.96,'Problem1-DATA'!L247)</f>
        <v>45184.200000000004</v>
      </c>
      <c r="R247" s="37">
        <f t="shared" si="29"/>
        <v>1852.4879999999976</v>
      </c>
      <c r="S247" s="59">
        <f t="shared" si="30"/>
        <v>0.99149430230057778</v>
      </c>
      <c r="T247">
        <f t="shared" si="31"/>
        <v>243</v>
      </c>
    </row>
    <row r="248" spans="2:20">
      <c r="B248" s="47">
        <f t="shared" si="24"/>
        <v>280</v>
      </c>
      <c r="C248" s="51">
        <f t="shared" si="25"/>
        <v>39970.147954743254</v>
      </c>
      <c r="D248" s="48">
        <f t="shared" si="26"/>
        <v>4040.415913200723</v>
      </c>
      <c r="E248" s="49">
        <v>244</v>
      </c>
      <c r="F248" s="4" t="s">
        <v>282</v>
      </c>
      <c r="G248" s="5" t="s">
        <v>13</v>
      </c>
      <c r="H248" s="6">
        <v>115281</v>
      </c>
      <c r="I248" s="7">
        <v>280</v>
      </c>
      <c r="J248" s="8">
        <v>45925.7</v>
      </c>
      <c r="K248" s="9">
        <v>0.14899999999999999</v>
      </c>
      <c r="L248" s="55">
        <f t="shared" si="27"/>
        <v>41457</v>
      </c>
      <c r="M248" s="10">
        <v>4468.7</v>
      </c>
      <c r="N248" s="11">
        <v>0.106</v>
      </c>
      <c r="O248" s="12">
        <v>203620.6</v>
      </c>
      <c r="P248" s="8">
        <f t="shared" si="28"/>
        <v>46844.214</v>
      </c>
      <c r="Q248" s="51">
        <f>IF('Problem1-DATA'!J248&gt;166000,'Problem1-DATA'!L248*0.96,'Problem1-DATA'!L248)</f>
        <v>41457</v>
      </c>
      <c r="R248" s="37">
        <f t="shared" si="29"/>
        <v>5387.2139999999999</v>
      </c>
      <c r="S248" s="59">
        <f t="shared" si="30"/>
        <v>0.20554389419741764</v>
      </c>
      <c r="T248">
        <f t="shared" si="31"/>
        <v>244</v>
      </c>
    </row>
    <row r="249" spans="2:20">
      <c r="B249" s="47">
        <f t="shared" si="24"/>
        <v>236</v>
      </c>
      <c r="C249" s="51">
        <f t="shared" si="25"/>
        <v>45502.284011916592</v>
      </c>
      <c r="D249" s="48">
        <f t="shared" si="26"/>
        <v>5167.8107606679032</v>
      </c>
      <c r="E249" s="49">
        <v>245</v>
      </c>
      <c r="F249" s="4" t="s">
        <v>283</v>
      </c>
      <c r="G249" s="5" t="s">
        <v>27</v>
      </c>
      <c r="H249" s="6">
        <v>41996</v>
      </c>
      <c r="I249" s="7">
        <v>236</v>
      </c>
      <c r="J249" s="8">
        <v>45820.800000000003</v>
      </c>
      <c r="K249" s="9">
        <v>7.0000000000000001E-3</v>
      </c>
      <c r="L249" s="55">
        <f t="shared" si="27"/>
        <v>40249.9</v>
      </c>
      <c r="M249" s="10">
        <v>5570.9</v>
      </c>
      <c r="N249" s="11">
        <v>7.8E-2</v>
      </c>
      <c r="O249" s="12">
        <v>66236.7</v>
      </c>
      <c r="P249" s="8">
        <f t="shared" si="28"/>
        <v>46737.216</v>
      </c>
      <c r="Q249" s="51">
        <f>IF('Problem1-DATA'!J249&gt;166000,'Problem1-DATA'!L249*0.96,'Problem1-DATA'!L249)</f>
        <v>40249.9</v>
      </c>
      <c r="R249" s="37">
        <f t="shared" si="29"/>
        <v>6487.3159999999989</v>
      </c>
      <c r="S249" s="59">
        <f t="shared" si="30"/>
        <v>0.16450052953741753</v>
      </c>
      <c r="T249">
        <f t="shared" si="31"/>
        <v>245</v>
      </c>
    </row>
    <row r="250" spans="2:20">
      <c r="B250" s="47">
        <f t="shared" si="24"/>
        <v>296</v>
      </c>
      <c r="C250" s="51">
        <f t="shared" si="25"/>
        <v>38269.841269841265</v>
      </c>
      <c r="D250" s="48">
        <f t="shared" si="26"/>
        <v>5890.3020667726551</v>
      </c>
      <c r="E250" s="49">
        <v>246</v>
      </c>
      <c r="F250" s="4" t="s">
        <v>284</v>
      </c>
      <c r="G250" s="5" t="s">
        <v>233</v>
      </c>
      <c r="H250" s="6">
        <v>27161</v>
      </c>
      <c r="I250" s="7">
        <v>296</v>
      </c>
      <c r="J250" s="8">
        <v>45809</v>
      </c>
      <c r="K250" s="9">
        <v>0.19700000000000001</v>
      </c>
      <c r="L250" s="55">
        <f t="shared" si="27"/>
        <v>42104</v>
      </c>
      <c r="M250" s="10">
        <v>3705</v>
      </c>
      <c r="N250" s="11">
        <v>-0.371</v>
      </c>
      <c r="O250" s="12">
        <v>111993</v>
      </c>
      <c r="P250" s="8">
        <f t="shared" si="28"/>
        <v>46725.18</v>
      </c>
      <c r="Q250" s="51">
        <f>IF('Problem1-DATA'!J250&gt;166000,'Problem1-DATA'!L250*0.96,'Problem1-DATA'!L250)</f>
        <v>42104</v>
      </c>
      <c r="R250" s="37">
        <f t="shared" si="29"/>
        <v>4621.18</v>
      </c>
      <c r="S250" s="59">
        <f t="shared" si="30"/>
        <v>0.24728205128205136</v>
      </c>
      <c r="T250">
        <f t="shared" si="31"/>
        <v>246</v>
      </c>
    </row>
    <row r="251" spans="2:20">
      <c r="B251" s="47">
        <f t="shared" si="24"/>
        <v>233</v>
      </c>
      <c r="C251" s="51">
        <f t="shared" si="25"/>
        <v>45788.788788788792</v>
      </c>
      <c r="D251" s="48">
        <f t="shared" si="26"/>
        <v>159.97603355302576</v>
      </c>
      <c r="E251" s="49">
        <v>247</v>
      </c>
      <c r="F251" s="4" t="s">
        <v>285</v>
      </c>
      <c r="G251" s="5" t="s">
        <v>11</v>
      </c>
      <c r="H251" s="6">
        <v>31000</v>
      </c>
      <c r="I251" s="7">
        <v>233</v>
      </c>
      <c r="J251" s="8">
        <v>45743</v>
      </c>
      <c r="K251" s="9">
        <v>-1E-3</v>
      </c>
      <c r="L251" s="55">
        <f t="shared" si="27"/>
        <v>45476</v>
      </c>
      <c r="M251" s="10">
        <v>267</v>
      </c>
      <c r="N251" s="11">
        <v>0.66900000000000004</v>
      </c>
      <c r="O251" s="12">
        <v>19425</v>
      </c>
      <c r="P251" s="8">
        <f t="shared" si="28"/>
        <v>46657.86</v>
      </c>
      <c r="Q251" s="51">
        <f>IF('Problem1-DATA'!J251&gt;166000,'Problem1-DATA'!L251*0.96,'Problem1-DATA'!L251)</f>
        <v>45476</v>
      </c>
      <c r="R251" s="37">
        <f t="shared" si="29"/>
        <v>1181.8600000000006</v>
      </c>
      <c r="S251" s="59">
        <f t="shared" si="30"/>
        <v>3.4264419475655452</v>
      </c>
      <c r="T251">
        <f t="shared" si="31"/>
        <v>247</v>
      </c>
    </row>
    <row r="252" spans="2:20">
      <c r="B252" s="47">
        <f t="shared" si="24"/>
        <v>201</v>
      </c>
      <c r="C252" s="51">
        <f t="shared" si="25"/>
        <v>50738.05803571429</v>
      </c>
      <c r="D252" s="48">
        <f t="shared" si="26"/>
        <v>1447.8456014362657</v>
      </c>
      <c r="E252" s="49">
        <v>248</v>
      </c>
      <c r="F252" s="4" t="s">
        <v>286</v>
      </c>
      <c r="G252" s="5" t="s">
        <v>40</v>
      </c>
      <c r="H252" s="6">
        <v>5243</v>
      </c>
      <c r="I252" s="7">
        <v>201</v>
      </c>
      <c r="J252" s="8">
        <v>45461.3</v>
      </c>
      <c r="K252" s="9">
        <v>-0.104</v>
      </c>
      <c r="L252" s="55">
        <f t="shared" si="27"/>
        <v>43848.4</v>
      </c>
      <c r="M252" s="10">
        <v>1612.9</v>
      </c>
      <c r="N252" s="11">
        <v>0.114</v>
      </c>
      <c r="O252" s="12">
        <v>474944.3</v>
      </c>
      <c r="P252" s="8">
        <f t="shared" si="28"/>
        <v>46370.526000000005</v>
      </c>
      <c r="Q252" s="51">
        <f>IF('Problem1-DATA'!J252&gt;166000,'Problem1-DATA'!L252*0.96,'Problem1-DATA'!L252)</f>
        <v>43848.4</v>
      </c>
      <c r="R252" s="37">
        <f t="shared" si="29"/>
        <v>2522.1260000000038</v>
      </c>
      <c r="S252" s="59">
        <f t="shared" si="30"/>
        <v>0.56372124744249719</v>
      </c>
      <c r="T252">
        <f t="shared" si="31"/>
        <v>248</v>
      </c>
    </row>
    <row r="253" spans="2:20">
      <c r="B253" s="47">
        <f t="shared" si="24"/>
        <v>270</v>
      </c>
      <c r="C253" s="51">
        <f t="shared" si="25"/>
        <v>40932.432432432426</v>
      </c>
      <c r="D253" s="48">
        <f t="shared" si="26"/>
        <v>330.65693430656927</v>
      </c>
      <c r="E253" s="49">
        <v>249</v>
      </c>
      <c r="F253" s="4" t="s">
        <v>287</v>
      </c>
      <c r="G253" s="5" t="s">
        <v>13</v>
      </c>
      <c r="H253" s="6">
        <v>20142</v>
      </c>
      <c r="I253" s="7">
        <v>270</v>
      </c>
      <c r="J253" s="8">
        <v>45435</v>
      </c>
      <c r="K253" s="9">
        <v>0.11</v>
      </c>
      <c r="L253" s="55">
        <f t="shared" si="27"/>
        <v>45072.6</v>
      </c>
      <c r="M253" s="10">
        <v>362.4</v>
      </c>
      <c r="N253" s="11">
        <v>9.6000000000000002E-2</v>
      </c>
      <c r="O253" s="12">
        <v>12533.7</v>
      </c>
      <c r="P253" s="8">
        <f t="shared" si="28"/>
        <v>46343.700000000004</v>
      </c>
      <c r="Q253" s="51">
        <f>IF('Problem1-DATA'!J253&gt;166000,'Problem1-DATA'!L253*0.96,'Problem1-DATA'!L253)</f>
        <v>45072.6</v>
      </c>
      <c r="R253" s="37">
        <f t="shared" si="29"/>
        <v>1271.1000000000058</v>
      </c>
      <c r="S253" s="59">
        <f t="shared" si="30"/>
        <v>2.507450331125844</v>
      </c>
      <c r="T253">
        <f t="shared" si="31"/>
        <v>249</v>
      </c>
    </row>
    <row r="254" spans="2:20">
      <c r="B254" s="47">
        <f t="shared" si="24"/>
        <v>256</v>
      </c>
      <c r="C254" s="51">
        <f t="shared" si="25"/>
        <v>42651.643192488264</v>
      </c>
      <c r="D254" s="48">
        <f t="shared" si="26"/>
        <v>471.76015473887816</v>
      </c>
      <c r="E254" s="49">
        <v>250</v>
      </c>
      <c r="F254" s="4" t="s">
        <v>288</v>
      </c>
      <c r="G254" s="5" t="s">
        <v>13</v>
      </c>
      <c r="H254" s="6">
        <v>147099</v>
      </c>
      <c r="I254" s="7">
        <v>256</v>
      </c>
      <c r="J254" s="8">
        <v>45424</v>
      </c>
      <c r="K254" s="9">
        <v>6.5000000000000002E-2</v>
      </c>
      <c r="L254" s="55">
        <f t="shared" si="27"/>
        <v>44936.2</v>
      </c>
      <c r="M254" s="10">
        <v>487.8</v>
      </c>
      <c r="N254" s="11">
        <v>3.4000000000000002E-2</v>
      </c>
      <c r="O254" s="12">
        <v>57450.7</v>
      </c>
      <c r="P254" s="8">
        <f t="shared" si="28"/>
        <v>46332.480000000003</v>
      </c>
      <c r="Q254" s="51">
        <f>IF('Problem1-DATA'!J254&gt;166000,'Problem1-DATA'!L254*0.96,'Problem1-DATA'!L254)</f>
        <v>44936.2</v>
      </c>
      <c r="R254" s="37">
        <f t="shared" si="29"/>
        <v>1396.2800000000061</v>
      </c>
      <c r="S254" s="59">
        <f t="shared" si="30"/>
        <v>1.8624026240262528</v>
      </c>
      <c r="T254">
        <f t="shared" si="31"/>
        <v>250</v>
      </c>
    </row>
    <row r="255" spans="2:20">
      <c r="B255" s="47">
        <f t="shared" si="24"/>
        <v>222</v>
      </c>
      <c r="C255" s="51">
        <f t="shared" si="25"/>
        <v>46691.15226337449</v>
      </c>
      <c r="D255" s="48">
        <f t="shared" si="26"/>
        <v>112.7</v>
      </c>
      <c r="E255" s="49">
        <v>251</v>
      </c>
      <c r="F255" s="4" t="s">
        <v>289</v>
      </c>
      <c r="G255" s="5" t="s">
        <v>13</v>
      </c>
      <c r="H255" s="6">
        <v>124965</v>
      </c>
      <c r="I255" s="7">
        <v>222</v>
      </c>
      <c r="J255" s="8">
        <v>45383.8</v>
      </c>
      <c r="K255" s="9">
        <v>-2.8000000000000001E-2</v>
      </c>
      <c r="L255" s="55">
        <f t="shared" si="27"/>
        <v>45271.100000000006</v>
      </c>
      <c r="M255" s="10">
        <v>112.7</v>
      </c>
      <c r="N255" s="11">
        <v>0</v>
      </c>
      <c r="O255" s="12">
        <v>93408.3</v>
      </c>
      <c r="P255" s="8">
        <f t="shared" si="28"/>
        <v>46291.476000000002</v>
      </c>
      <c r="Q255" s="51">
        <f>IF('Problem1-DATA'!J255&gt;166000,'Problem1-DATA'!L255*0.96,'Problem1-DATA'!L255)</f>
        <v>45271.100000000006</v>
      </c>
      <c r="R255" s="37">
        <f t="shared" si="29"/>
        <v>1020.3759999999966</v>
      </c>
      <c r="S255" s="59">
        <f t="shared" si="30"/>
        <v>8.0539130434782304</v>
      </c>
      <c r="T255">
        <f t="shared" si="31"/>
        <v>251</v>
      </c>
    </row>
    <row r="256" spans="2:20">
      <c r="B256" s="47">
        <f t="shared" si="24"/>
        <v>281</v>
      </c>
      <c r="C256" s="51">
        <f t="shared" si="25"/>
        <v>39943.666961913201</v>
      </c>
      <c r="D256" s="48">
        <f t="shared" si="26"/>
        <v>4912.928082191781</v>
      </c>
      <c r="E256" s="49">
        <v>252</v>
      </c>
      <c r="F256" s="4" t="s">
        <v>290</v>
      </c>
      <c r="G256" s="5" t="s">
        <v>19</v>
      </c>
      <c r="H256" s="6">
        <v>33000</v>
      </c>
      <c r="I256" s="7">
        <v>281</v>
      </c>
      <c r="J256" s="8">
        <v>45096.4</v>
      </c>
      <c r="K256" s="9">
        <v>0.129</v>
      </c>
      <c r="L256" s="55">
        <f t="shared" si="27"/>
        <v>39358.1</v>
      </c>
      <c r="M256" s="10">
        <v>5738.3</v>
      </c>
      <c r="N256" s="11">
        <v>0.16800000000000001</v>
      </c>
      <c r="O256" s="12">
        <v>85231.2</v>
      </c>
      <c r="P256" s="8">
        <f t="shared" si="28"/>
        <v>45998.328000000001</v>
      </c>
      <c r="Q256" s="51">
        <f>IF('Problem1-DATA'!J256&gt;166000,'Problem1-DATA'!L256*0.96,'Problem1-DATA'!L256)</f>
        <v>39358.1</v>
      </c>
      <c r="R256" s="37">
        <f t="shared" si="29"/>
        <v>6640.2280000000028</v>
      </c>
      <c r="S256" s="59">
        <f t="shared" si="30"/>
        <v>0.15717686422808194</v>
      </c>
      <c r="T256">
        <f t="shared" si="31"/>
        <v>252</v>
      </c>
    </row>
    <row r="257" spans="2:20">
      <c r="B257" s="47">
        <f t="shared" si="24"/>
        <v>286</v>
      </c>
      <c r="C257" s="51">
        <f t="shared" si="25"/>
        <v>39161.149825783978</v>
      </c>
      <c r="D257" s="48">
        <f t="shared" si="26"/>
        <v>2456.1749571183536</v>
      </c>
      <c r="E257" s="49">
        <v>253</v>
      </c>
      <c r="F257" s="4" t="s">
        <v>291</v>
      </c>
      <c r="G257" s="5" t="s">
        <v>292</v>
      </c>
      <c r="H257" s="6">
        <v>98652</v>
      </c>
      <c r="I257" s="7">
        <v>286</v>
      </c>
      <c r="J257" s="8">
        <v>44957</v>
      </c>
      <c r="K257" s="9">
        <v>0.14799999999999999</v>
      </c>
      <c r="L257" s="55">
        <f t="shared" si="27"/>
        <v>42093.1</v>
      </c>
      <c r="M257" s="10">
        <v>2863.9</v>
      </c>
      <c r="N257" s="11">
        <v>0.16600000000000001</v>
      </c>
      <c r="O257" s="12">
        <v>53558.6</v>
      </c>
      <c r="P257" s="8">
        <f t="shared" si="28"/>
        <v>45856.14</v>
      </c>
      <c r="Q257" s="51">
        <f>IF('Problem1-DATA'!J257&gt;166000,'Problem1-DATA'!L257*0.96,'Problem1-DATA'!L257)</f>
        <v>42093.1</v>
      </c>
      <c r="R257" s="37">
        <f t="shared" si="29"/>
        <v>3763.0400000000009</v>
      </c>
      <c r="S257" s="59">
        <f t="shared" si="30"/>
        <v>0.31395649289430522</v>
      </c>
      <c r="T257">
        <f t="shared" si="31"/>
        <v>253</v>
      </c>
    </row>
    <row r="258" spans="2:20">
      <c r="B258" s="47">
        <f t="shared" si="24"/>
        <v>332</v>
      </c>
      <c r="C258" s="51">
        <f t="shared" si="25"/>
        <v>35115.402658326821</v>
      </c>
      <c r="D258" s="48">
        <f t="shared" si="26"/>
        <v>4150.9756097560976</v>
      </c>
      <c r="E258" s="49">
        <v>254</v>
      </c>
      <c r="F258" s="4" t="s">
        <v>293</v>
      </c>
      <c r="G258" s="5" t="s">
        <v>13</v>
      </c>
      <c r="H258" s="6">
        <v>104300</v>
      </c>
      <c r="I258" s="7">
        <v>332</v>
      </c>
      <c r="J258" s="8">
        <v>44912.6</v>
      </c>
      <c r="K258" s="9">
        <v>0.27900000000000003</v>
      </c>
      <c r="L258" s="55">
        <f t="shared" si="27"/>
        <v>39806.9</v>
      </c>
      <c r="M258" s="10">
        <v>5105.7</v>
      </c>
      <c r="N258" s="11">
        <v>0.23</v>
      </c>
      <c r="O258" s="12">
        <v>222652.2</v>
      </c>
      <c r="P258" s="8">
        <f t="shared" si="28"/>
        <v>45810.851999999999</v>
      </c>
      <c r="Q258" s="51">
        <f>IF('Problem1-DATA'!J258&gt;166000,'Problem1-DATA'!L258*0.96,'Problem1-DATA'!L258)</f>
        <v>39806.9</v>
      </c>
      <c r="R258" s="37">
        <f t="shared" si="29"/>
        <v>6003.9519999999975</v>
      </c>
      <c r="S258" s="59">
        <f t="shared" si="30"/>
        <v>0.17593121413322321</v>
      </c>
      <c r="T258">
        <f t="shared" si="31"/>
        <v>254</v>
      </c>
    </row>
    <row r="259" spans="2:20">
      <c r="B259" s="47">
        <f t="shared" si="24"/>
        <v>205</v>
      </c>
      <c r="C259" s="51">
        <f t="shared" si="25"/>
        <v>49721.373200442969</v>
      </c>
      <c r="D259" s="48">
        <f t="shared" si="26"/>
        <v>12869.544131910767</v>
      </c>
      <c r="E259" s="49">
        <v>255</v>
      </c>
      <c r="F259" s="4" t="s">
        <v>294</v>
      </c>
      <c r="G259" s="5" t="s">
        <v>66</v>
      </c>
      <c r="H259" s="6">
        <v>293752</v>
      </c>
      <c r="I259" s="7">
        <v>205</v>
      </c>
      <c r="J259" s="8">
        <v>44898.400000000001</v>
      </c>
      <c r="K259" s="9">
        <v>-9.7000000000000003E-2</v>
      </c>
      <c r="L259" s="55">
        <f t="shared" si="27"/>
        <v>31629.9</v>
      </c>
      <c r="M259" s="10">
        <v>13268.5</v>
      </c>
      <c r="N259" s="11">
        <v>3.1E-2</v>
      </c>
      <c r="O259" s="12">
        <v>450270</v>
      </c>
      <c r="P259" s="8">
        <f t="shared" si="28"/>
        <v>45796.368000000002</v>
      </c>
      <c r="Q259" s="51">
        <f>IF('Problem1-DATA'!J259&gt;166000,'Problem1-DATA'!L259*0.96,'Problem1-DATA'!L259)</f>
        <v>31629.9</v>
      </c>
      <c r="R259" s="37">
        <f t="shared" si="29"/>
        <v>14166.468000000001</v>
      </c>
      <c r="S259" s="59">
        <f t="shared" si="30"/>
        <v>6.7676677846026365E-2</v>
      </c>
      <c r="T259">
        <f t="shared" si="31"/>
        <v>255</v>
      </c>
    </row>
    <row r="260" spans="2:20">
      <c r="B260" s="47">
        <f t="shared" si="24"/>
        <v>292</v>
      </c>
      <c r="C260" s="51">
        <f t="shared" si="25"/>
        <v>38556.006914433885</v>
      </c>
      <c r="D260" s="48">
        <f t="shared" si="26"/>
        <v>8735.9927470534894</v>
      </c>
      <c r="E260" s="49">
        <v>256</v>
      </c>
      <c r="F260" s="4" t="s">
        <v>295</v>
      </c>
      <c r="G260" s="5" t="s">
        <v>216</v>
      </c>
      <c r="H260" s="6">
        <v>81870</v>
      </c>
      <c r="I260" s="7">
        <v>292</v>
      </c>
      <c r="J260" s="8">
        <v>44609.3</v>
      </c>
      <c r="K260" s="9">
        <v>0.157</v>
      </c>
      <c r="L260" s="55">
        <f t="shared" si="27"/>
        <v>34973.5</v>
      </c>
      <c r="M260" s="10">
        <v>9635.7999999999993</v>
      </c>
      <c r="N260" s="11">
        <v>0.10299999999999999</v>
      </c>
      <c r="O260" s="12">
        <v>1016475.5</v>
      </c>
      <c r="P260" s="8">
        <f t="shared" si="28"/>
        <v>45501.486000000004</v>
      </c>
      <c r="Q260" s="51">
        <f>IF('Problem1-DATA'!J260&gt;166000,'Problem1-DATA'!L260*0.96,'Problem1-DATA'!L260)</f>
        <v>34973.5</v>
      </c>
      <c r="R260" s="37">
        <f t="shared" si="29"/>
        <v>10527.986000000004</v>
      </c>
      <c r="S260" s="59">
        <f t="shared" si="30"/>
        <v>9.25907553083299E-2</v>
      </c>
      <c r="T260">
        <f t="shared" si="31"/>
        <v>256</v>
      </c>
    </row>
    <row r="261" spans="2:20">
      <c r="B261" s="47">
        <f t="shared" si="24"/>
        <v>260</v>
      </c>
      <c r="C261" s="51">
        <f t="shared" si="25"/>
        <v>42218.957345971568</v>
      </c>
      <c r="D261" s="48">
        <f t="shared" si="26"/>
        <v>1918.4782608695652</v>
      </c>
      <c r="E261" s="49">
        <v>257</v>
      </c>
      <c r="F261" s="4" t="s">
        <v>296</v>
      </c>
      <c r="G261" s="5" t="s">
        <v>11</v>
      </c>
      <c r="H261" s="6">
        <v>128900</v>
      </c>
      <c r="I261" s="7">
        <v>260</v>
      </c>
      <c r="J261" s="8">
        <v>44541</v>
      </c>
      <c r="K261" s="9">
        <v>5.5E-2</v>
      </c>
      <c r="L261" s="55">
        <f t="shared" si="27"/>
        <v>43129</v>
      </c>
      <c r="M261" s="10">
        <v>1412</v>
      </c>
      <c r="N261" s="11">
        <v>-0.26400000000000001</v>
      </c>
      <c r="O261" s="12">
        <v>60580</v>
      </c>
      <c r="P261" s="8">
        <f t="shared" si="28"/>
        <v>45431.82</v>
      </c>
      <c r="Q261" s="51">
        <f>IF('Problem1-DATA'!J261&gt;166000,'Problem1-DATA'!L261*0.96,'Problem1-DATA'!L261)</f>
        <v>43129</v>
      </c>
      <c r="R261" s="37">
        <f t="shared" si="29"/>
        <v>2302.8199999999997</v>
      </c>
      <c r="S261" s="59">
        <f t="shared" si="30"/>
        <v>0.63089235127478738</v>
      </c>
      <c r="T261">
        <f t="shared" si="31"/>
        <v>257</v>
      </c>
    </row>
    <row r="262" spans="2:20">
      <c r="B262" s="47">
        <f t="shared" ref="B262:B325" si="32">I262</f>
        <v>248</v>
      </c>
      <c r="C262" s="51">
        <f t="shared" ref="C262:C325" si="33">J262/(1+K262)</f>
        <v>43840.098522167485</v>
      </c>
      <c r="D262" s="48">
        <f t="shared" ref="D262:D325" si="34">M262/(1+N262)</f>
        <v>1219.4594594594594</v>
      </c>
      <c r="E262" s="49">
        <v>258</v>
      </c>
      <c r="F262" s="4" t="s">
        <v>297</v>
      </c>
      <c r="G262" s="5" t="s">
        <v>43</v>
      </c>
      <c r="H262" s="6">
        <v>90000</v>
      </c>
      <c r="I262" s="7">
        <v>248</v>
      </c>
      <c r="J262" s="8">
        <v>44497.7</v>
      </c>
      <c r="K262" s="9">
        <v>1.4999999999999999E-2</v>
      </c>
      <c r="L262" s="55">
        <f t="shared" ref="L262:L325" si="35">J262-M262</f>
        <v>43369.7</v>
      </c>
      <c r="M262" s="10">
        <v>1128</v>
      </c>
      <c r="N262" s="11">
        <v>-7.4999999999999997E-2</v>
      </c>
      <c r="O262" s="12">
        <v>45679.9</v>
      </c>
      <c r="P262" s="8">
        <f t="shared" ref="P262:P325" si="36">J262*1.02</f>
        <v>45387.653999999995</v>
      </c>
      <c r="Q262" s="51">
        <f>IF('Problem1-DATA'!J262&gt;166000,'Problem1-DATA'!L262*0.96,'Problem1-DATA'!L262)</f>
        <v>43369.7</v>
      </c>
      <c r="R262" s="37">
        <f t="shared" ref="R262:R325" si="37">P262-Q262</f>
        <v>2017.9539999999979</v>
      </c>
      <c r="S262" s="59">
        <f t="shared" ref="S262:S325" si="38">(R262-M262)/M262</f>
        <v>0.78896631205673573</v>
      </c>
      <c r="T262">
        <f t="shared" ref="T262:T325" si="39">RANK(P262,$P$5:$P$504,0)</f>
        <v>258</v>
      </c>
    </row>
    <row r="263" spans="2:20">
      <c r="B263" s="47">
        <f t="shared" si="32"/>
        <v>285</v>
      </c>
      <c r="C263" s="51">
        <f t="shared" si="33"/>
        <v>39235.039717563988</v>
      </c>
      <c r="D263" s="48">
        <f t="shared" si="34"/>
        <v>482.5916230366492</v>
      </c>
      <c r="E263" s="49">
        <v>259</v>
      </c>
      <c r="F263" s="4" t="s">
        <v>298</v>
      </c>
      <c r="G263" s="5" t="s">
        <v>45</v>
      </c>
      <c r="H263" s="6">
        <v>156477</v>
      </c>
      <c r="I263" s="7">
        <v>285</v>
      </c>
      <c r="J263" s="8">
        <v>44453.3</v>
      </c>
      <c r="K263" s="9">
        <v>0.13300000000000001</v>
      </c>
      <c r="L263" s="55">
        <f t="shared" si="35"/>
        <v>44084.600000000006</v>
      </c>
      <c r="M263" s="10">
        <v>368.7</v>
      </c>
      <c r="N263" s="11">
        <v>-0.23599999999999999</v>
      </c>
      <c r="O263" s="12">
        <v>19011.900000000001</v>
      </c>
      <c r="P263" s="8">
        <f t="shared" si="36"/>
        <v>45342.366000000002</v>
      </c>
      <c r="Q263" s="51">
        <f>IF('Problem1-DATA'!J263&gt;166000,'Problem1-DATA'!L263*0.96,'Problem1-DATA'!L263)</f>
        <v>44084.600000000006</v>
      </c>
      <c r="R263" s="37">
        <f t="shared" si="37"/>
        <v>1257.765999999996</v>
      </c>
      <c r="S263" s="59">
        <f t="shared" si="38"/>
        <v>2.4113534038513587</v>
      </c>
      <c r="T263">
        <f t="shared" si="39"/>
        <v>259</v>
      </c>
    </row>
    <row r="264" spans="2:20">
      <c r="B264" s="47">
        <f t="shared" si="32"/>
        <v>266</v>
      </c>
      <c r="C264" s="51">
        <f t="shared" si="33"/>
        <v>41260.909935004645</v>
      </c>
      <c r="D264" s="48">
        <f t="shared" si="34"/>
        <v>3577.272727272727</v>
      </c>
      <c r="E264" s="49">
        <v>260</v>
      </c>
      <c r="F264" s="4" t="s">
        <v>299</v>
      </c>
      <c r="G264" s="5" t="s">
        <v>11</v>
      </c>
      <c r="H264" s="6">
        <v>88680</v>
      </c>
      <c r="I264" s="7">
        <v>266</v>
      </c>
      <c r="J264" s="8">
        <v>44438</v>
      </c>
      <c r="K264" s="9">
        <v>7.6999999999999999E-2</v>
      </c>
      <c r="L264" s="55">
        <f t="shared" si="35"/>
        <v>40503</v>
      </c>
      <c r="M264" s="10">
        <v>3935</v>
      </c>
      <c r="N264" s="11">
        <v>0.1</v>
      </c>
      <c r="O264" s="12">
        <v>60266</v>
      </c>
      <c r="P264" s="8">
        <f t="shared" si="36"/>
        <v>45326.76</v>
      </c>
      <c r="Q264" s="51">
        <f>IF('Problem1-DATA'!J264&gt;166000,'Problem1-DATA'!L264*0.96,'Problem1-DATA'!L264)</f>
        <v>40503</v>
      </c>
      <c r="R264" s="37">
        <f t="shared" si="37"/>
        <v>4823.760000000002</v>
      </c>
      <c r="S264" s="59">
        <f t="shared" si="38"/>
        <v>0.22586022871664602</v>
      </c>
      <c r="T264">
        <f t="shared" si="39"/>
        <v>260</v>
      </c>
    </row>
    <row r="265" spans="2:20">
      <c r="B265" s="47">
        <f t="shared" si="32"/>
        <v>244</v>
      </c>
      <c r="C265" s="51">
        <f t="shared" si="33"/>
        <v>44570.42253521127</v>
      </c>
      <c r="D265" s="48">
        <f t="shared" si="34"/>
        <v>358.71946082561078</v>
      </c>
      <c r="E265" s="49">
        <v>261</v>
      </c>
      <c r="F265" s="4" t="s">
        <v>300</v>
      </c>
      <c r="G265" s="5" t="s">
        <v>33</v>
      </c>
      <c r="H265" s="6">
        <v>58070</v>
      </c>
      <c r="I265" s="7">
        <v>244</v>
      </c>
      <c r="J265" s="8">
        <v>44303</v>
      </c>
      <c r="K265" s="9">
        <v>-6.0000000000000001E-3</v>
      </c>
      <c r="L265" s="55">
        <f t="shared" si="35"/>
        <v>43877.2</v>
      </c>
      <c r="M265" s="10">
        <v>425.8</v>
      </c>
      <c r="N265" s="11">
        <v>0.187</v>
      </c>
      <c r="O265" s="12">
        <v>151966.1</v>
      </c>
      <c r="P265" s="8">
        <f t="shared" si="36"/>
        <v>45189.06</v>
      </c>
      <c r="Q265" s="51">
        <f>IF('Problem1-DATA'!J265&gt;166000,'Problem1-DATA'!L265*0.96,'Problem1-DATA'!L265)</f>
        <v>43877.2</v>
      </c>
      <c r="R265" s="37">
        <f t="shared" si="37"/>
        <v>1311.8600000000006</v>
      </c>
      <c r="S265" s="59">
        <f t="shared" si="38"/>
        <v>2.0809300140911242</v>
      </c>
      <c r="T265">
        <f t="shared" si="39"/>
        <v>261</v>
      </c>
    </row>
    <row r="266" spans="2:20">
      <c r="B266" s="47">
        <f t="shared" si="32"/>
        <v>273</v>
      </c>
      <c r="C266" s="51">
        <f t="shared" si="33"/>
        <v>40679.370952821468</v>
      </c>
      <c r="D266" s="48">
        <f t="shared" si="34"/>
        <v>63.006843019099165</v>
      </c>
      <c r="E266" s="49">
        <v>262</v>
      </c>
      <c r="F266" s="4" t="s">
        <v>301</v>
      </c>
      <c r="G266" s="5" t="s">
        <v>13</v>
      </c>
      <c r="H266" s="6">
        <v>246299</v>
      </c>
      <c r="I266" s="7">
        <v>273</v>
      </c>
      <c r="J266" s="8">
        <v>43974.400000000001</v>
      </c>
      <c r="K266" s="9">
        <v>8.1000000000000003E-2</v>
      </c>
      <c r="L266" s="55">
        <f t="shared" si="35"/>
        <v>43357.5</v>
      </c>
      <c r="M266" s="10">
        <v>616.9</v>
      </c>
      <c r="N266" s="11">
        <v>8.7910000000000004</v>
      </c>
      <c r="O266" s="12">
        <v>78908.5</v>
      </c>
      <c r="P266" s="8">
        <f t="shared" si="36"/>
        <v>44853.887999999999</v>
      </c>
      <c r="Q266" s="51">
        <f>IF('Problem1-DATA'!J266&gt;166000,'Problem1-DATA'!L266*0.96,'Problem1-DATA'!L266)</f>
        <v>43357.5</v>
      </c>
      <c r="R266" s="37">
        <f t="shared" si="37"/>
        <v>1496.387999999999</v>
      </c>
      <c r="S266" s="59">
        <f t="shared" si="38"/>
        <v>1.4256573188523247</v>
      </c>
      <c r="T266">
        <f t="shared" si="39"/>
        <v>262</v>
      </c>
    </row>
    <row r="267" spans="2:20">
      <c r="B267" s="47">
        <f t="shared" si="32"/>
        <v>288</v>
      </c>
      <c r="C267" s="51">
        <f t="shared" si="33"/>
        <v>38881.294326241128</v>
      </c>
      <c r="D267" s="48">
        <f t="shared" si="34"/>
        <v>166.8481219379423</v>
      </c>
      <c r="E267" s="49">
        <v>263</v>
      </c>
      <c r="F267" s="4" t="s">
        <v>302</v>
      </c>
      <c r="G267" s="5" t="s">
        <v>13</v>
      </c>
      <c r="H267" s="6">
        <v>136016</v>
      </c>
      <c r="I267" s="7">
        <v>288</v>
      </c>
      <c r="J267" s="8">
        <v>43858.1</v>
      </c>
      <c r="K267" s="9">
        <v>0.128</v>
      </c>
      <c r="L267" s="55">
        <f t="shared" si="35"/>
        <v>43551.6</v>
      </c>
      <c r="M267" s="10">
        <v>306.5</v>
      </c>
      <c r="N267" s="11">
        <v>0.83699999999999997</v>
      </c>
      <c r="O267" s="12">
        <v>53958.1</v>
      </c>
      <c r="P267" s="8">
        <f t="shared" si="36"/>
        <v>44735.262000000002</v>
      </c>
      <c r="Q267" s="51">
        <f>IF('Problem1-DATA'!J267&gt;166000,'Problem1-DATA'!L267*0.96,'Problem1-DATA'!L267)</f>
        <v>43551.6</v>
      </c>
      <c r="R267" s="37">
        <f t="shared" si="37"/>
        <v>1183.6620000000039</v>
      </c>
      <c r="S267" s="59">
        <f t="shared" si="38"/>
        <v>2.8618662316476473</v>
      </c>
      <c r="T267">
        <f t="shared" si="39"/>
        <v>263</v>
      </c>
    </row>
    <row r="268" spans="2:20">
      <c r="B268" s="47">
        <f t="shared" si="32"/>
        <v>264</v>
      </c>
      <c r="C268" s="51">
        <f t="shared" si="33"/>
        <v>41595.805529075311</v>
      </c>
      <c r="D268" s="48">
        <f t="shared" si="34"/>
        <v>9919.354838709678</v>
      </c>
      <c r="E268" s="49">
        <v>264</v>
      </c>
      <c r="F268" s="4" t="s">
        <v>303</v>
      </c>
      <c r="G268" s="5" t="s">
        <v>11</v>
      </c>
      <c r="H268" s="6">
        <v>98000</v>
      </c>
      <c r="I268" s="7">
        <v>264</v>
      </c>
      <c r="J268" s="8">
        <v>43634</v>
      </c>
      <c r="K268" s="9">
        <v>4.9000000000000002E-2</v>
      </c>
      <c r="L268" s="55">
        <f t="shared" si="35"/>
        <v>42404</v>
      </c>
      <c r="M268" s="10">
        <v>1230</v>
      </c>
      <c r="N268" s="11">
        <v>-0.876</v>
      </c>
      <c r="O268" s="12">
        <v>146130</v>
      </c>
      <c r="P268" s="8">
        <f t="shared" si="36"/>
        <v>44506.68</v>
      </c>
      <c r="Q268" s="51">
        <f>IF('Problem1-DATA'!J268&gt;166000,'Problem1-DATA'!L268*0.96,'Problem1-DATA'!L268)</f>
        <v>42404</v>
      </c>
      <c r="R268" s="37">
        <f t="shared" si="37"/>
        <v>2102.6800000000003</v>
      </c>
      <c r="S268" s="59">
        <f t="shared" si="38"/>
        <v>0.70949593495934982</v>
      </c>
      <c r="T268">
        <f t="shared" si="39"/>
        <v>264</v>
      </c>
    </row>
    <row r="269" spans="2:20">
      <c r="B269" s="47">
        <f t="shared" si="32"/>
        <v>232</v>
      </c>
      <c r="C269" s="51">
        <f t="shared" si="33"/>
        <v>45845.636172450053</v>
      </c>
      <c r="D269" s="48">
        <f t="shared" si="34"/>
        <v>1394.4519621109607</v>
      </c>
      <c r="E269" s="49">
        <v>265</v>
      </c>
      <c r="F269" s="4" t="s">
        <v>304</v>
      </c>
      <c r="G269" s="5" t="s">
        <v>134</v>
      </c>
      <c r="H269" s="6">
        <v>81090</v>
      </c>
      <c r="I269" s="7">
        <v>232</v>
      </c>
      <c r="J269" s="8">
        <v>43599.199999999997</v>
      </c>
      <c r="K269" s="9">
        <v>-4.9000000000000002E-2</v>
      </c>
      <c r="L269" s="55">
        <f t="shared" si="35"/>
        <v>47721.2</v>
      </c>
      <c r="M269" s="10">
        <v>-4122</v>
      </c>
      <c r="N269" s="11">
        <v>-3.956</v>
      </c>
      <c r="O269" s="12">
        <v>44349</v>
      </c>
      <c r="P269" s="8">
        <f t="shared" si="36"/>
        <v>44471.184000000001</v>
      </c>
      <c r="Q269" s="51">
        <f>IF('Problem1-DATA'!J269&gt;166000,'Problem1-DATA'!L269*0.96,'Problem1-DATA'!L269)</f>
        <v>47721.2</v>
      </c>
      <c r="R269" s="37">
        <f t="shared" si="37"/>
        <v>-3250.015999999996</v>
      </c>
      <c r="S269" s="59">
        <f t="shared" si="38"/>
        <v>-0.21154391072295101</v>
      </c>
      <c r="T269">
        <f t="shared" si="39"/>
        <v>265</v>
      </c>
    </row>
    <row r="270" spans="2:20">
      <c r="B270" s="47">
        <f t="shared" si="32"/>
        <v>268</v>
      </c>
      <c r="C270" s="51">
        <f t="shared" si="33"/>
        <v>41076.720075400568</v>
      </c>
      <c r="D270" s="48">
        <f t="shared" si="34"/>
        <v>1222.158438576349</v>
      </c>
      <c r="E270" s="49">
        <v>266</v>
      </c>
      <c r="F270" s="4" t="s">
        <v>305</v>
      </c>
      <c r="G270" s="5" t="s">
        <v>25</v>
      </c>
      <c r="H270" s="6">
        <v>148969</v>
      </c>
      <c r="I270" s="7">
        <v>268</v>
      </c>
      <c r="J270" s="8">
        <v>43582.400000000001</v>
      </c>
      <c r="K270" s="9">
        <v>6.0999999999999999E-2</v>
      </c>
      <c r="L270" s="55">
        <f t="shared" si="35"/>
        <v>42517.9</v>
      </c>
      <c r="M270" s="10">
        <v>1064.5</v>
      </c>
      <c r="N270" s="11">
        <v>-0.129</v>
      </c>
      <c r="O270" s="12">
        <v>30897.599999999999</v>
      </c>
      <c r="P270" s="8">
        <f t="shared" si="36"/>
        <v>44454.048000000003</v>
      </c>
      <c r="Q270" s="51">
        <f>IF('Problem1-DATA'!J270&gt;166000,'Problem1-DATA'!L270*0.96,'Problem1-DATA'!L270)</f>
        <v>42517.9</v>
      </c>
      <c r="R270" s="37">
        <f t="shared" si="37"/>
        <v>1936.148000000001</v>
      </c>
      <c r="S270" s="59">
        <f t="shared" si="38"/>
        <v>0.81883325504931992</v>
      </c>
      <c r="T270">
        <f t="shared" si="39"/>
        <v>266</v>
      </c>
    </row>
    <row r="271" spans="2:20">
      <c r="B271" s="47">
        <f t="shared" si="32"/>
        <v>269</v>
      </c>
      <c r="C271" s="51">
        <f t="shared" si="33"/>
        <v>40967.4835061263</v>
      </c>
      <c r="D271" s="48">
        <f t="shared" si="34"/>
        <v>358.40630472854644</v>
      </c>
      <c r="E271" s="49">
        <v>267</v>
      </c>
      <c r="F271" s="4" t="s">
        <v>306</v>
      </c>
      <c r="G271" s="5" t="s">
        <v>25</v>
      </c>
      <c r="H271" s="6">
        <v>132293</v>
      </c>
      <c r="I271" s="7">
        <v>269</v>
      </c>
      <c r="J271" s="8">
        <v>43466.5</v>
      </c>
      <c r="K271" s="9">
        <v>6.0999999999999999E-2</v>
      </c>
      <c r="L271" s="55">
        <f t="shared" si="35"/>
        <v>43057.2</v>
      </c>
      <c r="M271" s="10">
        <v>409.3</v>
      </c>
      <c r="N271" s="11">
        <v>0.14199999999999999</v>
      </c>
      <c r="O271" s="12">
        <v>17702.099999999999</v>
      </c>
      <c r="P271" s="8">
        <f t="shared" si="36"/>
        <v>44335.83</v>
      </c>
      <c r="Q271" s="51">
        <f>IF('Problem1-DATA'!J271&gt;166000,'Problem1-DATA'!L271*0.96,'Problem1-DATA'!L271)</f>
        <v>43057.2</v>
      </c>
      <c r="R271" s="37">
        <f t="shared" si="37"/>
        <v>1278.6300000000047</v>
      </c>
      <c r="S271" s="59">
        <f t="shared" si="38"/>
        <v>2.123943317859772</v>
      </c>
      <c r="T271">
        <f t="shared" si="39"/>
        <v>267</v>
      </c>
    </row>
    <row r="272" spans="2:20">
      <c r="B272" s="47">
        <f t="shared" si="32"/>
        <v>258</v>
      </c>
      <c r="C272" s="51">
        <f t="shared" si="33"/>
        <v>42283.64167478092</v>
      </c>
      <c r="D272" s="48">
        <f t="shared" si="34"/>
        <v>1868.3651804670915</v>
      </c>
      <c r="E272" s="49">
        <v>268</v>
      </c>
      <c r="F272" s="4" t="s">
        <v>307</v>
      </c>
      <c r="G272" s="5" t="s">
        <v>11</v>
      </c>
      <c r="H272" s="6">
        <v>11388</v>
      </c>
      <c r="I272" s="7">
        <v>258</v>
      </c>
      <c r="J272" s="8">
        <v>43425.3</v>
      </c>
      <c r="K272" s="9">
        <v>2.7E-2</v>
      </c>
      <c r="L272" s="55">
        <f t="shared" si="35"/>
        <v>42545.3</v>
      </c>
      <c r="M272" s="10">
        <v>880</v>
      </c>
      <c r="N272" s="11">
        <v>-0.52900000000000003</v>
      </c>
      <c r="O272" s="12">
        <v>311449.3</v>
      </c>
      <c r="P272" s="8">
        <f t="shared" si="36"/>
        <v>44293.806000000004</v>
      </c>
      <c r="Q272" s="51">
        <f>IF('Problem1-DATA'!J272&gt;166000,'Problem1-DATA'!L272*0.96,'Problem1-DATA'!L272)</f>
        <v>42545.3</v>
      </c>
      <c r="R272" s="37">
        <f t="shared" si="37"/>
        <v>1748.5060000000012</v>
      </c>
      <c r="S272" s="59">
        <f t="shared" si="38"/>
        <v>0.98693863636363777</v>
      </c>
      <c r="T272">
        <f t="shared" si="39"/>
        <v>268</v>
      </c>
    </row>
    <row r="273" spans="2:20">
      <c r="B273" s="47">
        <f t="shared" si="32"/>
        <v>175</v>
      </c>
      <c r="C273" s="51">
        <f t="shared" si="33"/>
        <v>55271.556122448979</v>
      </c>
      <c r="D273" s="48">
        <f t="shared" si="34"/>
        <v>3330.0176056338028</v>
      </c>
      <c r="E273" s="49">
        <v>269</v>
      </c>
      <c r="F273" s="4" t="s">
        <v>308</v>
      </c>
      <c r="G273" s="5" t="s">
        <v>99</v>
      </c>
      <c r="H273" s="6">
        <v>96889</v>
      </c>
      <c r="I273" s="7">
        <v>175</v>
      </c>
      <c r="J273" s="8">
        <v>43332.9</v>
      </c>
      <c r="K273" s="9">
        <v>-0.216</v>
      </c>
      <c r="L273" s="55">
        <f t="shared" si="35"/>
        <v>39550</v>
      </c>
      <c r="M273" s="10">
        <v>3782.9</v>
      </c>
      <c r="N273" s="11">
        <v>0.13600000000000001</v>
      </c>
      <c r="O273" s="12">
        <v>360361.1</v>
      </c>
      <c r="P273" s="8">
        <f t="shared" si="36"/>
        <v>44199.558000000005</v>
      </c>
      <c r="Q273" s="51">
        <f>IF('Problem1-DATA'!J273&gt;166000,'Problem1-DATA'!L273*0.96,'Problem1-DATA'!L273)</f>
        <v>39550</v>
      </c>
      <c r="R273" s="37">
        <f t="shared" si="37"/>
        <v>4649.5580000000045</v>
      </c>
      <c r="S273" s="59">
        <f t="shared" si="38"/>
        <v>0.22909883951465923</v>
      </c>
      <c r="T273">
        <f t="shared" si="39"/>
        <v>269</v>
      </c>
    </row>
    <row r="274" spans="2:20">
      <c r="B274" s="47">
        <f t="shared" si="32"/>
        <v>327</v>
      </c>
      <c r="C274" s="51">
        <f t="shared" si="33"/>
        <v>35592.927631578947</v>
      </c>
      <c r="D274" s="48">
        <f t="shared" si="34"/>
        <v>2735.573122529644</v>
      </c>
      <c r="E274" s="49">
        <v>270</v>
      </c>
      <c r="F274" s="4" t="s">
        <v>309</v>
      </c>
      <c r="G274" s="5" t="s">
        <v>11</v>
      </c>
      <c r="H274" s="6">
        <v>59000</v>
      </c>
      <c r="I274" s="7">
        <v>327</v>
      </c>
      <c r="J274" s="8">
        <v>43281</v>
      </c>
      <c r="K274" s="9">
        <v>0.216</v>
      </c>
      <c r="L274" s="55">
        <f t="shared" si="35"/>
        <v>36360</v>
      </c>
      <c r="M274" s="10">
        <v>6921</v>
      </c>
      <c r="N274" s="11">
        <v>1.53</v>
      </c>
      <c r="O274" s="12">
        <v>188602</v>
      </c>
      <c r="P274" s="8">
        <f t="shared" si="36"/>
        <v>44146.62</v>
      </c>
      <c r="Q274" s="51">
        <f>IF('Problem1-DATA'!J274&gt;166000,'Problem1-DATA'!L274*0.96,'Problem1-DATA'!L274)</f>
        <v>36360</v>
      </c>
      <c r="R274" s="37">
        <f t="shared" si="37"/>
        <v>7786.6200000000026</v>
      </c>
      <c r="S274" s="59">
        <f t="shared" si="38"/>
        <v>0.1250715214564373</v>
      </c>
      <c r="T274">
        <f t="shared" si="39"/>
        <v>270</v>
      </c>
    </row>
    <row r="275" spans="2:20">
      <c r="B275" s="47">
        <f t="shared" si="32"/>
        <v>247</v>
      </c>
      <c r="C275" s="51">
        <f t="shared" si="33"/>
        <v>43928.934010152283</v>
      </c>
      <c r="D275" s="48">
        <f t="shared" si="34"/>
        <v>246.56084656084661</v>
      </c>
      <c r="E275" s="49">
        <v>271</v>
      </c>
      <c r="F275" s="4" t="s">
        <v>310</v>
      </c>
      <c r="G275" s="5" t="s">
        <v>11</v>
      </c>
      <c r="H275" s="6">
        <v>30472</v>
      </c>
      <c r="I275" s="7">
        <v>247</v>
      </c>
      <c r="J275" s="8">
        <v>43270</v>
      </c>
      <c r="K275" s="9">
        <v>-1.4999999999999999E-2</v>
      </c>
      <c r="L275" s="55">
        <f t="shared" si="35"/>
        <v>42757.4</v>
      </c>
      <c r="M275" s="10">
        <v>512.6</v>
      </c>
      <c r="N275" s="11">
        <v>1.079</v>
      </c>
      <c r="O275" s="12">
        <v>214141.9</v>
      </c>
      <c r="P275" s="8">
        <f t="shared" si="36"/>
        <v>44135.4</v>
      </c>
      <c r="Q275" s="51">
        <f>IF('Problem1-DATA'!J275&gt;166000,'Problem1-DATA'!L275*0.96,'Problem1-DATA'!L275)</f>
        <v>42757.4</v>
      </c>
      <c r="R275" s="37">
        <f t="shared" si="37"/>
        <v>1378</v>
      </c>
      <c r="S275" s="59">
        <f t="shared" si="38"/>
        <v>1.688255950058525</v>
      </c>
      <c r="T275">
        <f t="shared" si="39"/>
        <v>271</v>
      </c>
    </row>
    <row r="276" spans="2:20">
      <c r="B276" s="47">
        <f t="shared" si="32"/>
        <v>284</v>
      </c>
      <c r="C276" s="51">
        <f t="shared" si="33"/>
        <v>39330.181818181809</v>
      </c>
      <c r="D276" s="48">
        <f t="shared" si="34"/>
        <v>903.68200836820085</v>
      </c>
      <c r="E276" s="49">
        <v>272</v>
      </c>
      <c r="F276" s="4" t="s">
        <v>311</v>
      </c>
      <c r="G276" s="5" t="s">
        <v>111</v>
      </c>
      <c r="H276" s="6">
        <v>195461</v>
      </c>
      <c r="I276" s="7">
        <v>284</v>
      </c>
      <c r="J276" s="8">
        <v>43263.199999999997</v>
      </c>
      <c r="K276" s="9">
        <v>0.1</v>
      </c>
      <c r="L276" s="55">
        <f t="shared" si="35"/>
        <v>42183.299999999996</v>
      </c>
      <c r="M276" s="10">
        <v>1079.9000000000001</v>
      </c>
      <c r="N276" s="11">
        <v>0.19500000000000001</v>
      </c>
      <c r="O276" s="12">
        <v>39199.599999999999</v>
      </c>
      <c r="P276" s="8">
        <f t="shared" si="36"/>
        <v>44128.464</v>
      </c>
      <c r="Q276" s="51">
        <f>IF('Problem1-DATA'!J276&gt;166000,'Problem1-DATA'!L276*0.96,'Problem1-DATA'!L276)</f>
        <v>42183.299999999996</v>
      </c>
      <c r="R276" s="37">
        <f t="shared" si="37"/>
        <v>1945.1640000000043</v>
      </c>
      <c r="S276" s="59">
        <f t="shared" si="38"/>
        <v>0.8012445596814558</v>
      </c>
      <c r="T276">
        <f t="shared" si="39"/>
        <v>272</v>
      </c>
    </row>
    <row r="277" spans="2:20">
      <c r="B277" s="47">
        <f t="shared" si="32"/>
        <v>185</v>
      </c>
      <c r="C277" s="51">
        <f t="shared" si="33"/>
        <v>53228.217821782178</v>
      </c>
      <c r="D277" s="48">
        <f t="shared" si="34"/>
        <v>1270.6408345752607</v>
      </c>
      <c r="E277" s="49">
        <v>273</v>
      </c>
      <c r="F277" s="4" t="s">
        <v>312</v>
      </c>
      <c r="G277" s="5" t="s">
        <v>13</v>
      </c>
      <c r="H277" s="6">
        <v>106044</v>
      </c>
      <c r="I277" s="7">
        <v>185</v>
      </c>
      <c r="J277" s="8">
        <v>43008.4</v>
      </c>
      <c r="K277" s="9">
        <v>-0.192</v>
      </c>
      <c r="L277" s="55">
        <f t="shared" si="35"/>
        <v>42155.8</v>
      </c>
      <c r="M277" s="10">
        <v>852.6</v>
      </c>
      <c r="N277" s="11">
        <v>-0.32900000000000001</v>
      </c>
      <c r="O277" s="12">
        <v>35359.199999999997</v>
      </c>
      <c r="P277" s="8">
        <f t="shared" si="36"/>
        <v>43868.567999999999</v>
      </c>
      <c r="Q277" s="51">
        <f>IF('Problem1-DATA'!J277&gt;166000,'Problem1-DATA'!L277*0.96,'Problem1-DATA'!L277)</f>
        <v>42155.8</v>
      </c>
      <c r="R277" s="37">
        <f t="shared" si="37"/>
        <v>1712.7679999999964</v>
      </c>
      <c r="S277" s="59">
        <f t="shared" si="38"/>
        <v>1.0088763781374577</v>
      </c>
      <c r="T277">
        <f t="shared" si="39"/>
        <v>273</v>
      </c>
    </row>
    <row r="278" spans="2:20">
      <c r="B278" s="47">
        <f t="shared" si="32"/>
        <v>306</v>
      </c>
      <c r="C278" s="51">
        <f t="shared" si="33"/>
        <v>39925.650557620815</v>
      </c>
      <c r="D278" s="48">
        <f t="shared" si="34"/>
        <v>1069.8886519782043</v>
      </c>
      <c r="E278" s="49">
        <v>274</v>
      </c>
      <c r="F278" s="4" t="s">
        <v>313</v>
      </c>
      <c r="G278" s="5" t="s">
        <v>35</v>
      </c>
      <c r="H278" s="6">
        <v>66888</v>
      </c>
      <c r="I278" s="7">
        <v>306</v>
      </c>
      <c r="J278" s="8">
        <v>42960</v>
      </c>
      <c r="K278" s="9">
        <v>7.5999999999999998E-2</v>
      </c>
      <c r="L278" s="55">
        <f t="shared" si="35"/>
        <v>38444</v>
      </c>
      <c r="M278" s="10">
        <v>4516</v>
      </c>
      <c r="N278" s="11">
        <v>3.2210000000000001</v>
      </c>
      <c r="O278" s="12">
        <v>958489</v>
      </c>
      <c r="P278" s="8">
        <f t="shared" si="36"/>
        <v>43819.200000000004</v>
      </c>
      <c r="Q278" s="51">
        <f>IF('Problem1-DATA'!J278&gt;166000,'Problem1-DATA'!L278*0.96,'Problem1-DATA'!L278)</f>
        <v>38444</v>
      </c>
      <c r="R278" s="37">
        <f t="shared" si="37"/>
        <v>5375.2000000000044</v>
      </c>
      <c r="S278" s="59">
        <f t="shared" si="38"/>
        <v>0.19025686448184331</v>
      </c>
      <c r="T278">
        <f t="shared" si="39"/>
        <v>274</v>
      </c>
    </row>
    <row r="279" spans="2:20">
      <c r="B279" s="47">
        <f t="shared" si="32"/>
        <v>314</v>
      </c>
      <c r="C279" s="51">
        <f t="shared" si="33"/>
        <v>36854.592274678107</v>
      </c>
      <c r="D279" s="48">
        <f t="shared" si="34"/>
        <v>1398.1203007518798</v>
      </c>
      <c r="E279" s="49">
        <v>275</v>
      </c>
      <c r="F279" s="4" t="s">
        <v>314</v>
      </c>
      <c r="G279" s="5" t="s">
        <v>134</v>
      </c>
      <c r="H279" s="6">
        <v>12865</v>
      </c>
      <c r="I279" s="7">
        <v>314</v>
      </c>
      <c r="J279" s="8">
        <v>42935.6</v>
      </c>
      <c r="K279" s="9">
        <v>0.16500000000000001</v>
      </c>
      <c r="L279" s="55">
        <f t="shared" si="35"/>
        <v>41819.9</v>
      </c>
      <c r="M279" s="10">
        <v>1115.7</v>
      </c>
      <c r="N279" s="11">
        <v>-0.20200000000000001</v>
      </c>
      <c r="O279" s="12">
        <v>19768.3</v>
      </c>
      <c r="P279" s="8">
        <f t="shared" si="36"/>
        <v>43794.311999999998</v>
      </c>
      <c r="Q279" s="51">
        <f>IF('Problem1-DATA'!J279&gt;166000,'Problem1-DATA'!L279*0.96,'Problem1-DATA'!L279)</f>
        <v>41819.9</v>
      </c>
      <c r="R279" s="37">
        <f t="shared" si="37"/>
        <v>1974.4119999999966</v>
      </c>
      <c r="S279" s="59">
        <f t="shared" si="38"/>
        <v>0.76966209554539444</v>
      </c>
      <c r="T279">
        <f t="shared" si="39"/>
        <v>275</v>
      </c>
    </row>
    <row r="280" spans="2:20">
      <c r="B280" s="47">
        <f t="shared" si="32"/>
        <v>261</v>
      </c>
      <c r="C280" s="51">
        <f t="shared" si="33"/>
        <v>42162.241887905606</v>
      </c>
      <c r="D280" s="48">
        <f t="shared" si="34"/>
        <v>1000</v>
      </c>
      <c r="E280" s="49">
        <v>276</v>
      </c>
      <c r="F280" s="4" t="s">
        <v>315</v>
      </c>
      <c r="G280" s="5" t="s">
        <v>11</v>
      </c>
      <c r="H280" s="6">
        <v>125000</v>
      </c>
      <c r="I280" s="7">
        <v>261</v>
      </c>
      <c r="J280" s="8">
        <v>42879</v>
      </c>
      <c r="K280" s="9">
        <v>1.7000000000000001E-2</v>
      </c>
      <c r="L280" s="55">
        <f t="shared" si="35"/>
        <v>41415</v>
      </c>
      <c r="M280" s="10">
        <v>1464</v>
      </c>
      <c r="N280" s="11">
        <v>0.46400000000000002</v>
      </c>
      <c r="O280" s="12">
        <v>12901</v>
      </c>
      <c r="P280" s="8">
        <f t="shared" si="36"/>
        <v>43736.58</v>
      </c>
      <c r="Q280" s="51">
        <f>IF('Problem1-DATA'!J280&gt;166000,'Problem1-DATA'!L280*0.96,'Problem1-DATA'!L280)</f>
        <v>41415</v>
      </c>
      <c r="R280" s="37">
        <f t="shared" si="37"/>
        <v>2321.5800000000017</v>
      </c>
      <c r="S280" s="59">
        <f t="shared" si="38"/>
        <v>0.58577868852459136</v>
      </c>
      <c r="T280">
        <f t="shared" si="39"/>
        <v>276</v>
      </c>
    </row>
    <row r="281" spans="2:20">
      <c r="B281" s="47">
        <f t="shared" si="32"/>
        <v>362</v>
      </c>
      <c r="C281" s="51">
        <f t="shared" si="33"/>
        <v>32590.617848970254</v>
      </c>
      <c r="D281" s="48">
        <f t="shared" si="34"/>
        <v>305.12324794586755</v>
      </c>
      <c r="E281" s="49">
        <v>277</v>
      </c>
      <c r="F281" s="4" t="s">
        <v>316</v>
      </c>
      <c r="G281" s="5" t="s">
        <v>13</v>
      </c>
      <c r="H281" s="6">
        <v>24016</v>
      </c>
      <c r="I281" s="7">
        <v>362</v>
      </c>
      <c r="J281" s="8">
        <v>42726.3</v>
      </c>
      <c r="K281" s="9">
        <v>0.311</v>
      </c>
      <c r="L281" s="55">
        <f t="shared" si="35"/>
        <v>42095</v>
      </c>
      <c r="M281" s="10">
        <v>631.29999999999995</v>
      </c>
      <c r="N281" s="11">
        <v>1.069</v>
      </c>
      <c r="O281" s="12">
        <v>36868</v>
      </c>
      <c r="P281" s="8">
        <f t="shared" si="36"/>
        <v>43580.826000000001</v>
      </c>
      <c r="Q281" s="51">
        <f>IF('Problem1-DATA'!J281&gt;166000,'Problem1-DATA'!L281*0.96,'Problem1-DATA'!L281)</f>
        <v>42095</v>
      </c>
      <c r="R281" s="37">
        <f t="shared" si="37"/>
        <v>1485.8260000000009</v>
      </c>
      <c r="S281" s="59">
        <f t="shared" si="38"/>
        <v>1.3535973388246492</v>
      </c>
      <c r="T281">
        <f t="shared" si="39"/>
        <v>277</v>
      </c>
    </row>
    <row r="282" spans="2:20">
      <c r="B282" s="47">
        <f t="shared" si="32"/>
        <v>255</v>
      </c>
      <c r="C282" s="51">
        <f t="shared" si="33"/>
        <v>42685</v>
      </c>
      <c r="D282" s="48">
        <f t="shared" si="34"/>
        <v>16.999976388921681</v>
      </c>
      <c r="E282" s="49">
        <v>278</v>
      </c>
      <c r="F282" s="4" t="s">
        <v>317</v>
      </c>
      <c r="G282" s="5" t="s">
        <v>11</v>
      </c>
      <c r="H282" s="6">
        <v>50000</v>
      </c>
      <c r="I282" s="7">
        <v>255</v>
      </c>
      <c r="J282" s="8">
        <v>42685</v>
      </c>
      <c r="K282" s="9">
        <v>0</v>
      </c>
      <c r="L282" s="55">
        <f t="shared" si="35"/>
        <v>40525</v>
      </c>
      <c r="M282" s="10">
        <v>2160</v>
      </c>
      <c r="N282" s="11">
        <v>126.059</v>
      </c>
      <c r="O282" s="12">
        <v>125989</v>
      </c>
      <c r="P282" s="8">
        <f t="shared" si="36"/>
        <v>43538.700000000004</v>
      </c>
      <c r="Q282" s="51">
        <f>IF('Problem1-DATA'!J282&gt;166000,'Problem1-DATA'!L282*0.96,'Problem1-DATA'!L282)</f>
        <v>40525</v>
      </c>
      <c r="R282" s="37">
        <f t="shared" si="37"/>
        <v>3013.7000000000044</v>
      </c>
      <c r="S282" s="59">
        <f t="shared" si="38"/>
        <v>0.39523148148148352</v>
      </c>
      <c r="T282">
        <f t="shared" si="39"/>
        <v>278</v>
      </c>
    </row>
    <row r="283" spans="2:20">
      <c r="B283" s="47">
        <f t="shared" si="32"/>
        <v>335</v>
      </c>
      <c r="C283" s="51">
        <f t="shared" si="33"/>
        <v>34668.592351505285</v>
      </c>
      <c r="D283" s="48">
        <f t="shared" si="34"/>
        <v>1404.2457091237579</v>
      </c>
      <c r="E283" s="49">
        <v>279</v>
      </c>
      <c r="F283" s="4" t="s">
        <v>318</v>
      </c>
      <c r="G283" s="5" t="s">
        <v>13</v>
      </c>
      <c r="H283" s="6">
        <v>111397</v>
      </c>
      <c r="I283" s="7">
        <v>335</v>
      </c>
      <c r="J283" s="8">
        <v>42607.7</v>
      </c>
      <c r="K283" s="9">
        <v>0.22900000000000001</v>
      </c>
      <c r="L283" s="55">
        <f t="shared" si="35"/>
        <v>41053.199999999997</v>
      </c>
      <c r="M283" s="10">
        <v>1554.5</v>
      </c>
      <c r="N283" s="11">
        <v>0.107</v>
      </c>
      <c r="O283" s="12">
        <v>117702</v>
      </c>
      <c r="P283" s="8">
        <f t="shared" si="36"/>
        <v>43459.853999999999</v>
      </c>
      <c r="Q283" s="51">
        <f>IF('Problem1-DATA'!J283&gt;166000,'Problem1-DATA'!L283*0.96,'Problem1-DATA'!L283)</f>
        <v>41053.199999999997</v>
      </c>
      <c r="R283" s="37">
        <f t="shared" si="37"/>
        <v>2406.6540000000023</v>
      </c>
      <c r="S283" s="59">
        <f t="shared" si="38"/>
        <v>0.54818526857510597</v>
      </c>
      <c r="T283">
        <f t="shared" si="39"/>
        <v>279</v>
      </c>
    </row>
    <row r="284" spans="2:20">
      <c r="B284" s="47">
        <f t="shared" si="32"/>
        <v>283</v>
      </c>
      <c r="C284" s="51">
        <f t="shared" si="33"/>
        <v>39449.907235621518</v>
      </c>
      <c r="D284" s="48">
        <f t="shared" si="34"/>
        <v>3781.6593886462883</v>
      </c>
      <c r="E284" s="49">
        <v>280</v>
      </c>
      <c r="F284" s="4" t="s">
        <v>319</v>
      </c>
      <c r="G284" s="5" t="s">
        <v>13</v>
      </c>
      <c r="H284" s="6">
        <v>469000</v>
      </c>
      <c r="I284" s="7">
        <v>283</v>
      </c>
      <c r="J284" s="8">
        <v>42527</v>
      </c>
      <c r="K284" s="9">
        <v>7.8E-2</v>
      </c>
      <c r="L284" s="55">
        <f t="shared" si="35"/>
        <v>40795</v>
      </c>
      <c r="M284" s="10">
        <v>1732</v>
      </c>
      <c r="N284" s="11">
        <v>-0.54200000000000004</v>
      </c>
      <c r="O284" s="12">
        <v>86258</v>
      </c>
      <c r="P284" s="8">
        <f t="shared" si="36"/>
        <v>43377.54</v>
      </c>
      <c r="Q284" s="51">
        <f>IF('Problem1-DATA'!J284&gt;166000,'Problem1-DATA'!L284*0.96,'Problem1-DATA'!L284)</f>
        <v>40795</v>
      </c>
      <c r="R284" s="37">
        <f t="shared" si="37"/>
        <v>2582.5400000000009</v>
      </c>
      <c r="S284" s="59">
        <f t="shared" si="38"/>
        <v>0.49107390300230996</v>
      </c>
      <c r="T284">
        <f t="shared" si="39"/>
        <v>280</v>
      </c>
    </row>
    <row r="285" spans="2:20">
      <c r="B285" s="47">
        <f t="shared" si="32"/>
        <v>294</v>
      </c>
      <c r="C285" s="51">
        <f t="shared" si="33"/>
        <v>38492.558983666058</v>
      </c>
      <c r="D285" s="48">
        <f t="shared" si="34"/>
        <v>73.641524736415235</v>
      </c>
      <c r="E285" s="49">
        <v>281</v>
      </c>
      <c r="F285" s="4" t="s">
        <v>320</v>
      </c>
      <c r="G285" s="5" t="s">
        <v>13</v>
      </c>
      <c r="H285" s="6">
        <v>120095</v>
      </c>
      <c r="I285" s="7">
        <v>294</v>
      </c>
      <c r="J285" s="8">
        <v>42418.8</v>
      </c>
      <c r="K285" s="9">
        <v>0.10199999999999999</v>
      </c>
      <c r="L285" s="55">
        <f t="shared" si="35"/>
        <v>42328</v>
      </c>
      <c r="M285" s="10">
        <v>90.8</v>
      </c>
      <c r="N285" s="11">
        <v>0.23300000000000001</v>
      </c>
      <c r="O285" s="12">
        <v>72966</v>
      </c>
      <c r="P285" s="8">
        <f t="shared" si="36"/>
        <v>43267.176000000007</v>
      </c>
      <c r="Q285" s="51">
        <f>IF('Problem1-DATA'!J285&gt;166000,'Problem1-DATA'!L285*0.96,'Problem1-DATA'!L285)</f>
        <v>42328</v>
      </c>
      <c r="R285" s="37">
        <f t="shared" si="37"/>
        <v>939.17600000000675</v>
      </c>
      <c r="S285" s="59">
        <f t="shared" si="38"/>
        <v>9.3433480176212207</v>
      </c>
      <c r="T285">
        <f t="shared" si="39"/>
        <v>281</v>
      </c>
    </row>
    <row r="286" spans="2:20">
      <c r="B286" s="47">
        <f t="shared" si="32"/>
        <v>291</v>
      </c>
      <c r="C286" s="51">
        <f t="shared" si="33"/>
        <v>38607.012750455367</v>
      </c>
      <c r="D286" s="48">
        <f t="shared" si="34"/>
        <v>757.71689497716898</v>
      </c>
      <c r="E286" s="49">
        <v>282</v>
      </c>
      <c r="F286" s="4" t="s">
        <v>321</v>
      </c>
      <c r="G286" s="5" t="s">
        <v>25</v>
      </c>
      <c r="H286" s="6">
        <v>20780</v>
      </c>
      <c r="I286" s="7">
        <v>291</v>
      </c>
      <c r="J286" s="8">
        <v>42390.5</v>
      </c>
      <c r="K286" s="9">
        <v>9.8000000000000004E-2</v>
      </c>
      <c r="L286" s="55">
        <f t="shared" si="35"/>
        <v>41560.800000000003</v>
      </c>
      <c r="M286" s="10">
        <v>829.7</v>
      </c>
      <c r="N286" s="11">
        <v>9.5000000000000001E-2</v>
      </c>
      <c r="O286" s="12">
        <v>186170.7</v>
      </c>
      <c r="P286" s="8">
        <f t="shared" si="36"/>
        <v>43238.31</v>
      </c>
      <c r="Q286" s="51">
        <f>IF('Problem1-DATA'!J286&gt;166000,'Problem1-DATA'!L286*0.96,'Problem1-DATA'!L286)</f>
        <v>41560.800000000003</v>
      </c>
      <c r="R286" s="37">
        <f t="shared" si="37"/>
        <v>1677.5099999999948</v>
      </c>
      <c r="S286" s="59">
        <f t="shared" si="38"/>
        <v>1.0218271664456968</v>
      </c>
      <c r="T286">
        <f t="shared" si="39"/>
        <v>282</v>
      </c>
    </row>
    <row r="287" spans="2:20">
      <c r="B287" s="47">
        <f t="shared" si="32"/>
        <v>371</v>
      </c>
      <c r="C287" s="51">
        <f t="shared" si="33"/>
        <v>31953.921568627451</v>
      </c>
      <c r="D287" s="48">
        <f t="shared" si="34"/>
        <v>401.51770657672853</v>
      </c>
      <c r="E287" s="49">
        <v>283</v>
      </c>
      <c r="F287" s="4" t="s">
        <v>322</v>
      </c>
      <c r="G287" s="5" t="s">
        <v>13</v>
      </c>
      <c r="H287" s="6">
        <v>13181</v>
      </c>
      <c r="I287" s="7">
        <v>371</v>
      </c>
      <c r="J287" s="8">
        <v>42370.9</v>
      </c>
      <c r="K287" s="9">
        <v>0.32600000000000001</v>
      </c>
      <c r="L287" s="55">
        <f t="shared" si="35"/>
        <v>41894.700000000004</v>
      </c>
      <c r="M287" s="10">
        <v>476.2</v>
      </c>
      <c r="N287" s="11">
        <v>0.186</v>
      </c>
      <c r="O287" s="12">
        <v>8054.1</v>
      </c>
      <c r="P287" s="8">
        <f t="shared" si="36"/>
        <v>43218.317999999999</v>
      </c>
      <c r="Q287" s="51">
        <f>IF('Problem1-DATA'!J287&gt;166000,'Problem1-DATA'!L287*0.96,'Problem1-DATA'!L287)</f>
        <v>41894.700000000004</v>
      </c>
      <c r="R287" s="37">
        <f t="shared" si="37"/>
        <v>1323.6179999999949</v>
      </c>
      <c r="S287" s="59">
        <f t="shared" si="38"/>
        <v>1.7795422091558062</v>
      </c>
      <c r="T287">
        <f t="shared" si="39"/>
        <v>283</v>
      </c>
    </row>
    <row r="288" spans="2:20">
      <c r="B288" s="47">
        <f t="shared" si="32"/>
        <v>277</v>
      </c>
      <c r="C288" s="51">
        <f t="shared" si="33"/>
        <v>40096.682464454978</v>
      </c>
      <c r="D288" s="48">
        <f t="shared" si="34"/>
        <v>2664.6137787056368</v>
      </c>
      <c r="E288" s="49">
        <v>284</v>
      </c>
      <c r="F288" s="4" t="s">
        <v>323</v>
      </c>
      <c r="G288" s="5" t="s">
        <v>25</v>
      </c>
      <c r="H288" s="6">
        <v>115882</v>
      </c>
      <c r="I288" s="7">
        <v>277</v>
      </c>
      <c r="J288" s="8">
        <v>42302</v>
      </c>
      <c r="K288" s="9">
        <v>5.5E-2</v>
      </c>
      <c r="L288" s="55">
        <f t="shared" si="35"/>
        <v>39749.300000000003</v>
      </c>
      <c r="M288" s="10">
        <v>2552.6999999999998</v>
      </c>
      <c r="N288" s="11">
        <v>-4.2000000000000003E-2</v>
      </c>
      <c r="O288" s="12">
        <v>43677.5</v>
      </c>
      <c r="P288" s="8">
        <f t="shared" si="36"/>
        <v>43148.04</v>
      </c>
      <c r="Q288" s="51">
        <f>IF('Problem1-DATA'!J288&gt;166000,'Problem1-DATA'!L288*0.96,'Problem1-DATA'!L288)</f>
        <v>39749.300000000003</v>
      </c>
      <c r="R288" s="37">
        <f t="shared" si="37"/>
        <v>3398.739999999998</v>
      </c>
      <c r="S288" s="59">
        <f t="shared" si="38"/>
        <v>0.33142946683903246</v>
      </c>
      <c r="T288">
        <f t="shared" si="39"/>
        <v>284</v>
      </c>
    </row>
    <row r="289" spans="2:20">
      <c r="B289" s="47">
        <f t="shared" si="32"/>
        <v>276</v>
      </c>
      <c r="C289" s="51">
        <f t="shared" si="33"/>
        <v>40127.134724857686</v>
      </c>
      <c r="D289" s="48">
        <f t="shared" si="34"/>
        <v>2394.1493456505004</v>
      </c>
      <c r="E289" s="49">
        <v>285</v>
      </c>
      <c r="F289" s="4" t="s">
        <v>324</v>
      </c>
      <c r="G289" s="5" t="s">
        <v>11</v>
      </c>
      <c r="H289" s="6">
        <v>69000</v>
      </c>
      <c r="I289" s="7">
        <v>276</v>
      </c>
      <c r="J289" s="8">
        <v>42294</v>
      </c>
      <c r="K289" s="9">
        <v>5.3999999999999999E-2</v>
      </c>
      <c r="L289" s="55">
        <f t="shared" si="35"/>
        <v>36074</v>
      </c>
      <c r="M289" s="10">
        <v>6220</v>
      </c>
      <c r="N289" s="11">
        <v>1.5980000000000001</v>
      </c>
      <c r="O289" s="12">
        <v>82637</v>
      </c>
      <c r="P289" s="8">
        <f t="shared" si="36"/>
        <v>43139.88</v>
      </c>
      <c r="Q289" s="51">
        <f>IF('Problem1-DATA'!J289&gt;166000,'Problem1-DATA'!L289*0.96,'Problem1-DATA'!L289)</f>
        <v>36074</v>
      </c>
      <c r="R289" s="37">
        <f t="shared" si="37"/>
        <v>7065.8799999999974</v>
      </c>
      <c r="S289" s="59">
        <f t="shared" si="38"/>
        <v>0.13599356913183239</v>
      </c>
      <c r="T289">
        <f t="shared" si="39"/>
        <v>285</v>
      </c>
    </row>
    <row r="290" spans="2:20">
      <c r="B290" s="47">
        <f t="shared" si="32"/>
        <v>289</v>
      </c>
      <c r="C290" s="51">
        <f t="shared" si="33"/>
        <v>38861.121323529413</v>
      </c>
      <c r="D290" s="48">
        <f t="shared" si="34"/>
        <v>217.07317073170714</v>
      </c>
      <c r="E290" s="49">
        <v>286</v>
      </c>
      <c r="F290" s="4" t="s">
        <v>325</v>
      </c>
      <c r="G290" s="5" t="s">
        <v>13</v>
      </c>
      <c r="H290" s="6">
        <v>136031</v>
      </c>
      <c r="I290" s="7">
        <v>289</v>
      </c>
      <c r="J290" s="8">
        <v>42280.9</v>
      </c>
      <c r="K290" s="9">
        <v>8.7999999999999995E-2</v>
      </c>
      <c r="L290" s="55">
        <f t="shared" si="35"/>
        <v>42272</v>
      </c>
      <c r="M290" s="10">
        <v>8.9</v>
      </c>
      <c r="N290" s="11">
        <v>-0.95899999999999996</v>
      </c>
      <c r="O290" s="12">
        <v>156327.20000000001</v>
      </c>
      <c r="P290" s="8">
        <f t="shared" si="36"/>
        <v>43126.518000000004</v>
      </c>
      <c r="Q290" s="51">
        <f>IF('Problem1-DATA'!J290&gt;166000,'Problem1-DATA'!L290*0.96,'Problem1-DATA'!L290)</f>
        <v>42272</v>
      </c>
      <c r="R290" s="37">
        <f t="shared" si="37"/>
        <v>854.51800000000367</v>
      </c>
      <c r="S290" s="59">
        <f t="shared" si="38"/>
        <v>95.013258426966701</v>
      </c>
      <c r="T290">
        <f t="shared" si="39"/>
        <v>286</v>
      </c>
    </row>
    <row r="291" spans="2:20">
      <c r="B291" s="47">
        <f t="shared" si="32"/>
        <v>307</v>
      </c>
      <c r="C291" s="51">
        <f t="shared" si="33"/>
        <v>37260.777385159003</v>
      </c>
      <c r="D291" s="48">
        <f t="shared" si="34"/>
        <v>1223.083003952569</v>
      </c>
      <c r="E291" s="49">
        <v>287</v>
      </c>
      <c r="F291" s="4" t="s">
        <v>326</v>
      </c>
      <c r="G291" s="5" t="s">
        <v>40</v>
      </c>
      <c r="H291" s="6">
        <v>129275</v>
      </c>
      <c r="I291" s="7">
        <v>307</v>
      </c>
      <c r="J291" s="8">
        <v>42179.199999999997</v>
      </c>
      <c r="K291" s="9">
        <v>0.13200000000000001</v>
      </c>
      <c r="L291" s="55">
        <f t="shared" si="35"/>
        <v>40632</v>
      </c>
      <c r="M291" s="10">
        <v>1547.2</v>
      </c>
      <c r="N291" s="11">
        <v>0.26500000000000001</v>
      </c>
      <c r="O291" s="12">
        <v>43084.2</v>
      </c>
      <c r="P291" s="8">
        <f t="shared" si="36"/>
        <v>43022.784</v>
      </c>
      <c r="Q291" s="51">
        <f>IF('Problem1-DATA'!J291&gt;166000,'Problem1-DATA'!L291*0.96,'Problem1-DATA'!L291)</f>
        <v>40632</v>
      </c>
      <c r="R291" s="37">
        <f t="shared" si="37"/>
        <v>2390.7839999999997</v>
      </c>
      <c r="S291" s="59">
        <f t="shared" si="38"/>
        <v>0.54523267838676293</v>
      </c>
      <c r="T291">
        <f t="shared" si="39"/>
        <v>287</v>
      </c>
    </row>
    <row r="292" spans="2:20">
      <c r="B292" s="47">
        <f t="shared" si="32"/>
        <v>271</v>
      </c>
      <c r="C292" s="51">
        <f t="shared" si="33"/>
        <v>40799.321705426359</v>
      </c>
      <c r="D292" s="48">
        <f t="shared" si="34"/>
        <v>9498.6915887850482</v>
      </c>
      <c r="E292" s="49">
        <v>288</v>
      </c>
      <c r="F292" s="4" t="s">
        <v>327</v>
      </c>
      <c r="G292" s="5" t="s">
        <v>40</v>
      </c>
      <c r="H292" s="6">
        <v>104226</v>
      </c>
      <c r="I292" s="7">
        <v>271</v>
      </c>
      <c r="J292" s="8">
        <v>42104.9</v>
      </c>
      <c r="K292" s="9">
        <v>3.2000000000000001E-2</v>
      </c>
      <c r="L292" s="55">
        <f t="shared" si="35"/>
        <v>37023.1</v>
      </c>
      <c r="M292" s="10">
        <v>5081.8</v>
      </c>
      <c r="N292" s="11">
        <v>-0.46500000000000002</v>
      </c>
      <c r="O292" s="12">
        <v>127339.3</v>
      </c>
      <c r="P292" s="8">
        <f t="shared" si="36"/>
        <v>42946.998</v>
      </c>
      <c r="Q292" s="51">
        <f>IF('Problem1-DATA'!J292&gt;166000,'Problem1-DATA'!L292*0.96,'Problem1-DATA'!L292)</f>
        <v>37023.1</v>
      </c>
      <c r="R292" s="37">
        <f t="shared" si="37"/>
        <v>5923.898000000001</v>
      </c>
      <c r="S292" s="59">
        <f t="shared" si="38"/>
        <v>0.16570860718643016</v>
      </c>
      <c r="T292">
        <f t="shared" si="39"/>
        <v>288</v>
      </c>
    </row>
    <row r="293" spans="2:20">
      <c r="B293" s="47">
        <f t="shared" si="32"/>
        <v>322</v>
      </c>
      <c r="C293" s="51">
        <f t="shared" si="33"/>
        <v>35825.235243798117</v>
      </c>
      <c r="D293" s="48">
        <f t="shared" si="34"/>
        <v>1894.5891783567133</v>
      </c>
      <c r="E293" s="49">
        <v>289</v>
      </c>
      <c r="F293" s="4" t="s">
        <v>328</v>
      </c>
      <c r="G293" s="5" t="s">
        <v>13</v>
      </c>
      <c r="H293" s="6">
        <v>70000</v>
      </c>
      <c r="I293" s="7">
        <v>322</v>
      </c>
      <c r="J293" s="8">
        <v>41879.699999999997</v>
      </c>
      <c r="K293" s="9">
        <v>0.16900000000000001</v>
      </c>
      <c r="L293" s="55">
        <f t="shared" si="35"/>
        <v>39988.899999999994</v>
      </c>
      <c r="M293" s="10">
        <v>1890.8</v>
      </c>
      <c r="N293" s="11">
        <v>-2E-3</v>
      </c>
      <c r="O293" s="12">
        <v>696969.9</v>
      </c>
      <c r="P293" s="8">
        <f t="shared" si="36"/>
        <v>42717.293999999994</v>
      </c>
      <c r="Q293" s="51">
        <f>IF('Problem1-DATA'!J293&gt;166000,'Problem1-DATA'!L293*0.96,'Problem1-DATA'!L293)</f>
        <v>39988.899999999994</v>
      </c>
      <c r="R293" s="37">
        <f t="shared" si="37"/>
        <v>2728.3940000000002</v>
      </c>
      <c r="S293" s="59">
        <f t="shared" si="38"/>
        <v>0.44298392214935495</v>
      </c>
      <c r="T293">
        <f t="shared" si="39"/>
        <v>289</v>
      </c>
    </row>
    <row r="294" spans="2:20">
      <c r="B294" s="47">
        <f t="shared" si="32"/>
        <v>275</v>
      </c>
      <c r="C294" s="51">
        <f t="shared" si="33"/>
        <v>40545.101842871001</v>
      </c>
      <c r="D294" s="48">
        <f t="shared" si="34"/>
        <v>1654.8434442270059</v>
      </c>
      <c r="E294" s="49">
        <v>290</v>
      </c>
      <c r="F294" s="4" t="s">
        <v>329</v>
      </c>
      <c r="G294" s="5" t="s">
        <v>11</v>
      </c>
      <c r="H294" s="6">
        <v>114000</v>
      </c>
      <c r="I294" s="7">
        <v>275</v>
      </c>
      <c r="J294" s="8">
        <v>41802</v>
      </c>
      <c r="K294" s="9">
        <v>3.1E-2</v>
      </c>
      <c r="L294" s="55">
        <f t="shared" si="35"/>
        <v>35037</v>
      </c>
      <c r="M294" s="10">
        <v>6765</v>
      </c>
      <c r="N294" s="11">
        <v>3.0880000000000001</v>
      </c>
      <c r="O294" s="12">
        <v>57773</v>
      </c>
      <c r="P294" s="8">
        <f t="shared" si="36"/>
        <v>42638.04</v>
      </c>
      <c r="Q294" s="51">
        <f>IF('Problem1-DATA'!J294&gt;166000,'Problem1-DATA'!L294*0.96,'Problem1-DATA'!L294)</f>
        <v>35037</v>
      </c>
      <c r="R294" s="37">
        <f t="shared" si="37"/>
        <v>7601.0400000000009</v>
      </c>
      <c r="S294" s="59">
        <f t="shared" si="38"/>
        <v>0.12358314855875845</v>
      </c>
      <c r="T294">
        <f t="shared" si="39"/>
        <v>290</v>
      </c>
    </row>
    <row r="295" spans="2:20">
      <c r="B295" s="47">
        <f t="shared" si="32"/>
        <v>360</v>
      </c>
      <c r="C295" s="51">
        <f t="shared" si="33"/>
        <v>32913.026211278797</v>
      </c>
      <c r="D295" s="48">
        <f t="shared" si="34"/>
        <v>106.44067796610167</v>
      </c>
      <c r="E295" s="49">
        <v>291</v>
      </c>
      <c r="F295" s="4" t="s">
        <v>330</v>
      </c>
      <c r="G295" s="5" t="s">
        <v>13</v>
      </c>
      <c r="H295" s="6">
        <v>23159</v>
      </c>
      <c r="I295" s="7">
        <v>360</v>
      </c>
      <c r="J295" s="8">
        <v>41437.5</v>
      </c>
      <c r="K295" s="9">
        <v>0.25900000000000001</v>
      </c>
      <c r="L295" s="55">
        <f t="shared" si="35"/>
        <v>41374.699999999997</v>
      </c>
      <c r="M295" s="10">
        <v>62.8</v>
      </c>
      <c r="N295" s="11">
        <v>-0.41</v>
      </c>
      <c r="O295" s="12">
        <v>15123.3</v>
      </c>
      <c r="P295" s="8">
        <f t="shared" si="36"/>
        <v>42266.25</v>
      </c>
      <c r="Q295" s="51">
        <f>IF('Problem1-DATA'!J295&gt;166000,'Problem1-DATA'!L295*0.96,'Problem1-DATA'!L295)</f>
        <v>41374.699999999997</v>
      </c>
      <c r="R295" s="37">
        <f t="shared" si="37"/>
        <v>891.55000000000291</v>
      </c>
      <c r="S295" s="59">
        <f t="shared" si="38"/>
        <v>13.196656050955461</v>
      </c>
      <c r="T295">
        <f t="shared" si="39"/>
        <v>291</v>
      </c>
    </row>
    <row r="296" spans="2:20">
      <c r="B296" s="47">
        <f t="shared" si="32"/>
        <v>330</v>
      </c>
      <c r="C296" s="51">
        <f t="shared" si="33"/>
        <v>35230.127659574471</v>
      </c>
      <c r="D296" s="48">
        <f t="shared" si="34"/>
        <v>3161.8666666666668</v>
      </c>
      <c r="E296" s="49">
        <v>292</v>
      </c>
      <c r="F296" s="4" t="s">
        <v>331</v>
      </c>
      <c r="G296" s="5" t="s">
        <v>111</v>
      </c>
      <c r="H296" s="6">
        <v>33216</v>
      </c>
      <c r="I296" s="7">
        <v>330</v>
      </c>
      <c r="J296" s="8">
        <v>41395.4</v>
      </c>
      <c r="K296" s="9">
        <v>0.17499999999999999</v>
      </c>
      <c r="L296" s="55">
        <f t="shared" si="35"/>
        <v>37838.300000000003</v>
      </c>
      <c r="M296" s="10">
        <v>3557.1</v>
      </c>
      <c r="N296" s="11">
        <v>0.125</v>
      </c>
      <c r="O296" s="12">
        <v>129202.3</v>
      </c>
      <c r="P296" s="8">
        <f t="shared" si="36"/>
        <v>42223.308000000005</v>
      </c>
      <c r="Q296" s="51">
        <f>IF('Problem1-DATA'!J296&gt;166000,'Problem1-DATA'!L296*0.96,'Problem1-DATA'!L296)</f>
        <v>37838.300000000003</v>
      </c>
      <c r="R296" s="37">
        <f t="shared" si="37"/>
        <v>4385.0080000000016</v>
      </c>
      <c r="S296" s="59">
        <f t="shared" si="38"/>
        <v>0.23274802507660783</v>
      </c>
      <c r="T296">
        <f t="shared" si="39"/>
        <v>292</v>
      </c>
    </row>
    <row r="297" spans="2:20">
      <c r="B297" s="47">
        <f t="shared" si="32"/>
        <v>301</v>
      </c>
      <c r="C297" s="51">
        <f t="shared" si="33"/>
        <v>37719.634703196345</v>
      </c>
      <c r="D297" s="48">
        <f t="shared" si="34"/>
        <v>2131.131131131131</v>
      </c>
      <c r="E297" s="49">
        <v>293</v>
      </c>
      <c r="F297" s="4" t="s">
        <v>332</v>
      </c>
      <c r="G297" s="5" t="s">
        <v>11</v>
      </c>
      <c r="H297" s="6">
        <v>92000</v>
      </c>
      <c r="I297" s="7">
        <v>301</v>
      </c>
      <c r="J297" s="8">
        <v>41303</v>
      </c>
      <c r="K297" s="9">
        <v>9.5000000000000001E-2</v>
      </c>
      <c r="L297" s="55">
        <f t="shared" si="35"/>
        <v>39174</v>
      </c>
      <c r="M297" s="10">
        <v>2129</v>
      </c>
      <c r="N297" s="11">
        <v>-1E-3</v>
      </c>
      <c r="O297" s="12">
        <v>44792</v>
      </c>
      <c r="P297" s="8">
        <f t="shared" si="36"/>
        <v>42129.06</v>
      </c>
      <c r="Q297" s="51">
        <f>IF('Problem1-DATA'!J297&gt;166000,'Problem1-DATA'!L297*0.96,'Problem1-DATA'!L297)</f>
        <v>39174</v>
      </c>
      <c r="R297" s="37">
        <f t="shared" si="37"/>
        <v>2955.0599999999977</v>
      </c>
      <c r="S297" s="59">
        <f t="shared" si="38"/>
        <v>0.38800375763269029</v>
      </c>
      <c r="T297">
        <f t="shared" si="39"/>
        <v>293</v>
      </c>
    </row>
    <row r="298" spans="2:20">
      <c r="B298" s="47">
        <f t="shared" si="32"/>
        <v>305</v>
      </c>
      <c r="C298" s="51">
        <f t="shared" si="33"/>
        <v>37505.454545454544</v>
      </c>
      <c r="D298" s="48">
        <f t="shared" si="34"/>
        <v>3169</v>
      </c>
      <c r="E298" s="49">
        <v>294</v>
      </c>
      <c r="F298" s="4" t="s">
        <v>333</v>
      </c>
      <c r="G298" s="5" t="s">
        <v>334</v>
      </c>
      <c r="H298" s="6">
        <v>84404</v>
      </c>
      <c r="I298" s="7">
        <v>305</v>
      </c>
      <c r="J298" s="8">
        <v>41256</v>
      </c>
      <c r="K298" s="9">
        <v>0.1</v>
      </c>
      <c r="L298" s="55">
        <f t="shared" si="35"/>
        <v>38087</v>
      </c>
      <c r="M298" s="10">
        <v>3169</v>
      </c>
      <c r="N298" s="11">
        <v>0</v>
      </c>
      <c r="O298" s="12">
        <v>56636</v>
      </c>
      <c r="P298" s="8">
        <f t="shared" si="36"/>
        <v>42081.120000000003</v>
      </c>
      <c r="Q298" s="51">
        <f>IF('Problem1-DATA'!J298&gt;166000,'Problem1-DATA'!L298*0.96,'Problem1-DATA'!L298)</f>
        <v>38087</v>
      </c>
      <c r="R298" s="37">
        <f t="shared" si="37"/>
        <v>3994.1200000000026</v>
      </c>
      <c r="S298" s="59">
        <f t="shared" si="38"/>
        <v>0.2603723572104773</v>
      </c>
      <c r="T298">
        <f t="shared" si="39"/>
        <v>294</v>
      </c>
    </row>
    <row r="299" spans="2:20">
      <c r="B299" s="47">
        <f t="shared" si="32"/>
        <v>337</v>
      </c>
      <c r="C299" s="51">
        <f t="shared" si="33"/>
        <v>34504.773869346733</v>
      </c>
      <c r="D299" s="48">
        <f t="shared" si="34"/>
        <v>7948.6830154405088</v>
      </c>
      <c r="E299" s="49">
        <v>295</v>
      </c>
      <c r="F299" s="4" t="s">
        <v>335</v>
      </c>
      <c r="G299" s="5" t="s">
        <v>216</v>
      </c>
      <c r="H299" s="6">
        <v>84383</v>
      </c>
      <c r="I299" s="7">
        <v>337</v>
      </c>
      <c r="J299" s="8">
        <v>41198.699999999997</v>
      </c>
      <c r="K299" s="9">
        <v>0.19400000000000001</v>
      </c>
      <c r="L299" s="55">
        <f t="shared" si="35"/>
        <v>32447.199999999997</v>
      </c>
      <c r="M299" s="10">
        <v>8751.5</v>
      </c>
      <c r="N299" s="11">
        <v>0.10100000000000001</v>
      </c>
      <c r="O299" s="12">
        <v>1016604.2</v>
      </c>
      <c r="P299" s="8">
        <f t="shared" si="36"/>
        <v>42022.673999999999</v>
      </c>
      <c r="Q299" s="51">
        <f>IF('Problem1-DATA'!J299&gt;166000,'Problem1-DATA'!L299*0.96,'Problem1-DATA'!L299)</f>
        <v>32447.199999999997</v>
      </c>
      <c r="R299" s="37">
        <f t="shared" si="37"/>
        <v>9575.474000000002</v>
      </c>
      <c r="S299" s="59">
        <f t="shared" si="38"/>
        <v>9.4152316745700959E-2</v>
      </c>
      <c r="T299">
        <f t="shared" si="39"/>
        <v>295</v>
      </c>
    </row>
    <row r="300" spans="2:20">
      <c r="B300" s="47">
        <f t="shared" si="32"/>
        <v>290</v>
      </c>
      <c r="C300" s="51">
        <f t="shared" si="33"/>
        <v>38854.914933837426</v>
      </c>
      <c r="D300" s="48">
        <f t="shared" si="34"/>
        <v>1972.3673469387754</v>
      </c>
      <c r="E300" s="49">
        <v>296</v>
      </c>
      <c r="F300" s="4" t="s">
        <v>336</v>
      </c>
      <c r="G300" s="5" t="s">
        <v>22</v>
      </c>
      <c r="H300" s="6">
        <v>95490</v>
      </c>
      <c r="I300" s="7">
        <v>290</v>
      </c>
      <c r="J300" s="8">
        <v>41108.5</v>
      </c>
      <c r="K300" s="9">
        <v>5.8000000000000003E-2</v>
      </c>
      <c r="L300" s="55">
        <f t="shared" si="35"/>
        <v>36276.199999999997</v>
      </c>
      <c r="M300" s="10">
        <v>4832.3</v>
      </c>
      <c r="N300" s="11">
        <v>1.45</v>
      </c>
      <c r="O300" s="12">
        <v>73941.2</v>
      </c>
      <c r="P300" s="8">
        <f t="shared" si="36"/>
        <v>41930.67</v>
      </c>
      <c r="Q300" s="51">
        <f>IF('Problem1-DATA'!J300&gt;166000,'Problem1-DATA'!L300*0.96,'Problem1-DATA'!L300)</f>
        <v>36276.199999999997</v>
      </c>
      <c r="R300" s="37">
        <f t="shared" si="37"/>
        <v>5654.4700000000012</v>
      </c>
      <c r="S300" s="59">
        <f t="shared" si="38"/>
        <v>0.17014051279928832</v>
      </c>
      <c r="T300">
        <f t="shared" si="39"/>
        <v>296</v>
      </c>
    </row>
    <row r="301" spans="2:20">
      <c r="B301" s="47">
        <f t="shared" si="32"/>
        <v>319</v>
      </c>
      <c r="C301" s="51">
        <f t="shared" si="33"/>
        <v>36010.614035087718</v>
      </c>
      <c r="D301" s="48">
        <f t="shared" si="34"/>
        <v>1049.4283792871552</v>
      </c>
      <c r="E301" s="49">
        <v>297</v>
      </c>
      <c r="F301" s="4" t="s">
        <v>337</v>
      </c>
      <c r="G301" s="5" t="s">
        <v>11</v>
      </c>
      <c r="H301" s="6">
        <v>17643</v>
      </c>
      <c r="I301" s="7">
        <v>319</v>
      </c>
      <c r="J301" s="8">
        <v>41052.1</v>
      </c>
      <c r="K301" s="9">
        <v>0.14000000000000001</v>
      </c>
      <c r="L301" s="55">
        <f t="shared" si="35"/>
        <v>39491.599999999999</v>
      </c>
      <c r="M301" s="10">
        <v>1560.5</v>
      </c>
      <c r="N301" s="11">
        <v>0.48699999999999999</v>
      </c>
      <c r="O301" s="12">
        <v>568190.19999999995</v>
      </c>
      <c r="P301" s="8">
        <f t="shared" si="36"/>
        <v>41873.142</v>
      </c>
      <c r="Q301" s="51">
        <f>IF('Problem1-DATA'!J301&gt;166000,'Problem1-DATA'!L301*0.96,'Problem1-DATA'!L301)</f>
        <v>39491.599999999999</v>
      </c>
      <c r="R301" s="37">
        <f t="shared" si="37"/>
        <v>2381.5420000000013</v>
      </c>
      <c r="S301" s="59">
        <f t="shared" si="38"/>
        <v>0.52614033963473328</v>
      </c>
      <c r="T301">
        <f t="shared" si="39"/>
        <v>297</v>
      </c>
    </row>
    <row r="302" spans="2:20">
      <c r="B302" s="47">
        <f t="shared" si="32"/>
        <v>316</v>
      </c>
      <c r="C302" s="51">
        <f t="shared" si="33"/>
        <v>36765.022421524664</v>
      </c>
      <c r="D302" s="48">
        <f t="shared" si="34"/>
        <v>3446.4346349745333</v>
      </c>
      <c r="E302" s="49">
        <v>298</v>
      </c>
      <c r="F302" s="4" t="s">
        <v>338</v>
      </c>
      <c r="G302" s="5" t="s">
        <v>339</v>
      </c>
      <c r="H302" s="6">
        <v>459000</v>
      </c>
      <c r="I302" s="7">
        <v>316</v>
      </c>
      <c r="J302" s="8">
        <v>40993</v>
      </c>
      <c r="K302" s="9">
        <v>0.115</v>
      </c>
      <c r="L302" s="55">
        <f t="shared" si="35"/>
        <v>36933.1</v>
      </c>
      <c r="M302" s="10">
        <v>4059.9</v>
      </c>
      <c r="N302" s="11">
        <v>0.17799999999999999</v>
      </c>
      <c r="O302" s="12">
        <v>24449.1</v>
      </c>
      <c r="P302" s="8">
        <f t="shared" si="36"/>
        <v>41812.86</v>
      </c>
      <c r="Q302" s="51">
        <f>IF('Problem1-DATA'!J302&gt;166000,'Problem1-DATA'!L302*0.96,'Problem1-DATA'!L302)</f>
        <v>36933.1</v>
      </c>
      <c r="R302" s="37">
        <f t="shared" si="37"/>
        <v>4879.760000000002</v>
      </c>
      <c r="S302" s="59">
        <f t="shared" si="38"/>
        <v>0.20194093450577649</v>
      </c>
      <c r="T302">
        <f t="shared" si="39"/>
        <v>298</v>
      </c>
    </row>
    <row r="303" spans="2:20">
      <c r="B303" s="47">
        <f t="shared" si="32"/>
        <v>287</v>
      </c>
      <c r="C303" s="51">
        <f t="shared" si="33"/>
        <v>38957.061068702285</v>
      </c>
      <c r="D303" s="48">
        <f t="shared" si="34"/>
        <v>2205.5715658021136</v>
      </c>
      <c r="E303" s="49">
        <v>299</v>
      </c>
      <c r="F303" s="4" t="s">
        <v>340</v>
      </c>
      <c r="G303" s="5" t="s">
        <v>216</v>
      </c>
      <c r="H303" s="6">
        <v>174000</v>
      </c>
      <c r="I303" s="7">
        <v>287</v>
      </c>
      <c r="J303" s="8">
        <v>40827</v>
      </c>
      <c r="K303" s="9">
        <v>4.8000000000000001E-2</v>
      </c>
      <c r="L303" s="55">
        <f t="shared" si="35"/>
        <v>38531</v>
      </c>
      <c r="M303" s="10">
        <v>2296</v>
      </c>
      <c r="N303" s="11">
        <v>4.1000000000000002E-2</v>
      </c>
      <c r="O303" s="12">
        <v>25945</v>
      </c>
      <c r="P303" s="8">
        <f t="shared" si="36"/>
        <v>41643.54</v>
      </c>
      <c r="Q303" s="51">
        <f>IF('Problem1-DATA'!J303&gt;166000,'Problem1-DATA'!L303*0.96,'Problem1-DATA'!L303)</f>
        <v>38531</v>
      </c>
      <c r="R303" s="37">
        <f t="shared" si="37"/>
        <v>3112.5400000000009</v>
      </c>
      <c r="S303" s="59">
        <f t="shared" si="38"/>
        <v>0.35563588850174255</v>
      </c>
      <c r="T303">
        <f t="shared" si="39"/>
        <v>299</v>
      </c>
    </row>
    <row r="304" spans="2:20">
      <c r="B304" s="47">
        <f t="shared" si="32"/>
        <v>279</v>
      </c>
      <c r="C304" s="51">
        <f t="shared" si="33"/>
        <v>40005.986261040234</v>
      </c>
      <c r="D304" s="48">
        <f t="shared" si="34"/>
        <v>2454.0216086434575</v>
      </c>
      <c r="E304" s="49">
        <v>300</v>
      </c>
      <c r="F304" s="4" t="s">
        <v>341</v>
      </c>
      <c r="G304" s="5" t="s">
        <v>27</v>
      </c>
      <c r="H304" s="6">
        <v>145817</v>
      </c>
      <c r="I304" s="7">
        <v>279</v>
      </c>
      <c r="J304" s="8">
        <v>40766.1</v>
      </c>
      <c r="K304" s="9">
        <v>1.9E-2</v>
      </c>
      <c r="L304" s="55">
        <f t="shared" si="35"/>
        <v>38721.9</v>
      </c>
      <c r="M304" s="10">
        <v>2044.2</v>
      </c>
      <c r="N304" s="11">
        <v>-0.16700000000000001</v>
      </c>
      <c r="O304" s="12">
        <v>39362.199999999997</v>
      </c>
      <c r="P304" s="8">
        <f t="shared" si="36"/>
        <v>41581.421999999999</v>
      </c>
      <c r="Q304" s="51">
        <f>IF('Problem1-DATA'!J304&gt;166000,'Problem1-DATA'!L304*0.96,'Problem1-DATA'!L304)</f>
        <v>38721.9</v>
      </c>
      <c r="R304" s="37">
        <f t="shared" si="37"/>
        <v>2859.5219999999972</v>
      </c>
      <c r="S304" s="59">
        <f t="shared" si="38"/>
        <v>0.39884649251540805</v>
      </c>
      <c r="T304">
        <f t="shared" si="39"/>
        <v>300</v>
      </c>
    </row>
    <row r="305" spans="2:20">
      <c r="B305" s="47">
        <f t="shared" si="32"/>
        <v>361</v>
      </c>
      <c r="C305" s="51">
        <f t="shared" si="33"/>
        <v>32722.061191626413</v>
      </c>
      <c r="D305" s="48">
        <f t="shared" si="34"/>
        <v>1067.8887484197219</v>
      </c>
      <c r="E305" s="49">
        <v>301</v>
      </c>
      <c r="F305" s="4" t="s">
        <v>342</v>
      </c>
      <c r="G305" s="5" t="s">
        <v>13</v>
      </c>
      <c r="H305" s="6">
        <v>31547</v>
      </c>
      <c r="I305" s="7">
        <v>361</v>
      </c>
      <c r="J305" s="8">
        <v>40640.800000000003</v>
      </c>
      <c r="K305" s="9">
        <v>0.24199999999999999</v>
      </c>
      <c r="L305" s="55">
        <f t="shared" si="35"/>
        <v>39796.100000000006</v>
      </c>
      <c r="M305" s="10">
        <v>844.7</v>
      </c>
      <c r="N305" s="11">
        <v>-0.20899999999999999</v>
      </c>
      <c r="O305" s="12">
        <v>20932.8</v>
      </c>
      <c r="P305" s="8">
        <f t="shared" si="36"/>
        <v>41453.616000000002</v>
      </c>
      <c r="Q305" s="51">
        <f>IF('Problem1-DATA'!J305&gt;166000,'Problem1-DATA'!L305*0.96,'Problem1-DATA'!L305)</f>
        <v>39796.100000000006</v>
      </c>
      <c r="R305" s="37">
        <f t="shared" si="37"/>
        <v>1657.515999999996</v>
      </c>
      <c r="S305" s="59">
        <f t="shared" si="38"/>
        <v>0.9622540546939693</v>
      </c>
      <c r="T305">
        <f t="shared" si="39"/>
        <v>301</v>
      </c>
    </row>
    <row r="306" spans="2:20">
      <c r="B306" s="47">
        <f t="shared" si="32"/>
        <v>173</v>
      </c>
      <c r="C306" s="51">
        <f t="shared" si="33"/>
        <v>55424.863387978141</v>
      </c>
      <c r="D306" s="48">
        <f t="shared" si="34"/>
        <v>316.96428571428567</v>
      </c>
      <c r="E306" s="49">
        <v>302</v>
      </c>
      <c r="F306" s="4" t="s">
        <v>343</v>
      </c>
      <c r="G306" s="5" t="s">
        <v>15</v>
      </c>
      <c r="H306" s="6">
        <v>16785</v>
      </c>
      <c r="I306" s="7">
        <v>173</v>
      </c>
      <c r="J306" s="8">
        <v>40571</v>
      </c>
      <c r="K306" s="9">
        <v>-0.26800000000000002</v>
      </c>
      <c r="L306" s="55">
        <f t="shared" si="35"/>
        <v>40216</v>
      </c>
      <c r="M306" s="10">
        <v>355</v>
      </c>
      <c r="N306" s="11">
        <v>0.12</v>
      </c>
      <c r="O306" s="12">
        <v>18440</v>
      </c>
      <c r="P306" s="8">
        <f t="shared" si="36"/>
        <v>41382.42</v>
      </c>
      <c r="Q306" s="51">
        <f>IF('Problem1-DATA'!J306&gt;166000,'Problem1-DATA'!L306*0.96,'Problem1-DATA'!L306)</f>
        <v>40216</v>
      </c>
      <c r="R306" s="37">
        <f t="shared" si="37"/>
        <v>1166.4199999999983</v>
      </c>
      <c r="S306" s="59">
        <f t="shared" si="38"/>
        <v>2.2856901408450656</v>
      </c>
      <c r="T306">
        <f t="shared" si="39"/>
        <v>302</v>
      </c>
    </row>
    <row r="307" spans="2:20">
      <c r="B307" s="47">
        <f t="shared" si="32"/>
        <v>278</v>
      </c>
      <c r="C307" s="51">
        <f t="shared" si="33"/>
        <v>40041.501976284584</v>
      </c>
      <c r="D307" s="48">
        <f t="shared" si="34"/>
        <v>8764.78149100257</v>
      </c>
      <c r="E307" s="49">
        <v>303</v>
      </c>
      <c r="F307" s="4" t="s">
        <v>344</v>
      </c>
      <c r="G307" s="5" t="s">
        <v>22</v>
      </c>
      <c r="H307" s="6">
        <v>47458</v>
      </c>
      <c r="I307" s="7">
        <v>278</v>
      </c>
      <c r="J307" s="8">
        <v>40522</v>
      </c>
      <c r="K307" s="9">
        <v>1.2E-2</v>
      </c>
      <c r="L307" s="55">
        <f t="shared" si="35"/>
        <v>26884</v>
      </c>
      <c r="M307" s="10">
        <v>13638</v>
      </c>
      <c r="N307" s="11">
        <v>0.55600000000000005</v>
      </c>
      <c r="O307" s="12">
        <v>90949</v>
      </c>
      <c r="P307" s="8">
        <f t="shared" si="36"/>
        <v>41332.44</v>
      </c>
      <c r="Q307" s="51">
        <f>IF('Problem1-DATA'!J307&gt;166000,'Problem1-DATA'!L307*0.96,'Problem1-DATA'!L307)</f>
        <v>26884</v>
      </c>
      <c r="R307" s="37">
        <f t="shared" si="37"/>
        <v>14448.440000000002</v>
      </c>
      <c r="S307" s="59">
        <f t="shared" si="38"/>
        <v>5.9425135650388788E-2</v>
      </c>
      <c r="T307">
        <f t="shared" si="39"/>
        <v>303</v>
      </c>
    </row>
    <row r="308" spans="2:20">
      <c r="B308" s="47">
        <f t="shared" si="32"/>
        <v>310</v>
      </c>
      <c r="C308" s="51">
        <f t="shared" si="33"/>
        <v>37113.944954128434</v>
      </c>
      <c r="D308" s="48">
        <f t="shared" si="34"/>
        <v>345.14078110808356</v>
      </c>
      <c r="E308" s="49">
        <v>304</v>
      </c>
      <c r="F308" s="4" t="s">
        <v>345</v>
      </c>
      <c r="G308" s="5" t="s">
        <v>25</v>
      </c>
      <c r="H308" s="6">
        <v>376000</v>
      </c>
      <c r="I308" s="7">
        <v>310</v>
      </c>
      <c r="J308" s="8">
        <v>40454.199999999997</v>
      </c>
      <c r="K308" s="9">
        <v>0.09</v>
      </c>
      <c r="L308" s="55">
        <f t="shared" si="35"/>
        <v>40074.199999999997</v>
      </c>
      <c r="M308" s="10">
        <v>380</v>
      </c>
      <c r="N308" s="11">
        <v>0.10100000000000001</v>
      </c>
      <c r="O308" s="12">
        <v>8322.9</v>
      </c>
      <c r="P308" s="8">
        <f t="shared" si="36"/>
        <v>41263.284</v>
      </c>
      <c r="Q308" s="51">
        <f>IF('Problem1-DATA'!J308&gt;166000,'Problem1-DATA'!L308*0.96,'Problem1-DATA'!L308)</f>
        <v>40074.199999999997</v>
      </c>
      <c r="R308" s="37">
        <f t="shared" si="37"/>
        <v>1189.0840000000026</v>
      </c>
      <c r="S308" s="59">
        <f t="shared" si="38"/>
        <v>2.1291684210526385</v>
      </c>
      <c r="T308">
        <f t="shared" si="39"/>
        <v>304</v>
      </c>
    </row>
    <row r="309" spans="2:20">
      <c r="B309" s="47" t="str">
        <f t="shared" si="32"/>
        <v xml:space="preserve"> -</v>
      </c>
      <c r="C309" s="51">
        <f t="shared" si="33"/>
        <v>54452.638700947224</v>
      </c>
      <c r="D309" s="48">
        <f t="shared" si="34"/>
        <v>3918.8105117565701</v>
      </c>
      <c r="E309" s="49">
        <v>305</v>
      </c>
      <c r="F309" s="4" t="s">
        <v>346</v>
      </c>
      <c r="G309" s="5" t="s">
        <v>99</v>
      </c>
      <c r="H309" s="6">
        <v>84952</v>
      </c>
      <c r="I309" s="7" t="s">
        <v>20</v>
      </c>
      <c r="J309" s="8">
        <v>40240.5</v>
      </c>
      <c r="K309" s="9">
        <v>-0.26100000000000001</v>
      </c>
      <c r="L309" s="55">
        <f t="shared" si="35"/>
        <v>37407.199999999997</v>
      </c>
      <c r="M309" s="10">
        <v>2833.3</v>
      </c>
      <c r="N309" s="11">
        <v>-0.27700000000000002</v>
      </c>
      <c r="O309" s="12">
        <v>326182.5</v>
      </c>
      <c r="P309" s="8">
        <f t="shared" si="36"/>
        <v>41045.31</v>
      </c>
      <c r="Q309" s="51">
        <f>IF('Problem1-DATA'!J309&gt;166000,'Problem1-DATA'!L309*0.96,'Problem1-DATA'!L309)</f>
        <v>37407.199999999997</v>
      </c>
      <c r="R309" s="37">
        <f t="shared" si="37"/>
        <v>3638.1100000000006</v>
      </c>
      <c r="S309" s="59">
        <f t="shared" si="38"/>
        <v>0.28405393004623597</v>
      </c>
      <c r="T309">
        <f t="shared" si="39"/>
        <v>305</v>
      </c>
    </row>
    <row r="310" spans="2:20">
      <c r="B310" s="47">
        <f t="shared" si="32"/>
        <v>297</v>
      </c>
      <c r="C310" s="51">
        <f t="shared" si="33"/>
        <v>38254.059216809939</v>
      </c>
      <c r="D310" s="48">
        <f t="shared" si="34"/>
        <v>1773.6070381231671</v>
      </c>
      <c r="E310" s="49">
        <v>306</v>
      </c>
      <c r="F310" s="4" t="s">
        <v>347</v>
      </c>
      <c r="G310" s="5" t="s">
        <v>11</v>
      </c>
      <c r="H310" s="6">
        <v>121000</v>
      </c>
      <c r="I310" s="7">
        <v>297</v>
      </c>
      <c r="J310" s="8">
        <v>40052</v>
      </c>
      <c r="K310" s="9">
        <v>4.7E-2</v>
      </c>
      <c r="L310" s="55">
        <f t="shared" si="35"/>
        <v>37028</v>
      </c>
      <c r="M310" s="10">
        <v>3024</v>
      </c>
      <c r="N310" s="11">
        <v>0.70499999999999996</v>
      </c>
      <c r="O310" s="12">
        <v>29109</v>
      </c>
      <c r="P310" s="8">
        <f t="shared" si="36"/>
        <v>40853.040000000001</v>
      </c>
      <c r="Q310" s="51">
        <f>IF('Problem1-DATA'!J310&gt;166000,'Problem1-DATA'!L310*0.96,'Problem1-DATA'!L310)</f>
        <v>37028</v>
      </c>
      <c r="R310" s="37">
        <f t="shared" si="37"/>
        <v>3825.0400000000009</v>
      </c>
      <c r="S310" s="59">
        <f t="shared" si="38"/>
        <v>0.26489417989418018</v>
      </c>
      <c r="T310">
        <f t="shared" si="39"/>
        <v>306</v>
      </c>
    </row>
    <row r="311" spans="2:20">
      <c r="B311" s="47">
        <f t="shared" si="32"/>
        <v>302</v>
      </c>
      <c r="C311" s="51">
        <f t="shared" si="33"/>
        <v>37718.75</v>
      </c>
      <c r="D311" s="48">
        <f t="shared" si="34"/>
        <v>9329.2682926829257</v>
      </c>
      <c r="E311" s="49">
        <v>307</v>
      </c>
      <c r="F311" s="4" t="s">
        <v>348</v>
      </c>
      <c r="G311" s="5" t="s">
        <v>11</v>
      </c>
      <c r="H311" s="6">
        <v>137000</v>
      </c>
      <c r="I311" s="7">
        <v>302</v>
      </c>
      <c r="J311" s="8">
        <v>39831</v>
      </c>
      <c r="K311" s="9">
        <v>5.6000000000000001E-2</v>
      </c>
      <c r="L311" s="55">
        <f t="shared" si="35"/>
        <v>36006</v>
      </c>
      <c r="M311" s="10">
        <v>3825</v>
      </c>
      <c r="N311" s="11">
        <v>-0.59</v>
      </c>
      <c r="O311" s="12">
        <v>137264</v>
      </c>
      <c r="P311" s="8">
        <f t="shared" si="36"/>
        <v>40627.620000000003</v>
      </c>
      <c r="Q311" s="51">
        <f>IF('Problem1-DATA'!J311&gt;166000,'Problem1-DATA'!L311*0.96,'Problem1-DATA'!L311)</f>
        <v>36006</v>
      </c>
      <c r="R311" s="37">
        <f t="shared" si="37"/>
        <v>4621.6200000000026</v>
      </c>
      <c r="S311" s="59">
        <f t="shared" si="38"/>
        <v>0.20826666666666735</v>
      </c>
      <c r="T311">
        <f t="shared" si="39"/>
        <v>307</v>
      </c>
    </row>
    <row r="312" spans="2:20">
      <c r="B312" s="47">
        <f t="shared" si="32"/>
        <v>293</v>
      </c>
      <c r="C312" s="51">
        <f t="shared" si="33"/>
        <v>38505.802707930365</v>
      </c>
      <c r="D312" s="48">
        <f t="shared" si="34"/>
        <v>3189.8016997167142</v>
      </c>
      <c r="E312" s="49">
        <v>308</v>
      </c>
      <c r="F312" s="4" t="s">
        <v>349</v>
      </c>
      <c r="G312" s="5" t="s">
        <v>11</v>
      </c>
      <c r="H312" s="6">
        <v>45420</v>
      </c>
      <c r="I312" s="7">
        <v>293</v>
      </c>
      <c r="J312" s="8">
        <v>39815</v>
      </c>
      <c r="K312" s="9">
        <v>3.4000000000000002E-2</v>
      </c>
      <c r="L312" s="55">
        <f t="shared" si="35"/>
        <v>37563</v>
      </c>
      <c r="M312" s="10">
        <v>2252</v>
      </c>
      <c r="N312" s="11">
        <v>-0.29399999999999998</v>
      </c>
      <c r="O312" s="12">
        <v>112249</v>
      </c>
      <c r="P312" s="8">
        <f t="shared" si="36"/>
        <v>40611.300000000003</v>
      </c>
      <c r="Q312" s="51">
        <f>IF('Problem1-DATA'!J312&gt;166000,'Problem1-DATA'!L312*0.96,'Problem1-DATA'!L312)</f>
        <v>37563</v>
      </c>
      <c r="R312" s="37">
        <f t="shared" si="37"/>
        <v>3048.3000000000029</v>
      </c>
      <c r="S312" s="59">
        <f t="shared" si="38"/>
        <v>0.35359680284191958</v>
      </c>
      <c r="T312">
        <f t="shared" si="39"/>
        <v>308</v>
      </c>
    </row>
    <row r="313" spans="2:20">
      <c r="B313" s="47">
        <f t="shared" si="32"/>
        <v>351</v>
      </c>
      <c r="C313" s="51">
        <f t="shared" si="33"/>
        <v>33686.694915254244</v>
      </c>
      <c r="D313" s="48">
        <f t="shared" si="34"/>
        <v>127.7</v>
      </c>
      <c r="E313" s="49">
        <v>309</v>
      </c>
      <c r="F313" s="4" t="s">
        <v>350</v>
      </c>
      <c r="G313" s="5" t="s">
        <v>11</v>
      </c>
      <c r="H313" s="6">
        <v>5000</v>
      </c>
      <c r="I313" s="7">
        <v>351</v>
      </c>
      <c r="J313" s="8">
        <v>39750.300000000003</v>
      </c>
      <c r="K313" s="9">
        <v>0.18</v>
      </c>
      <c r="L313" s="55">
        <f t="shared" si="35"/>
        <v>39622.600000000006</v>
      </c>
      <c r="M313" s="10">
        <v>127.7</v>
      </c>
      <c r="N313" s="11">
        <v>0</v>
      </c>
      <c r="O313" s="12">
        <v>5676.9</v>
      </c>
      <c r="P313" s="8">
        <f t="shared" si="36"/>
        <v>40545.306000000004</v>
      </c>
      <c r="Q313" s="51">
        <f>IF('Problem1-DATA'!J313&gt;166000,'Problem1-DATA'!L313*0.96,'Problem1-DATA'!L313)</f>
        <v>39622.600000000006</v>
      </c>
      <c r="R313" s="37">
        <f t="shared" si="37"/>
        <v>922.70599999999831</v>
      </c>
      <c r="S313" s="59">
        <f t="shared" si="38"/>
        <v>6.22557556773687</v>
      </c>
      <c r="T313">
        <f t="shared" si="39"/>
        <v>309</v>
      </c>
    </row>
    <row r="314" spans="2:20">
      <c r="B314" s="47">
        <f t="shared" si="32"/>
        <v>171</v>
      </c>
      <c r="C314" s="51">
        <f t="shared" si="33"/>
        <v>56327.453769559026</v>
      </c>
      <c r="D314" s="48">
        <f t="shared" si="34"/>
        <v>6160.9649122807014</v>
      </c>
      <c r="E314" s="49">
        <v>310</v>
      </c>
      <c r="F314" s="4" t="s">
        <v>351</v>
      </c>
      <c r="G314" s="5" t="s">
        <v>15</v>
      </c>
      <c r="H314" s="6">
        <v>53768</v>
      </c>
      <c r="I314" s="7">
        <v>171</v>
      </c>
      <c r="J314" s="8">
        <v>39598.199999999997</v>
      </c>
      <c r="K314" s="9">
        <v>-0.29699999999999999</v>
      </c>
      <c r="L314" s="55">
        <f t="shared" si="35"/>
        <v>33979.399999999994</v>
      </c>
      <c r="M314" s="10">
        <v>5618.8</v>
      </c>
      <c r="N314" s="11">
        <v>-8.7999999999999995E-2</v>
      </c>
      <c r="O314" s="12">
        <v>1011101.2</v>
      </c>
      <c r="P314" s="8">
        <f t="shared" si="36"/>
        <v>40390.163999999997</v>
      </c>
      <c r="Q314" s="51">
        <f>IF('Problem1-DATA'!J314&gt;166000,'Problem1-DATA'!L314*0.96,'Problem1-DATA'!L314)</f>
        <v>33979.399999999994</v>
      </c>
      <c r="R314" s="37">
        <f t="shared" si="37"/>
        <v>6410.7640000000029</v>
      </c>
      <c r="S314" s="59">
        <f t="shared" si="38"/>
        <v>0.14094895707268504</v>
      </c>
      <c r="T314">
        <f t="shared" si="39"/>
        <v>310</v>
      </c>
    </row>
    <row r="315" spans="2:20">
      <c r="B315" s="47">
        <f t="shared" si="32"/>
        <v>318</v>
      </c>
      <c r="C315" s="51">
        <f t="shared" si="33"/>
        <v>36093.618960802189</v>
      </c>
      <c r="D315" s="48">
        <f t="shared" si="34"/>
        <v>428.99824253075576</v>
      </c>
      <c r="E315" s="49">
        <v>311</v>
      </c>
      <c r="F315" s="4" t="s">
        <v>352</v>
      </c>
      <c r="G315" s="5" t="s">
        <v>22</v>
      </c>
      <c r="H315" s="6">
        <v>31780</v>
      </c>
      <c r="I315" s="7">
        <v>318</v>
      </c>
      <c r="J315" s="8">
        <v>39594.699999999997</v>
      </c>
      <c r="K315" s="9">
        <v>9.7000000000000003E-2</v>
      </c>
      <c r="L315" s="55">
        <f t="shared" si="35"/>
        <v>39350.6</v>
      </c>
      <c r="M315" s="10">
        <v>244.1</v>
      </c>
      <c r="N315" s="11">
        <v>-0.43099999999999999</v>
      </c>
      <c r="O315" s="12">
        <v>26177.3</v>
      </c>
      <c r="P315" s="8">
        <f t="shared" si="36"/>
        <v>40386.593999999997</v>
      </c>
      <c r="Q315" s="51">
        <f>IF('Problem1-DATA'!J315&gt;166000,'Problem1-DATA'!L315*0.96,'Problem1-DATA'!L315)</f>
        <v>39350.6</v>
      </c>
      <c r="R315" s="37">
        <f t="shared" si="37"/>
        <v>1035.9939999999988</v>
      </c>
      <c r="S315" s="59">
        <f t="shared" si="38"/>
        <v>3.2441376485047062</v>
      </c>
      <c r="T315">
        <f t="shared" si="39"/>
        <v>311</v>
      </c>
    </row>
    <row r="316" spans="2:20">
      <c r="B316" s="47">
        <f t="shared" si="32"/>
        <v>323</v>
      </c>
      <c r="C316" s="51">
        <f t="shared" si="33"/>
        <v>35788.065099457497</v>
      </c>
      <c r="D316" s="48">
        <f t="shared" si="34"/>
        <v>2557.274247491639</v>
      </c>
      <c r="E316" s="49">
        <v>312</v>
      </c>
      <c r="F316" s="4" t="s">
        <v>353</v>
      </c>
      <c r="G316" s="5" t="s">
        <v>13</v>
      </c>
      <c r="H316" s="6">
        <v>114765</v>
      </c>
      <c r="I316" s="7">
        <v>323</v>
      </c>
      <c r="J316" s="8">
        <v>39581.599999999999</v>
      </c>
      <c r="K316" s="9">
        <v>0.106</v>
      </c>
      <c r="L316" s="55">
        <f t="shared" si="35"/>
        <v>36523.1</v>
      </c>
      <c r="M316" s="10">
        <v>3058.5</v>
      </c>
      <c r="N316" s="11">
        <v>0.19600000000000001</v>
      </c>
      <c r="O316" s="12">
        <v>38408.5</v>
      </c>
      <c r="P316" s="8">
        <f t="shared" si="36"/>
        <v>40373.231999999996</v>
      </c>
      <c r="Q316" s="51">
        <f>IF('Problem1-DATA'!J316&gt;166000,'Problem1-DATA'!L316*0.96,'Problem1-DATA'!L316)</f>
        <v>36523.1</v>
      </c>
      <c r="R316" s="37">
        <f t="shared" si="37"/>
        <v>3850.1319999999978</v>
      </c>
      <c r="S316" s="59">
        <f t="shared" si="38"/>
        <v>0.25883014549615752</v>
      </c>
      <c r="T316">
        <f t="shared" si="39"/>
        <v>312</v>
      </c>
    </row>
    <row r="317" spans="2:20">
      <c r="B317" s="47">
        <f t="shared" si="32"/>
        <v>298</v>
      </c>
      <c r="C317" s="51">
        <f t="shared" si="33"/>
        <v>38195.945945945947</v>
      </c>
      <c r="D317" s="48">
        <f t="shared" si="34"/>
        <v>2044.6153846153845</v>
      </c>
      <c r="E317" s="49">
        <v>313</v>
      </c>
      <c r="F317" s="4" t="s">
        <v>354</v>
      </c>
      <c r="G317" s="5" t="s">
        <v>25</v>
      </c>
      <c r="H317" s="6">
        <v>276750</v>
      </c>
      <c r="I317" s="7">
        <v>298</v>
      </c>
      <c r="J317" s="8">
        <v>39571</v>
      </c>
      <c r="K317" s="9">
        <v>3.5999999999999997E-2</v>
      </c>
      <c r="L317" s="55">
        <f t="shared" si="35"/>
        <v>37178.800000000003</v>
      </c>
      <c r="M317" s="10">
        <v>2392.1999999999998</v>
      </c>
      <c r="N317" s="11">
        <v>0.17</v>
      </c>
      <c r="O317" s="12">
        <v>64811.5</v>
      </c>
      <c r="P317" s="8">
        <f t="shared" si="36"/>
        <v>40362.42</v>
      </c>
      <c r="Q317" s="51">
        <f>IF('Problem1-DATA'!J317&gt;166000,'Problem1-DATA'!L317*0.96,'Problem1-DATA'!L317)</f>
        <v>37178.800000000003</v>
      </c>
      <c r="R317" s="37">
        <f t="shared" si="37"/>
        <v>3183.6199999999953</v>
      </c>
      <c r="S317" s="59">
        <f t="shared" si="38"/>
        <v>0.33083354234595586</v>
      </c>
      <c r="T317">
        <f t="shared" si="39"/>
        <v>313</v>
      </c>
    </row>
    <row r="318" spans="2:20">
      <c r="B318" s="47">
        <f t="shared" si="32"/>
        <v>357</v>
      </c>
      <c r="C318" s="51">
        <f t="shared" si="33"/>
        <v>33504.436860068257</v>
      </c>
      <c r="D318" s="48">
        <f t="shared" si="34"/>
        <v>512.75773195876286</v>
      </c>
      <c r="E318" s="49">
        <v>314</v>
      </c>
      <c r="F318" s="4" t="s">
        <v>355</v>
      </c>
      <c r="G318" s="5" t="s">
        <v>11</v>
      </c>
      <c r="H318" s="6">
        <v>9844</v>
      </c>
      <c r="I318" s="7">
        <v>357</v>
      </c>
      <c r="J318" s="8">
        <v>39267.199999999997</v>
      </c>
      <c r="K318" s="9">
        <v>0.17199999999999999</v>
      </c>
      <c r="L318" s="55">
        <f t="shared" si="35"/>
        <v>38869.299999999996</v>
      </c>
      <c r="M318" s="10">
        <v>397.9</v>
      </c>
      <c r="N318" s="11">
        <v>-0.224</v>
      </c>
      <c r="O318" s="12">
        <v>265812.59999999998</v>
      </c>
      <c r="P318" s="8">
        <f t="shared" si="36"/>
        <v>40052.543999999994</v>
      </c>
      <c r="Q318" s="51">
        <f>IF('Problem1-DATA'!J318&gt;166000,'Problem1-DATA'!L318*0.96,'Problem1-DATA'!L318)</f>
        <v>38869.299999999996</v>
      </c>
      <c r="R318" s="37">
        <f t="shared" si="37"/>
        <v>1183.2439999999988</v>
      </c>
      <c r="S318" s="59">
        <f t="shared" si="38"/>
        <v>1.9737220407137444</v>
      </c>
      <c r="T318">
        <f t="shared" si="39"/>
        <v>314</v>
      </c>
    </row>
    <row r="319" spans="2:20">
      <c r="B319" s="47">
        <f t="shared" si="32"/>
        <v>324</v>
      </c>
      <c r="C319" s="51">
        <f t="shared" si="33"/>
        <v>35760.622710622709</v>
      </c>
      <c r="D319" s="48">
        <f t="shared" si="34"/>
        <v>8240.8620689655163</v>
      </c>
      <c r="E319" s="49">
        <v>315</v>
      </c>
      <c r="F319" s="4" t="s">
        <v>356</v>
      </c>
      <c r="G319" s="5" t="s">
        <v>47</v>
      </c>
      <c r="H319" s="6">
        <v>92117</v>
      </c>
      <c r="I319" s="7">
        <v>324</v>
      </c>
      <c r="J319" s="8">
        <v>39050.6</v>
      </c>
      <c r="K319" s="9">
        <v>9.1999999999999998E-2</v>
      </c>
      <c r="L319" s="55">
        <f t="shared" si="35"/>
        <v>34270.9</v>
      </c>
      <c r="M319" s="10">
        <v>4779.7</v>
      </c>
      <c r="N319" s="11">
        <v>-0.42</v>
      </c>
      <c r="O319" s="12">
        <v>900365.1</v>
      </c>
      <c r="P319" s="8">
        <f t="shared" si="36"/>
        <v>39831.612000000001</v>
      </c>
      <c r="Q319" s="51">
        <f>IF('Problem1-DATA'!J319&gt;166000,'Problem1-DATA'!L319*0.96,'Problem1-DATA'!L319)</f>
        <v>34270.9</v>
      </c>
      <c r="R319" s="37">
        <f t="shared" si="37"/>
        <v>5560.7119999999995</v>
      </c>
      <c r="S319" s="59">
        <f t="shared" si="38"/>
        <v>0.16340188714772888</v>
      </c>
      <c r="T319">
        <f t="shared" si="39"/>
        <v>315</v>
      </c>
    </row>
    <row r="320" spans="2:20">
      <c r="B320" s="47">
        <f t="shared" si="32"/>
        <v>338</v>
      </c>
      <c r="C320" s="51">
        <f t="shared" si="33"/>
        <v>34486.295313881521</v>
      </c>
      <c r="D320" s="48">
        <f t="shared" si="34"/>
        <v>4878.2518210197713</v>
      </c>
      <c r="E320" s="49">
        <v>316</v>
      </c>
      <c r="F320" s="4" t="s">
        <v>357</v>
      </c>
      <c r="G320" s="5" t="s">
        <v>15</v>
      </c>
      <c r="H320" s="6">
        <v>19450</v>
      </c>
      <c r="I320" s="7">
        <v>338</v>
      </c>
      <c r="J320" s="8">
        <v>39004</v>
      </c>
      <c r="K320" s="9">
        <v>0.13100000000000001</v>
      </c>
      <c r="L320" s="55">
        <f t="shared" si="35"/>
        <v>34316</v>
      </c>
      <c r="M320" s="10">
        <v>4688</v>
      </c>
      <c r="N320" s="11">
        <v>-3.9E-2</v>
      </c>
      <c r="O320" s="12">
        <v>28278</v>
      </c>
      <c r="P320" s="8">
        <f t="shared" si="36"/>
        <v>39784.080000000002</v>
      </c>
      <c r="Q320" s="51">
        <f>IF('Problem1-DATA'!J320&gt;166000,'Problem1-DATA'!L320*0.96,'Problem1-DATA'!L320)</f>
        <v>34316</v>
      </c>
      <c r="R320" s="37">
        <f t="shared" si="37"/>
        <v>5468.0800000000017</v>
      </c>
      <c r="S320" s="59">
        <f t="shared" si="38"/>
        <v>0.16639931740614372</v>
      </c>
      <c r="T320">
        <f t="shared" si="39"/>
        <v>316</v>
      </c>
    </row>
    <row r="321" spans="2:20">
      <c r="B321" s="47">
        <f t="shared" si="32"/>
        <v>321</v>
      </c>
      <c r="C321" s="51">
        <f t="shared" si="33"/>
        <v>35853.633854645814</v>
      </c>
      <c r="D321" s="48">
        <f t="shared" si="34"/>
        <v>2608.5251491901108</v>
      </c>
      <c r="E321" s="49">
        <v>317</v>
      </c>
      <c r="F321" s="4" t="s">
        <v>358</v>
      </c>
      <c r="G321" s="5" t="s">
        <v>11</v>
      </c>
      <c r="H321" s="6">
        <v>270000</v>
      </c>
      <c r="I321" s="7">
        <v>321</v>
      </c>
      <c r="J321" s="8">
        <v>38972.9</v>
      </c>
      <c r="K321" s="9">
        <v>8.6999999999999994E-2</v>
      </c>
      <c r="L321" s="55">
        <f t="shared" si="35"/>
        <v>35913.1</v>
      </c>
      <c r="M321" s="10">
        <v>3059.8</v>
      </c>
      <c r="N321" s="11">
        <v>0.17299999999999999</v>
      </c>
      <c r="O321" s="12">
        <v>14326</v>
      </c>
      <c r="P321" s="8">
        <f t="shared" si="36"/>
        <v>39752.358</v>
      </c>
      <c r="Q321" s="51">
        <f>IF('Problem1-DATA'!J321&gt;166000,'Problem1-DATA'!L321*0.96,'Problem1-DATA'!L321)</f>
        <v>35913.1</v>
      </c>
      <c r="R321" s="37">
        <f t="shared" si="37"/>
        <v>3839.2580000000016</v>
      </c>
      <c r="S321" s="59">
        <f t="shared" si="38"/>
        <v>0.25474148637165872</v>
      </c>
      <c r="T321">
        <f t="shared" si="39"/>
        <v>317</v>
      </c>
    </row>
    <row r="322" spans="2:20">
      <c r="B322" s="47">
        <f t="shared" si="32"/>
        <v>399</v>
      </c>
      <c r="C322" s="51">
        <f t="shared" si="33"/>
        <v>29482.410917361642</v>
      </c>
      <c r="D322" s="48">
        <f t="shared" si="34"/>
        <v>-258</v>
      </c>
      <c r="E322" s="49">
        <v>318</v>
      </c>
      <c r="F322" s="4" t="s">
        <v>359</v>
      </c>
      <c r="G322" s="5" t="s">
        <v>13</v>
      </c>
      <c r="H322" s="6">
        <v>104668</v>
      </c>
      <c r="I322" s="7">
        <v>399</v>
      </c>
      <c r="J322" s="8">
        <v>38887.300000000003</v>
      </c>
      <c r="K322" s="9">
        <v>0.31900000000000001</v>
      </c>
      <c r="L322" s="55">
        <f t="shared" si="35"/>
        <v>39145.300000000003</v>
      </c>
      <c r="M322" s="10">
        <v>-258</v>
      </c>
      <c r="N322" s="11">
        <v>0</v>
      </c>
      <c r="O322" s="12">
        <v>44774.8</v>
      </c>
      <c r="P322" s="8">
        <f t="shared" si="36"/>
        <v>39665.046000000002</v>
      </c>
      <c r="Q322" s="51">
        <f>IF('Problem1-DATA'!J322&gt;166000,'Problem1-DATA'!L322*0.96,'Problem1-DATA'!L322)</f>
        <v>39145.300000000003</v>
      </c>
      <c r="R322" s="37">
        <f t="shared" si="37"/>
        <v>519.74599999999919</v>
      </c>
      <c r="S322" s="59">
        <f t="shared" si="38"/>
        <v>-3.0145193798449581</v>
      </c>
      <c r="T322">
        <f t="shared" si="39"/>
        <v>318</v>
      </c>
    </row>
    <row r="323" spans="2:20">
      <c r="B323" s="47">
        <f t="shared" si="32"/>
        <v>363</v>
      </c>
      <c r="C323" s="51">
        <f t="shared" si="33"/>
        <v>32571.068124474346</v>
      </c>
      <c r="D323" s="48">
        <f t="shared" si="34"/>
        <v>6257</v>
      </c>
      <c r="E323" s="49">
        <v>319</v>
      </c>
      <c r="F323" s="4" t="s">
        <v>360</v>
      </c>
      <c r="G323" s="5" t="s">
        <v>11</v>
      </c>
      <c r="H323" s="6">
        <v>10800</v>
      </c>
      <c r="I323" s="7">
        <v>363</v>
      </c>
      <c r="J323" s="8">
        <v>38727</v>
      </c>
      <c r="K323" s="9">
        <v>0.189</v>
      </c>
      <c r="L323" s="55">
        <f t="shared" si="35"/>
        <v>32470</v>
      </c>
      <c r="M323" s="10">
        <v>6257</v>
      </c>
      <c r="N323" s="11">
        <v>0</v>
      </c>
      <c r="O323" s="12">
        <v>69980</v>
      </c>
      <c r="P323" s="8">
        <f t="shared" si="36"/>
        <v>39501.54</v>
      </c>
      <c r="Q323" s="51">
        <f>IF('Problem1-DATA'!J323&gt;166000,'Problem1-DATA'!L323*0.96,'Problem1-DATA'!L323)</f>
        <v>32470</v>
      </c>
      <c r="R323" s="37">
        <f t="shared" si="37"/>
        <v>7031.5400000000009</v>
      </c>
      <c r="S323" s="59">
        <f t="shared" si="38"/>
        <v>0.12378775771136341</v>
      </c>
      <c r="T323">
        <f t="shared" si="39"/>
        <v>319</v>
      </c>
    </row>
    <row r="324" spans="2:20">
      <c r="B324" s="47">
        <f t="shared" si="32"/>
        <v>336</v>
      </c>
      <c r="C324" s="51">
        <f t="shared" si="33"/>
        <v>34516.050495942291</v>
      </c>
      <c r="D324" s="48">
        <f t="shared" si="34"/>
        <v>2862.3</v>
      </c>
      <c r="E324" s="49">
        <v>320</v>
      </c>
      <c r="F324" s="4" t="s">
        <v>361</v>
      </c>
      <c r="G324" s="5" t="s">
        <v>22</v>
      </c>
      <c r="H324" s="6">
        <v>83500</v>
      </c>
      <c r="I324" s="7">
        <v>336</v>
      </c>
      <c r="J324" s="8">
        <v>38278.300000000003</v>
      </c>
      <c r="K324" s="9">
        <v>0.109</v>
      </c>
      <c r="L324" s="55">
        <f t="shared" si="35"/>
        <v>35416</v>
      </c>
      <c r="M324" s="10">
        <v>2862.3</v>
      </c>
      <c r="N324" s="11">
        <v>0</v>
      </c>
      <c r="O324" s="12">
        <v>1443122.6</v>
      </c>
      <c r="P324" s="8">
        <f t="shared" si="36"/>
        <v>39043.866000000002</v>
      </c>
      <c r="Q324" s="51">
        <f>IF('Problem1-DATA'!J324&gt;166000,'Problem1-DATA'!L324*0.96,'Problem1-DATA'!L324)</f>
        <v>35416</v>
      </c>
      <c r="R324" s="37">
        <f t="shared" si="37"/>
        <v>3627.8660000000018</v>
      </c>
      <c r="S324" s="59">
        <f t="shared" si="38"/>
        <v>0.2674653250882163</v>
      </c>
      <c r="T324">
        <f t="shared" si="39"/>
        <v>320</v>
      </c>
    </row>
    <row r="325" spans="2:20">
      <c r="B325" s="47">
        <f t="shared" si="32"/>
        <v>303</v>
      </c>
      <c r="C325" s="51">
        <f t="shared" si="33"/>
        <v>37724.479682854319</v>
      </c>
      <c r="D325" s="48">
        <f t="shared" si="34"/>
        <v>409.40170940170941</v>
      </c>
      <c r="E325" s="49">
        <v>321</v>
      </c>
      <c r="F325" s="4" t="s">
        <v>362</v>
      </c>
      <c r="G325" s="5" t="s">
        <v>22</v>
      </c>
      <c r="H325" s="6">
        <v>116400</v>
      </c>
      <c r="I325" s="7">
        <v>303</v>
      </c>
      <c r="J325" s="8">
        <v>38064</v>
      </c>
      <c r="K325" s="9">
        <v>8.9999999999999993E-3</v>
      </c>
      <c r="L325" s="55">
        <f t="shared" si="35"/>
        <v>37776.6</v>
      </c>
      <c r="M325" s="10">
        <v>287.39999999999998</v>
      </c>
      <c r="N325" s="11">
        <v>-0.29799999999999999</v>
      </c>
      <c r="O325" s="12">
        <v>30669.200000000001</v>
      </c>
      <c r="P325" s="8">
        <f t="shared" si="36"/>
        <v>38825.279999999999</v>
      </c>
      <c r="Q325" s="51">
        <f>IF('Problem1-DATA'!J325&gt;166000,'Problem1-DATA'!L325*0.96,'Problem1-DATA'!L325)</f>
        <v>37776.6</v>
      </c>
      <c r="R325" s="37">
        <f t="shared" si="37"/>
        <v>1048.6800000000003</v>
      </c>
      <c r="S325" s="59">
        <f t="shared" si="38"/>
        <v>2.6488517745302729</v>
      </c>
      <c r="T325">
        <f t="shared" si="39"/>
        <v>321</v>
      </c>
    </row>
    <row r="326" spans="2:20">
      <c r="B326" s="47">
        <f t="shared" ref="B326:B389" si="40">I326</f>
        <v>346</v>
      </c>
      <c r="C326" s="51">
        <f t="shared" ref="C326:C389" si="41">J326/(1+K326)</f>
        <v>34086.228622862291</v>
      </c>
      <c r="D326" s="48">
        <f t="shared" ref="D326:D389" si="42">M326/(1+N326)</f>
        <v>1606.9625761531768</v>
      </c>
      <c r="E326" s="49">
        <v>322</v>
      </c>
      <c r="F326" s="4" t="s">
        <v>363</v>
      </c>
      <c r="G326" s="5" t="s">
        <v>13</v>
      </c>
      <c r="H326" s="6">
        <v>146346</v>
      </c>
      <c r="I326" s="7">
        <v>346</v>
      </c>
      <c r="J326" s="8">
        <v>37869.800000000003</v>
      </c>
      <c r="K326" s="9">
        <v>0.111</v>
      </c>
      <c r="L326" s="55">
        <f t="shared" ref="L326:L389" si="43">J326-M326</f>
        <v>36023.4</v>
      </c>
      <c r="M326" s="10">
        <v>1846.4</v>
      </c>
      <c r="N326" s="11">
        <v>0.14899999999999999</v>
      </c>
      <c r="O326" s="12">
        <v>47048.1</v>
      </c>
      <c r="P326" s="8">
        <f t="shared" ref="P326:P389" si="44">J326*1.02</f>
        <v>38627.196000000004</v>
      </c>
      <c r="Q326" s="51">
        <f>IF('Problem1-DATA'!J326&gt;166000,'Problem1-DATA'!L326*0.96,'Problem1-DATA'!L326)</f>
        <v>36023.4</v>
      </c>
      <c r="R326" s="37">
        <f t="shared" ref="R326:R389" si="45">P326-Q326</f>
        <v>2603.7960000000021</v>
      </c>
      <c r="S326" s="59">
        <f t="shared" ref="S326:S389" si="46">(R326-M326)/M326</f>
        <v>0.41020147313691613</v>
      </c>
      <c r="T326">
        <f t="shared" ref="T326:T389" si="47">RANK(P326,$P$5:$P$504,0)</f>
        <v>322</v>
      </c>
    </row>
    <row r="327" spans="2:20">
      <c r="B327" s="47">
        <f t="shared" si="40"/>
        <v>343</v>
      </c>
      <c r="C327" s="51">
        <f t="shared" si="41"/>
        <v>34266.666666666664</v>
      </c>
      <c r="D327" s="48">
        <f t="shared" si="42"/>
        <v>2225.5645889792231</v>
      </c>
      <c r="E327" s="49">
        <v>323</v>
      </c>
      <c r="F327" s="4" t="s">
        <v>364</v>
      </c>
      <c r="G327" s="5" t="s">
        <v>13</v>
      </c>
      <c r="H327" s="6">
        <v>179788</v>
      </c>
      <c r="I327" s="7">
        <v>343</v>
      </c>
      <c r="J327" s="8">
        <v>37727.599999999999</v>
      </c>
      <c r="K327" s="9">
        <v>0.10100000000000001</v>
      </c>
      <c r="L327" s="55">
        <f t="shared" si="43"/>
        <v>35263.9</v>
      </c>
      <c r="M327" s="10">
        <v>2463.6999999999998</v>
      </c>
      <c r="N327" s="11">
        <v>0.107</v>
      </c>
      <c r="O327" s="12">
        <v>63496.800000000003</v>
      </c>
      <c r="P327" s="8">
        <f t="shared" si="44"/>
        <v>38482.152000000002</v>
      </c>
      <c r="Q327" s="51">
        <f>IF('Problem1-DATA'!J327&gt;166000,'Problem1-DATA'!L327*0.96,'Problem1-DATA'!L327)</f>
        <v>35263.9</v>
      </c>
      <c r="R327" s="37">
        <f t="shared" si="45"/>
        <v>3218.2520000000004</v>
      </c>
      <c r="S327" s="59">
        <f t="shared" si="46"/>
        <v>0.30626780858059044</v>
      </c>
      <c r="T327">
        <f t="shared" si="47"/>
        <v>323</v>
      </c>
    </row>
    <row r="328" spans="2:20">
      <c r="B328" s="47">
        <f t="shared" si="40"/>
        <v>309</v>
      </c>
      <c r="C328" s="51">
        <f t="shared" si="41"/>
        <v>37165.418719211826</v>
      </c>
      <c r="D328" s="48">
        <f t="shared" si="42"/>
        <v>2390.9930715935334</v>
      </c>
      <c r="E328" s="49">
        <v>324</v>
      </c>
      <c r="F328" s="4" t="s">
        <v>365</v>
      </c>
      <c r="G328" s="5" t="s">
        <v>27</v>
      </c>
      <c r="H328" s="6">
        <v>42950</v>
      </c>
      <c r="I328" s="7">
        <v>309</v>
      </c>
      <c r="J328" s="8">
        <v>37722.9</v>
      </c>
      <c r="K328" s="9">
        <v>1.4999999999999999E-2</v>
      </c>
      <c r="L328" s="55">
        <f t="shared" si="43"/>
        <v>35652.300000000003</v>
      </c>
      <c r="M328" s="10">
        <v>2070.6</v>
      </c>
      <c r="N328" s="11">
        <v>-0.13400000000000001</v>
      </c>
      <c r="O328" s="12">
        <v>380597.4</v>
      </c>
      <c r="P328" s="8">
        <f t="shared" si="44"/>
        <v>38477.358</v>
      </c>
      <c r="Q328" s="51">
        <f>IF('Problem1-DATA'!J328&gt;166000,'Problem1-DATA'!L328*0.96,'Problem1-DATA'!L328)</f>
        <v>35652.300000000003</v>
      </c>
      <c r="R328" s="37">
        <f t="shared" si="45"/>
        <v>2825.0579999999973</v>
      </c>
      <c r="S328" s="59">
        <f t="shared" si="46"/>
        <v>0.36436685018834997</v>
      </c>
      <c r="T328">
        <f t="shared" si="47"/>
        <v>324</v>
      </c>
    </row>
    <row r="329" spans="2:20">
      <c r="B329" s="47">
        <f t="shared" si="40"/>
        <v>308</v>
      </c>
      <c r="C329" s="51">
        <f t="shared" si="41"/>
        <v>37214.299900695143</v>
      </c>
      <c r="D329" s="48">
        <f t="shared" si="42"/>
        <v>585.07265521796558</v>
      </c>
      <c r="E329" s="49">
        <v>325</v>
      </c>
      <c r="F329" s="4" t="s">
        <v>366</v>
      </c>
      <c r="G329" s="5" t="s">
        <v>216</v>
      </c>
      <c r="H329" s="6">
        <v>197000</v>
      </c>
      <c r="I329" s="7">
        <v>308</v>
      </c>
      <c r="J329" s="8">
        <v>37474.800000000003</v>
      </c>
      <c r="K329" s="9">
        <v>7.0000000000000001E-3</v>
      </c>
      <c r="L329" s="55">
        <f t="shared" si="43"/>
        <v>37031.9</v>
      </c>
      <c r="M329" s="10">
        <v>442.9</v>
      </c>
      <c r="N329" s="11">
        <v>-0.24299999999999999</v>
      </c>
      <c r="O329" s="12">
        <v>32084.1</v>
      </c>
      <c r="P329" s="8">
        <f t="shared" si="44"/>
        <v>38224.296000000002</v>
      </c>
      <c r="Q329" s="51">
        <f>IF('Problem1-DATA'!J329&gt;166000,'Problem1-DATA'!L329*0.96,'Problem1-DATA'!L329)</f>
        <v>37031.9</v>
      </c>
      <c r="R329" s="37">
        <f t="shared" si="45"/>
        <v>1192.3960000000006</v>
      </c>
      <c r="S329" s="59">
        <f t="shared" si="46"/>
        <v>1.6922465567848288</v>
      </c>
      <c r="T329">
        <f t="shared" si="47"/>
        <v>325</v>
      </c>
    </row>
    <row r="330" spans="2:20">
      <c r="B330" s="47">
        <f t="shared" si="40"/>
        <v>320</v>
      </c>
      <c r="C330" s="51">
        <f t="shared" si="41"/>
        <v>35881.861804222652</v>
      </c>
      <c r="D330" s="48">
        <f t="shared" si="42"/>
        <v>1280.5736322005303</v>
      </c>
      <c r="E330" s="49">
        <v>326</v>
      </c>
      <c r="F330" s="4" t="s">
        <v>367</v>
      </c>
      <c r="G330" s="5" t="s">
        <v>40</v>
      </c>
      <c r="H330" s="6">
        <v>203865</v>
      </c>
      <c r="I330" s="7">
        <v>320</v>
      </c>
      <c r="J330" s="8">
        <v>37388.9</v>
      </c>
      <c r="K330" s="9">
        <v>4.2000000000000003E-2</v>
      </c>
      <c r="L330" s="55">
        <f t="shared" si="43"/>
        <v>32075.800000000003</v>
      </c>
      <c r="M330" s="10">
        <v>5313.1</v>
      </c>
      <c r="N330" s="11">
        <v>3.149</v>
      </c>
      <c r="O330" s="12">
        <v>48482.6</v>
      </c>
      <c r="P330" s="8">
        <f t="shared" si="44"/>
        <v>38136.678</v>
      </c>
      <c r="Q330" s="51">
        <f>IF('Problem1-DATA'!J330&gt;166000,'Problem1-DATA'!L330*0.96,'Problem1-DATA'!L330)</f>
        <v>32075.800000000003</v>
      </c>
      <c r="R330" s="37">
        <f t="shared" si="45"/>
        <v>6060.877999999997</v>
      </c>
      <c r="S330" s="59">
        <f t="shared" si="46"/>
        <v>0.14074231616193872</v>
      </c>
      <c r="T330">
        <f t="shared" si="47"/>
        <v>326</v>
      </c>
    </row>
    <row r="331" spans="2:20">
      <c r="B331" s="47">
        <f t="shared" si="40"/>
        <v>342</v>
      </c>
      <c r="C331" s="51">
        <f t="shared" si="41"/>
        <v>34254.078826764431</v>
      </c>
      <c r="D331" s="48">
        <f t="shared" si="42"/>
        <v>2132.9681274900399</v>
      </c>
      <c r="E331" s="49">
        <v>327</v>
      </c>
      <c r="F331" s="4" t="s">
        <v>368</v>
      </c>
      <c r="G331" s="5" t="s">
        <v>27</v>
      </c>
      <c r="H331" s="6">
        <v>44947</v>
      </c>
      <c r="I331" s="7">
        <v>342</v>
      </c>
      <c r="J331" s="8">
        <v>37371.199999999997</v>
      </c>
      <c r="K331" s="9">
        <v>9.0999999999999998E-2</v>
      </c>
      <c r="L331" s="55">
        <f t="shared" si="43"/>
        <v>35229.699999999997</v>
      </c>
      <c r="M331" s="10">
        <v>2141.5</v>
      </c>
      <c r="N331" s="11">
        <v>4.0000000000000001E-3</v>
      </c>
      <c r="O331" s="12">
        <v>39161.800000000003</v>
      </c>
      <c r="P331" s="8">
        <f t="shared" si="44"/>
        <v>38118.623999999996</v>
      </c>
      <c r="Q331" s="51">
        <f>IF('Problem1-DATA'!J331&gt;166000,'Problem1-DATA'!L331*0.96,'Problem1-DATA'!L331)</f>
        <v>35229.699999999997</v>
      </c>
      <c r="R331" s="37">
        <f t="shared" si="45"/>
        <v>2888.9239999999991</v>
      </c>
      <c r="S331" s="59">
        <f t="shared" si="46"/>
        <v>0.34901891197758539</v>
      </c>
      <c r="T331">
        <f t="shared" si="47"/>
        <v>327</v>
      </c>
    </row>
    <row r="332" spans="2:20">
      <c r="B332" s="47">
        <f t="shared" si="40"/>
        <v>341</v>
      </c>
      <c r="C332" s="51">
        <f t="shared" si="41"/>
        <v>34306.703397612488</v>
      </c>
      <c r="D332" s="48">
        <f t="shared" si="42"/>
        <v>2212.8309572301428</v>
      </c>
      <c r="E332" s="49">
        <v>328</v>
      </c>
      <c r="F332" s="4" t="s">
        <v>369</v>
      </c>
      <c r="G332" s="5" t="s">
        <v>35</v>
      </c>
      <c r="H332" s="6">
        <v>146600</v>
      </c>
      <c r="I332" s="7">
        <v>341</v>
      </c>
      <c r="J332" s="8">
        <v>37360</v>
      </c>
      <c r="K332" s="9">
        <v>8.8999999999999996E-2</v>
      </c>
      <c r="L332" s="55">
        <f t="shared" si="43"/>
        <v>35187</v>
      </c>
      <c r="M332" s="10">
        <v>2173</v>
      </c>
      <c r="N332" s="11">
        <v>-1.7999999999999999E-2</v>
      </c>
      <c r="O332" s="12">
        <v>44441</v>
      </c>
      <c r="P332" s="8">
        <f t="shared" si="44"/>
        <v>38107.199999999997</v>
      </c>
      <c r="Q332" s="51">
        <f>IF('Problem1-DATA'!J332&gt;166000,'Problem1-DATA'!L332*0.96,'Problem1-DATA'!L332)</f>
        <v>35187</v>
      </c>
      <c r="R332" s="37">
        <f t="shared" si="45"/>
        <v>2920.1999999999971</v>
      </c>
      <c r="S332" s="59">
        <f t="shared" si="46"/>
        <v>0.34385641969627112</v>
      </c>
      <c r="T332">
        <f t="shared" si="47"/>
        <v>328</v>
      </c>
    </row>
    <row r="333" spans="2:20">
      <c r="B333" s="47">
        <f t="shared" si="40"/>
        <v>394</v>
      </c>
      <c r="C333" s="51">
        <f t="shared" si="41"/>
        <v>29743.391719745221</v>
      </c>
      <c r="D333" s="48">
        <f t="shared" si="42"/>
        <v>2158.9790337283503</v>
      </c>
      <c r="E333" s="49">
        <v>329</v>
      </c>
      <c r="F333" s="4" t="s">
        <v>370</v>
      </c>
      <c r="G333" s="5" t="s">
        <v>11</v>
      </c>
      <c r="H333" s="6">
        <v>74413</v>
      </c>
      <c r="I333" s="7">
        <v>394</v>
      </c>
      <c r="J333" s="8">
        <v>37357.699999999997</v>
      </c>
      <c r="K333" s="9">
        <v>0.25600000000000001</v>
      </c>
      <c r="L333" s="55">
        <f t="shared" si="43"/>
        <v>34989.299999999996</v>
      </c>
      <c r="M333" s="10">
        <v>2368.4</v>
      </c>
      <c r="N333" s="11">
        <v>9.7000000000000003E-2</v>
      </c>
      <c r="O333" s="12">
        <v>70108</v>
      </c>
      <c r="P333" s="8">
        <f t="shared" si="44"/>
        <v>38104.853999999999</v>
      </c>
      <c r="Q333" s="51">
        <f>IF('Problem1-DATA'!J333&gt;166000,'Problem1-DATA'!L333*0.96,'Problem1-DATA'!L333)</f>
        <v>34989.299999999996</v>
      </c>
      <c r="R333" s="37">
        <f t="shared" si="45"/>
        <v>3115.5540000000037</v>
      </c>
      <c r="S333" s="59">
        <f t="shared" si="46"/>
        <v>0.31546782638068044</v>
      </c>
      <c r="T333">
        <f t="shared" si="47"/>
        <v>329</v>
      </c>
    </row>
    <row r="334" spans="2:20">
      <c r="B334" s="47">
        <f t="shared" si="40"/>
        <v>315</v>
      </c>
      <c r="C334" s="51">
        <f t="shared" si="41"/>
        <v>36761.105626850942</v>
      </c>
      <c r="D334" s="48">
        <f t="shared" si="42"/>
        <v>116.64383561643837</v>
      </c>
      <c r="E334" s="49">
        <v>330</v>
      </c>
      <c r="F334" s="4" t="s">
        <v>371</v>
      </c>
      <c r="G334" s="5" t="s">
        <v>11</v>
      </c>
      <c r="H334" s="6">
        <v>14000</v>
      </c>
      <c r="I334" s="7">
        <v>315</v>
      </c>
      <c r="J334" s="8">
        <v>37239</v>
      </c>
      <c r="K334" s="9">
        <v>1.2999999999999999E-2</v>
      </c>
      <c r="L334" s="55">
        <f t="shared" si="43"/>
        <v>36898.400000000001</v>
      </c>
      <c r="M334" s="10">
        <v>340.6</v>
      </c>
      <c r="N334" s="11">
        <v>1.92</v>
      </c>
      <c r="O334" s="12">
        <v>12986.6</v>
      </c>
      <c r="P334" s="8">
        <f t="shared" si="44"/>
        <v>37983.78</v>
      </c>
      <c r="Q334" s="51">
        <f>IF('Problem1-DATA'!J334&gt;166000,'Problem1-DATA'!L334*0.96,'Problem1-DATA'!L334)</f>
        <v>36898.400000000001</v>
      </c>
      <c r="R334" s="37">
        <f t="shared" si="45"/>
        <v>1085.3799999999974</v>
      </c>
      <c r="S334" s="59">
        <f t="shared" si="46"/>
        <v>2.1866705813270619</v>
      </c>
      <c r="T334">
        <f t="shared" si="47"/>
        <v>330</v>
      </c>
    </row>
    <row r="335" spans="2:20">
      <c r="B335" s="47">
        <f t="shared" si="40"/>
        <v>282</v>
      </c>
      <c r="C335" s="51">
        <f t="shared" si="41"/>
        <v>39481.063829787236</v>
      </c>
      <c r="D335" s="48">
        <f t="shared" si="42"/>
        <v>1031.1377245508982</v>
      </c>
      <c r="E335" s="49">
        <v>331</v>
      </c>
      <c r="F335" s="4" t="s">
        <v>372</v>
      </c>
      <c r="G335" s="5" t="s">
        <v>216</v>
      </c>
      <c r="H335" s="6">
        <v>30000</v>
      </c>
      <c r="I335" s="7">
        <v>282</v>
      </c>
      <c r="J335" s="8">
        <v>37112.199999999997</v>
      </c>
      <c r="K335" s="9">
        <v>-0.06</v>
      </c>
      <c r="L335" s="55">
        <f t="shared" si="43"/>
        <v>36079</v>
      </c>
      <c r="M335" s="10">
        <v>1033.2</v>
      </c>
      <c r="N335" s="11">
        <v>2E-3</v>
      </c>
      <c r="O335" s="12">
        <v>331211.90000000002</v>
      </c>
      <c r="P335" s="8">
        <f t="shared" si="44"/>
        <v>37854.443999999996</v>
      </c>
      <c r="Q335" s="51">
        <f>IF('Problem1-DATA'!J335&gt;166000,'Problem1-DATA'!L335*0.96,'Problem1-DATA'!L335)</f>
        <v>36079</v>
      </c>
      <c r="R335" s="37">
        <f t="shared" si="45"/>
        <v>1775.4439999999959</v>
      </c>
      <c r="S335" s="59">
        <f t="shared" si="46"/>
        <v>0.71839334107626385</v>
      </c>
      <c r="T335">
        <f t="shared" si="47"/>
        <v>331</v>
      </c>
    </row>
    <row r="336" spans="2:20">
      <c r="B336" s="47">
        <f t="shared" si="40"/>
        <v>257</v>
      </c>
      <c r="C336" s="51">
        <f t="shared" si="41"/>
        <v>42485.091743119265</v>
      </c>
      <c r="D336" s="48">
        <f t="shared" si="42"/>
        <v>397.93281653746772</v>
      </c>
      <c r="E336" s="49">
        <v>332</v>
      </c>
      <c r="F336" s="4" t="s">
        <v>373</v>
      </c>
      <c r="G336" s="5" t="s">
        <v>35</v>
      </c>
      <c r="H336" s="6">
        <v>14943</v>
      </c>
      <c r="I336" s="7">
        <v>257</v>
      </c>
      <c r="J336" s="8">
        <v>37047</v>
      </c>
      <c r="K336" s="9">
        <v>-0.128</v>
      </c>
      <c r="L336" s="55">
        <f t="shared" si="43"/>
        <v>36585</v>
      </c>
      <c r="M336" s="10">
        <v>462</v>
      </c>
      <c r="N336" s="11">
        <v>0.161</v>
      </c>
      <c r="O336" s="12">
        <v>207570</v>
      </c>
      <c r="P336" s="8">
        <f t="shared" si="44"/>
        <v>37787.94</v>
      </c>
      <c r="Q336" s="51">
        <f>IF('Problem1-DATA'!J336&gt;166000,'Problem1-DATA'!L336*0.96,'Problem1-DATA'!L336)</f>
        <v>36585</v>
      </c>
      <c r="R336" s="37">
        <f t="shared" si="45"/>
        <v>1202.9400000000023</v>
      </c>
      <c r="S336" s="59">
        <f t="shared" si="46"/>
        <v>1.6037662337662388</v>
      </c>
      <c r="T336">
        <f t="shared" si="47"/>
        <v>332</v>
      </c>
    </row>
    <row r="337" spans="2:20">
      <c r="B337" s="47">
        <f t="shared" si="40"/>
        <v>427</v>
      </c>
      <c r="C337" s="51">
        <f t="shared" si="41"/>
        <v>27801.951951951949</v>
      </c>
      <c r="D337" s="48">
        <f t="shared" si="42"/>
        <v>623.19826786266617</v>
      </c>
      <c r="E337" s="49">
        <v>333</v>
      </c>
      <c r="F337" s="4" t="s">
        <v>374</v>
      </c>
      <c r="G337" s="5" t="s">
        <v>13</v>
      </c>
      <c r="H337" s="6">
        <v>130455</v>
      </c>
      <c r="I337" s="7">
        <v>427</v>
      </c>
      <c r="J337" s="8">
        <v>37032.199999999997</v>
      </c>
      <c r="K337" s="9">
        <v>0.33200000000000002</v>
      </c>
      <c r="L337" s="55">
        <f t="shared" si="43"/>
        <v>35017.399999999994</v>
      </c>
      <c r="M337" s="10">
        <v>2014.8</v>
      </c>
      <c r="N337" s="11">
        <v>2.2330000000000001</v>
      </c>
      <c r="O337" s="12">
        <v>29052.7</v>
      </c>
      <c r="P337" s="8">
        <f t="shared" si="44"/>
        <v>37772.843999999997</v>
      </c>
      <c r="Q337" s="51">
        <f>IF('Problem1-DATA'!J337&gt;166000,'Problem1-DATA'!L337*0.96,'Problem1-DATA'!L337)</f>
        <v>35017.399999999994</v>
      </c>
      <c r="R337" s="37">
        <f t="shared" si="45"/>
        <v>2755.4440000000031</v>
      </c>
      <c r="S337" s="59">
        <f t="shared" si="46"/>
        <v>0.36760174707167126</v>
      </c>
      <c r="T337">
        <f t="shared" si="47"/>
        <v>333</v>
      </c>
    </row>
    <row r="338" spans="2:20">
      <c r="B338" s="47">
        <f t="shared" si="40"/>
        <v>311</v>
      </c>
      <c r="C338" s="51">
        <f t="shared" si="41"/>
        <v>36894.182547642929</v>
      </c>
      <c r="D338" s="48">
        <f t="shared" si="42"/>
        <v>914.1</v>
      </c>
      <c r="E338" s="49">
        <v>334</v>
      </c>
      <c r="F338" s="4" t="s">
        <v>375</v>
      </c>
      <c r="G338" s="5" t="s">
        <v>27</v>
      </c>
      <c r="H338" s="6">
        <v>80744</v>
      </c>
      <c r="I338" s="7">
        <v>311</v>
      </c>
      <c r="J338" s="8">
        <v>36783.5</v>
      </c>
      <c r="K338" s="9">
        <v>-3.0000000000000001E-3</v>
      </c>
      <c r="L338" s="55">
        <f t="shared" si="43"/>
        <v>35869.4</v>
      </c>
      <c r="M338" s="10">
        <v>914.1</v>
      </c>
      <c r="N338" s="11">
        <v>0</v>
      </c>
      <c r="O338" s="12">
        <v>46469</v>
      </c>
      <c r="P338" s="8">
        <f t="shared" si="44"/>
        <v>37519.17</v>
      </c>
      <c r="Q338" s="51">
        <f>IF('Problem1-DATA'!J338&gt;166000,'Problem1-DATA'!L338*0.96,'Problem1-DATA'!L338)</f>
        <v>35869.4</v>
      </c>
      <c r="R338" s="37">
        <f t="shared" si="45"/>
        <v>1649.7699999999968</v>
      </c>
      <c r="S338" s="59">
        <f t="shared" si="46"/>
        <v>0.80480253801553081</v>
      </c>
      <c r="T338">
        <f t="shared" si="47"/>
        <v>334</v>
      </c>
    </row>
    <row r="339" spans="2:20">
      <c r="B339" s="47">
        <f t="shared" si="40"/>
        <v>442</v>
      </c>
      <c r="C339" s="51">
        <f t="shared" si="41"/>
        <v>26639.927536231884</v>
      </c>
      <c r="D339" s="48">
        <f t="shared" si="42"/>
        <v>9416.9333333333325</v>
      </c>
      <c r="E339" s="49">
        <v>335</v>
      </c>
      <c r="F339" s="4" t="s">
        <v>376</v>
      </c>
      <c r="G339" s="5" t="s">
        <v>33</v>
      </c>
      <c r="H339" s="6">
        <v>33000</v>
      </c>
      <c r="I339" s="7">
        <v>442</v>
      </c>
      <c r="J339" s="8">
        <v>36763.1</v>
      </c>
      <c r="K339" s="9">
        <v>0.38</v>
      </c>
      <c r="L339" s="55">
        <f t="shared" si="43"/>
        <v>22637.699999999997</v>
      </c>
      <c r="M339" s="10">
        <v>14125.4</v>
      </c>
      <c r="N339" s="11">
        <v>0.5</v>
      </c>
      <c r="O339" s="12">
        <v>57056.9</v>
      </c>
      <c r="P339" s="8">
        <f t="shared" si="44"/>
        <v>37498.362000000001</v>
      </c>
      <c r="Q339" s="51">
        <f>IF('Problem1-DATA'!J339&gt;166000,'Problem1-DATA'!L339*0.96,'Problem1-DATA'!L339)</f>
        <v>22637.699999999997</v>
      </c>
      <c r="R339" s="37">
        <f t="shared" si="45"/>
        <v>14860.662000000004</v>
      </c>
      <c r="S339" s="59">
        <f t="shared" si="46"/>
        <v>5.2052472850326666E-2</v>
      </c>
      <c r="T339">
        <f t="shared" si="47"/>
        <v>335</v>
      </c>
    </row>
    <row r="340" spans="2:20">
      <c r="B340" s="47">
        <f t="shared" si="40"/>
        <v>325</v>
      </c>
      <c r="C340" s="51">
        <f t="shared" si="41"/>
        <v>35696.498054474709</v>
      </c>
      <c r="D340" s="48">
        <f t="shared" si="42"/>
        <v>5505.6179775280898</v>
      </c>
      <c r="E340" s="49">
        <v>336</v>
      </c>
      <c r="F340" s="4" t="s">
        <v>377</v>
      </c>
      <c r="G340" s="5" t="s">
        <v>99</v>
      </c>
      <c r="H340" s="6">
        <v>70270</v>
      </c>
      <c r="I340" s="7">
        <v>325</v>
      </c>
      <c r="J340" s="8">
        <v>36696</v>
      </c>
      <c r="K340" s="9">
        <v>2.8000000000000001E-2</v>
      </c>
      <c r="L340" s="55">
        <f t="shared" si="43"/>
        <v>29836</v>
      </c>
      <c r="M340" s="10">
        <v>6860</v>
      </c>
      <c r="N340" s="11">
        <v>0.246</v>
      </c>
      <c r="O340" s="12">
        <v>88190</v>
      </c>
      <c r="P340" s="8">
        <f t="shared" si="44"/>
        <v>37429.919999999998</v>
      </c>
      <c r="Q340" s="51">
        <f>IF('Problem1-DATA'!J340&gt;166000,'Problem1-DATA'!L340*0.96,'Problem1-DATA'!L340)</f>
        <v>29836</v>
      </c>
      <c r="R340" s="37">
        <f t="shared" si="45"/>
        <v>7593.9199999999983</v>
      </c>
      <c r="S340" s="59">
        <f t="shared" si="46"/>
        <v>0.10698542274052453</v>
      </c>
      <c r="T340">
        <f t="shared" si="47"/>
        <v>336</v>
      </c>
    </row>
    <row r="341" spans="2:20">
      <c r="B341" s="47">
        <f t="shared" si="40"/>
        <v>403</v>
      </c>
      <c r="C341" s="51">
        <f t="shared" si="41"/>
        <v>29250.760608486784</v>
      </c>
      <c r="D341" s="48">
        <f t="shared" si="42"/>
        <v>2798.3903420523134</v>
      </c>
      <c r="E341" s="49">
        <v>337</v>
      </c>
      <c r="F341" s="4" t="s">
        <v>378</v>
      </c>
      <c r="G341" s="5" t="s">
        <v>11</v>
      </c>
      <c r="H341" s="6">
        <v>7000</v>
      </c>
      <c r="I341" s="7">
        <v>403</v>
      </c>
      <c r="J341" s="8">
        <v>36534.199999999997</v>
      </c>
      <c r="K341" s="9">
        <v>0.249</v>
      </c>
      <c r="L341" s="55">
        <f t="shared" si="43"/>
        <v>32361.799999999996</v>
      </c>
      <c r="M341" s="10">
        <v>4172.3999999999996</v>
      </c>
      <c r="N341" s="11">
        <v>0.49099999999999999</v>
      </c>
      <c r="O341" s="12">
        <v>56969.8</v>
      </c>
      <c r="P341" s="8">
        <f t="shared" si="44"/>
        <v>37264.883999999998</v>
      </c>
      <c r="Q341" s="51">
        <f>IF('Problem1-DATA'!J341&gt;166000,'Problem1-DATA'!L341*0.96,'Problem1-DATA'!L341)</f>
        <v>32361.799999999996</v>
      </c>
      <c r="R341" s="37">
        <f t="shared" si="45"/>
        <v>4903.0840000000026</v>
      </c>
      <c r="S341" s="59">
        <f t="shared" si="46"/>
        <v>0.17512319048988664</v>
      </c>
      <c r="T341">
        <f t="shared" si="47"/>
        <v>337</v>
      </c>
    </row>
    <row r="342" spans="2:20">
      <c r="B342" s="47">
        <f t="shared" si="40"/>
        <v>375</v>
      </c>
      <c r="C342" s="51">
        <f t="shared" si="41"/>
        <v>31687.239583333332</v>
      </c>
      <c r="D342" s="48">
        <f t="shared" si="42"/>
        <v>147.19350073855244</v>
      </c>
      <c r="E342" s="49">
        <v>338</v>
      </c>
      <c r="F342" s="4" t="s">
        <v>379</v>
      </c>
      <c r="G342" s="5" t="s">
        <v>13</v>
      </c>
      <c r="H342" s="6">
        <v>10350</v>
      </c>
      <c r="I342" s="7">
        <v>375</v>
      </c>
      <c r="J342" s="8">
        <v>36503.699999999997</v>
      </c>
      <c r="K342" s="9">
        <v>0.152</v>
      </c>
      <c r="L342" s="55">
        <f t="shared" si="43"/>
        <v>36304.399999999994</v>
      </c>
      <c r="M342" s="10">
        <v>199.3</v>
      </c>
      <c r="N342" s="11">
        <v>0.35399999999999998</v>
      </c>
      <c r="O342" s="12">
        <v>16891.8</v>
      </c>
      <c r="P342" s="8">
        <f t="shared" si="44"/>
        <v>37233.773999999998</v>
      </c>
      <c r="Q342" s="51">
        <f>IF('Problem1-DATA'!J342&gt;166000,'Problem1-DATA'!L342*0.96,'Problem1-DATA'!L342)</f>
        <v>36304.399999999994</v>
      </c>
      <c r="R342" s="37">
        <f t="shared" si="45"/>
        <v>929.37400000000343</v>
      </c>
      <c r="S342" s="59">
        <f t="shared" si="46"/>
        <v>3.6631911690918386</v>
      </c>
      <c r="T342">
        <f t="shared" si="47"/>
        <v>338</v>
      </c>
    </row>
    <row r="343" spans="2:20">
      <c r="B343" s="47">
        <f t="shared" si="40"/>
        <v>329</v>
      </c>
      <c r="C343" s="51">
        <f t="shared" si="41"/>
        <v>35266.634429400387</v>
      </c>
      <c r="D343" s="48">
        <f t="shared" si="42"/>
        <v>1214.1809290953545</v>
      </c>
      <c r="E343" s="49">
        <v>339</v>
      </c>
      <c r="F343" s="4" t="s">
        <v>380</v>
      </c>
      <c r="G343" s="5" t="s">
        <v>27</v>
      </c>
      <c r="H343" s="6">
        <v>119732</v>
      </c>
      <c r="I343" s="7">
        <v>329</v>
      </c>
      <c r="J343" s="8">
        <v>36465.699999999997</v>
      </c>
      <c r="K343" s="9">
        <v>3.4000000000000002E-2</v>
      </c>
      <c r="L343" s="55">
        <f t="shared" si="43"/>
        <v>35472.5</v>
      </c>
      <c r="M343" s="10">
        <v>993.2</v>
      </c>
      <c r="N343" s="11">
        <v>-0.182</v>
      </c>
      <c r="O343" s="12">
        <v>33901.5</v>
      </c>
      <c r="P343" s="8">
        <f t="shared" si="44"/>
        <v>37195.013999999996</v>
      </c>
      <c r="Q343" s="51">
        <f>IF('Problem1-DATA'!J343&gt;166000,'Problem1-DATA'!L343*0.96,'Problem1-DATA'!L343)</f>
        <v>35472.5</v>
      </c>
      <c r="R343" s="37">
        <f t="shared" si="45"/>
        <v>1722.5139999999956</v>
      </c>
      <c r="S343" s="59">
        <f t="shared" si="46"/>
        <v>0.7343072895690651</v>
      </c>
      <c r="T343">
        <f t="shared" si="47"/>
        <v>339</v>
      </c>
    </row>
    <row r="344" spans="2:20">
      <c r="B344" s="47">
        <f t="shared" si="40"/>
        <v>364</v>
      </c>
      <c r="C344" s="51">
        <f t="shared" si="41"/>
        <v>32565.594280607686</v>
      </c>
      <c r="D344" s="48">
        <f t="shared" si="42"/>
        <v>1062.0454545454545</v>
      </c>
      <c r="E344" s="49">
        <v>340</v>
      </c>
      <c r="F344" s="4" t="s">
        <v>381</v>
      </c>
      <c r="G344" s="5" t="s">
        <v>13</v>
      </c>
      <c r="H344" s="6">
        <v>31290</v>
      </c>
      <c r="I344" s="7">
        <v>364</v>
      </c>
      <c r="J344" s="8">
        <v>36440.9</v>
      </c>
      <c r="K344" s="9">
        <v>0.11899999999999999</v>
      </c>
      <c r="L344" s="55">
        <f t="shared" si="43"/>
        <v>34571.700000000004</v>
      </c>
      <c r="M344" s="10">
        <v>1869.2</v>
      </c>
      <c r="N344" s="11">
        <v>0.76</v>
      </c>
      <c r="O344" s="12">
        <v>33173.699999999997</v>
      </c>
      <c r="P344" s="8">
        <f t="shared" si="44"/>
        <v>37169.718000000001</v>
      </c>
      <c r="Q344" s="51">
        <f>IF('Problem1-DATA'!J344&gt;166000,'Problem1-DATA'!L344*0.96,'Problem1-DATA'!L344)</f>
        <v>34571.700000000004</v>
      </c>
      <c r="R344" s="37">
        <f t="shared" si="45"/>
        <v>2598.0179999999964</v>
      </c>
      <c r="S344" s="59">
        <f t="shared" si="46"/>
        <v>0.38990905200085402</v>
      </c>
      <c r="T344">
        <f t="shared" si="47"/>
        <v>340</v>
      </c>
    </row>
    <row r="345" spans="2:20">
      <c r="B345" s="47">
        <f t="shared" si="40"/>
        <v>340</v>
      </c>
      <c r="C345" s="51">
        <f t="shared" si="41"/>
        <v>34336.792452830188</v>
      </c>
      <c r="D345" s="48">
        <f t="shared" si="42"/>
        <v>4239.0350877192986</v>
      </c>
      <c r="E345" s="49">
        <v>341</v>
      </c>
      <c r="F345" s="4" t="s">
        <v>382</v>
      </c>
      <c r="G345" s="5" t="s">
        <v>11</v>
      </c>
      <c r="H345" s="6">
        <v>73100</v>
      </c>
      <c r="I345" s="7">
        <v>340</v>
      </c>
      <c r="J345" s="8">
        <v>36397</v>
      </c>
      <c r="K345" s="9">
        <v>0.06</v>
      </c>
      <c r="L345" s="55">
        <f t="shared" si="43"/>
        <v>34464</v>
      </c>
      <c r="M345" s="10">
        <v>1933</v>
      </c>
      <c r="N345" s="11">
        <v>-0.54400000000000004</v>
      </c>
      <c r="O345" s="12">
        <v>22536</v>
      </c>
      <c r="P345" s="8">
        <f t="shared" si="44"/>
        <v>37124.94</v>
      </c>
      <c r="Q345" s="51">
        <f>IF('Problem1-DATA'!J345&gt;166000,'Problem1-DATA'!L345*0.96,'Problem1-DATA'!L345)</f>
        <v>34464</v>
      </c>
      <c r="R345" s="37">
        <f t="shared" si="45"/>
        <v>2660.9400000000023</v>
      </c>
      <c r="S345" s="59">
        <f t="shared" si="46"/>
        <v>0.37658561821003744</v>
      </c>
      <c r="T345">
        <f t="shared" si="47"/>
        <v>341</v>
      </c>
    </row>
    <row r="346" spans="2:20">
      <c r="B346" s="47">
        <f t="shared" si="40"/>
        <v>334</v>
      </c>
      <c r="C346" s="51">
        <f t="shared" si="41"/>
        <v>34828.42105263158</v>
      </c>
      <c r="D346" s="48">
        <f t="shared" si="42"/>
        <v>2291.8190567853703</v>
      </c>
      <c r="E346" s="49">
        <v>342</v>
      </c>
      <c r="F346" s="4" t="s">
        <v>383</v>
      </c>
      <c r="G346" s="5" t="s">
        <v>11</v>
      </c>
      <c r="H346" s="6">
        <v>202000</v>
      </c>
      <c r="I346" s="7">
        <v>334</v>
      </c>
      <c r="J346" s="8">
        <v>36395.699999999997</v>
      </c>
      <c r="K346" s="9">
        <v>4.4999999999999998E-2</v>
      </c>
      <c r="L346" s="55">
        <f t="shared" si="43"/>
        <v>34014.5</v>
      </c>
      <c r="M346" s="10">
        <v>2381.1999999999998</v>
      </c>
      <c r="N346" s="11">
        <v>3.9E-2</v>
      </c>
      <c r="O346" s="12">
        <v>18982.5</v>
      </c>
      <c r="P346" s="8">
        <f t="shared" si="44"/>
        <v>37123.613999999994</v>
      </c>
      <c r="Q346" s="51">
        <f>IF('Problem1-DATA'!J346&gt;166000,'Problem1-DATA'!L346*0.96,'Problem1-DATA'!L346)</f>
        <v>34014.5</v>
      </c>
      <c r="R346" s="37">
        <f t="shared" si="45"/>
        <v>3109.1139999999941</v>
      </c>
      <c r="S346" s="59">
        <f t="shared" si="46"/>
        <v>0.30569208802284326</v>
      </c>
      <c r="T346">
        <f t="shared" si="47"/>
        <v>342</v>
      </c>
    </row>
    <row r="347" spans="2:20">
      <c r="B347" s="47">
        <f t="shared" si="40"/>
        <v>383</v>
      </c>
      <c r="C347" s="51">
        <f t="shared" si="41"/>
        <v>30960.650128314799</v>
      </c>
      <c r="D347" s="48">
        <f t="shared" si="42"/>
        <v>2911.2271540469974</v>
      </c>
      <c r="E347" s="49">
        <v>343</v>
      </c>
      <c r="F347" s="4" t="s">
        <v>384</v>
      </c>
      <c r="G347" s="5" t="s">
        <v>11</v>
      </c>
      <c r="H347" s="6">
        <v>105600</v>
      </c>
      <c r="I347" s="7">
        <v>383</v>
      </c>
      <c r="J347" s="8">
        <v>36193</v>
      </c>
      <c r="K347" s="9">
        <v>0.16900000000000001</v>
      </c>
      <c r="L347" s="55">
        <f t="shared" si="43"/>
        <v>32848</v>
      </c>
      <c r="M347" s="10">
        <v>3345</v>
      </c>
      <c r="N347" s="11">
        <v>0.14899999999999999</v>
      </c>
      <c r="O347" s="12">
        <v>45408</v>
      </c>
      <c r="P347" s="8">
        <f t="shared" si="44"/>
        <v>36916.86</v>
      </c>
      <c r="Q347" s="51">
        <f>IF('Problem1-DATA'!J347&gt;166000,'Problem1-DATA'!L347*0.96,'Problem1-DATA'!L347)</f>
        <v>32848</v>
      </c>
      <c r="R347" s="37">
        <f t="shared" si="45"/>
        <v>4068.8600000000006</v>
      </c>
      <c r="S347" s="59">
        <f t="shared" si="46"/>
        <v>0.21640059790732455</v>
      </c>
      <c r="T347">
        <f t="shared" si="47"/>
        <v>343</v>
      </c>
    </row>
    <row r="348" spans="2:20">
      <c r="B348" s="47">
        <f t="shared" si="40"/>
        <v>356</v>
      </c>
      <c r="C348" s="51">
        <f t="shared" si="41"/>
        <v>33536.812674743713</v>
      </c>
      <c r="D348" s="48">
        <f t="shared" si="42"/>
        <v>3771.1069418386496</v>
      </c>
      <c r="E348" s="49">
        <v>344</v>
      </c>
      <c r="F348" s="4" t="s">
        <v>385</v>
      </c>
      <c r="G348" s="5" t="s">
        <v>11</v>
      </c>
      <c r="H348" s="6">
        <v>33383</v>
      </c>
      <c r="I348" s="7">
        <v>356</v>
      </c>
      <c r="J348" s="8">
        <v>35985</v>
      </c>
      <c r="K348" s="9">
        <v>7.2999999999999995E-2</v>
      </c>
      <c r="L348" s="55">
        <f t="shared" si="43"/>
        <v>33975</v>
      </c>
      <c r="M348" s="10">
        <v>2010</v>
      </c>
      <c r="N348" s="11">
        <v>-0.46700000000000003</v>
      </c>
      <c r="O348" s="12">
        <v>119666</v>
      </c>
      <c r="P348" s="8">
        <f t="shared" si="44"/>
        <v>36704.699999999997</v>
      </c>
      <c r="Q348" s="51">
        <f>IF('Problem1-DATA'!J348&gt;166000,'Problem1-DATA'!L348*0.96,'Problem1-DATA'!L348)</f>
        <v>33975</v>
      </c>
      <c r="R348" s="37">
        <f t="shared" si="45"/>
        <v>2729.6999999999971</v>
      </c>
      <c r="S348" s="59">
        <f t="shared" si="46"/>
        <v>0.35805970149253585</v>
      </c>
      <c r="T348">
        <f t="shared" si="47"/>
        <v>344</v>
      </c>
    </row>
    <row r="349" spans="2:20">
      <c r="B349" s="47">
        <f t="shared" si="40"/>
        <v>317</v>
      </c>
      <c r="C349" s="51">
        <f t="shared" si="41"/>
        <v>36378.963414634149</v>
      </c>
      <c r="D349" s="48">
        <f t="shared" si="42"/>
        <v>2157.8699340245053</v>
      </c>
      <c r="E349" s="49">
        <v>345</v>
      </c>
      <c r="F349" s="4" t="s">
        <v>386</v>
      </c>
      <c r="G349" s="5" t="s">
        <v>27</v>
      </c>
      <c r="H349" s="6">
        <v>195056</v>
      </c>
      <c r="I349" s="7">
        <v>317</v>
      </c>
      <c r="J349" s="8">
        <v>35796.9</v>
      </c>
      <c r="K349" s="9">
        <v>-1.6E-2</v>
      </c>
      <c r="L349" s="55">
        <f t="shared" si="43"/>
        <v>33507.4</v>
      </c>
      <c r="M349" s="10">
        <v>2289.5</v>
      </c>
      <c r="N349" s="11">
        <v>6.0999999999999999E-2</v>
      </c>
      <c r="O349" s="12">
        <v>44662.400000000001</v>
      </c>
      <c r="P349" s="8">
        <f t="shared" si="44"/>
        <v>36512.838000000003</v>
      </c>
      <c r="Q349" s="51">
        <f>IF('Problem1-DATA'!J349&gt;166000,'Problem1-DATA'!L349*0.96,'Problem1-DATA'!L349)</f>
        <v>33507.4</v>
      </c>
      <c r="R349" s="37">
        <f t="shared" si="45"/>
        <v>3005.4380000000019</v>
      </c>
      <c r="S349" s="59">
        <f t="shared" si="46"/>
        <v>0.31270495741428345</v>
      </c>
      <c r="T349">
        <f t="shared" si="47"/>
        <v>345</v>
      </c>
    </row>
    <row r="350" spans="2:20">
      <c r="B350" s="47">
        <f t="shared" si="40"/>
        <v>345</v>
      </c>
      <c r="C350" s="51">
        <f t="shared" si="41"/>
        <v>34211.281070745696</v>
      </c>
      <c r="D350" s="48">
        <f t="shared" si="42"/>
        <v>2203.8652130822597</v>
      </c>
      <c r="E350" s="49">
        <v>346</v>
      </c>
      <c r="F350" s="4" t="s">
        <v>387</v>
      </c>
      <c r="G350" s="5" t="s">
        <v>216</v>
      </c>
      <c r="H350" s="6">
        <v>12000</v>
      </c>
      <c r="I350" s="7">
        <v>345</v>
      </c>
      <c r="J350" s="8">
        <v>35785</v>
      </c>
      <c r="K350" s="9">
        <v>4.5999999999999999E-2</v>
      </c>
      <c r="L350" s="55">
        <f t="shared" si="43"/>
        <v>33561.300000000003</v>
      </c>
      <c r="M350" s="10">
        <v>2223.6999999999998</v>
      </c>
      <c r="N350" s="11">
        <v>8.9999999999999993E-3</v>
      </c>
      <c r="O350" s="12">
        <v>122221</v>
      </c>
      <c r="P350" s="8">
        <f t="shared" si="44"/>
        <v>36500.699999999997</v>
      </c>
      <c r="Q350" s="51">
        <f>IF('Problem1-DATA'!J350&gt;166000,'Problem1-DATA'!L350*0.96,'Problem1-DATA'!L350)</f>
        <v>33561.300000000003</v>
      </c>
      <c r="R350" s="37">
        <f t="shared" si="45"/>
        <v>2939.3999999999942</v>
      </c>
      <c r="S350" s="59">
        <f t="shared" si="46"/>
        <v>0.32185096910554228</v>
      </c>
      <c r="T350">
        <f t="shared" si="47"/>
        <v>346</v>
      </c>
    </row>
    <row r="351" spans="2:20">
      <c r="B351" s="47">
        <f t="shared" si="40"/>
        <v>359</v>
      </c>
      <c r="C351" s="51">
        <f t="shared" si="41"/>
        <v>33198.234200743493</v>
      </c>
      <c r="D351" s="48">
        <f t="shared" si="42"/>
        <v>-152.80000000000001</v>
      </c>
      <c r="E351" s="49">
        <v>347</v>
      </c>
      <c r="F351" s="4" t="s">
        <v>388</v>
      </c>
      <c r="G351" s="5" t="s">
        <v>13</v>
      </c>
      <c r="H351" s="6">
        <v>112859</v>
      </c>
      <c r="I351" s="7">
        <v>359</v>
      </c>
      <c r="J351" s="8">
        <v>35721.300000000003</v>
      </c>
      <c r="K351" s="9">
        <v>7.5999999999999998E-2</v>
      </c>
      <c r="L351" s="55">
        <f t="shared" si="43"/>
        <v>35874.100000000006</v>
      </c>
      <c r="M351" s="10">
        <v>-152.80000000000001</v>
      </c>
      <c r="N351" s="11">
        <v>0</v>
      </c>
      <c r="O351" s="12">
        <v>33772.300000000003</v>
      </c>
      <c r="P351" s="8">
        <f t="shared" si="44"/>
        <v>36435.726000000002</v>
      </c>
      <c r="Q351" s="51">
        <f>IF('Problem1-DATA'!J351&gt;166000,'Problem1-DATA'!L351*0.96,'Problem1-DATA'!L351)</f>
        <v>35874.100000000006</v>
      </c>
      <c r="R351" s="37">
        <f t="shared" si="45"/>
        <v>561.62599999999657</v>
      </c>
      <c r="S351" s="59">
        <f t="shared" si="46"/>
        <v>-4.6755628272251082</v>
      </c>
      <c r="T351">
        <f t="shared" si="47"/>
        <v>347</v>
      </c>
    </row>
    <row r="352" spans="2:20">
      <c r="B352" s="47">
        <f t="shared" si="40"/>
        <v>254</v>
      </c>
      <c r="C352" s="51">
        <f t="shared" si="41"/>
        <v>42810.07194244604</v>
      </c>
      <c r="D352" s="48">
        <f t="shared" si="42"/>
        <v>4422.9069767441861</v>
      </c>
      <c r="E352" s="49">
        <v>348</v>
      </c>
      <c r="F352" s="4" t="s">
        <v>389</v>
      </c>
      <c r="G352" s="5" t="s">
        <v>25</v>
      </c>
      <c r="H352" s="6">
        <v>43302</v>
      </c>
      <c r="I352" s="7">
        <v>254</v>
      </c>
      <c r="J352" s="8">
        <v>35703.599999999999</v>
      </c>
      <c r="K352" s="9">
        <v>-0.16600000000000001</v>
      </c>
      <c r="L352" s="55">
        <f t="shared" si="43"/>
        <v>31899.899999999998</v>
      </c>
      <c r="M352" s="10">
        <v>3803.7</v>
      </c>
      <c r="N352" s="11">
        <v>-0.14000000000000001</v>
      </c>
      <c r="O352" s="12">
        <v>62092.3</v>
      </c>
      <c r="P352" s="8">
        <f t="shared" si="44"/>
        <v>36417.671999999999</v>
      </c>
      <c r="Q352" s="51">
        <f>IF('Problem1-DATA'!J352&gt;166000,'Problem1-DATA'!L352*0.96,'Problem1-DATA'!L352)</f>
        <v>31899.899999999998</v>
      </c>
      <c r="R352" s="37">
        <f t="shared" si="45"/>
        <v>4517.7720000000008</v>
      </c>
      <c r="S352" s="59">
        <f t="shared" si="46"/>
        <v>0.18773089360359677</v>
      </c>
      <c r="T352">
        <f t="shared" si="47"/>
        <v>348</v>
      </c>
    </row>
    <row r="353" spans="2:20">
      <c r="B353" s="47">
        <f t="shared" si="40"/>
        <v>313</v>
      </c>
      <c r="C353" s="51">
        <f t="shared" si="41"/>
        <v>36979.149377593363</v>
      </c>
      <c r="D353" s="48">
        <f t="shared" si="42"/>
        <v>1528.5251215559158</v>
      </c>
      <c r="E353" s="49">
        <v>349</v>
      </c>
      <c r="F353" s="4" t="s">
        <v>390</v>
      </c>
      <c r="G353" s="5" t="s">
        <v>27</v>
      </c>
      <c r="H353" s="6">
        <v>132138</v>
      </c>
      <c r="I353" s="7">
        <v>313</v>
      </c>
      <c r="J353" s="8">
        <v>35647.9</v>
      </c>
      <c r="K353" s="9">
        <v>-3.5999999999999997E-2</v>
      </c>
      <c r="L353" s="55">
        <f t="shared" si="43"/>
        <v>34704.800000000003</v>
      </c>
      <c r="M353" s="10">
        <v>943.1</v>
      </c>
      <c r="N353" s="11">
        <v>-0.38300000000000001</v>
      </c>
      <c r="O353" s="12">
        <v>28055</v>
      </c>
      <c r="P353" s="8">
        <f t="shared" si="44"/>
        <v>36360.858</v>
      </c>
      <c r="Q353" s="51">
        <f>IF('Problem1-DATA'!J353&gt;166000,'Problem1-DATA'!L353*0.96,'Problem1-DATA'!L353)</f>
        <v>34704.800000000003</v>
      </c>
      <c r="R353" s="37">
        <f t="shared" si="45"/>
        <v>1656.0579999999973</v>
      </c>
      <c r="S353" s="59">
        <f t="shared" si="46"/>
        <v>0.75597285547661675</v>
      </c>
      <c r="T353">
        <f t="shared" si="47"/>
        <v>349</v>
      </c>
    </row>
    <row r="354" spans="2:20">
      <c r="B354" s="47">
        <f t="shared" si="40"/>
        <v>367</v>
      </c>
      <c r="C354" s="51">
        <f t="shared" si="41"/>
        <v>32129.12885662432</v>
      </c>
      <c r="D354" s="48">
        <f t="shared" si="42"/>
        <v>5214.9700598802383</v>
      </c>
      <c r="E354" s="49">
        <v>350</v>
      </c>
      <c r="F354" s="4" t="s">
        <v>391</v>
      </c>
      <c r="G354" s="5" t="s">
        <v>27</v>
      </c>
      <c r="H354" s="6">
        <v>59132</v>
      </c>
      <c r="I354" s="7">
        <v>367</v>
      </c>
      <c r="J354" s="8">
        <v>35406.300000000003</v>
      </c>
      <c r="K354" s="9">
        <v>0.10199999999999999</v>
      </c>
      <c r="L354" s="55">
        <f t="shared" si="43"/>
        <v>34535.4</v>
      </c>
      <c r="M354" s="10">
        <v>870.9</v>
      </c>
      <c r="N354" s="11">
        <v>-0.83299999999999996</v>
      </c>
      <c r="O354" s="12">
        <v>1814332.9</v>
      </c>
      <c r="P354" s="8">
        <f t="shared" si="44"/>
        <v>36114.426000000007</v>
      </c>
      <c r="Q354" s="51">
        <f>IF('Problem1-DATA'!J354&gt;166000,'Problem1-DATA'!L354*0.96,'Problem1-DATA'!L354)</f>
        <v>34535.4</v>
      </c>
      <c r="R354" s="37">
        <f t="shared" si="45"/>
        <v>1579.0260000000053</v>
      </c>
      <c r="S354" s="59">
        <f t="shared" si="46"/>
        <v>0.81309679641750532</v>
      </c>
      <c r="T354">
        <f t="shared" si="47"/>
        <v>350</v>
      </c>
    </row>
    <row r="355" spans="2:20">
      <c r="B355" s="47">
        <f t="shared" si="40"/>
        <v>352</v>
      </c>
      <c r="C355" s="51">
        <f t="shared" si="41"/>
        <v>33605.318138651477</v>
      </c>
      <c r="D355" s="48">
        <f t="shared" si="42"/>
        <v>1911.25</v>
      </c>
      <c r="E355" s="49">
        <v>351</v>
      </c>
      <c r="F355" s="4" t="s">
        <v>392</v>
      </c>
      <c r="G355" s="5" t="s">
        <v>27</v>
      </c>
      <c r="H355" s="6">
        <v>72020</v>
      </c>
      <c r="I355" s="7">
        <v>352</v>
      </c>
      <c r="J355" s="8">
        <v>35386.400000000001</v>
      </c>
      <c r="K355" s="9">
        <v>5.2999999999999999E-2</v>
      </c>
      <c r="L355" s="55">
        <f t="shared" si="43"/>
        <v>33857.4</v>
      </c>
      <c r="M355" s="10">
        <v>1529</v>
      </c>
      <c r="N355" s="11">
        <v>-0.2</v>
      </c>
      <c r="O355" s="12">
        <v>50352.5</v>
      </c>
      <c r="P355" s="8">
        <f t="shared" si="44"/>
        <v>36094.128000000004</v>
      </c>
      <c r="Q355" s="51">
        <f>IF('Problem1-DATA'!J355&gt;166000,'Problem1-DATA'!L355*0.96,'Problem1-DATA'!L355)</f>
        <v>33857.4</v>
      </c>
      <c r="R355" s="37">
        <f t="shared" si="45"/>
        <v>2236.7280000000028</v>
      </c>
      <c r="S355" s="59">
        <f t="shared" si="46"/>
        <v>0.46286984957488736</v>
      </c>
      <c r="T355">
        <f t="shared" si="47"/>
        <v>351</v>
      </c>
    </row>
    <row r="356" spans="2:20">
      <c r="B356" s="47">
        <f t="shared" si="40"/>
        <v>374</v>
      </c>
      <c r="C356" s="51">
        <f t="shared" si="41"/>
        <v>31885.662759242558</v>
      </c>
      <c r="D356" s="48">
        <f t="shared" si="42"/>
        <v>4503.4389140271496</v>
      </c>
      <c r="E356" s="49">
        <v>352</v>
      </c>
      <c r="F356" s="4" t="s">
        <v>393</v>
      </c>
      <c r="G356" s="5" t="s">
        <v>13</v>
      </c>
      <c r="H356" s="6">
        <v>300000</v>
      </c>
      <c r="I356" s="7">
        <v>374</v>
      </c>
      <c r="J356" s="8">
        <v>35361.199999999997</v>
      </c>
      <c r="K356" s="9">
        <v>0.109</v>
      </c>
      <c r="L356" s="55">
        <f t="shared" si="43"/>
        <v>30384.899999999998</v>
      </c>
      <c r="M356" s="10">
        <v>4976.3</v>
      </c>
      <c r="N356" s="11">
        <v>0.105</v>
      </c>
      <c r="O356" s="12">
        <v>157392.79999999999</v>
      </c>
      <c r="P356" s="8">
        <f t="shared" si="44"/>
        <v>36068.423999999999</v>
      </c>
      <c r="Q356" s="51">
        <f>IF('Problem1-DATA'!J356&gt;166000,'Problem1-DATA'!L356*0.96,'Problem1-DATA'!L356)</f>
        <v>30384.899999999998</v>
      </c>
      <c r="R356" s="37">
        <f t="shared" si="45"/>
        <v>5683.5240000000013</v>
      </c>
      <c r="S356" s="59">
        <f t="shared" si="46"/>
        <v>0.14211844141229449</v>
      </c>
      <c r="T356">
        <f t="shared" si="47"/>
        <v>352</v>
      </c>
    </row>
    <row r="357" spans="2:20">
      <c r="B357" s="47">
        <f t="shared" si="40"/>
        <v>189</v>
      </c>
      <c r="C357" s="51">
        <f t="shared" si="41"/>
        <v>52458.184523809534</v>
      </c>
      <c r="D357" s="48">
        <f t="shared" si="42"/>
        <v>4899.9999999999991</v>
      </c>
      <c r="E357" s="49">
        <v>353</v>
      </c>
      <c r="F357" s="4" t="s">
        <v>394</v>
      </c>
      <c r="G357" s="5" t="s">
        <v>22</v>
      </c>
      <c r="H357" s="6">
        <v>64928</v>
      </c>
      <c r="I357" s="7">
        <v>189</v>
      </c>
      <c r="J357" s="8">
        <v>35251.9</v>
      </c>
      <c r="K357" s="9">
        <v>-0.32800000000000001</v>
      </c>
      <c r="L357" s="55">
        <f t="shared" si="43"/>
        <v>29514</v>
      </c>
      <c r="M357" s="10">
        <v>5737.9</v>
      </c>
      <c r="N357" s="11">
        <v>0.17100000000000001</v>
      </c>
      <c r="O357" s="12">
        <v>1015661.3</v>
      </c>
      <c r="P357" s="8">
        <f t="shared" si="44"/>
        <v>35956.938000000002</v>
      </c>
      <c r="Q357" s="51">
        <f>IF('Problem1-DATA'!J357&gt;166000,'Problem1-DATA'!L357*0.96,'Problem1-DATA'!L357)</f>
        <v>29514</v>
      </c>
      <c r="R357" s="37">
        <f t="shared" si="45"/>
        <v>6442.9380000000019</v>
      </c>
      <c r="S357" s="59">
        <f t="shared" si="46"/>
        <v>0.12287387371686546</v>
      </c>
      <c r="T357">
        <f t="shared" si="47"/>
        <v>353</v>
      </c>
    </row>
    <row r="358" spans="2:20">
      <c r="B358" s="47">
        <f t="shared" si="40"/>
        <v>398</v>
      </c>
      <c r="C358" s="51">
        <f t="shared" si="41"/>
        <v>29612.6582278481</v>
      </c>
      <c r="D358" s="48">
        <f t="shared" si="42"/>
        <v>1466.2674650698602</v>
      </c>
      <c r="E358" s="49">
        <v>354</v>
      </c>
      <c r="F358" s="4" t="s">
        <v>395</v>
      </c>
      <c r="G358" s="5" t="s">
        <v>27</v>
      </c>
      <c r="H358" s="6">
        <v>9476</v>
      </c>
      <c r="I358" s="7">
        <v>398</v>
      </c>
      <c r="J358" s="8">
        <v>35091</v>
      </c>
      <c r="K358" s="9">
        <v>0.185</v>
      </c>
      <c r="L358" s="55">
        <f t="shared" si="43"/>
        <v>34356.400000000001</v>
      </c>
      <c r="M358" s="10">
        <v>734.6</v>
      </c>
      <c r="N358" s="11">
        <v>-0.499</v>
      </c>
      <c r="O358" s="12">
        <v>26116.400000000001</v>
      </c>
      <c r="P358" s="8">
        <f t="shared" si="44"/>
        <v>35792.82</v>
      </c>
      <c r="Q358" s="51">
        <f>IF('Problem1-DATA'!J358&gt;166000,'Problem1-DATA'!L358*0.96,'Problem1-DATA'!L358)</f>
        <v>34356.400000000001</v>
      </c>
      <c r="R358" s="37">
        <f t="shared" si="45"/>
        <v>1436.4199999999983</v>
      </c>
      <c r="S358" s="59">
        <f t="shared" si="46"/>
        <v>0.95537707595970356</v>
      </c>
      <c r="T358">
        <f t="shared" si="47"/>
        <v>354</v>
      </c>
    </row>
    <row r="359" spans="2:20">
      <c r="B359" s="47">
        <f t="shared" si="40"/>
        <v>304</v>
      </c>
      <c r="C359" s="51">
        <f t="shared" si="41"/>
        <v>37710.860215053763</v>
      </c>
      <c r="D359" s="48">
        <f t="shared" si="42"/>
        <v>776.62276575729072</v>
      </c>
      <c r="E359" s="49">
        <v>355</v>
      </c>
      <c r="F359" s="4" t="s">
        <v>396</v>
      </c>
      <c r="G359" s="5" t="s">
        <v>47</v>
      </c>
      <c r="H359" s="6">
        <v>132388</v>
      </c>
      <c r="I359" s="7">
        <v>304</v>
      </c>
      <c r="J359" s="8">
        <v>35071.1</v>
      </c>
      <c r="K359" s="9">
        <v>-7.0000000000000007E-2</v>
      </c>
      <c r="L359" s="55">
        <f t="shared" si="43"/>
        <v>33420</v>
      </c>
      <c r="M359" s="10">
        <v>1651.1</v>
      </c>
      <c r="N359" s="11">
        <v>1.1259999999999999</v>
      </c>
      <c r="O359" s="12">
        <v>238753.3</v>
      </c>
      <c r="P359" s="8">
        <f t="shared" si="44"/>
        <v>35772.521999999997</v>
      </c>
      <c r="Q359" s="51">
        <f>IF('Problem1-DATA'!J359&gt;166000,'Problem1-DATA'!L359*0.96,'Problem1-DATA'!L359)</f>
        <v>33420</v>
      </c>
      <c r="R359" s="37">
        <f t="shared" si="45"/>
        <v>2352.5219999999972</v>
      </c>
      <c r="S359" s="59">
        <f t="shared" si="46"/>
        <v>0.42482102840530395</v>
      </c>
      <c r="T359">
        <f t="shared" si="47"/>
        <v>355</v>
      </c>
    </row>
    <row r="360" spans="2:20">
      <c r="B360" s="47">
        <f t="shared" si="40"/>
        <v>358</v>
      </c>
      <c r="C360" s="51">
        <f t="shared" si="41"/>
        <v>32743.580131209001</v>
      </c>
      <c r="D360" s="48">
        <f t="shared" si="42"/>
        <v>881.47041243275555</v>
      </c>
      <c r="E360" s="49">
        <v>356</v>
      </c>
      <c r="F360" s="4" t="s">
        <v>397</v>
      </c>
      <c r="G360" s="5" t="s">
        <v>27</v>
      </c>
      <c r="H360" s="6">
        <v>62083</v>
      </c>
      <c r="I360" s="7">
        <v>358</v>
      </c>
      <c r="J360" s="8">
        <v>34937.4</v>
      </c>
      <c r="K360" s="9">
        <v>6.7000000000000004E-2</v>
      </c>
      <c r="L360" s="55">
        <f t="shared" si="43"/>
        <v>33462.700000000004</v>
      </c>
      <c r="M360" s="10">
        <v>1474.7</v>
      </c>
      <c r="N360" s="11">
        <v>0.67300000000000004</v>
      </c>
      <c r="O360" s="12">
        <v>42551.7</v>
      </c>
      <c r="P360" s="8">
        <f t="shared" si="44"/>
        <v>35636.148000000001</v>
      </c>
      <c r="Q360" s="51">
        <f>IF('Problem1-DATA'!J360&gt;166000,'Problem1-DATA'!L360*0.96,'Problem1-DATA'!L360)</f>
        <v>33462.700000000004</v>
      </c>
      <c r="R360" s="37">
        <f t="shared" si="45"/>
        <v>2173.4479999999967</v>
      </c>
      <c r="S360" s="59">
        <f t="shared" si="46"/>
        <v>0.47382382857530114</v>
      </c>
      <c r="T360">
        <f t="shared" si="47"/>
        <v>356</v>
      </c>
    </row>
    <row r="361" spans="2:20">
      <c r="B361" s="47">
        <f t="shared" si="40"/>
        <v>348</v>
      </c>
      <c r="C361" s="51">
        <f t="shared" si="41"/>
        <v>33900.87378640777</v>
      </c>
      <c r="D361" s="48">
        <f t="shared" si="42"/>
        <v>1947.2222222222219</v>
      </c>
      <c r="E361" s="49">
        <v>357</v>
      </c>
      <c r="F361" s="4" t="s">
        <v>398</v>
      </c>
      <c r="G361" s="5" t="s">
        <v>27</v>
      </c>
      <c r="H361" s="6">
        <v>67721</v>
      </c>
      <c r="I361" s="7">
        <v>348</v>
      </c>
      <c r="J361" s="8">
        <v>34917.9</v>
      </c>
      <c r="K361" s="9">
        <v>0.03</v>
      </c>
      <c r="L361" s="55">
        <f t="shared" si="43"/>
        <v>33305.599999999999</v>
      </c>
      <c r="M361" s="10">
        <v>1612.3</v>
      </c>
      <c r="N361" s="11">
        <v>-0.17199999999999999</v>
      </c>
      <c r="O361" s="12">
        <v>30739.8</v>
      </c>
      <c r="P361" s="8">
        <f t="shared" si="44"/>
        <v>35616.258000000002</v>
      </c>
      <c r="Q361" s="51">
        <f>IF('Problem1-DATA'!J361&gt;166000,'Problem1-DATA'!L361*0.96,'Problem1-DATA'!L361)</f>
        <v>33305.599999999999</v>
      </c>
      <c r="R361" s="37">
        <f t="shared" si="45"/>
        <v>2310.6580000000031</v>
      </c>
      <c r="S361" s="59">
        <f t="shared" si="46"/>
        <v>0.43314395583948589</v>
      </c>
      <c r="T361">
        <f t="shared" si="47"/>
        <v>357</v>
      </c>
    </row>
    <row r="362" spans="2:20">
      <c r="B362" s="47">
        <f t="shared" si="40"/>
        <v>370</v>
      </c>
      <c r="C362" s="51">
        <f t="shared" si="41"/>
        <v>31961.503208065995</v>
      </c>
      <c r="D362" s="48">
        <f t="shared" si="42"/>
        <v>113.47150259067359</v>
      </c>
      <c r="E362" s="49">
        <v>358</v>
      </c>
      <c r="F362" s="4" t="s">
        <v>399</v>
      </c>
      <c r="G362" s="5" t="s">
        <v>13</v>
      </c>
      <c r="H362" s="6">
        <v>23194</v>
      </c>
      <c r="I362" s="7">
        <v>370</v>
      </c>
      <c r="J362" s="8">
        <v>34870</v>
      </c>
      <c r="K362" s="9">
        <v>9.0999999999999998E-2</v>
      </c>
      <c r="L362" s="55">
        <f t="shared" si="43"/>
        <v>34738.6</v>
      </c>
      <c r="M362" s="10">
        <v>131.4</v>
      </c>
      <c r="N362" s="11">
        <v>0.158</v>
      </c>
      <c r="O362" s="12">
        <v>18618.3</v>
      </c>
      <c r="P362" s="8">
        <f t="shared" si="44"/>
        <v>35567.4</v>
      </c>
      <c r="Q362" s="51">
        <f>IF('Problem1-DATA'!J362&gt;166000,'Problem1-DATA'!L362*0.96,'Problem1-DATA'!L362)</f>
        <v>34738.6</v>
      </c>
      <c r="R362" s="37">
        <f t="shared" si="45"/>
        <v>828.80000000000291</v>
      </c>
      <c r="S362" s="59">
        <f t="shared" si="46"/>
        <v>5.3074581430746033</v>
      </c>
      <c r="T362">
        <f t="shared" si="47"/>
        <v>358</v>
      </c>
    </row>
    <row r="363" spans="2:20">
      <c r="B363" s="47">
        <f t="shared" si="40"/>
        <v>385</v>
      </c>
      <c r="C363" s="51">
        <f t="shared" si="41"/>
        <v>32104.629629629628</v>
      </c>
      <c r="D363" s="48">
        <f t="shared" si="42"/>
        <v>682.46844319775596</v>
      </c>
      <c r="E363" s="49">
        <v>359</v>
      </c>
      <c r="F363" s="4" t="s">
        <v>400</v>
      </c>
      <c r="G363" s="5" t="s">
        <v>13</v>
      </c>
      <c r="H363" s="6">
        <v>187959</v>
      </c>
      <c r="I363" s="7">
        <v>385</v>
      </c>
      <c r="J363" s="8">
        <v>34673</v>
      </c>
      <c r="K363" s="9">
        <v>0.08</v>
      </c>
      <c r="L363" s="55">
        <f t="shared" si="43"/>
        <v>34186.400000000001</v>
      </c>
      <c r="M363" s="10">
        <v>486.6</v>
      </c>
      <c r="N363" s="11">
        <v>-0.28699999999999998</v>
      </c>
      <c r="O363" s="12">
        <v>58038.3</v>
      </c>
      <c r="P363" s="8">
        <f t="shared" si="44"/>
        <v>35366.46</v>
      </c>
      <c r="Q363" s="51">
        <f>IF('Problem1-DATA'!J363&gt;166000,'Problem1-DATA'!L363*0.96,'Problem1-DATA'!L363)</f>
        <v>34186.400000000001</v>
      </c>
      <c r="R363" s="37">
        <f t="shared" si="45"/>
        <v>1180.0599999999977</v>
      </c>
      <c r="S363" s="59">
        <f t="shared" si="46"/>
        <v>1.4251130291820748</v>
      </c>
      <c r="T363">
        <f t="shared" si="47"/>
        <v>359</v>
      </c>
    </row>
    <row r="364" spans="2:20">
      <c r="B364" s="47">
        <f t="shared" si="40"/>
        <v>373</v>
      </c>
      <c r="C364" s="51">
        <f t="shared" si="41"/>
        <v>31892.279069767439</v>
      </c>
      <c r="D364" s="48">
        <f t="shared" si="42"/>
        <v>2069.9</v>
      </c>
      <c r="E364" s="49">
        <v>360</v>
      </c>
      <c r="F364" s="4" t="s">
        <v>401</v>
      </c>
      <c r="G364" s="5" t="s">
        <v>35</v>
      </c>
      <c r="H364" s="6">
        <v>45680</v>
      </c>
      <c r="I364" s="7">
        <v>373</v>
      </c>
      <c r="J364" s="8">
        <v>34284.199999999997</v>
      </c>
      <c r="K364" s="9">
        <v>7.4999999999999997E-2</v>
      </c>
      <c r="L364" s="55">
        <f t="shared" si="43"/>
        <v>32214.299999999996</v>
      </c>
      <c r="M364" s="10">
        <v>2069.9</v>
      </c>
      <c r="N364" s="11">
        <v>0</v>
      </c>
      <c r="O364" s="12">
        <v>780308.5</v>
      </c>
      <c r="P364" s="8">
        <f t="shared" si="44"/>
        <v>34969.883999999998</v>
      </c>
      <c r="Q364" s="51">
        <f>IF('Problem1-DATA'!J364&gt;166000,'Problem1-DATA'!L364*0.96,'Problem1-DATA'!L364)</f>
        <v>32214.299999999996</v>
      </c>
      <c r="R364" s="37">
        <f t="shared" si="45"/>
        <v>2755.5840000000026</v>
      </c>
      <c r="S364" s="59">
        <f t="shared" si="46"/>
        <v>0.33126431228561887</v>
      </c>
      <c r="T364">
        <f t="shared" si="47"/>
        <v>360</v>
      </c>
    </row>
    <row r="365" spans="2:20">
      <c r="B365" s="47" t="str">
        <f t="shared" si="40"/>
        <v xml:space="preserve"> -</v>
      </c>
      <c r="C365" s="51">
        <f t="shared" si="41"/>
        <v>23912.150837988826</v>
      </c>
      <c r="D365" s="48">
        <f t="shared" si="42"/>
        <v>383.94160583941607</v>
      </c>
      <c r="E365" s="49">
        <v>361</v>
      </c>
      <c r="F365" s="4" t="s">
        <v>402</v>
      </c>
      <c r="G365" s="5" t="s">
        <v>13</v>
      </c>
      <c r="H365" s="6">
        <v>56088</v>
      </c>
      <c r="I365" s="7" t="s">
        <v>20</v>
      </c>
      <c r="J365" s="8">
        <v>34242.199999999997</v>
      </c>
      <c r="K365" s="9">
        <v>0.432</v>
      </c>
      <c r="L365" s="55">
        <f t="shared" si="43"/>
        <v>33663.599999999999</v>
      </c>
      <c r="M365" s="10">
        <v>578.6</v>
      </c>
      <c r="N365" s="11">
        <v>0.50700000000000001</v>
      </c>
      <c r="O365" s="12">
        <v>8522.6</v>
      </c>
      <c r="P365" s="8">
        <f t="shared" si="44"/>
        <v>34927.043999999994</v>
      </c>
      <c r="Q365" s="51">
        <f>IF('Problem1-DATA'!J365&gt;166000,'Problem1-DATA'!L365*0.96,'Problem1-DATA'!L365)</f>
        <v>33663.599999999999</v>
      </c>
      <c r="R365" s="37">
        <f t="shared" si="45"/>
        <v>1263.4439999999959</v>
      </c>
      <c r="S365" s="59">
        <f t="shared" si="46"/>
        <v>1.1836225371586515</v>
      </c>
      <c r="T365">
        <f t="shared" si="47"/>
        <v>361</v>
      </c>
    </row>
    <row r="366" spans="2:20">
      <c r="B366" s="47">
        <f t="shared" si="40"/>
        <v>395</v>
      </c>
      <c r="C366" s="51">
        <f t="shared" si="41"/>
        <v>29738.662033014767</v>
      </c>
      <c r="D366" s="48">
        <f t="shared" si="42"/>
        <v>198.48837209302326</v>
      </c>
      <c r="E366" s="49">
        <v>362</v>
      </c>
      <c r="F366" s="4" t="s">
        <v>403</v>
      </c>
      <c r="G366" s="5" t="s">
        <v>13</v>
      </c>
      <c r="H366" s="6">
        <v>124678</v>
      </c>
      <c r="I366" s="7">
        <v>395</v>
      </c>
      <c r="J366" s="8">
        <v>34229.199999999997</v>
      </c>
      <c r="K366" s="9">
        <v>0.151</v>
      </c>
      <c r="L366" s="55">
        <f t="shared" si="43"/>
        <v>34058.5</v>
      </c>
      <c r="M366" s="10">
        <v>170.7</v>
      </c>
      <c r="N366" s="11">
        <v>-0.14000000000000001</v>
      </c>
      <c r="O366" s="12">
        <v>157347.6</v>
      </c>
      <c r="P366" s="8">
        <f t="shared" si="44"/>
        <v>34913.784</v>
      </c>
      <c r="Q366" s="51">
        <f>IF('Problem1-DATA'!J366&gt;166000,'Problem1-DATA'!L366*0.96,'Problem1-DATA'!L366)</f>
        <v>34058.5</v>
      </c>
      <c r="R366" s="37">
        <f t="shared" si="45"/>
        <v>855.28399999999965</v>
      </c>
      <c r="S366" s="59">
        <f t="shared" si="46"/>
        <v>4.0104510837726988</v>
      </c>
      <c r="T366">
        <f t="shared" si="47"/>
        <v>362</v>
      </c>
    </row>
    <row r="367" spans="2:20">
      <c r="B367" s="47">
        <f t="shared" si="40"/>
        <v>368</v>
      </c>
      <c r="C367" s="51">
        <f t="shared" si="41"/>
        <v>32129.765258215961</v>
      </c>
      <c r="D367" s="48">
        <f t="shared" si="42"/>
        <v>11340.772128060262</v>
      </c>
      <c r="E367" s="49">
        <v>363</v>
      </c>
      <c r="F367" s="4" t="s">
        <v>404</v>
      </c>
      <c r="G367" s="5" t="s">
        <v>45</v>
      </c>
      <c r="H367" s="6">
        <v>48752</v>
      </c>
      <c r="I367" s="7">
        <v>368</v>
      </c>
      <c r="J367" s="8">
        <v>34218.199999999997</v>
      </c>
      <c r="K367" s="9">
        <v>6.5000000000000002E-2</v>
      </c>
      <c r="L367" s="55">
        <f t="shared" si="43"/>
        <v>22174.299999999996</v>
      </c>
      <c r="M367" s="10">
        <v>12043.9</v>
      </c>
      <c r="N367" s="11">
        <v>6.2E-2</v>
      </c>
      <c r="O367" s="12">
        <v>67999.5</v>
      </c>
      <c r="P367" s="8">
        <f t="shared" si="44"/>
        <v>34902.563999999998</v>
      </c>
      <c r="Q367" s="51">
        <f>IF('Problem1-DATA'!J367&gt;166000,'Problem1-DATA'!L367*0.96,'Problem1-DATA'!L367)</f>
        <v>22174.299999999996</v>
      </c>
      <c r="R367" s="37">
        <f t="shared" si="45"/>
        <v>12728.264000000003</v>
      </c>
      <c r="S367" s="59">
        <f t="shared" si="46"/>
        <v>5.6822457841729276E-2</v>
      </c>
      <c r="T367">
        <f t="shared" si="47"/>
        <v>363</v>
      </c>
    </row>
    <row r="368" spans="2:20">
      <c r="B368" s="47">
        <f t="shared" si="40"/>
        <v>333</v>
      </c>
      <c r="C368" s="51">
        <f t="shared" si="41"/>
        <v>35052.820512820515</v>
      </c>
      <c r="D368" s="48">
        <f t="shared" si="42"/>
        <v>371.64948453608253</v>
      </c>
      <c r="E368" s="49">
        <v>364</v>
      </c>
      <c r="F368" s="4" t="s">
        <v>405</v>
      </c>
      <c r="G368" s="5" t="s">
        <v>13</v>
      </c>
      <c r="H368" s="6">
        <v>129929</v>
      </c>
      <c r="I368" s="7">
        <v>333</v>
      </c>
      <c r="J368" s="8">
        <v>34176.5</v>
      </c>
      <c r="K368" s="9">
        <v>-2.5000000000000001E-2</v>
      </c>
      <c r="L368" s="55">
        <f t="shared" si="43"/>
        <v>33743.9</v>
      </c>
      <c r="M368" s="10">
        <v>432.6</v>
      </c>
      <c r="N368" s="11">
        <v>0.16400000000000001</v>
      </c>
      <c r="O368" s="12">
        <v>57758.7</v>
      </c>
      <c r="P368" s="8">
        <f t="shared" si="44"/>
        <v>34860.03</v>
      </c>
      <c r="Q368" s="51">
        <f>IF('Problem1-DATA'!J368&gt;166000,'Problem1-DATA'!L368*0.96,'Problem1-DATA'!L368)</f>
        <v>33743.9</v>
      </c>
      <c r="R368" s="37">
        <f t="shared" si="45"/>
        <v>1116.1299999999974</v>
      </c>
      <c r="S368" s="59">
        <f t="shared" si="46"/>
        <v>1.5800508552935675</v>
      </c>
      <c r="T368">
        <f t="shared" si="47"/>
        <v>364</v>
      </c>
    </row>
    <row r="369" spans="2:20">
      <c r="B369" s="47">
        <f t="shared" si="40"/>
        <v>354</v>
      </c>
      <c r="C369" s="51">
        <f t="shared" si="41"/>
        <v>33565.551181102361</v>
      </c>
      <c r="D369" s="48">
        <f t="shared" si="42"/>
        <v>472.22222222222217</v>
      </c>
      <c r="E369" s="49">
        <v>365</v>
      </c>
      <c r="F369" s="4" t="s">
        <v>406</v>
      </c>
      <c r="G369" s="5" t="s">
        <v>45</v>
      </c>
      <c r="H369" s="6">
        <v>112421</v>
      </c>
      <c r="I369" s="7">
        <v>354</v>
      </c>
      <c r="J369" s="8">
        <v>34102.6</v>
      </c>
      <c r="K369" s="9">
        <v>1.6E-2</v>
      </c>
      <c r="L369" s="55">
        <f t="shared" si="43"/>
        <v>33601.1</v>
      </c>
      <c r="M369" s="10">
        <v>501.5</v>
      </c>
      <c r="N369" s="11">
        <v>6.2E-2</v>
      </c>
      <c r="O369" s="12">
        <v>21455.9</v>
      </c>
      <c r="P369" s="8">
        <f t="shared" si="44"/>
        <v>34784.652000000002</v>
      </c>
      <c r="Q369" s="51">
        <f>IF('Problem1-DATA'!J369&gt;166000,'Problem1-DATA'!L369*0.96,'Problem1-DATA'!L369)</f>
        <v>33601.1</v>
      </c>
      <c r="R369" s="37">
        <f t="shared" si="45"/>
        <v>1183.5520000000033</v>
      </c>
      <c r="S369" s="59">
        <f t="shared" si="46"/>
        <v>1.3600239282153606</v>
      </c>
      <c r="T369">
        <f t="shared" si="47"/>
        <v>365</v>
      </c>
    </row>
    <row r="370" spans="2:20">
      <c r="B370" s="47">
        <f t="shared" si="40"/>
        <v>452</v>
      </c>
      <c r="C370" s="51">
        <f t="shared" si="41"/>
        <v>26216.320246343341</v>
      </c>
      <c r="D370" s="48">
        <f t="shared" si="42"/>
        <v>334</v>
      </c>
      <c r="E370" s="49">
        <v>366</v>
      </c>
      <c r="F370" s="4" t="s">
        <v>407</v>
      </c>
      <c r="G370" s="5" t="s">
        <v>11</v>
      </c>
      <c r="H370" s="6">
        <v>4900</v>
      </c>
      <c r="I370" s="7">
        <v>452</v>
      </c>
      <c r="J370" s="8">
        <v>34055</v>
      </c>
      <c r="K370" s="9">
        <v>0.29899999999999999</v>
      </c>
      <c r="L370" s="55">
        <f t="shared" si="43"/>
        <v>33721</v>
      </c>
      <c r="M370" s="10">
        <v>334</v>
      </c>
      <c r="N370" s="11">
        <v>0</v>
      </c>
      <c r="O370" s="12">
        <v>26830</v>
      </c>
      <c r="P370" s="8">
        <f t="shared" si="44"/>
        <v>34736.1</v>
      </c>
      <c r="Q370" s="51">
        <f>IF('Problem1-DATA'!J370&gt;166000,'Problem1-DATA'!L370*0.96,'Problem1-DATA'!L370)</f>
        <v>33721</v>
      </c>
      <c r="R370" s="37">
        <f t="shared" si="45"/>
        <v>1015.0999999999985</v>
      </c>
      <c r="S370" s="59">
        <f t="shared" si="46"/>
        <v>2.0392215568862233</v>
      </c>
      <c r="T370">
        <f t="shared" si="47"/>
        <v>366</v>
      </c>
    </row>
    <row r="371" spans="2:20">
      <c r="B371" s="47">
        <f t="shared" si="40"/>
        <v>242</v>
      </c>
      <c r="C371" s="51">
        <f t="shared" si="41"/>
        <v>44776.48612945839</v>
      </c>
      <c r="D371" s="48">
        <f t="shared" si="42"/>
        <v>738.56749311294777</v>
      </c>
      <c r="E371" s="49">
        <v>367</v>
      </c>
      <c r="F371" s="4" t="s">
        <v>408</v>
      </c>
      <c r="G371" s="5" t="s">
        <v>13</v>
      </c>
      <c r="H371" s="6">
        <v>198932</v>
      </c>
      <c r="I371" s="7">
        <v>242</v>
      </c>
      <c r="J371" s="8">
        <v>33895.800000000003</v>
      </c>
      <c r="K371" s="9">
        <v>-0.24299999999999999</v>
      </c>
      <c r="L371" s="55">
        <f t="shared" si="43"/>
        <v>33627.700000000004</v>
      </c>
      <c r="M371" s="10">
        <v>268.10000000000002</v>
      </c>
      <c r="N371" s="11">
        <v>-0.63700000000000001</v>
      </c>
      <c r="O371" s="12">
        <v>48455.199999999997</v>
      </c>
      <c r="P371" s="8">
        <f t="shared" si="44"/>
        <v>34573.716</v>
      </c>
      <c r="Q371" s="51">
        <f>IF('Problem1-DATA'!J371&gt;166000,'Problem1-DATA'!L371*0.96,'Problem1-DATA'!L371)</f>
        <v>33627.700000000004</v>
      </c>
      <c r="R371" s="37">
        <f t="shared" si="45"/>
        <v>946.01599999999598</v>
      </c>
      <c r="S371" s="59">
        <f t="shared" si="46"/>
        <v>2.5285938082804771</v>
      </c>
      <c r="T371">
        <f t="shared" si="47"/>
        <v>367</v>
      </c>
    </row>
    <row r="372" spans="2:20">
      <c r="B372" s="47">
        <f t="shared" si="40"/>
        <v>464</v>
      </c>
      <c r="C372" s="51">
        <f t="shared" si="41"/>
        <v>25609.509202453988</v>
      </c>
      <c r="D372" s="48">
        <f t="shared" si="42"/>
        <v>452.50737463126848</v>
      </c>
      <c r="E372" s="49">
        <v>368</v>
      </c>
      <c r="F372" s="4" t="s">
        <v>409</v>
      </c>
      <c r="G372" s="5" t="s">
        <v>13</v>
      </c>
      <c r="H372" s="6">
        <v>21849</v>
      </c>
      <c r="I372" s="7">
        <v>464</v>
      </c>
      <c r="J372" s="8">
        <v>33394.800000000003</v>
      </c>
      <c r="K372" s="9">
        <v>0.30399999999999999</v>
      </c>
      <c r="L372" s="55">
        <f t="shared" si="43"/>
        <v>32781.200000000004</v>
      </c>
      <c r="M372" s="10">
        <v>613.6</v>
      </c>
      <c r="N372" s="11">
        <v>0.35599999999999998</v>
      </c>
      <c r="O372" s="12">
        <v>51585.3</v>
      </c>
      <c r="P372" s="8">
        <f t="shared" si="44"/>
        <v>34062.696000000004</v>
      </c>
      <c r="Q372" s="51">
        <f>IF('Problem1-DATA'!J372&gt;166000,'Problem1-DATA'!L372*0.96,'Problem1-DATA'!L372)</f>
        <v>32781.200000000004</v>
      </c>
      <c r="R372" s="37">
        <f t="shared" si="45"/>
        <v>1281.4959999999992</v>
      </c>
      <c r="S372" s="59">
        <f t="shared" si="46"/>
        <v>1.0884876140808331</v>
      </c>
      <c r="T372">
        <f t="shared" si="47"/>
        <v>368</v>
      </c>
    </row>
    <row r="373" spans="2:20">
      <c r="B373" s="47" t="str">
        <f t="shared" si="40"/>
        <v xml:space="preserve"> - </v>
      </c>
      <c r="C373" s="51">
        <f t="shared" si="41"/>
        <v>32107.307692307691</v>
      </c>
      <c r="D373" s="48">
        <f t="shared" si="42"/>
        <v>123.15789473684211</v>
      </c>
      <c r="E373" s="49">
        <v>369</v>
      </c>
      <c r="F373" s="4" t="s">
        <v>410</v>
      </c>
      <c r="G373" s="5" t="s">
        <v>13</v>
      </c>
      <c r="H373" s="6">
        <v>27594</v>
      </c>
      <c r="I373" s="7" t="s">
        <v>411</v>
      </c>
      <c r="J373" s="8">
        <v>33391.599999999999</v>
      </c>
      <c r="K373" s="9">
        <v>0.04</v>
      </c>
      <c r="L373" s="55">
        <f t="shared" si="43"/>
        <v>33157.599999999999</v>
      </c>
      <c r="M373" s="10">
        <v>234</v>
      </c>
      <c r="N373" s="11">
        <v>0.9</v>
      </c>
      <c r="O373" s="12">
        <v>16925.3</v>
      </c>
      <c r="P373" s="8">
        <f t="shared" si="44"/>
        <v>34059.432000000001</v>
      </c>
      <c r="Q373" s="51">
        <f>IF('Problem1-DATA'!J373&gt;166000,'Problem1-DATA'!L373*0.96,'Problem1-DATA'!L373)</f>
        <v>33157.599999999999</v>
      </c>
      <c r="R373" s="37">
        <f t="shared" si="45"/>
        <v>901.83200000000215</v>
      </c>
      <c r="S373" s="59">
        <f t="shared" si="46"/>
        <v>2.8539829059829152</v>
      </c>
      <c r="T373">
        <f t="shared" si="47"/>
        <v>369</v>
      </c>
    </row>
    <row r="374" spans="2:20">
      <c r="B374" s="47">
        <f t="shared" si="40"/>
        <v>388</v>
      </c>
      <c r="C374" s="51">
        <f t="shared" si="41"/>
        <v>30184.601449275364</v>
      </c>
      <c r="D374" s="48">
        <f t="shared" si="42"/>
        <v>1774.7219413549039</v>
      </c>
      <c r="E374" s="49">
        <v>370</v>
      </c>
      <c r="F374" s="4" t="s">
        <v>412</v>
      </c>
      <c r="G374" s="5" t="s">
        <v>13</v>
      </c>
      <c r="H374" s="6">
        <v>179636</v>
      </c>
      <c r="I374" s="7">
        <v>388</v>
      </c>
      <c r="J374" s="8">
        <v>33323.800000000003</v>
      </c>
      <c r="K374" s="9">
        <v>0.104</v>
      </c>
      <c r="L374" s="55">
        <f t="shared" si="43"/>
        <v>31568.600000000002</v>
      </c>
      <c r="M374" s="10">
        <v>1755.2</v>
      </c>
      <c r="N374" s="11">
        <v>-1.0999999999999999E-2</v>
      </c>
      <c r="O374" s="12">
        <v>51672.9</v>
      </c>
      <c r="P374" s="8">
        <f t="shared" si="44"/>
        <v>33990.276000000005</v>
      </c>
      <c r="Q374" s="51">
        <f>IF('Problem1-DATA'!J374&gt;166000,'Problem1-DATA'!L374*0.96,'Problem1-DATA'!L374)</f>
        <v>31568.600000000002</v>
      </c>
      <c r="R374" s="37">
        <f t="shared" si="45"/>
        <v>2421.6760000000031</v>
      </c>
      <c r="S374" s="59">
        <f t="shared" si="46"/>
        <v>0.37971513217867081</v>
      </c>
      <c r="T374">
        <f t="shared" si="47"/>
        <v>370</v>
      </c>
    </row>
    <row r="375" spans="2:20">
      <c r="B375" s="47">
        <f t="shared" si="40"/>
        <v>326</v>
      </c>
      <c r="C375" s="51">
        <f t="shared" si="41"/>
        <v>35628.663101604281</v>
      </c>
      <c r="D375" s="48">
        <f t="shared" si="42"/>
        <v>7258.7768069896747</v>
      </c>
      <c r="E375" s="49">
        <v>371</v>
      </c>
      <c r="F375" s="4" t="s">
        <v>413</v>
      </c>
      <c r="G375" s="5" t="s">
        <v>27</v>
      </c>
      <c r="H375" s="6">
        <v>128697</v>
      </c>
      <c r="I375" s="7">
        <v>326</v>
      </c>
      <c r="J375" s="8">
        <v>33312.800000000003</v>
      </c>
      <c r="K375" s="9">
        <v>-6.5000000000000002E-2</v>
      </c>
      <c r="L375" s="55">
        <f t="shared" si="43"/>
        <v>24174.000000000004</v>
      </c>
      <c r="M375" s="10">
        <v>9138.7999999999993</v>
      </c>
      <c r="N375" s="11">
        <v>0.25900000000000001</v>
      </c>
      <c r="O375" s="12">
        <v>38830.300000000003</v>
      </c>
      <c r="P375" s="8">
        <f t="shared" si="44"/>
        <v>33979.056000000004</v>
      </c>
      <c r="Q375" s="51">
        <f>IF('Problem1-DATA'!J375&gt;166000,'Problem1-DATA'!L375*0.96,'Problem1-DATA'!L375)</f>
        <v>24174.000000000004</v>
      </c>
      <c r="R375" s="37">
        <f t="shared" si="45"/>
        <v>9805.0560000000005</v>
      </c>
      <c r="S375" s="59">
        <f t="shared" si="46"/>
        <v>7.2904101194905382E-2</v>
      </c>
      <c r="T375">
        <f t="shared" si="47"/>
        <v>371</v>
      </c>
    </row>
    <row r="376" spans="2:20">
      <c r="B376" s="47">
        <f t="shared" si="40"/>
        <v>50</v>
      </c>
      <c r="C376" s="51">
        <f t="shared" si="41"/>
        <v>111585.90604026844</v>
      </c>
      <c r="D376" s="48">
        <f t="shared" si="42"/>
        <v>3076.3984674329504</v>
      </c>
      <c r="E376" s="49">
        <v>372</v>
      </c>
      <c r="F376" s="4" t="s">
        <v>414</v>
      </c>
      <c r="G376" s="5" t="s">
        <v>22</v>
      </c>
      <c r="H376" s="6">
        <v>23792</v>
      </c>
      <c r="I376" s="7">
        <v>50</v>
      </c>
      <c r="J376" s="8">
        <v>33252.6</v>
      </c>
      <c r="K376" s="9">
        <v>-0.70199999999999996</v>
      </c>
      <c r="L376" s="55">
        <f t="shared" si="43"/>
        <v>29237.899999999998</v>
      </c>
      <c r="M376" s="10">
        <v>4014.7</v>
      </c>
      <c r="N376" s="11">
        <v>0.30499999999999999</v>
      </c>
      <c r="O376" s="12">
        <v>647708.5</v>
      </c>
      <c r="P376" s="8">
        <f t="shared" si="44"/>
        <v>33917.652000000002</v>
      </c>
      <c r="Q376" s="51">
        <f>IF('Problem1-DATA'!J376&gt;166000,'Problem1-DATA'!L376*0.96,'Problem1-DATA'!L376)</f>
        <v>29237.899999999998</v>
      </c>
      <c r="R376" s="37">
        <f t="shared" si="45"/>
        <v>4679.752000000004</v>
      </c>
      <c r="S376" s="59">
        <f t="shared" si="46"/>
        <v>0.16565422073878602</v>
      </c>
      <c r="T376">
        <f t="shared" si="47"/>
        <v>372</v>
      </c>
    </row>
    <row r="377" spans="2:20">
      <c r="B377" s="47">
        <f t="shared" si="40"/>
        <v>349</v>
      </c>
      <c r="C377" s="51">
        <f t="shared" si="41"/>
        <v>33898.16138917263</v>
      </c>
      <c r="D377" s="48">
        <f t="shared" si="42"/>
        <v>7482.4016563146997</v>
      </c>
      <c r="E377" s="49">
        <v>373</v>
      </c>
      <c r="F377" s="4" t="s">
        <v>415</v>
      </c>
      <c r="G377" s="5" t="s">
        <v>233</v>
      </c>
      <c r="H377" s="6">
        <v>45753</v>
      </c>
      <c r="I377" s="7">
        <v>349</v>
      </c>
      <c r="J377" s="8">
        <v>33186.300000000003</v>
      </c>
      <c r="K377" s="9">
        <v>-2.1000000000000001E-2</v>
      </c>
      <c r="L377" s="55">
        <f t="shared" si="43"/>
        <v>25958.300000000003</v>
      </c>
      <c r="M377" s="10">
        <v>7228</v>
      </c>
      <c r="N377" s="11">
        <v>-3.4000000000000002E-2</v>
      </c>
      <c r="O377" s="12">
        <v>720354.4</v>
      </c>
      <c r="P377" s="8">
        <f t="shared" si="44"/>
        <v>33850.026000000005</v>
      </c>
      <c r="Q377" s="51">
        <f>IF('Problem1-DATA'!J377&gt;166000,'Problem1-DATA'!L377*0.96,'Problem1-DATA'!L377)</f>
        <v>25958.300000000003</v>
      </c>
      <c r="R377" s="37">
        <f t="shared" si="45"/>
        <v>7891.7260000000024</v>
      </c>
      <c r="S377" s="59">
        <f t="shared" si="46"/>
        <v>9.1827061427781187E-2</v>
      </c>
      <c r="T377">
        <f t="shared" si="47"/>
        <v>373</v>
      </c>
    </row>
    <row r="378" spans="2:20">
      <c r="B378" s="47">
        <f t="shared" si="40"/>
        <v>365</v>
      </c>
      <c r="C378" s="51">
        <f t="shared" si="41"/>
        <v>32510.226155358901</v>
      </c>
      <c r="D378" s="48">
        <f t="shared" si="42"/>
        <v>2572.249269717624</v>
      </c>
      <c r="E378" s="49">
        <v>374</v>
      </c>
      <c r="F378" s="4" t="s">
        <v>416</v>
      </c>
      <c r="G378" s="5" t="s">
        <v>27</v>
      </c>
      <c r="H378" s="6">
        <v>143509</v>
      </c>
      <c r="I378" s="7">
        <v>365</v>
      </c>
      <c r="J378" s="8">
        <v>33062.9</v>
      </c>
      <c r="K378" s="9">
        <v>1.7000000000000001E-2</v>
      </c>
      <c r="L378" s="55">
        <f t="shared" si="43"/>
        <v>30421.200000000001</v>
      </c>
      <c r="M378" s="10">
        <v>2641.7</v>
      </c>
      <c r="N378" s="11">
        <v>2.7E-2</v>
      </c>
      <c r="O378" s="12">
        <v>35220.6</v>
      </c>
      <c r="P378" s="8">
        <f t="shared" si="44"/>
        <v>33724.158000000003</v>
      </c>
      <c r="Q378" s="51">
        <f>IF('Problem1-DATA'!J378&gt;166000,'Problem1-DATA'!L378*0.96,'Problem1-DATA'!L378)</f>
        <v>30421.200000000001</v>
      </c>
      <c r="R378" s="37">
        <f t="shared" si="45"/>
        <v>3302.9580000000024</v>
      </c>
      <c r="S378" s="59">
        <f t="shared" si="46"/>
        <v>0.25031532725139211</v>
      </c>
      <c r="T378">
        <f t="shared" si="47"/>
        <v>374</v>
      </c>
    </row>
    <row r="379" spans="2:20">
      <c r="B379" s="47">
        <f t="shared" si="40"/>
        <v>369</v>
      </c>
      <c r="C379" s="51">
        <f t="shared" si="41"/>
        <v>31999.709583736691</v>
      </c>
      <c r="D379" s="48">
        <f t="shared" si="42"/>
        <v>166.8095238095238</v>
      </c>
      <c r="E379" s="49">
        <v>375</v>
      </c>
      <c r="F379" s="4" t="s">
        <v>417</v>
      </c>
      <c r="G379" s="5" t="s">
        <v>13</v>
      </c>
      <c r="H379" s="6">
        <v>135297</v>
      </c>
      <c r="I379" s="7">
        <v>369</v>
      </c>
      <c r="J379" s="8">
        <v>33055.699999999997</v>
      </c>
      <c r="K379" s="9">
        <v>3.3000000000000002E-2</v>
      </c>
      <c r="L379" s="55">
        <f t="shared" si="43"/>
        <v>32705.399999999998</v>
      </c>
      <c r="M379" s="10">
        <v>350.3</v>
      </c>
      <c r="N379" s="11">
        <v>1.1000000000000001</v>
      </c>
      <c r="O379" s="12">
        <v>40323.199999999997</v>
      </c>
      <c r="P379" s="8">
        <f t="shared" si="44"/>
        <v>33716.813999999998</v>
      </c>
      <c r="Q379" s="51">
        <f>IF('Problem1-DATA'!J379&gt;166000,'Problem1-DATA'!L379*0.96,'Problem1-DATA'!L379)</f>
        <v>32705.399999999998</v>
      </c>
      <c r="R379" s="37">
        <f t="shared" si="45"/>
        <v>1011.4140000000007</v>
      </c>
      <c r="S379" s="59">
        <f t="shared" si="46"/>
        <v>1.8872794747359427</v>
      </c>
      <c r="T379">
        <f t="shared" si="47"/>
        <v>375</v>
      </c>
    </row>
    <row r="380" spans="2:20">
      <c r="B380" s="47">
        <f t="shared" si="40"/>
        <v>438</v>
      </c>
      <c r="C380" s="51">
        <f t="shared" si="41"/>
        <v>26828.490259740258</v>
      </c>
      <c r="D380" s="48">
        <f t="shared" si="42"/>
        <v>1271.3717693836977</v>
      </c>
      <c r="E380" s="49">
        <v>376</v>
      </c>
      <c r="F380" s="4" t="s">
        <v>418</v>
      </c>
      <c r="G380" s="5" t="s">
        <v>33</v>
      </c>
      <c r="H380" s="6">
        <v>3212</v>
      </c>
      <c r="I380" s="7">
        <v>438</v>
      </c>
      <c r="J380" s="8">
        <v>33052.699999999997</v>
      </c>
      <c r="K380" s="9">
        <v>0.23200000000000001</v>
      </c>
      <c r="L380" s="55">
        <f t="shared" si="43"/>
        <v>32413.199999999997</v>
      </c>
      <c r="M380" s="10">
        <v>639.5</v>
      </c>
      <c r="N380" s="11">
        <v>-0.497</v>
      </c>
      <c r="O380" s="12">
        <v>17531.2</v>
      </c>
      <c r="P380" s="8">
        <f t="shared" si="44"/>
        <v>33713.754000000001</v>
      </c>
      <c r="Q380" s="51">
        <f>IF('Problem1-DATA'!J380&gt;166000,'Problem1-DATA'!L380*0.96,'Problem1-DATA'!L380)</f>
        <v>32413.199999999997</v>
      </c>
      <c r="R380" s="37">
        <f t="shared" si="45"/>
        <v>1300.5540000000037</v>
      </c>
      <c r="S380" s="59">
        <f t="shared" si="46"/>
        <v>1.0337044566067299</v>
      </c>
      <c r="T380">
        <f t="shared" si="47"/>
        <v>376</v>
      </c>
    </row>
    <row r="381" spans="2:20">
      <c r="B381" s="47">
        <f t="shared" si="40"/>
        <v>347</v>
      </c>
      <c r="C381" s="51">
        <f t="shared" si="41"/>
        <v>34013.871635610769</v>
      </c>
      <c r="D381" s="48">
        <f t="shared" si="42"/>
        <v>1261.9274809160304</v>
      </c>
      <c r="E381" s="49">
        <v>377</v>
      </c>
      <c r="F381" s="4" t="s">
        <v>419</v>
      </c>
      <c r="G381" s="5" t="s">
        <v>27</v>
      </c>
      <c r="H381" s="6">
        <v>49837</v>
      </c>
      <c r="I381" s="7">
        <v>347</v>
      </c>
      <c r="J381" s="8">
        <v>32857.4</v>
      </c>
      <c r="K381" s="9">
        <v>-3.4000000000000002E-2</v>
      </c>
      <c r="L381" s="55">
        <f t="shared" si="43"/>
        <v>31534.9</v>
      </c>
      <c r="M381" s="10">
        <v>1322.5</v>
      </c>
      <c r="N381" s="11">
        <v>4.8000000000000001E-2</v>
      </c>
      <c r="O381" s="12">
        <v>108595.4</v>
      </c>
      <c r="P381" s="8">
        <f t="shared" si="44"/>
        <v>33514.548000000003</v>
      </c>
      <c r="Q381" s="51">
        <f>IF('Problem1-DATA'!J381&gt;166000,'Problem1-DATA'!L381*0.96,'Problem1-DATA'!L381)</f>
        <v>31534.9</v>
      </c>
      <c r="R381" s="37">
        <f t="shared" si="45"/>
        <v>1979.648000000001</v>
      </c>
      <c r="S381" s="59">
        <f t="shared" si="46"/>
        <v>0.49689829867674939</v>
      </c>
      <c r="T381">
        <f t="shared" si="47"/>
        <v>377</v>
      </c>
    </row>
    <row r="382" spans="2:20">
      <c r="B382" s="47">
        <f t="shared" si="40"/>
        <v>350</v>
      </c>
      <c r="C382" s="51">
        <f t="shared" si="41"/>
        <v>33805.355303810502</v>
      </c>
      <c r="D382" s="48">
        <f t="shared" si="42"/>
        <v>629.95658465991312</v>
      </c>
      <c r="E382" s="49">
        <v>378</v>
      </c>
      <c r="F382" s="4" t="s">
        <v>420</v>
      </c>
      <c r="G382" s="5" t="s">
        <v>27</v>
      </c>
      <c r="H382" s="6">
        <v>42848</v>
      </c>
      <c r="I382" s="7">
        <v>350</v>
      </c>
      <c r="J382" s="8">
        <v>32825</v>
      </c>
      <c r="K382" s="9">
        <v>-2.9000000000000001E-2</v>
      </c>
      <c r="L382" s="55">
        <f t="shared" si="43"/>
        <v>32389.7</v>
      </c>
      <c r="M382" s="10">
        <v>435.3</v>
      </c>
      <c r="N382" s="11">
        <v>-0.309</v>
      </c>
      <c r="O382" s="12">
        <v>341659.6</v>
      </c>
      <c r="P382" s="8">
        <f t="shared" si="44"/>
        <v>33481.5</v>
      </c>
      <c r="Q382" s="51">
        <f>IF('Problem1-DATA'!J382&gt;166000,'Problem1-DATA'!L382*0.96,'Problem1-DATA'!L382)</f>
        <v>32389.7</v>
      </c>
      <c r="R382" s="37">
        <f t="shared" si="45"/>
        <v>1091.7999999999993</v>
      </c>
      <c r="S382" s="59">
        <f t="shared" si="46"/>
        <v>1.5081552951987118</v>
      </c>
      <c r="T382">
        <f t="shared" si="47"/>
        <v>378</v>
      </c>
    </row>
    <row r="383" spans="2:20">
      <c r="B383" s="47">
        <f t="shared" si="40"/>
        <v>386</v>
      </c>
      <c r="C383" s="51">
        <f t="shared" si="41"/>
        <v>30440.630797773654</v>
      </c>
      <c r="D383" s="48">
        <f t="shared" si="42"/>
        <v>2138</v>
      </c>
      <c r="E383" s="49">
        <v>379</v>
      </c>
      <c r="F383" s="4" t="s">
        <v>421</v>
      </c>
      <c r="G383" s="5" t="s">
        <v>11</v>
      </c>
      <c r="H383" s="6">
        <v>100000</v>
      </c>
      <c r="I383" s="7">
        <v>386</v>
      </c>
      <c r="J383" s="8">
        <v>32815</v>
      </c>
      <c r="K383" s="9">
        <v>7.8E-2</v>
      </c>
      <c r="L383" s="55">
        <f t="shared" si="43"/>
        <v>30677</v>
      </c>
      <c r="M383" s="10">
        <v>2138</v>
      </c>
      <c r="N383" s="11">
        <v>0</v>
      </c>
      <c r="O383" s="12">
        <v>70507</v>
      </c>
      <c r="P383" s="8">
        <f t="shared" si="44"/>
        <v>33471.300000000003</v>
      </c>
      <c r="Q383" s="51">
        <f>IF('Problem1-DATA'!J383&gt;166000,'Problem1-DATA'!L383*0.96,'Problem1-DATA'!L383)</f>
        <v>30677</v>
      </c>
      <c r="R383" s="37">
        <f t="shared" si="45"/>
        <v>2794.3000000000029</v>
      </c>
      <c r="S383" s="59">
        <f t="shared" si="46"/>
        <v>0.30696913002806497</v>
      </c>
      <c r="T383">
        <f t="shared" si="47"/>
        <v>379</v>
      </c>
    </row>
    <row r="384" spans="2:20">
      <c r="B384" s="47">
        <f t="shared" si="40"/>
        <v>376</v>
      </c>
      <c r="C384" s="51">
        <f t="shared" si="41"/>
        <v>31657.004830917878</v>
      </c>
      <c r="D384" s="48">
        <f t="shared" si="42"/>
        <v>4858.3106267029971</v>
      </c>
      <c r="E384" s="49">
        <v>380</v>
      </c>
      <c r="F384" s="4" t="s">
        <v>422</v>
      </c>
      <c r="G384" s="5" t="s">
        <v>11</v>
      </c>
      <c r="H384" s="6">
        <v>93516</v>
      </c>
      <c r="I384" s="7">
        <v>376</v>
      </c>
      <c r="J384" s="8">
        <v>32765</v>
      </c>
      <c r="K384" s="9">
        <v>3.5000000000000003E-2</v>
      </c>
      <c r="L384" s="55">
        <f t="shared" si="43"/>
        <v>27416</v>
      </c>
      <c r="M384" s="10">
        <v>5349</v>
      </c>
      <c r="N384" s="11">
        <v>0.10100000000000001</v>
      </c>
      <c r="O384" s="12">
        <v>36500</v>
      </c>
      <c r="P384" s="8">
        <f t="shared" si="44"/>
        <v>33420.300000000003</v>
      </c>
      <c r="Q384" s="51">
        <f>IF('Problem1-DATA'!J384&gt;166000,'Problem1-DATA'!L384*0.96,'Problem1-DATA'!L384)</f>
        <v>27416</v>
      </c>
      <c r="R384" s="37">
        <f t="shared" si="45"/>
        <v>6004.3000000000029</v>
      </c>
      <c r="S384" s="59">
        <f t="shared" si="46"/>
        <v>0.12250888016451728</v>
      </c>
      <c r="T384">
        <f t="shared" si="47"/>
        <v>380</v>
      </c>
    </row>
    <row r="385" spans="2:20">
      <c r="B385" s="47">
        <f t="shared" si="40"/>
        <v>422</v>
      </c>
      <c r="C385" s="51">
        <f t="shared" si="41"/>
        <v>28211.024978466838</v>
      </c>
      <c r="D385" s="48">
        <f t="shared" si="42"/>
        <v>5309.9906629318393</v>
      </c>
      <c r="E385" s="49">
        <v>381</v>
      </c>
      <c r="F385" s="4" t="s">
        <v>423</v>
      </c>
      <c r="G385" s="5" t="s">
        <v>11</v>
      </c>
      <c r="H385" s="6">
        <v>30000</v>
      </c>
      <c r="I385" s="7">
        <v>422</v>
      </c>
      <c r="J385" s="8">
        <v>32753</v>
      </c>
      <c r="K385" s="9">
        <v>0.161</v>
      </c>
      <c r="L385" s="55">
        <f t="shared" si="43"/>
        <v>27066</v>
      </c>
      <c r="M385" s="10">
        <v>5687</v>
      </c>
      <c r="N385" s="11">
        <v>7.0999999999999994E-2</v>
      </c>
      <c r="O385" s="12">
        <v>59352</v>
      </c>
      <c r="P385" s="8">
        <f t="shared" si="44"/>
        <v>33408.06</v>
      </c>
      <c r="Q385" s="51">
        <f>IF('Problem1-DATA'!J385&gt;166000,'Problem1-DATA'!L385*0.96,'Problem1-DATA'!L385)</f>
        <v>27066</v>
      </c>
      <c r="R385" s="37">
        <f t="shared" si="45"/>
        <v>6342.0599999999977</v>
      </c>
      <c r="S385" s="59">
        <f t="shared" si="46"/>
        <v>0.1151855108141371</v>
      </c>
      <c r="T385">
        <f t="shared" si="47"/>
        <v>381</v>
      </c>
    </row>
    <row r="386" spans="2:20">
      <c r="B386" s="47">
        <f t="shared" si="40"/>
        <v>366</v>
      </c>
      <c r="C386" s="51">
        <f t="shared" si="41"/>
        <v>32233.497536945815</v>
      </c>
      <c r="D386" s="48">
        <f t="shared" si="42"/>
        <v>3861.5984405458089</v>
      </c>
      <c r="E386" s="49">
        <v>382</v>
      </c>
      <c r="F386" s="4" t="s">
        <v>424</v>
      </c>
      <c r="G386" s="5" t="s">
        <v>35</v>
      </c>
      <c r="H386" s="6">
        <v>32700</v>
      </c>
      <c r="I386" s="7">
        <v>366</v>
      </c>
      <c r="J386" s="8">
        <v>32717</v>
      </c>
      <c r="K386" s="9">
        <v>1.4999999999999999E-2</v>
      </c>
      <c r="L386" s="55">
        <f t="shared" si="43"/>
        <v>28755</v>
      </c>
      <c r="M386" s="10">
        <v>3962</v>
      </c>
      <c r="N386" s="11">
        <v>2.5999999999999999E-2</v>
      </c>
      <c r="O386" s="12">
        <v>167771</v>
      </c>
      <c r="P386" s="8">
        <f t="shared" si="44"/>
        <v>33371.340000000004</v>
      </c>
      <c r="Q386" s="51">
        <f>IF('Problem1-DATA'!J386&gt;166000,'Problem1-DATA'!L386*0.96,'Problem1-DATA'!L386)</f>
        <v>28755</v>
      </c>
      <c r="R386" s="37">
        <f t="shared" si="45"/>
        <v>4616.3400000000038</v>
      </c>
      <c r="S386" s="59">
        <f t="shared" si="46"/>
        <v>0.16515396264512969</v>
      </c>
      <c r="T386">
        <f t="shared" si="47"/>
        <v>382</v>
      </c>
    </row>
    <row r="387" spans="2:20">
      <c r="B387" s="47">
        <f t="shared" si="40"/>
        <v>372</v>
      </c>
      <c r="C387" s="51">
        <f t="shared" si="41"/>
        <v>32042.450980392157</v>
      </c>
      <c r="D387" s="48">
        <f t="shared" si="42"/>
        <v>71.590699391031563</v>
      </c>
      <c r="E387" s="49">
        <v>383</v>
      </c>
      <c r="F387" s="4" t="s">
        <v>425</v>
      </c>
      <c r="G387" s="5" t="s">
        <v>11</v>
      </c>
      <c r="H387" s="6">
        <v>10495</v>
      </c>
      <c r="I387" s="7">
        <v>372</v>
      </c>
      <c r="J387" s="8">
        <v>32683.3</v>
      </c>
      <c r="K387" s="9">
        <v>0.02</v>
      </c>
      <c r="L387" s="55">
        <f t="shared" si="43"/>
        <v>31907.399999999998</v>
      </c>
      <c r="M387" s="10">
        <v>775.9</v>
      </c>
      <c r="N387" s="11">
        <v>9.8379999999999992</v>
      </c>
      <c r="O387" s="12">
        <v>16381.2</v>
      </c>
      <c r="P387" s="8">
        <f t="shared" si="44"/>
        <v>33336.966</v>
      </c>
      <c r="Q387" s="51">
        <f>IF('Problem1-DATA'!J387&gt;166000,'Problem1-DATA'!L387*0.96,'Problem1-DATA'!L387)</f>
        <v>31907.399999999998</v>
      </c>
      <c r="R387" s="37">
        <f t="shared" si="45"/>
        <v>1429.5660000000025</v>
      </c>
      <c r="S387" s="59">
        <f t="shared" si="46"/>
        <v>0.8424616574300845</v>
      </c>
      <c r="T387">
        <f t="shared" si="47"/>
        <v>383</v>
      </c>
    </row>
    <row r="388" spans="2:20">
      <c r="B388" s="47">
        <f t="shared" si="40"/>
        <v>453</v>
      </c>
      <c r="C388" s="51">
        <f t="shared" si="41"/>
        <v>26133.599999999999</v>
      </c>
      <c r="D388" s="48">
        <f t="shared" si="42"/>
        <v>48466.265060240949</v>
      </c>
      <c r="E388" s="49">
        <v>384</v>
      </c>
      <c r="F388" s="4" t="s">
        <v>426</v>
      </c>
      <c r="G388" s="5" t="s">
        <v>22</v>
      </c>
      <c r="H388" s="6">
        <v>63877</v>
      </c>
      <c r="I388" s="7">
        <v>453</v>
      </c>
      <c r="J388" s="8">
        <v>32667</v>
      </c>
      <c r="K388" s="9">
        <v>0.25</v>
      </c>
      <c r="L388" s="55">
        <f t="shared" si="43"/>
        <v>24621.599999999999</v>
      </c>
      <c r="M388" s="10">
        <v>8045.4</v>
      </c>
      <c r="N388" s="11">
        <v>-0.83399999999999996</v>
      </c>
      <c r="O388" s="12">
        <v>186351.9</v>
      </c>
      <c r="P388" s="8">
        <f t="shared" si="44"/>
        <v>33320.340000000004</v>
      </c>
      <c r="Q388" s="51">
        <f>IF('Problem1-DATA'!J388&gt;166000,'Problem1-DATA'!L388*0.96,'Problem1-DATA'!L388)</f>
        <v>24621.599999999999</v>
      </c>
      <c r="R388" s="37">
        <f t="shared" si="45"/>
        <v>8698.7400000000052</v>
      </c>
      <c r="S388" s="59">
        <f t="shared" si="46"/>
        <v>8.1206652248490524E-2</v>
      </c>
      <c r="T388">
        <f t="shared" si="47"/>
        <v>384</v>
      </c>
    </row>
    <row r="389" spans="2:20">
      <c r="B389" s="47">
        <f t="shared" si="40"/>
        <v>428</v>
      </c>
      <c r="C389" s="51">
        <f t="shared" si="41"/>
        <v>27784.838160136289</v>
      </c>
      <c r="D389" s="48">
        <f t="shared" si="42"/>
        <v>61.089774363898215</v>
      </c>
      <c r="E389" s="49">
        <v>385</v>
      </c>
      <c r="F389" s="4" t="s">
        <v>427</v>
      </c>
      <c r="G389" s="5" t="s">
        <v>13</v>
      </c>
      <c r="H389" s="6">
        <v>136319</v>
      </c>
      <c r="I389" s="7">
        <v>428</v>
      </c>
      <c r="J389" s="8">
        <v>32619.4</v>
      </c>
      <c r="K389" s="9">
        <v>0.17399999999999999</v>
      </c>
      <c r="L389" s="55">
        <f t="shared" si="43"/>
        <v>32873.9</v>
      </c>
      <c r="M389" s="10">
        <v>-254.5</v>
      </c>
      <c r="N389" s="11">
        <v>-5.1660000000000004</v>
      </c>
      <c r="O389" s="12">
        <v>49469.599999999999</v>
      </c>
      <c r="P389" s="8">
        <f t="shared" si="44"/>
        <v>33271.788</v>
      </c>
      <c r="Q389" s="51">
        <f>IF('Problem1-DATA'!J389&gt;166000,'Problem1-DATA'!L389*0.96,'Problem1-DATA'!L389)</f>
        <v>32873.9</v>
      </c>
      <c r="R389" s="37">
        <f t="shared" si="45"/>
        <v>397.88799999999901</v>
      </c>
      <c r="S389" s="59">
        <f t="shared" si="46"/>
        <v>-2.5634106090373243</v>
      </c>
      <c r="T389">
        <f t="shared" si="47"/>
        <v>385</v>
      </c>
    </row>
    <row r="390" spans="2:20">
      <c r="B390" s="47">
        <f t="shared" ref="B390:B453" si="48">I390</f>
        <v>397</v>
      </c>
      <c r="C390" s="51">
        <f t="shared" ref="C390:C453" si="49">J390/(1+K390)</f>
        <v>29608.584474885847</v>
      </c>
      <c r="D390" s="48">
        <f t="shared" ref="D390:D453" si="50">M390/(1+N390)</f>
        <v>333.38119167264892</v>
      </c>
      <c r="E390" s="49">
        <v>386</v>
      </c>
      <c r="F390" s="4" t="s">
        <v>428</v>
      </c>
      <c r="G390" s="5" t="s">
        <v>13</v>
      </c>
      <c r="H390" s="6">
        <v>97629</v>
      </c>
      <c r="I390" s="7">
        <v>397</v>
      </c>
      <c r="J390" s="8">
        <v>32421.4</v>
      </c>
      <c r="K390" s="9">
        <v>9.5000000000000001E-2</v>
      </c>
      <c r="L390" s="55">
        <f t="shared" ref="L390:L453" si="51">J390-M390</f>
        <v>31957</v>
      </c>
      <c r="M390" s="10">
        <v>464.4</v>
      </c>
      <c r="N390" s="11">
        <v>0.39300000000000002</v>
      </c>
      <c r="O390" s="12">
        <v>118796.5</v>
      </c>
      <c r="P390" s="8">
        <f t="shared" ref="P390:P453" si="52">J390*1.02</f>
        <v>33069.828000000001</v>
      </c>
      <c r="Q390" s="51">
        <f>IF('Problem1-DATA'!J390&gt;166000,'Problem1-DATA'!L390*0.96,'Problem1-DATA'!L390)</f>
        <v>31957</v>
      </c>
      <c r="R390" s="37">
        <f t="shared" ref="R390:R453" si="53">P390-Q390</f>
        <v>1112.8280000000013</v>
      </c>
      <c r="S390" s="59">
        <f t="shared" ref="S390:S453" si="54">(R390-M390)/M390</f>
        <v>1.3962704565030177</v>
      </c>
      <c r="T390">
        <f t="shared" ref="T390:T453" si="55">RANK(P390,$P$5:$P$504,0)</f>
        <v>386</v>
      </c>
    </row>
    <row r="391" spans="2:20">
      <c r="B391" s="47">
        <f t="shared" si="48"/>
        <v>391</v>
      </c>
      <c r="C391" s="51">
        <f t="shared" si="49"/>
        <v>30006.487488415201</v>
      </c>
      <c r="D391" s="48">
        <f t="shared" si="50"/>
        <v>1981.8780889621087</v>
      </c>
      <c r="E391" s="49">
        <v>387</v>
      </c>
      <c r="F391" s="4" t="s">
        <v>429</v>
      </c>
      <c r="G391" s="5" t="s">
        <v>11</v>
      </c>
      <c r="H391" s="6">
        <v>47600</v>
      </c>
      <c r="I391" s="7">
        <v>391</v>
      </c>
      <c r="J391" s="8">
        <v>32377</v>
      </c>
      <c r="K391" s="9">
        <v>7.9000000000000001E-2</v>
      </c>
      <c r="L391" s="55">
        <f t="shared" si="51"/>
        <v>26362</v>
      </c>
      <c r="M391" s="10">
        <v>6015</v>
      </c>
      <c r="N391" s="11">
        <v>2.0350000000000001</v>
      </c>
      <c r="O391" s="12">
        <v>372538</v>
      </c>
      <c r="P391" s="8">
        <f t="shared" si="52"/>
        <v>33024.54</v>
      </c>
      <c r="Q391" s="51">
        <f>IF('Problem1-DATA'!J391&gt;166000,'Problem1-DATA'!L391*0.96,'Problem1-DATA'!L391)</f>
        <v>26362</v>
      </c>
      <c r="R391" s="37">
        <f t="shared" si="53"/>
        <v>6662.5400000000009</v>
      </c>
      <c r="S391" s="59">
        <f t="shared" si="54"/>
        <v>0.10765419783873664</v>
      </c>
      <c r="T391">
        <f t="shared" si="55"/>
        <v>387</v>
      </c>
    </row>
    <row r="392" spans="2:20">
      <c r="B392" s="47">
        <f t="shared" si="48"/>
        <v>295</v>
      </c>
      <c r="C392" s="51">
        <f t="shared" si="49"/>
        <v>39863.300492610833</v>
      </c>
      <c r="D392" s="48">
        <f t="shared" si="50"/>
        <v>6492.5</v>
      </c>
      <c r="E392" s="49">
        <v>388</v>
      </c>
      <c r="F392" s="4" t="s">
        <v>430</v>
      </c>
      <c r="G392" s="5" t="s">
        <v>13</v>
      </c>
      <c r="H392" s="6">
        <v>22000</v>
      </c>
      <c r="I392" s="7">
        <v>295</v>
      </c>
      <c r="J392" s="8">
        <v>32369</v>
      </c>
      <c r="K392" s="9">
        <v>-0.188</v>
      </c>
      <c r="L392" s="55">
        <f t="shared" si="51"/>
        <v>29772</v>
      </c>
      <c r="M392" s="10">
        <v>2597</v>
      </c>
      <c r="N392" s="11">
        <v>-0.6</v>
      </c>
      <c r="O392" s="12">
        <v>229806</v>
      </c>
      <c r="P392" s="8">
        <f t="shared" si="52"/>
        <v>33016.379999999997</v>
      </c>
      <c r="Q392" s="51">
        <f>IF('Problem1-DATA'!J392&gt;166000,'Problem1-DATA'!L392*0.96,'Problem1-DATA'!L392)</f>
        <v>29772</v>
      </c>
      <c r="R392" s="37">
        <f t="shared" si="53"/>
        <v>3244.3799999999974</v>
      </c>
      <c r="S392" s="59">
        <f t="shared" si="54"/>
        <v>0.24927993839044951</v>
      </c>
      <c r="T392">
        <f t="shared" si="55"/>
        <v>388</v>
      </c>
    </row>
    <row r="393" spans="2:20">
      <c r="B393" s="47">
        <f t="shared" si="48"/>
        <v>378</v>
      </c>
      <c r="C393" s="51">
        <f t="shared" si="49"/>
        <v>31366.634146341465</v>
      </c>
      <c r="D393" s="48">
        <f t="shared" si="50"/>
        <v>1011.4840989399293</v>
      </c>
      <c r="E393" s="49">
        <v>389</v>
      </c>
      <c r="F393" s="4" t="s">
        <v>431</v>
      </c>
      <c r="G393" s="5" t="s">
        <v>27</v>
      </c>
      <c r="H393" s="6">
        <v>49998</v>
      </c>
      <c r="I393" s="7">
        <v>378</v>
      </c>
      <c r="J393" s="8">
        <v>32150.799999999999</v>
      </c>
      <c r="K393" s="9">
        <v>2.5000000000000001E-2</v>
      </c>
      <c r="L393" s="55">
        <f t="shared" si="51"/>
        <v>31578.3</v>
      </c>
      <c r="M393" s="10">
        <v>572.5</v>
      </c>
      <c r="N393" s="11">
        <v>-0.434</v>
      </c>
      <c r="O393" s="12">
        <v>25942.2</v>
      </c>
      <c r="P393" s="8">
        <f t="shared" si="52"/>
        <v>32793.815999999999</v>
      </c>
      <c r="Q393" s="51">
        <f>IF('Problem1-DATA'!J393&gt;166000,'Problem1-DATA'!L393*0.96,'Problem1-DATA'!L393)</f>
        <v>31578.3</v>
      </c>
      <c r="R393" s="37">
        <f t="shared" si="53"/>
        <v>1215.5159999999996</v>
      </c>
      <c r="S393" s="59">
        <f t="shared" si="54"/>
        <v>1.1231720524017461</v>
      </c>
      <c r="T393">
        <f t="shared" si="55"/>
        <v>389</v>
      </c>
    </row>
    <row r="394" spans="2:20">
      <c r="B394" s="47">
        <f t="shared" si="48"/>
        <v>404</v>
      </c>
      <c r="C394" s="51">
        <f t="shared" si="49"/>
        <v>29184.363636363632</v>
      </c>
      <c r="D394" s="48">
        <f t="shared" si="50"/>
        <v>188.94568690095846</v>
      </c>
      <c r="E394" s="49">
        <v>390</v>
      </c>
      <c r="F394" s="4" t="s">
        <v>432</v>
      </c>
      <c r="G394" s="5" t="s">
        <v>45</v>
      </c>
      <c r="H394" s="6">
        <v>82374</v>
      </c>
      <c r="I394" s="7">
        <v>404</v>
      </c>
      <c r="J394" s="8">
        <v>32102.799999999999</v>
      </c>
      <c r="K394" s="9">
        <v>0.1</v>
      </c>
      <c r="L394" s="55">
        <f t="shared" si="51"/>
        <v>31807.1</v>
      </c>
      <c r="M394" s="10">
        <v>295.7</v>
      </c>
      <c r="N394" s="11">
        <v>0.56499999999999995</v>
      </c>
      <c r="O394" s="12">
        <v>13007.4</v>
      </c>
      <c r="P394" s="8">
        <f t="shared" si="52"/>
        <v>32744.856</v>
      </c>
      <c r="Q394" s="51">
        <f>IF('Problem1-DATA'!J394&gt;166000,'Problem1-DATA'!L394*0.96,'Problem1-DATA'!L394)</f>
        <v>31807.1</v>
      </c>
      <c r="R394" s="37">
        <f t="shared" si="53"/>
        <v>937.75600000000122</v>
      </c>
      <c r="S394" s="59">
        <f t="shared" si="54"/>
        <v>2.1713087588772444</v>
      </c>
      <c r="T394">
        <f t="shared" si="55"/>
        <v>390</v>
      </c>
    </row>
    <row r="395" spans="2:20">
      <c r="B395" s="47">
        <f t="shared" si="48"/>
        <v>437</v>
      </c>
      <c r="C395" s="51">
        <f t="shared" si="49"/>
        <v>26828.020134228191</v>
      </c>
      <c r="D395" s="48">
        <f t="shared" si="50"/>
        <v>1591.783323189288</v>
      </c>
      <c r="E395" s="49">
        <v>391</v>
      </c>
      <c r="F395" s="4" t="s">
        <v>433</v>
      </c>
      <c r="G395" s="5" t="s">
        <v>11</v>
      </c>
      <c r="H395" s="6">
        <v>37346</v>
      </c>
      <c r="I395" s="7">
        <v>437</v>
      </c>
      <c r="J395" s="8">
        <v>31979</v>
      </c>
      <c r="K395" s="9">
        <v>0.192</v>
      </c>
      <c r="L395" s="55">
        <f t="shared" si="51"/>
        <v>29363.7</v>
      </c>
      <c r="M395" s="10">
        <v>2615.3000000000002</v>
      </c>
      <c r="N395" s="11">
        <v>0.64300000000000002</v>
      </c>
      <c r="O395" s="12">
        <v>46575</v>
      </c>
      <c r="P395" s="8">
        <f t="shared" si="52"/>
        <v>32618.58</v>
      </c>
      <c r="Q395" s="51">
        <f>IF('Problem1-DATA'!J395&gt;166000,'Problem1-DATA'!L395*0.96,'Problem1-DATA'!L395)</f>
        <v>29363.7</v>
      </c>
      <c r="R395" s="37">
        <f t="shared" si="53"/>
        <v>3254.880000000001</v>
      </c>
      <c r="S395" s="59">
        <f t="shared" si="54"/>
        <v>0.24455320613313991</v>
      </c>
      <c r="T395">
        <f t="shared" si="55"/>
        <v>391</v>
      </c>
    </row>
    <row r="396" spans="2:20">
      <c r="B396" s="47">
        <f t="shared" si="48"/>
        <v>355</v>
      </c>
      <c r="C396" s="51">
        <f t="shared" si="49"/>
        <v>33552.46589716684</v>
      </c>
      <c r="D396" s="48">
        <f t="shared" si="50"/>
        <v>1079.3562708102108</v>
      </c>
      <c r="E396" s="49">
        <v>392</v>
      </c>
      <c r="F396" s="4" t="s">
        <v>434</v>
      </c>
      <c r="G396" s="5" t="s">
        <v>25</v>
      </c>
      <c r="H396" s="6">
        <v>28682</v>
      </c>
      <c r="I396" s="7">
        <v>355</v>
      </c>
      <c r="J396" s="8">
        <v>31975.5</v>
      </c>
      <c r="K396" s="9">
        <v>-4.7E-2</v>
      </c>
      <c r="L396" s="55">
        <f t="shared" si="51"/>
        <v>31003</v>
      </c>
      <c r="M396" s="10">
        <v>972.5</v>
      </c>
      <c r="N396" s="11">
        <v>-9.9000000000000005E-2</v>
      </c>
      <c r="O396" s="12">
        <v>592911.80000000005</v>
      </c>
      <c r="P396" s="8">
        <f t="shared" si="52"/>
        <v>32615.010000000002</v>
      </c>
      <c r="Q396" s="51">
        <f>IF('Problem1-DATA'!J396&gt;166000,'Problem1-DATA'!L396*0.96,'Problem1-DATA'!L396)</f>
        <v>31003</v>
      </c>
      <c r="R396" s="37">
        <f t="shared" si="53"/>
        <v>1612.010000000002</v>
      </c>
      <c r="S396" s="59">
        <f t="shared" si="54"/>
        <v>0.65759383033419228</v>
      </c>
      <c r="T396">
        <f t="shared" si="55"/>
        <v>392</v>
      </c>
    </row>
    <row r="397" spans="2:20">
      <c r="B397" s="47">
        <f t="shared" si="48"/>
        <v>380</v>
      </c>
      <c r="C397" s="51">
        <f t="shared" si="49"/>
        <v>31079.182879377433</v>
      </c>
      <c r="D397" s="48">
        <f t="shared" si="50"/>
        <v>1386.8336025848143</v>
      </c>
      <c r="E397" s="49">
        <v>393</v>
      </c>
      <c r="F397" s="4" t="s">
        <v>435</v>
      </c>
      <c r="G397" s="5" t="s">
        <v>33</v>
      </c>
      <c r="H397" s="6">
        <v>34782</v>
      </c>
      <c r="I397" s="7">
        <v>380</v>
      </c>
      <c r="J397" s="8">
        <v>31949.4</v>
      </c>
      <c r="K397" s="9">
        <v>2.8000000000000001E-2</v>
      </c>
      <c r="L397" s="55">
        <f t="shared" si="51"/>
        <v>30232.5</v>
      </c>
      <c r="M397" s="10">
        <v>1716.9</v>
      </c>
      <c r="N397" s="11">
        <v>0.23799999999999999</v>
      </c>
      <c r="O397" s="12">
        <v>38604.6</v>
      </c>
      <c r="P397" s="8">
        <f t="shared" si="52"/>
        <v>32588.388000000003</v>
      </c>
      <c r="Q397" s="51">
        <f>IF('Problem1-DATA'!J397&gt;166000,'Problem1-DATA'!L397*0.96,'Problem1-DATA'!L397)</f>
        <v>30232.5</v>
      </c>
      <c r="R397" s="37">
        <f t="shared" si="53"/>
        <v>2355.8880000000026</v>
      </c>
      <c r="S397" s="59">
        <f t="shared" si="54"/>
        <v>0.37217543246549162</v>
      </c>
      <c r="T397">
        <f t="shared" si="55"/>
        <v>393</v>
      </c>
    </row>
    <row r="398" spans="2:20">
      <c r="B398" s="47">
        <f t="shared" si="48"/>
        <v>436</v>
      </c>
      <c r="C398" s="51">
        <f t="shared" si="49"/>
        <v>27104.329371816642</v>
      </c>
      <c r="D398" s="48">
        <f t="shared" si="50"/>
        <v>1324.3306169965074</v>
      </c>
      <c r="E398" s="49">
        <v>394</v>
      </c>
      <c r="F398" s="4" t="s">
        <v>436</v>
      </c>
      <c r="G398" s="5" t="s">
        <v>45</v>
      </c>
      <c r="H398" s="6">
        <v>15712</v>
      </c>
      <c r="I398" s="7">
        <v>436</v>
      </c>
      <c r="J398" s="8">
        <v>31928.9</v>
      </c>
      <c r="K398" s="9">
        <v>0.17799999999999999</v>
      </c>
      <c r="L398" s="55">
        <f t="shared" si="51"/>
        <v>30791.300000000003</v>
      </c>
      <c r="M398" s="10">
        <v>1137.5999999999999</v>
      </c>
      <c r="N398" s="11">
        <v>-0.14099999999999999</v>
      </c>
      <c r="O398" s="12">
        <v>25035.7</v>
      </c>
      <c r="P398" s="8">
        <f t="shared" si="52"/>
        <v>32567.478000000003</v>
      </c>
      <c r="Q398" s="51">
        <f>IF('Problem1-DATA'!J398&gt;166000,'Problem1-DATA'!L398*0.96,'Problem1-DATA'!L398)</f>
        <v>30791.300000000003</v>
      </c>
      <c r="R398" s="37">
        <f t="shared" si="53"/>
        <v>1776.1779999999999</v>
      </c>
      <c r="S398" s="59">
        <f t="shared" si="54"/>
        <v>0.56133790436005626</v>
      </c>
      <c r="T398">
        <f t="shared" si="55"/>
        <v>394</v>
      </c>
    </row>
    <row r="399" spans="2:20">
      <c r="B399" s="47">
        <f t="shared" si="48"/>
        <v>328</v>
      </c>
      <c r="C399" s="51">
        <f t="shared" si="49"/>
        <v>35395.555555555555</v>
      </c>
      <c r="D399" s="48">
        <f t="shared" si="50"/>
        <v>1248.1086323957322</v>
      </c>
      <c r="E399" s="49">
        <v>395</v>
      </c>
      <c r="F399" s="4" t="s">
        <v>437</v>
      </c>
      <c r="G399" s="5" t="s">
        <v>11</v>
      </c>
      <c r="H399" s="6">
        <v>62600</v>
      </c>
      <c r="I399" s="7">
        <v>328</v>
      </c>
      <c r="J399" s="8">
        <v>31856</v>
      </c>
      <c r="K399" s="9">
        <v>-0.1</v>
      </c>
      <c r="L399" s="55">
        <f t="shared" si="51"/>
        <v>25422</v>
      </c>
      <c r="M399" s="10">
        <v>6434</v>
      </c>
      <c r="N399" s="11">
        <v>4.1550000000000002</v>
      </c>
      <c r="O399" s="12">
        <v>83216</v>
      </c>
      <c r="P399" s="8">
        <f t="shared" si="52"/>
        <v>32493.119999999999</v>
      </c>
      <c r="Q399" s="51">
        <f>IF('Problem1-DATA'!J399&gt;166000,'Problem1-DATA'!L399*0.96,'Problem1-DATA'!L399)</f>
        <v>25422</v>
      </c>
      <c r="R399" s="37">
        <f t="shared" si="53"/>
        <v>7071.119999999999</v>
      </c>
      <c r="S399" s="59">
        <f t="shared" si="54"/>
        <v>9.9023935343487565E-2</v>
      </c>
      <c r="T399">
        <f t="shared" si="55"/>
        <v>395</v>
      </c>
    </row>
    <row r="400" spans="2:20">
      <c r="B400" s="47">
        <f t="shared" si="48"/>
        <v>392</v>
      </c>
      <c r="C400" s="51">
        <f t="shared" si="49"/>
        <v>29934.745762711864</v>
      </c>
      <c r="D400" s="48">
        <f t="shared" si="50"/>
        <v>4036.1720807726074</v>
      </c>
      <c r="E400" s="49">
        <v>396</v>
      </c>
      <c r="F400" s="4" t="s">
        <v>438</v>
      </c>
      <c r="G400" s="5" t="s">
        <v>40</v>
      </c>
      <c r="H400" s="6">
        <v>86030</v>
      </c>
      <c r="I400" s="7">
        <v>392</v>
      </c>
      <c r="J400" s="8">
        <v>31790.7</v>
      </c>
      <c r="K400" s="9">
        <v>6.2E-2</v>
      </c>
      <c r="L400" s="55">
        <f t="shared" si="51"/>
        <v>27193.5</v>
      </c>
      <c r="M400" s="10">
        <v>4597.2</v>
      </c>
      <c r="N400" s="11">
        <v>0.13900000000000001</v>
      </c>
      <c r="O400" s="12">
        <v>43956.9</v>
      </c>
      <c r="P400" s="8">
        <f t="shared" si="52"/>
        <v>32426.514000000003</v>
      </c>
      <c r="Q400" s="51">
        <f>IF('Problem1-DATA'!J400&gt;166000,'Problem1-DATA'!L400*0.96,'Problem1-DATA'!L400)</f>
        <v>27193.5</v>
      </c>
      <c r="R400" s="37">
        <f t="shared" si="53"/>
        <v>5233.0140000000029</v>
      </c>
      <c r="S400" s="59">
        <f t="shared" si="54"/>
        <v>0.13830462020360285</v>
      </c>
      <c r="T400">
        <f t="shared" si="55"/>
        <v>396</v>
      </c>
    </row>
    <row r="401" spans="2:20">
      <c r="B401" s="47">
        <f t="shared" si="48"/>
        <v>382</v>
      </c>
      <c r="C401" s="51">
        <f t="shared" si="49"/>
        <v>31065.815324165029</v>
      </c>
      <c r="D401" s="48">
        <f t="shared" si="50"/>
        <v>2135.5140186915887</v>
      </c>
      <c r="E401" s="49">
        <v>397</v>
      </c>
      <c r="F401" s="4" t="s">
        <v>439</v>
      </c>
      <c r="G401" s="5" t="s">
        <v>339</v>
      </c>
      <c r="H401" s="6">
        <v>89831</v>
      </c>
      <c r="I401" s="7">
        <v>382</v>
      </c>
      <c r="J401" s="8">
        <v>31625</v>
      </c>
      <c r="K401" s="9">
        <v>1.7999999999999999E-2</v>
      </c>
      <c r="L401" s="55">
        <f t="shared" si="51"/>
        <v>28654.5</v>
      </c>
      <c r="M401" s="10">
        <v>2970.5</v>
      </c>
      <c r="N401" s="11">
        <v>0.39100000000000001</v>
      </c>
      <c r="O401" s="12">
        <v>40202.699999999997</v>
      </c>
      <c r="P401" s="8">
        <f t="shared" si="52"/>
        <v>32257.5</v>
      </c>
      <c r="Q401" s="51">
        <f>IF('Problem1-DATA'!J401&gt;166000,'Problem1-DATA'!L401*0.96,'Problem1-DATA'!L401)</f>
        <v>28654.5</v>
      </c>
      <c r="R401" s="37">
        <f t="shared" si="53"/>
        <v>3603</v>
      </c>
      <c r="S401" s="59">
        <f t="shared" si="54"/>
        <v>0.21292711664702912</v>
      </c>
      <c r="T401">
        <f t="shared" si="55"/>
        <v>397</v>
      </c>
    </row>
    <row r="402" spans="2:20">
      <c r="B402" s="47">
        <f t="shared" si="48"/>
        <v>430</v>
      </c>
      <c r="C402" s="51">
        <f t="shared" si="49"/>
        <v>27564.834205933683</v>
      </c>
      <c r="D402" s="48">
        <f t="shared" si="50"/>
        <v>6116.4825046040514</v>
      </c>
      <c r="E402" s="49">
        <v>398</v>
      </c>
      <c r="F402" s="4" t="s">
        <v>440</v>
      </c>
      <c r="G402" s="5" t="s">
        <v>216</v>
      </c>
      <c r="H402" s="6">
        <v>97629</v>
      </c>
      <c r="I402" s="7">
        <v>430</v>
      </c>
      <c r="J402" s="8">
        <v>31589.3</v>
      </c>
      <c r="K402" s="9">
        <v>0.14599999999999999</v>
      </c>
      <c r="L402" s="55">
        <f t="shared" si="51"/>
        <v>24946.799999999999</v>
      </c>
      <c r="M402" s="10">
        <v>6642.5</v>
      </c>
      <c r="N402" s="11">
        <v>8.5999999999999993E-2</v>
      </c>
      <c r="O402" s="12">
        <v>760409</v>
      </c>
      <c r="P402" s="8">
        <f t="shared" si="52"/>
        <v>32221.085999999999</v>
      </c>
      <c r="Q402" s="51">
        <f>IF('Problem1-DATA'!J402&gt;166000,'Problem1-DATA'!L402*0.96,'Problem1-DATA'!L402)</f>
        <v>24946.799999999999</v>
      </c>
      <c r="R402" s="37">
        <f t="shared" si="53"/>
        <v>7274.2860000000001</v>
      </c>
      <c r="S402" s="59">
        <f t="shared" si="54"/>
        <v>9.5112683477606333E-2</v>
      </c>
      <c r="T402">
        <f t="shared" si="55"/>
        <v>398</v>
      </c>
    </row>
    <row r="403" spans="2:20">
      <c r="B403" s="47">
        <f t="shared" si="48"/>
        <v>389</v>
      </c>
      <c r="C403" s="51">
        <f t="shared" si="49"/>
        <v>30163.304514889533</v>
      </c>
      <c r="D403" s="48">
        <f t="shared" si="50"/>
        <v>1611.0283159463486</v>
      </c>
      <c r="E403" s="49">
        <v>399</v>
      </c>
      <c r="F403" s="4" t="s">
        <v>441</v>
      </c>
      <c r="G403" s="5" t="s">
        <v>339</v>
      </c>
      <c r="H403" s="6">
        <v>122000</v>
      </c>
      <c r="I403" s="7">
        <v>389</v>
      </c>
      <c r="J403" s="8">
        <v>31400</v>
      </c>
      <c r="K403" s="9">
        <v>4.1000000000000002E-2</v>
      </c>
      <c r="L403" s="55">
        <f t="shared" si="51"/>
        <v>29238</v>
      </c>
      <c r="M403" s="10">
        <v>2162</v>
      </c>
      <c r="N403" s="11">
        <v>0.34200000000000003</v>
      </c>
      <c r="O403" s="12">
        <v>48797</v>
      </c>
      <c r="P403" s="8">
        <f t="shared" si="52"/>
        <v>32028</v>
      </c>
      <c r="Q403" s="51">
        <f>IF('Problem1-DATA'!J403&gt;166000,'Problem1-DATA'!L403*0.96,'Problem1-DATA'!L403)</f>
        <v>29238</v>
      </c>
      <c r="R403" s="37">
        <f t="shared" si="53"/>
        <v>2790</v>
      </c>
      <c r="S403" s="59">
        <f t="shared" si="54"/>
        <v>0.29047178538390378</v>
      </c>
      <c r="T403">
        <f t="shared" si="55"/>
        <v>399</v>
      </c>
    </row>
    <row r="404" spans="2:20">
      <c r="B404" s="47">
        <f t="shared" si="48"/>
        <v>390</v>
      </c>
      <c r="C404" s="51">
        <f t="shared" si="49"/>
        <v>30017.033492822968</v>
      </c>
      <c r="D404" s="48">
        <f t="shared" si="50"/>
        <v>2422.727272727273</v>
      </c>
      <c r="E404" s="49">
        <v>400</v>
      </c>
      <c r="F404" s="4" t="s">
        <v>442</v>
      </c>
      <c r="G404" s="5" t="s">
        <v>11</v>
      </c>
      <c r="H404" s="6">
        <v>33689</v>
      </c>
      <c r="I404" s="7">
        <v>390</v>
      </c>
      <c r="J404" s="8">
        <v>31367.8</v>
      </c>
      <c r="K404" s="9">
        <v>4.4999999999999998E-2</v>
      </c>
      <c r="L404" s="55">
        <f t="shared" si="51"/>
        <v>29075.899999999998</v>
      </c>
      <c r="M404" s="10">
        <v>2291.9</v>
      </c>
      <c r="N404" s="11">
        <v>-5.3999999999999999E-2</v>
      </c>
      <c r="O404" s="12">
        <v>158506.79999999999</v>
      </c>
      <c r="P404" s="8">
        <f t="shared" si="52"/>
        <v>31995.155999999999</v>
      </c>
      <c r="Q404" s="51">
        <f>IF('Problem1-DATA'!J404&gt;166000,'Problem1-DATA'!L404*0.96,'Problem1-DATA'!L404)</f>
        <v>29075.899999999998</v>
      </c>
      <c r="R404" s="37">
        <f t="shared" si="53"/>
        <v>2919.2560000000012</v>
      </c>
      <c r="S404" s="59">
        <f t="shared" si="54"/>
        <v>0.27372747502072564</v>
      </c>
      <c r="T404">
        <f t="shared" si="55"/>
        <v>400</v>
      </c>
    </row>
    <row r="405" spans="2:20">
      <c r="B405" s="47">
        <f t="shared" si="48"/>
        <v>406</v>
      </c>
      <c r="C405" s="51">
        <f t="shared" si="49"/>
        <v>29054.967502321266</v>
      </c>
      <c r="D405" s="48">
        <f t="shared" si="50"/>
        <v>482.7</v>
      </c>
      <c r="E405" s="49">
        <v>401</v>
      </c>
      <c r="F405" s="4" t="s">
        <v>443</v>
      </c>
      <c r="G405" s="5" t="s">
        <v>40</v>
      </c>
      <c r="H405" s="6">
        <v>81527</v>
      </c>
      <c r="I405" s="7">
        <v>406</v>
      </c>
      <c r="J405" s="8">
        <v>31292.2</v>
      </c>
      <c r="K405" s="9">
        <v>7.6999999999999999E-2</v>
      </c>
      <c r="L405" s="55">
        <f t="shared" si="51"/>
        <v>30809.5</v>
      </c>
      <c r="M405" s="10">
        <v>482.7</v>
      </c>
      <c r="N405" s="11">
        <v>0</v>
      </c>
      <c r="O405" s="12">
        <v>33212.199999999997</v>
      </c>
      <c r="P405" s="8">
        <f t="shared" si="52"/>
        <v>31918.044000000002</v>
      </c>
      <c r="Q405" s="51">
        <f>IF('Problem1-DATA'!J405&gt;166000,'Problem1-DATA'!L405*0.96,'Problem1-DATA'!L405)</f>
        <v>30809.5</v>
      </c>
      <c r="R405" s="37">
        <f t="shared" si="53"/>
        <v>1108.5440000000017</v>
      </c>
      <c r="S405" s="59">
        <f t="shared" si="54"/>
        <v>1.2965485808991126</v>
      </c>
      <c r="T405">
        <f t="shared" si="55"/>
        <v>401</v>
      </c>
    </row>
    <row r="406" spans="2:20">
      <c r="B406" s="47">
        <f t="shared" si="48"/>
        <v>431</v>
      </c>
      <c r="C406" s="51">
        <f t="shared" si="49"/>
        <v>27476.855123674908</v>
      </c>
      <c r="D406" s="48">
        <f t="shared" si="50"/>
        <v>0.87088733282997011</v>
      </c>
      <c r="E406" s="49">
        <v>402</v>
      </c>
      <c r="F406" s="4" t="s">
        <v>444</v>
      </c>
      <c r="G406" s="5" t="s">
        <v>13</v>
      </c>
      <c r="H406" s="6">
        <v>108086</v>
      </c>
      <c r="I406" s="7">
        <v>431</v>
      </c>
      <c r="J406" s="8">
        <v>31103.8</v>
      </c>
      <c r="K406" s="9">
        <v>0.13200000000000001</v>
      </c>
      <c r="L406" s="55">
        <f t="shared" si="51"/>
        <v>31019.599999999999</v>
      </c>
      <c r="M406" s="10">
        <v>84.2</v>
      </c>
      <c r="N406" s="11">
        <v>95.683000000000007</v>
      </c>
      <c r="O406" s="12">
        <v>73067.100000000006</v>
      </c>
      <c r="P406" s="8">
        <f t="shared" si="52"/>
        <v>31725.876</v>
      </c>
      <c r="Q406" s="51">
        <f>IF('Problem1-DATA'!J406&gt;166000,'Problem1-DATA'!L406*0.96,'Problem1-DATA'!L406)</f>
        <v>31019.599999999999</v>
      </c>
      <c r="R406" s="37">
        <f t="shared" si="53"/>
        <v>706.27600000000166</v>
      </c>
      <c r="S406" s="59">
        <f t="shared" si="54"/>
        <v>7.3880760095012068</v>
      </c>
      <c r="T406">
        <f t="shared" si="55"/>
        <v>402</v>
      </c>
    </row>
    <row r="407" spans="2:20">
      <c r="B407" s="47">
        <f t="shared" si="48"/>
        <v>413</v>
      </c>
      <c r="C407" s="51">
        <f t="shared" si="49"/>
        <v>28565.032377428306</v>
      </c>
      <c r="D407" s="48">
        <f t="shared" si="50"/>
        <v>1470.0680272108846</v>
      </c>
      <c r="E407" s="49">
        <v>403</v>
      </c>
      <c r="F407" s="4" t="s">
        <v>445</v>
      </c>
      <c r="G407" s="5" t="s">
        <v>22</v>
      </c>
      <c r="H407" s="6">
        <v>595841</v>
      </c>
      <c r="I407" s="7">
        <v>413</v>
      </c>
      <c r="J407" s="8">
        <v>30878.799999999999</v>
      </c>
      <c r="K407" s="9">
        <v>8.1000000000000003E-2</v>
      </c>
      <c r="L407" s="55">
        <f t="shared" si="51"/>
        <v>29366.1</v>
      </c>
      <c r="M407" s="10">
        <v>1512.7</v>
      </c>
      <c r="N407" s="11">
        <v>2.9000000000000001E-2</v>
      </c>
      <c r="O407" s="12">
        <v>16443.5</v>
      </c>
      <c r="P407" s="8">
        <f t="shared" si="52"/>
        <v>31496.376</v>
      </c>
      <c r="Q407" s="51">
        <f>IF('Problem1-DATA'!J407&gt;166000,'Problem1-DATA'!L407*0.96,'Problem1-DATA'!L407)</f>
        <v>29366.1</v>
      </c>
      <c r="R407" s="37">
        <f t="shared" si="53"/>
        <v>2130.2760000000017</v>
      </c>
      <c r="S407" s="59">
        <f t="shared" si="54"/>
        <v>0.40826072585443351</v>
      </c>
      <c r="T407">
        <f t="shared" si="55"/>
        <v>403</v>
      </c>
    </row>
    <row r="408" spans="2:20">
      <c r="B408" s="47">
        <f t="shared" si="48"/>
        <v>409</v>
      </c>
      <c r="C408" s="51">
        <f t="shared" si="49"/>
        <v>28860.617399438728</v>
      </c>
      <c r="D408" s="48">
        <f t="shared" si="50"/>
        <v>343.96971335857222</v>
      </c>
      <c r="E408" s="49">
        <v>404</v>
      </c>
      <c r="F408" s="4" t="s">
        <v>446</v>
      </c>
      <c r="G408" s="5" t="s">
        <v>11</v>
      </c>
      <c r="H408" s="6">
        <v>60000</v>
      </c>
      <c r="I408" s="7">
        <v>409</v>
      </c>
      <c r="J408" s="8">
        <v>30852</v>
      </c>
      <c r="K408" s="9">
        <v>6.9000000000000006E-2</v>
      </c>
      <c r="L408" s="55">
        <f t="shared" si="51"/>
        <v>28944</v>
      </c>
      <c r="M408" s="10">
        <v>1908</v>
      </c>
      <c r="N408" s="11">
        <v>4.5469999999999997</v>
      </c>
      <c r="O408" s="12">
        <v>55493</v>
      </c>
      <c r="P408" s="8">
        <f t="shared" si="52"/>
        <v>31469.040000000001</v>
      </c>
      <c r="Q408" s="51">
        <f>IF('Problem1-DATA'!J408&gt;166000,'Problem1-DATA'!L408*0.96,'Problem1-DATA'!L408)</f>
        <v>28944</v>
      </c>
      <c r="R408" s="37">
        <f t="shared" si="53"/>
        <v>2525.0400000000009</v>
      </c>
      <c r="S408" s="59">
        <f t="shared" si="54"/>
        <v>0.3233962264150948</v>
      </c>
      <c r="T408">
        <f t="shared" si="55"/>
        <v>404</v>
      </c>
    </row>
    <row r="409" spans="2:20">
      <c r="B409" s="47">
        <f t="shared" si="48"/>
        <v>377</v>
      </c>
      <c r="C409" s="51">
        <f t="shared" si="49"/>
        <v>31434.560327198364</v>
      </c>
      <c r="D409" s="48">
        <f t="shared" si="50"/>
        <v>2693.0608365019011</v>
      </c>
      <c r="E409" s="49">
        <v>405</v>
      </c>
      <c r="F409" s="4" t="s">
        <v>447</v>
      </c>
      <c r="G409" s="5" t="s">
        <v>22</v>
      </c>
      <c r="H409" s="6">
        <v>106700</v>
      </c>
      <c r="I409" s="7">
        <v>377</v>
      </c>
      <c r="J409" s="8">
        <v>30743</v>
      </c>
      <c r="K409" s="9">
        <v>-2.1999999999999999E-2</v>
      </c>
      <c r="L409" s="55">
        <f t="shared" si="51"/>
        <v>27909.9</v>
      </c>
      <c r="M409" s="10">
        <v>2833.1</v>
      </c>
      <c r="N409" s="11">
        <v>5.1999999999999998E-2</v>
      </c>
      <c r="O409" s="12">
        <v>60302.7</v>
      </c>
      <c r="P409" s="8">
        <f t="shared" si="52"/>
        <v>31357.86</v>
      </c>
      <c r="Q409" s="51">
        <f>IF('Problem1-DATA'!J409&gt;166000,'Problem1-DATA'!L409*0.96,'Problem1-DATA'!L409)</f>
        <v>27909.9</v>
      </c>
      <c r="R409" s="37">
        <f t="shared" si="53"/>
        <v>3447.9599999999991</v>
      </c>
      <c r="S409" s="59">
        <f t="shared" si="54"/>
        <v>0.21702728459990797</v>
      </c>
      <c r="T409">
        <f t="shared" si="55"/>
        <v>405</v>
      </c>
    </row>
    <row r="410" spans="2:20">
      <c r="B410" s="47">
        <f t="shared" si="48"/>
        <v>408</v>
      </c>
      <c r="C410" s="51">
        <f t="shared" si="49"/>
        <v>28895.197740112995</v>
      </c>
      <c r="D410" s="48">
        <f t="shared" si="50"/>
        <v>3838.8414055080725</v>
      </c>
      <c r="E410" s="49">
        <v>406</v>
      </c>
      <c r="F410" s="4" t="s">
        <v>448</v>
      </c>
      <c r="G410" s="5" t="s">
        <v>111</v>
      </c>
      <c r="H410" s="6">
        <v>174386</v>
      </c>
      <c r="I410" s="7">
        <v>408</v>
      </c>
      <c r="J410" s="8">
        <v>30686.7</v>
      </c>
      <c r="K410" s="9">
        <v>6.2E-2</v>
      </c>
      <c r="L410" s="55">
        <f t="shared" si="51"/>
        <v>26644.400000000001</v>
      </c>
      <c r="M410" s="10">
        <v>4042.3</v>
      </c>
      <c r="N410" s="11">
        <v>5.2999999999999999E-2</v>
      </c>
      <c r="O410" s="12">
        <v>24878.1</v>
      </c>
      <c r="P410" s="8">
        <f t="shared" si="52"/>
        <v>31300.434000000001</v>
      </c>
      <c r="Q410" s="51">
        <f>IF('Problem1-DATA'!J410&gt;166000,'Problem1-DATA'!L410*0.96,'Problem1-DATA'!L410)</f>
        <v>26644.400000000001</v>
      </c>
      <c r="R410" s="37">
        <f t="shared" si="53"/>
        <v>4656.0339999999997</v>
      </c>
      <c r="S410" s="59">
        <f t="shared" si="54"/>
        <v>0.15182791974865781</v>
      </c>
      <c r="T410">
        <f t="shared" si="55"/>
        <v>406</v>
      </c>
    </row>
    <row r="411" spans="2:20">
      <c r="B411" s="47">
        <f t="shared" si="48"/>
        <v>419</v>
      </c>
      <c r="C411" s="51">
        <f t="shared" si="49"/>
        <v>28314.35185185185</v>
      </c>
      <c r="D411" s="48">
        <f t="shared" si="50"/>
        <v>452.75109170305672</v>
      </c>
      <c r="E411" s="49">
        <v>407</v>
      </c>
      <c r="F411" s="4" t="s">
        <v>449</v>
      </c>
      <c r="G411" s="5" t="s">
        <v>40</v>
      </c>
      <c r="H411" s="6">
        <v>170819</v>
      </c>
      <c r="I411" s="7">
        <v>419</v>
      </c>
      <c r="J411" s="8">
        <v>30579.5</v>
      </c>
      <c r="K411" s="9">
        <v>0.08</v>
      </c>
      <c r="L411" s="55">
        <f t="shared" si="51"/>
        <v>30061.1</v>
      </c>
      <c r="M411" s="10">
        <v>518.4</v>
      </c>
      <c r="N411" s="11">
        <v>0.14499999999999999</v>
      </c>
      <c r="O411" s="12">
        <v>42968.6</v>
      </c>
      <c r="P411" s="8">
        <f t="shared" si="52"/>
        <v>31191.09</v>
      </c>
      <c r="Q411" s="51">
        <f>IF('Problem1-DATA'!J411&gt;166000,'Problem1-DATA'!L411*0.96,'Problem1-DATA'!L411)</f>
        <v>30061.1</v>
      </c>
      <c r="R411" s="37">
        <f t="shared" si="53"/>
        <v>1129.9900000000016</v>
      </c>
      <c r="S411" s="59">
        <f t="shared" si="54"/>
        <v>1.1797646604938303</v>
      </c>
      <c r="T411">
        <f t="shared" si="55"/>
        <v>407</v>
      </c>
    </row>
    <row r="412" spans="2:20">
      <c r="B412" s="47">
        <f t="shared" si="48"/>
        <v>433</v>
      </c>
      <c r="C412" s="51">
        <f t="shared" si="49"/>
        <v>27399.641577060931</v>
      </c>
      <c r="D412" s="48">
        <f t="shared" si="50"/>
        <v>477.03464947622882</v>
      </c>
      <c r="E412" s="49">
        <v>408</v>
      </c>
      <c r="F412" s="4" t="s">
        <v>450</v>
      </c>
      <c r="G412" s="5" t="s">
        <v>11</v>
      </c>
      <c r="H412" s="6">
        <v>103000</v>
      </c>
      <c r="I412" s="7">
        <v>433</v>
      </c>
      <c r="J412" s="8">
        <v>30578</v>
      </c>
      <c r="K412" s="9">
        <v>0.11600000000000001</v>
      </c>
      <c r="L412" s="55">
        <f t="shared" si="51"/>
        <v>28210</v>
      </c>
      <c r="M412" s="10">
        <v>2368</v>
      </c>
      <c r="N412" s="11">
        <v>3.964</v>
      </c>
      <c r="O412" s="12">
        <v>67173</v>
      </c>
      <c r="P412" s="8">
        <f t="shared" si="52"/>
        <v>31189.56</v>
      </c>
      <c r="Q412" s="51">
        <f>IF('Problem1-DATA'!J412&gt;166000,'Problem1-DATA'!L412*0.96,'Problem1-DATA'!L412)</f>
        <v>28210</v>
      </c>
      <c r="R412" s="37">
        <f t="shared" si="53"/>
        <v>2979.5600000000013</v>
      </c>
      <c r="S412" s="59">
        <f t="shared" si="54"/>
        <v>0.25826013513513568</v>
      </c>
      <c r="T412">
        <f t="shared" si="55"/>
        <v>408</v>
      </c>
    </row>
    <row r="413" spans="2:20">
      <c r="B413" s="47" t="str">
        <f t="shared" si="48"/>
        <v xml:space="preserve"> -</v>
      </c>
      <c r="C413" s="51">
        <f t="shared" si="49"/>
        <v>20328.428093645485</v>
      </c>
      <c r="D413" s="48">
        <f t="shared" si="50"/>
        <v>5088.1929445644346</v>
      </c>
      <c r="E413" s="49">
        <v>409</v>
      </c>
      <c r="F413" s="4" t="s">
        <v>451</v>
      </c>
      <c r="G413" s="5" t="s">
        <v>11</v>
      </c>
      <c r="H413" s="6">
        <v>36000</v>
      </c>
      <c r="I413" s="7" t="s">
        <v>20</v>
      </c>
      <c r="J413" s="8">
        <v>30391</v>
      </c>
      <c r="K413" s="9">
        <v>0.495</v>
      </c>
      <c r="L413" s="55">
        <f t="shared" si="51"/>
        <v>16256</v>
      </c>
      <c r="M413" s="10">
        <v>14135</v>
      </c>
      <c r="N413" s="11">
        <v>1.778</v>
      </c>
      <c r="O413" s="12">
        <v>43376</v>
      </c>
      <c r="P413" s="8">
        <f t="shared" si="52"/>
        <v>30998.82</v>
      </c>
      <c r="Q413" s="51">
        <f>IF('Problem1-DATA'!J413&gt;166000,'Problem1-DATA'!L413*0.96,'Problem1-DATA'!L413)</f>
        <v>16256</v>
      </c>
      <c r="R413" s="37">
        <f t="shared" si="53"/>
        <v>14742.82</v>
      </c>
      <c r="S413" s="59">
        <f t="shared" si="54"/>
        <v>4.3001061195613706E-2</v>
      </c>
      <c r="T413">
        <f t="shared" si="55"/>
        <v>409</v>
      </c>
    </row>
    <row r="414" spans="2:20">
      <c r="B414" s="47">
        <f t="shared" si="48"/>
        <v>469</v>
      </c>
      <c r="C414" s="51">
        <f t="shared" si="49"/>
        <v>25261.76226101413</v>
      </c>
      <c r="D414" s="48">
        <f t="shared" si="50"/>
        <v>1763.0011454753721</v>
      </c>
      <c r="E414" s="49">
        <v>410</v>
      </c>
      <c r="F414" s="4" t="s">
        <v>452</v>
      </c>
      <c r="G414" s="5" t="s">
        <v>453</v>
      </c>
      <c r="H414" s="6">
        <v>21282</v>
      </c>
      <c r="I414" s="7">
        <v>469</v>
      </c>
      <c r="J414" s="8">
        <v>30389.9</v>
      </c>
      <c r="K414" s="9">
        <v>0.20300000000000001</v>
      </c>
      <c r="L414" s="55">
        <f t="shared" si="51"/>
        <v>28850.800000000003</v>
      </c>
      <c r="M414" s="10">
        <v>1539.1</v>
      </c>
      <c r="N414" s="11">
        <v>-0.127</v>
      </c>
      <c r="O414" s="12">
        <v>17079.2</v>
      </c>
      <c r="P414" s="8">
        <f t="shared" si="52"/>
        <v>30997.698</v>
      </c>
      <c r="Q414" s="51">
        <f>IF('Problem1-DATA'!J414&gt;166000,'Problem1-DATA'!L414*0.96,'Problem1-DATA'!L414)</f>
        <v>28850.800000000003</v>
      </c>
      <c r="R414" s="37">
        <f t="shared" si="53"/>
        <v>2146.8979999999974</v>
      </c>
      <c r="S414" s="59">
        <f t="shared" si="54"/>
        <v>0.39490481450198006</v>
      </c>
      <c r="T414">
        <f t="shared" si="55"/>
        <v>410</v>
      </c>
    </row>
    <row r="415" spans="2:20">
      <c r="B415" s="47">
        <f t="shared" si="48"/>
        <v>424</v>
      </c>
      <c r="C415" s="51">
        <f t="shared" si="49"/>
        <v>27898.805147058822</v>
      </c>
      <c r="D415" s="48">
        <f t="shared" si="50"/>
        <v>2422.6033421284083</v>
      </c>
      <c r="E415" s="49">
        <v>411</v>
      </c>
      <c r="F415" s="4" t="s">
        <v>454</v>
      </c>
      <c r="G415" s="5" t="s">
        <v>40</v>
      </c>
      <c r="H415" s="6">
        <v>137534</v>
      </c>
      <c r="I415" s="7">
        <v>424</v>
      </c>
      <c r="J415" s="8">
        <v>30353.9</v>
      </c>
      <c r="K415" s="9">
        <v>8.7999999999999995E-2</v>
      </c>
      <c r="L415" s="55">
        <f t="shared" si="51"/>
        <v>27599.4</v>
      </c>
      <c r="M415" s="10">
        <v>2754.5</v>
      </c>
      <c r="N415" s="11">
        <v>0.13700000000000001</v>
      </c>
      <c r="O415" s="12">
        <v>48302</v>
      </c>
      <c r="P415" s="8">
        <f t="shared" si="52"/>
        <v>30960.978000000003</v>
      </c>
      <c r="Q415" s="51">
        <f>IF('Problem1-DATA'!J415&gt;166000,'Problem1-DATA'!L415*0.96,'Problem1-DATA'!L415)</f>
        <v>27599.4</v>
      </c>
      <c r="R415" s="37">
        <f t="shared" si="53"/>
        <v>3361.5780000000013</v>
      </c>
      <c r="S415" s="59">
        <f t="shared" si="54"/>
        <v>0.22039499001633739</v>
      </c>
      <c r="T415">
        <f t="shared" si="55"/>
        <v>411</v>
      </c>
    </row>
    <row r="416" spans="2:20">
      <c r="B416" s="47">
        <f t="shared" si="48"/>
        <v>417</v>
      </c>
      <c r="C416" s="51">
        <f t="shared" si="49"/>
        <v>28393.626991565136</v>
      </c>
      <c r="D416" s="48">
        <f t="shared" si="50"/>
        <v>184.26610348468847</v>
      </c>
      <c r="E416" s="49">
        <v>412</v>
      </c>
      <c r="F416" s="4" t="s">
        <v>455</v>
      </c>
      <c r="G416" s="5" t="s">
        <v>25</v>
      </c>
      <c r="H416" s="6">
        <v>29631</v>
      </c>
      <c r="I416" s="7">
        <v>417</v>
      </c>
      <c r="J416" s="8">
        <v>30296</v>
      </c>
      <c r="K416" s="9">
        <v>6.7000000000000004E-2</v>
      </c>
      <c r="L416" s="55">
        <f t="shared" si="51"/>
        <v>30470.5</v>
      </c>
      <c r="M416" s="10">
        <v>-174.5</v>
      </c>
      <c r="N416" s="11">
        <v>-1.9470000000000001</v>
      </c>
      <c r="O416" s="12">
        <v>9599.5</v>
      </c>
      <c r="P416" s="8">
        <f t="shared" si="52"/>
        <v>30901.920000000002</v>
      </c>
      <c r="Q416" s="51">
        <f>IF('Problem1-DATA'!J416&gt;166000,'Problem1-DATA'!L416*0.96,'Problem1-DATA'!L416)</f>
        <v>30470.5</v>
      </c>
      <c r="R416" s="37">
        <f t="shared" si="53"/>
        <v>431.42000000000189</v>
      </c>
      <c r="S416" s="59">
        <f t="shared" si="54"/>
        <v>-3.472320916905455</v>
      </c>
      <c r="T416">
        <f t="shared" si="55"/>
        <v>412</v>
      </c>
    </row>
    <row r="417" spans="2:20">
      <c r="B417" s="47">
        <f t="shared" si="48"/>
        <v>407</v>
      </c>
      <c r="C417" s="51">
        <f t="shared" si="49"/>
        <v>28895.038167938928</v>
      </c>
      <c r="D417" s="48">
        <f t="shared" si="50"/>
        <v>2056.2347188264057</v>
      </c>
      <c r="E417" s="49">
        <v>413</v>
      </c>
      <c r="F417" s="4" t="s">
        <v>456</v>
      </c>
      <c r="G417" s="5" t="s">
        <v>11</v>
      </c>
      <c r="H417" s="6">
        <v>30400</v>
      </c>
      <c r="I417" s="7">
        <v>407</v>
      </c>
      <c r="J417" s="8">
        <v>30282</v>
      </c>
      <c r="K417" s="9">
        <v>4.8000000000000001E-2</v>
      </c>
      <c r="L417" s="55">
        <f t="shared" si="51"/>
        <v>27759</v>
      </c>
      <c r="M417" s="10">
        <v>2523</v>
      </c>
      <c r="N417" s="11">
        <v>0.22700000000000001</v>
      </c>
      <c r="O417" s="12">
        <v>104233</v>
      </c>
      <c r="P417" s="8">
        <f t="shared" si="52"/>
        <v>30887.64</v>
      </c>
      <c r="Q417" s="51">
        <f>IF('Problem1-DATA'!J417&gt;166000,'Problem1-DATA'!L417*0.96,'Problem1-DATA'!L417)</f>
        <v>27759</v>
      </c>
      <c r="R417" s="37">
        <f t="shared" si="53"/>
        <v>3128.6399999999994</v>
      </c>
      <c r="S417" s="59">
        <f t="shared" si="54"/>
        <v>0.24004756242568348</v>
      </c>
      <c r="T417">
        <f t="shared" si="55"/>
        <v>413</v>
      </c>
    </row>
    <row r="418" spans="2:20">
      <c r="B418" s="47" t="str">
        <f t="shared" si="48"/>
        <v xml:space="preserve"> -</v>
      </c>
      <c r="C418" s="51">
        <f t="shared" si="49"/>
        <v>22202.202643171804</v>
      </c>
      <c r="D418" s="48">
        <f t="shared" si="50"/>
        <v>3314.8953974895398</v>
      </c>
      <c r="E418" s="49">
        <v>414</v>
      </c>
      <c r="F418" s="4" t="s">
        <v>457</v>
      </c>
      <c r="G418" s="5" t="s">
        <v>13</v>
      </c>
      <c r="H418" s="6">
        <v>88800</v>
      </c>
      <c r="I418" s="7" t="s">
        <v>20</v>
      </c>
      <c r="J418" s="8">
        <v>30239.4</v>
      </c>
      <c r="K418" s="9">
        <v>0.36199999999999999</v>
      </c>
      <c r="L418" s="55">
        <f t="shared" si="51"/>
        <v>26278.100000000002</v>
      </c>
      <c r="M418" s="10">
        <v>3961.3</v>
      </c>
      <c r="N418" s="11">
        <v>0.19500000000000001</v>
      </c>
      <c r="O418" s="12">
        <v>36592.699999999997</v>
      </c>
      <c r="P418" s="8">
        <f t="shared" si="52"/>
        <v>30844.188000000002</v>
      </c>
      <c r="Q418" s="51">
        <f>IF('Problem1-DATA'!J418&gt;166000,'Problem1-DATA'!L418*0.96,'Problem1-DATA'!L418)</f>
        <v>26278.100000000002</v>
      </c>
      <c r="R418" s="37">
        <f t="shared" si="53"/>
        <v>4566.0879999999997</v>
      </c>
      <c r="S418" s="59">
        <f t="shared" si="54"/>
        <v>0.15267412213162335</v>
      </c>
      <c r="T418">
        <f t="shared" si="55"/>
        <v>414</v>
      </c>
    </row>
    <row r="419" spans="2:20">
      <c r="B419" s="47">
        <f t="shared" si="48"/>
        <v>412</v>
      </c>
      <c r="C419" s="51">
        <f t="shared" si="49"/>
        <v>28604.919583727533</v>
      </c>
      <c r="D419" s="48">
        <f t="shared" si="50"/>
        <v>492.56619144602848</v>
      </c>
      <c r="E419" s="49">
        <v>415</v>
      </c>
      <c r="F419" s="4" t="s">
        <v>458</v>
      </c>
      <c r="G419" s="5" t="s">
        <v>35</v>
      </c>
      <c r="H419" s="6">
        <v>77448</v>
      </c>
      <c r="I419" s="7">
        <v>412</v>
      </c>
      <c r="J419" s="8">
        <v>30235.4</v>
      </c>
      <c r="K419" s="9">
        <v>5.7000000000000002E-2</v>
      </c>
      <c r="L419" s="55">
        <f t="shared" si="51"/>
        <v>29751.7</v>
      </c>
      <c r="M419" s="10">
        <v>483.7</v>
      </c>
      <c r="N419" s="11">
        <v>-1.7999999999999999E-2</v>
      </c>
      <c r="O419" s="12">
        <v>20665.7</v>
      </c>
      <c r="P419" s="8">
        <f t="shared" si="52"/>
        <v>30840.108000000004</v>
      </c>
      <c r="Q419" s="51">
        <f>IF('Problem1-DATA'!J419&gt;166000,'Problem1-DATA'!L419*0.96,'Problem1-DATA'!L419)</f>
        <v>29751.7</v>
      </c>
      <c r="R419" s="37">
        <f t="shared" si="53"/>
        <v>1088.4080000000031</v>
      </c>
      <c r="S419" s="59">
        <f t="shared" si="54"/>
        <v>1.2501715939632065</v>
      </c>
      <c r="T419">
        <f t="shared" si="55"/>
        <v>415</v>
      </c>
    </row>
    <row r="420" spans="2:20">
      <c r="B420" s="47">
        <f t="shared" si="48"/>
        <v>461</v>
      </c>
      <c r="C420" s="51">
        <f t="shared" si="49"/>
        <v>25810.46312178388</v>
      </c>
      <c r="D420" s="48">
        <f t="shared" si="50"/>
        <v>2015.6054931335832</v>
      </c>
      <c r="E420" s="49">
        <v>416</v>
      </c>
      <c r="F420" s="4" t="s">
        <v>459</v>
      </c>
      <c r="G420" s="5" t="s">
        <v>11</v>
      </c>
      <c r="H420" s="6">
        <v>85000</v>
      </c>
      <c r="I420" s="7">
        <v>461</v>
      </c>
      <c r="J420" s="8">
        <v>30095</v>
      </c>
      <c r="K420" s="9">
        <v>0.16600000000000001</v>
      </c>
      <c r="L420" s="55">
        <f t="shared" si="51"/>
        <v>26866</v>
      </c>
      <c r="M420" s="10">
        <v>3229</v>
      </c>
      <c r="N420" s="11">
        <v>0.60199999999999998</v>
      </c>
      <c r="O420" s="12">
        <v>37653</v>
      </c>
      <c r="P420" s="8">
        <f t="shared" si="52"/>
        <v>30696.9</v>
      </c>
      <c r="Q420" s="51">
        <f>IF('Problem1-DATA'!J420&gt;166000,'Problem1-DATA'!L420*0.96,'Problem1-DATA'!L420)</f>
        <v>26866</v>
      </c>
      <c r="R420" s="37">
        <f t="shared" si="53"/>
        <v>3830.9000000000015</v>
      </c>
      <c r="S420" s="59">
        <f t="shared" si="54"/>
        <v>0.18640445958501128</v>
      </c>
      <c r="T420">
        <f t="shared" si="55"/>
        <v>416</v>
      </c>
    </row>
    <row r="421" spans="2:20">
      <c r="B421" s="47">
        <f t="shared" si="48"/>
        <v>476</v>
      </c>
      <c r="C421" s="51">
        <f t="shared" si="49"/>
        <v>24799.175597691672</v>
      </c>
      <c r="D421" s="48">
        <f t="shared" si="50"/>
        <v>3433.6486486486488</v>
      </c>
      <c r="E421" s="49">
        <v>417</v>
      </c>
      <c r="F421" s="4" t="s">
        <v>460</v>
      </c>
      <c r="G421" s="5" t="s">
        <v>216</v>
      </c>
      <c r="H421" s="6">
        <v>12480</v>
      </c>
      <c r="I421" s="7">
        <v>476</v>
      </c>
      <c r="J421" s="8">
        <v>30081.4</v>
      </c>
      <c r="K421" s="9">
        <v>0.21299999999999999</v>
      </c>
      <c r="L421" s="55">
        <f t="shared" si="51"/>
        <v>27540.5</v>
      </c>
      <c r="M421" s="10">
        <v>2540.9</v>
      </c>
      <c r="N421" s="11">
        <v>-0.26</v>
      </c>
      <c r="O421" s="12">
        <v>65596.800000000003</v>
      </c>
      <c r="P421" s="8">
        <f t="shared" si="52"/>
        <v>30683.028000000002</v>
      </c>
      <c r="Q421" s="51">
        <f>IF('Problem1-DATA'!J421&gt;166000,'Problem1-DATA'!L421*0.96,'Problem1-DATA'!L421)</f>
        <v>27540.5</v>
      </c>
      <c r="R421" s="37">
        <f t="shared" si="53"/>
        <v>3142.5280000000021</v>
      </c>
      <c r="S421" s="59">
        <f t="shared" si="54"/>
        <v>0.23677751977645792</v>
      </c>
      <c r="T421">
        <f t="shared" si="55"/>
        <v>417</v>
      </c>
    </row>
    <row r="422" spans="2:20">
      <c r="B422" s="47">
        <f t="shared" si="48"/>
        <v>241</v>
      </c>
      <c r="C422" s="51">
        <f t="shared" si="49"/>
        <v>44948.579970104627</v>
      </c>
      <c r="D422" s="48">
        <f t="shared" si="50"/>
        <v>1621.584938704028</v>
      </c>
      <c r="E422" s="49">
        <v>418</v>
      </c>
      <c r="F422" s="4" t="s">
        <v>461</v>
      </c>
      <c r="G422" s="5" t="s">
        <v>216</v>
      </c>
      <c r="H422" s="6">
        <v>34000</v>
      </c>
      <c r="I422" s="7">
        <v>241</v>
      </c>
      <c r="J422" s="8">
        <v>30070.6</v>
      </c>
      <c r="K422" s="9">
        <v>-0.33100000000000002</v>
      </c>
      <c r="L422" s="55">
        <f t="shared" si="51"/>
        <v>26366.899999999998</v>
      </c>
      <c r="M422" s="10">
        <v>3703.7</v>
      </c>
      <c r="N422" s="11">
        <v>1.284</v>
      </c>
      <c r="O422" s="12">
        <v>549407.6</v>
      </c>
      <c r="P422" s="8">
        <f t="shared" si="52"/>
        <v>30672.011999999999</v>
      </c>
      <c r="Q422" s="51">
        <f>IF('Problem1-DATA'!J422&gt;166000,'Problem1-DATA'!L422*0.96,'Problem1-DATA'!L422)</f>
        <v>26366.899999999998</v>
      </c>
      <c r="R422" s="37">
        <f t="shared" si="53"/>
        <v>4305.112000000001</v>
      </c>
      <c r="S422" s="59">
        <f t="shared" si="54"/>
        <v>0.1623814023814027</v>
      </c>
      <c r="T422">
        <f t="shared" si="55"/>
        <v>418</v>
      </c>
    </row>
    <row r="423" spans="2:20">
      <c r="B423" s="47">
        <f t="shared" si="48"/>
        <v>396</v>
      </c>
      <c r="C423" s="51">
        <f t="shared" si="49"/>
        <v>29715.277777777777</v>
      </c>
      <c r="D423" s="48">
        <f t="shared" si="50"/>
        <v>4025.9403372243837</v>
      </c>
      <c r="E423" s="49">
        <v>419</v>
      </c>
      <c r="F423" s="4" t="s">
        <v>462</v>
      </c>
      <c r="G423" s="5" t="s">
        <v>339</v>
      </c>
      <c r="H423" s="6">
        <v>98003</v>
      </c>
      <c r="I423" s="7">
        <v>396</v>
      </c>
      <c r="J423" s="8">
        <v>29953</v>
      </c>
      <c r="K423" s="9">
        <v>8.0000000000000002E-3</v>
      </c>
      <c r="L423" s="55">
        <f t="shared" si="51"/>
        <v>26849</v>
      </c>
      <c r="M423" s="10">
        <v>3104</v>
      </c>
      <c r="N423" s="11">
        <v>-0.22900000000000001</v>
      </c>
      <c r="O423" s="12">
        <v>91393</v>
      </c>
      <c r="P423" s="8">
        <f t="shared" si="52"/>
        <v>30552.06</v>
      </c>
      <c r="Q423" s="51">
        <f>IF('Problem1-DATA'!J423&gt;166000,'Problem1-DATA'!L423*0.96,'Problem1-DATA'!L423)</f>
        <v>26849</v>
      </c>
      <c r="R423" s="37">
        <f t="shared" si="53"/>
        <v>3703.0600000000013</v>
      </c>
      <c r="S423" s="59">
        <f t="shared" si="54"/>
        <v>0.19299613402061899</v>
      </c>
      <c r="T423">
        <f t="shared" si="55"/>
        <v>419</v>
      </c>
    </row>
    <row r="424" spans="2:20">
      <c r="B424" s="47">
        <f t="shared" si="48"/>
        <v>420</v>
      </c>
      <c r="C424" s="51">
        <f t="shared" si="49"/>
        <v>28277.251184834124</v>
      </c>
      <c r="D424" s="48">
        <f t="shared" si="50"/>
        <v>1371.0700132100396</v>
      </c>
      <c r="E424" s="49">
        <v>420</v>
      </c>
      <c r="F424" s="4" t="s">
        <v>463</v>
      </c>
      <c r="G424" s="5" t="s">
        <v>27</v>
      </c>
      <c r="H424" s="6">
        <v>32597</v>
      </c>
      <c r="I424" s="7">
        <v>420</v>
      </c>
      <c r="J424" s="8">
        <v>29832.5</v>
      </c>
      <c r="K424" s="9">
        <v>5.5E-2</v>
      </c>
      <c r="L424" s="55">
        <f t="shared" si="51"/>
        <v>28794.6</v>
      </c>
      <c r="M424" s="10">
        <v>1037.9000000000001</v>
      </c>
      <c r="N424" s="11">
        <v>-0.24299999999999999</v>
      </c>
      <c r="O424" s="12">
        <v>65576.600000000006</v>
      </c>
      <c r="P424" s="8">
        <f t="shared" si="52"/>
        <v>30429.15</v>
      </c>
      <c r="Q424" s="51">
        <f>IF('Problem1-DATA'!J424&gt;166000,'Problem1-DATA'!L424*0.96,'Problem1-DATA'!L424)</f>
        <v>28794.6</v>
      </c>
      <c r="R424" s="37">
        <f t="shared" si="53"/>
        <v>1634.5500000000029</v>
      </c>
      <c r="S424" s="59">
        <f t="shared" si="54"/>
        <v>0.57486270353598878</v>
      </c>
      <c r="T424">
        <f t="shared" si="55"/>
        <v>420</v>
      </c>
    </row>
    <row r="425" spans="2:20">
      <c r="B425" s="47">
        <f t="shared" si="48"/>
        <v>440</v>
      </c>
      <c r="C425" s="51">
        <f t="shared" si="49"/>
        <v>26808.310749774166</v>
      </c>
      <c r="D425" s="48">
        <f t="shared" si="50"/>
        <v>401.90796857463528</v>
      </c>
      <c r="E425" s="49">
        <v>421</v>
      </c>
      <c r="F425" s="4" t="s">
        <v>464</v>
      </c>
      <c r="G425" s="5" t="s">
        <v>11</v>
      </c>
      <c r="H425" s="6">
        <v>20100</v>
      </c>
      <c r="I425" s="7">
        <v>440</v>
      </c>
      <c r="J425" s="8">
        <v>29676.799999999999</v>
      </c>
      <c r="K425" s="9">
        <v>0.107</v>
      </c>
      <c r="L425" s="55">
        <f t="shared" si="51"/>
        <v>28960.6</v>
      </c>
      <c r="M425" s="10">
        <v>716.2</v>
      </c>
      <c r="N425" s="11">
        <v>0.78200000000000003</v>
      </c>
      <c r="O425" s="12">
        <v>17784.400000000001</v>
      </c>
      <c r="P425" s="8">
        <f t="shared" si="52"/>
        <v>30270.335999999999</v>
      </c>
      <c r="Q425" s="51">
        <f>IF('Problem1-DATA'!J425&gt;166000,'Problem1-DATA'!L425*0.96,'Problem1-DATA'!L425)</f>
        <v>28960.6</v>
      </c>
      <c r="R425" s="37">
        <f t="shared" si="53"/>
        <v>1309.7360000000008</v>
      </c>
      <c r="S425" s="59">
        <f t="shared" si="54"/>
        <v>0.82872940519408089</v>
      </c>
      <c r="T425">
        <f t="shared" si="55"/>
        <v>421</v>
      </c>
    </row>
    <row r="426" spans="2:20">
      <c r="B426" s="47">
        <f t="shared" si="48"/>
        <v>411</v>
      </c>
      <c r="C426" s="51">
        <f t="shared" si="49"/>
        <v>28734.23860329777</v>
      </c>
      <c r="D426" s="48">
        <f t="shared" si="50"/>
        <v>6034.3249427917626</v>
      </c>
      <c r="E426" s="49">
        <v>422</v>
      </c>
      <c r="F426" s="4" t="s">
        <v>465</v>
      </c>
      <c r="G426" s="5" t="s">
        <v>11</v>
      </c>
      <c r="H426" s="6">
        <v>77400</v>
      </c>
      <c r="I426" s="7">
        <v>411</v>
      </c>
      <c r="J426" s="8">
        <v>29625</v>
      </c>
      <c r="K426" s="9">
        <v>3.1E-2</v>
      </c>
      <c r="L426" s="55">
        <f t="shared" si="51"/>
        <v>21714</v>
      </c>
      <c r="M426" s="10">
        <v>7911</v>
      </c>
      <c r="N426" s="11">
        <v>0.311</v>
      </c>
      <c r="O426" s="12">
        <v>39801</v>
      </c>
      <c r="P426" s="8">
        <f t="shared" si="52"/>
        <v>30217.5</v>
      </c>
      <c r="Q426" s="51">
        <f>IF('Problem1-DATA'!J426&gt;166000,'Problem1-DATA'!L426*0.96,'Problem1-DATA'!L426)</f>
        <v>21714</v>
      </c>
      <c r="R426" s="37">
        <f t="shared" si="53"/>
        <v>8503.5</v>
      </c>
      <c r="S426" s="59">
        <f t="shared" si="54"/>
        <v>7.489571482745544E-2</v>
      </c>
      <c r="T426">
        <f t="shared" si="55"/>
        <v>422</v>
      </c>
    </row>
    <row r="427" spans="2:20">
      <c r="B427" s="47">
        <f t="shared" si="48"/>
        <v>435</v>
      </c>
      <c r="C427" s="51">
        <f t="shared" si="49"/>
        <v>27099.175824175822</v>
      </c>
      <c r="D427" s="48">
        <f t="shared" si="50"/>
        <v>1345.6470588235295</v>
      </c>
      <c r="E427" s="49">
        <v>423</v>
      </c>
      <c r="F427" s="4" t="s">
        <v>466</v>
      </c>
      <c r="G427" s="5" t="s">
        <v>467</v>
      </c>
      <c r="H427" s="6">
        <v>92631</v>
      </c>
      <c r="I427" s="7">
        <v>435</v>
      </c>
      <c r="J427" s="8">
        <v>29592.3</v>
      </c>
      <c r="K427" s="9">
        <v>9.1999999999999998E-2</v>
      </c>
      <c r="L427" s="55">
        <f t="shared" si="51"/>
        <v>28448.5</v>
      </c>
      <c r="M427" s="10">
        <v>1143.8</v>
      </c>
      <c r="N427" s="11">
        <v>-0.15</v>
      </c>
      <c r="O427" s="12">
        <v>23570.7</v>
      </c>
      <c r="P427" s="8">
        <f t="shared" si="52"/>
        <v>30184.146000000001</v>
      </c>
      <c r="Q427" s="51">
        <f>IF('Problem1-DATA'!J427&gt;166000,'Problem1-DATA'!L427*0.96,'Problem1-DATA'!L427)</f>
        <v>28448.5</v>
      </c>
      <c r="R427" s="37">
        <f t="shared" si="53"/>
        <v>1735.6460000000006</v>
      </c>
      <c r="S427" s="59">
        <f t="shared" si="54"/>
        <v>0.51743836335023663</v>
      </c>
      <c r="T427">
        <f t="shared" si="55"/>
        <v>423</v>
      </c>
    </row>
    <row r="428" spans="2:20">
      <c r="B428" s="47">
        <f t="shared" si="48"/>
        <v>432</v>
      </c>
      <c r="C428" s="51">
        <f t="shared" si="49"/>
        <v>27476.256983240222</v>
      </c>
      <c r="D428" s="48">
        <f t="shared" si="50"/>
        <v>127.68627450980394</v>
      </c>
      <c r="E428" s="49">
        <v>424</v>
      </c>
      <c r="F428" s="4" t="s">
        <v>468</v>
      </c>
      <c r="G428" s="5" t="s">
        <v>45</v>
      </c>
      <c r="H428" s="6">
        <v>82955</v>
      </c>
      <c r="I428" s="7">
        <v>432</v>
      </c>
      <c r="J428" s="8">
        <v>29509.5</v>
      </c>
      <c r="K428" s="9">
        <v>7.3999999999999996E-2</v>
      </c>
      <c r="L428" s="55">
        <f t="shared" si="51"/>
        <v>29346.7</v>
      </c>
      <c r="M428" s="10">
        <v>162.80000000000001</v>
      </c>
      <c r="N428" s="11">
        <v>0.27500000000000002</v>
      </c>
      <c r="O428" s="12">
        <v>11032.7</v>
      </c>
      <c r="P428" s="8">
        <f t="shared" si="52"/>
        <v>30099.690000000002</v>
      </c>
      <c r="Q428" s="51">
        <f>IF('Problem1-DATA'!J428&gt;166000,'Problem1-DATA'!L428*0.96,'Problem1-DATA'!L428)</f>
        <v>29346.7</v>
      </c>
      <c r="R428" s="37">
        <f t="shared" si="53"/>
        <v>752.9900000000016</v>
      </c>
      <c r="S428" s="59">
        <f t="shared" si="54"/>
        <v>3.6252457002457099</v>
      </c>
      <c r="T428">
        <f t="shared" si="55"/>
        <v>424</v>
      </c>
    </row>
    <row r="429" spans="2:20">
      <c r="B429" s="47">
        <f t="shared" si="48"/>
        <v>402</v>
      </c>
      <c r="C429" s="51">
        <f t="shared" si="49"/>
        <v>29244.566301096711</v>
      </c>
      <c r="D429" s="48">
        <f t="shared" si="50"/>
        <v>6166.040268456376</v>
      </c>
      <c r="E429" s="49">
        <v>425</v>
      </c>
      <c r="F429" s="4" t="s">
        <v>469</v>
      </c>
      <c r="G429" s="5" t="s">
        <v>47</v>
      </c>
      <c r="H429" s="6">
        <v>86786</v>
      </c>
      <c r="I429" s="7">
        <v>402</v>
      </c>
      <c r="J429" s="8">
        <v>29332.3</v>
      </c>
      <c r="K429" s="9">
        <v>3.0000000000000001E-3</v>
      </c>
      <c r="L429" s="55">
        <f t="shared" si="51"/>
        <v>24738.6</v>
      </c>
      <c r="M429" s="10">
        <v>4593.7</v>
      </c>
      <c r="N429" s="11">
        <v>-0.255</v>
      </c>
      <c r="O429" s="12">
        <v>950368.8</v>
      </c>
      <c r="P429" s="8">
        <f t="shared" si="52"/>
        <v>29918.946</v>
      </c>
      <c r="Q429" s="51">
        <f>IF('Problem1-DATA'!J429&gt;166000,'Problem1-DATA'!L429*0.96,'Problem1-DATA'!L429)</f>
        <v>24738.6</v>
      </c>
      <c r="R429" s="37">
        <f t="shared" si="53"/>
        <v>5180.3460000000014</v>
      </c>
      <c r="S429" s="59">
        <f t="shared" si="54"/>
        <v>0.12770664170494406</v>
      </c>
      <c r="T429">
        <f t="shared" si="55"/>
        <v>425</v>
      </c>
    </row>
    <row r="430" spans="2:20">
      <c r="B430" s="47">
        <f t="shared" si="48"/>
        <v>421</v>
      </c>
      <c r="C430" s="51">
        <f t="shared" si="49"/>
        <v>28260.173577627775</v>
      </c>
      <c r="D430" s="48">
        <f t="shared" si="50"/>
        <v>1031.2883435582821</v>
      </c>
      <c r="E430" s="49">
        <v>426</v>
      </c>
      <c r="F430" s="4" t="s">
        <v>470</v>
      </c>
      <c r="G430" s="5" t="s">
        <v>33</v>
      </c>
      <c r="H430" s="6">
        <v>5420</v>
      </c>
      <c r="I430" s="7">
        <v>421</v>
      </c>
      <c r="J430" s="8">
        <v>29305.8</v>
      </c>
      <c r="K430" s="9">
        <v>3.6999999999999998E-2</v>
      </c>
      <c r="L430" s="55">
        <f t="shared" si="51"/>
        <v>27792.899999999998</v>
      </c>
      <c r="M430" s="10">
        <v>1512.9</v>
      </c>
      <c r="N430" s="11">
        <v>0.46700000000000003</v>
      </c>
      <c r="O430" s="12">
        <v>259413.5</v>
      </c>
      <c r="P430" s="8">
        <f t="shared" si="52"/>
        <v>29891.916000000001</v>
      </c>
      <c r="Q430" s="51">
        <f>IF('Problem1-DATA'!J430&gt;166000,'Problem1-DATA'!L430*0.96,'Problem1-DATA'!L430)</f>
        <v>27792.899999999998</v>
      </c>
      <c r="R430" s="37">
        <f t="shared" si="53"/>
        <v>2099.0160000000033</v>
      </c>
      <c r="S430" s="59">
        <f t="shared" si="54"/>
        <v>0.38741225461035306</v>
      </c>
      <c r="T430">
        <f t="shared" si="55"/>
        <v>426</v>
      </c>
    </row>
    <row r="431" spans="2:20">
      <c r="B431" s="47">
        <f t="shared" si="48"/>
        <v>446</v>
      </c>
      <c r="C431" s="51">
        <f t="shared" si="49"/>
        <v>26436.627379873073</v>
      </c>
      <c r="D431" s="48">
        <f t="shared" si="50"/>
        <v>4528.7593984962405</v>
      </c>
      <c r="E431" s="49">
        <v>427</v>
      </c>
      <c r="F431" s="4" t="s">
        <v>471</v>
      </c>
      <c r="G431" s="5" t="s">
        <v>25</v>
      </c>
      <c r="H431" s="6">
        <v>96498</v>
      </c>
      <c r="I431" s="7">
        <v>446</v>
      </c>
      <c r="J431" s="8">
        <v>29159.599999999999</v>
      </c>
      <c r="K431" s="9">
        <v>0.10299999999999999</v>
      </c>
      <c r="L431" s="55">
        <f t="shared" si="51"/>
        <v>24341</v>
      </c>
      <c r="M431" s="10">
        <v>4818.6000000000004</v>
      </c>
      <c r="N431" s="11">
        <v>6.4000000000000001E-2</v>
      </c>
      <c r="O431" s="12">
        <v>58854.2</v>
      </c>
      <c r="P431" s="8">
        <f t="shared" si="52"/>
        <v>29742.791999999998</v>
      </c>
      <c r="Q431" s="51">
        <f>IF('Problem1-DATA'!J431&gt;166000,'Problem1-DATA'!L431*0.96,'Problem1-DATA'!L431)</f>
        <v>24341</v>
      </c>
      <c r="R431" s="37">
        <f t="shared" si="53"/>
        <v>5401.7919999999976</v>
      </c>
      <c r="S431" s="59">
        <f t="shared" si="54"/>
        <v>0.12102934462291895</v>
      </c>
      <c r="T431">
        <f t="shared" si="55"/>
        <v>427</v>
      </c>
    </row>
    <row r="432" spans="2:20">
      <c r="B432" s="47">
        <f t="shared" si="48"/>
        <v>434</v>
      </c>
      <c r="C432" s="51">
        <f t="shared" si="49"/>
        <v>27165.890027958994</v>
      </c>
      <c r="D432" s="48">
        <f t="shared" si="50"/>
        <v>959.06313645621174</v>
      </c>
      <c r="E432" s="49">
        <v>428</v>
      </c>
      <c r="F432" s="4" t="s">
        <v>472</v>
      </c>
      <c r="G432" s="5" t="s">
        <v>40</v>
      </c>
      <c r="H432" s="6">
        <v>233076</v>
      </c>
      <c r="I432" s="7">
        <v>434</v>
      </c>
      <c r="J432" s="8">
        <v>29149</v>
      </c>
      <c r="K432" s="9">
        <v>7.2999999999999995E-2</v>
      </c>
      <c r="L432" s="55">
        <f t="shared" si="51"/>
        <v>28207.200000000001</v>
      </c>
      <c r="M432" s="10">
        <v>941.8</v>
      </c>
      <c r="N432" s="11">
        <v>-1.7999999999999999E-2</v>
      </c>
      <c r="O432" s="12">
        <v>298904.8</v>
      </c>
      <c r="P432" s="8">
        <f t="shared" si="52"/>
        <v>29731.98</v>
      </c>
      <c r="Q432" s="51">
        <f>IF('Problem1-DATA'!J432&gt;166000,'Problem1-DATA'!L432*0.96,'Problem1-DATA'!L432)</f>
        <v>28207.200000000001</v>
      </c>
      <c r="R432" s="37">
        <f t="shared" si="53"/>
        <v>1524.7799999999988</v>
      </c>
      <c r="S432" s="59">
        <f t="shared" si="54"/>
        <v>0.61900615842004558</v>
      </c>
      <c r="T432">
        <f t="shared" si="55"/>
        <v>428</v>
      </c>
    </row>
    <row r="433" spans="2:20">
      <c r="B433" s="47">
        <f t="shared" si="48"/>
        <v>401</v>
      </c>
      <c r="C433" s="51">
        <f t="shared" si="49"/>
        <v>29329.305135951661</v>
      </c>
      <c r="D433" s="48">
        <f t="shared" si="50"/>
        <v>1016.8831168831168</v>
      </c>
      <c r="E433" s="49">
        <v>429</v>
      </c>
      <c r="F433" s="4" t="s">
        <v>473</v>
      </c>
      <c r="G433" s="5" t="s">
        <v>11</v>
      </c>
      <c r="H433" s="6">
        <v>5870</v>
      </c>
      <c r="I433" s="7">
        <v>401</v>
      </c>
      <c r="J433" s="8">
        <v>29124</v>
      </c>
      <c r="K433" s="9">
        <v>-7.0000000000000001E-3</v>
      </c>
      <c r="L433" s="55">
        <f t="shared" si="51"/>
        <v>28341</v>
      </c>
      <c r="M433" s="10">
        <v>783</v>
      </c>
      <c r="N433" s="11">
        <v>-0.23</v>
      </c>
      <c r="O433" s="12">
        <v>272167</v>
      </c>
      <c r="P433" s="8">
        <f t="shared" si="52"/>
        <v>29706.48</v>
      </c>
      <c r="Q433" s="51">
        <f>IF('Problem1-DATA'!J433&gt;166000,'Problem1-DATA'!L433*0.96,'Problem1-DATA'!L433)</f>
        <v>28341</v>
      </c>
      <c r="R433" s="37">
        <f t="shared" si="53"/>
        <v>1365.4799999999996</v>
      </c>
      <c r="S433" s="59">
        <f t="shared" si="54"/>
        <v>0.74390804597701099</v>
      </c>
      <c r="T433">
        <f t="shared" si="55"/>
        <v>429</v>
      </c>
    </row>
    <row r="434" spans="2:20">
      <c r="B434" s="47">
        <f t="shared" si="48"/>
        <v>429</v>
      </c>
      <c r="C434" s="51">
        <f t="shared" si="49"/>
        <v>27657.169990503324</v>
      </c>
      <c r="D434" s="48">
        <f t="shared" si="50"/>
        <v>1533.3333333333333</v>
      </c>
      <c r="E434" s="49">
        <v>430</v>
      </c>
      <c r="F434" s="4" t="s">
        <v>474</v>
      </c>
      <c r="G434" s="5" t="s">
        <v>111</v>
      </c>
      <c r="H434" s="6">
        <v>13945</v>
      </c>
      <c r="I434" s="7">
        <v>429</v>
      </c>
      <c r="J434" s="8">
        <v>29123</v>
      </c>
      <c r="K434" s="9">
        <v>5.2999999999999999E-2</v>
      </c>
      <c r="L434" s="55">
        <f t="shared" si="51"/>
        <v>32453.4</v>
      </c>
      <c r="M434" s="10">
        <v>-3330.4</v>
      </c>
      <c r="N434" s="11">
        <v>-3.1720000000000002</v>
      </c>
      <c r="O434" s="12">
        <v>46441.2</v>
      </c>
      <c r="P434" s="8">
        <f t="shared" si="52"/>
        <v>29705.46</v>
      </c>
      <c r="Q434" s="51">
        <f>IF('Problem1-DATA'!J434&gt;166000,'Problem1-DATA'!L434*0.96,'Problem1-DATA'!L434)</f>
        <v>32453.4</v>
      </c>
      <c r="R434" s="37">
        <f t="shared" si="53"/>
        <v>-2747.9400000000023</v>
      </c>
      <c r="S434" s="59">
        <f t="shared" si="54"/>
        <v>-0.17489190487629047</v>
      </c>
      <c r="T434">
        <f t="shared" si="55"/>
        <v>430</v>
      </c>
    </row>
    <row r="435" spans="2:20">
      <c r="B435" s="47">
        <f t="shared" si="48"/>
        <v>415</v>
      </c>
      <c r="C435" s="51">
        <f t="shared" si="49"/>
        <v>28527.647058823528</v>
      </c>
      <c r="D435" s="48">
        <f t="shared" si="50"/>
        <v>524.41025641025647</v>
      </c>
      <c r="E435" s="49">
        <v>431</v>
      </c>
      <c r="F435" s="4" t="s">
        <v>475</v>
      </c>
      <c r="G435" s="5" t="s">
        <v>35</v>
      </c>
      <c r="H435" s="6">
        <v>79913</v>
      </c>
      <c r="I435" s="7">
        <v>415</v>
      </c>
      <c r="J435" s="8">
        <v>29098.2</v>
      </c>
      <c r="K435" s="9">
        <v>0.02</v>
      </c>
      <c r="L435" s="55">
        <f t="shared" si="51"/>
        <v>28586.9</v>
      </c>
      <c r="M435" s="10">
        <v>511.3</v>
      </c>
      <c r="N435" s="11">
        <v>-2.5000000000000001E-2</v>
      </c>
      <c r="O435" s="12">
        <v>67587.8</v>
      </c>
      <c r="P435" s="8">
        <f t="shared" si="52"/>
        <v>29680.164000000001</v>
      </c>
      <c r="Q435" s="51">
        <f>IF('Problem1-DATA'!J435&gt;166000,'Problem1-DATA'!L435*0.96,'Problem1-DATA'!L435)</f>
        <v>28586.9</v>
      </c>
      <c r="R435" s="37">
        <f t="shared" si="53"/>
        <v>1093.2639999999992</v>
      </c>
      <c r="S435" s="59">
        <f t="shared" si="54"/>
        <v>1.1382045765695272</v>
      </c>
      <c r="T435">
        <f t="shared" si="55"/>
        <v>431</v>
      </c>
    </row>
    <row r="436" spans="2:20">
      <c r="B436" s="47">
        <f t="shared" si="48"/>
        <v>426</v>
      </c>
      <c r="C436" s="51">
        <f t="shared" si="49"/>
        <v>27812.906309751434</v>
      </c>
      <c r="D436" s="48">
        <f t="shared" si="50"/>
        <v>2763.9082751744768</v>
      </c>
      <c r="E436" s="49">
        <v>432</v>
      </c>
      <c r="F436" s="4" t="s">
        <v>476</v>
      </c>
      <c r="G436" s="5" t="s">
        <v>40</v>
      </c>
      <c r="H436" s="6">
        <v>105783</v>
      </c>
      <c r="I436" s="7">
        <v>426</v>
      </c>
      <c r="J436" s="8">
        <v>29092.3</v>
      </c>
      <c r="K436" s="9">
        <v>4.5999999999999999E-2</v>
      </c>
      <c r="L436" s="55">
        <f t="shared" si="51"/>
        <v>26320.1</v>
      </c>
      <c r="M436" s="10">
        <v>2772.2</v>
      </c>
      <c r="N436" s="11">
        <v>3.0000000000000001E-3</v>
      </c>
      <c r="O436" s="12">
        <v>50494.3</v>
      </c>
      <c r="P436" s="8">
        <f t="shared" si="52"/>
        <v>29674.146000000001</v>
      </c>
      <c r="Q436" s="51">
        <f>IF('Problem1-DATA'!J436&gt;166000,'Problem1-DATA'!L436*0.96,'Problem1-DATA'!L436)</f>
        <v>26320.1</v>
      </c>
      <c r="R436" s="37">
        <f t="shared" si="53"/>
        <v>3354.0460000000021</v>
      </c>
      <c r="S436" s="59">
        <f t="shared" si="54"/>
        <v>0.20988601111031033</v>
      </c>
      <c r="T436">
        <f t="shared" si="55"/>
        <v>432</v>
      </c>
    </row>
    <row r="437" spans="2:20">
      <c r="B437" s="47">
        <f t="shared" si="48"/>
        <v>414</v>
      </c>
      <c r="C437" s="51">
        <f t="shared" si="49"/>
        <v>28570.767716535433</v>
      </c>
      <c r="D437" s="48">
        <f t="shared" si="50"/>
        <v>6084.5697329376862</v>
      </c>
      <c r="E437" s="49">
        <v>433</v>
      </c>
      <c r="F437" s="4" t="s">
        <v>477</v>
      </c>
      <c r="G437" s="5" t="s">
        <v>233</v>
      </c>
      <c r="H437" s="6">
        <v>35029</v>
      </c>
      <c r="I437" s="7">
        <v>414</v>
      </c>
      <c r="J437" s="8">
        <v>29027.9</v>
      </c>
      <c r="K437" s="9">
        <v>1.6E-2</v>
      </c>
      <c r="L437" s="55">
        <f t="shared" si="51"/>
        <v>22876.400000000001</v>
      </c>
      <c r="M437" s="10">
        <v>6151.5</v>
      </c>
      <c r="N437" s="11">
        <v>1.0999999999999999E-2</v>
      </c>
      <c r="O437" s="12">
        <v>636296.9</v>
      </c>
      <c r="P437" s="8">
        <f t="shared" si="52"/>
        <v>29608.458000000002</v>
      </c>
      <c r="Q437" s="51">
        <f>IF('Problem1-DATA'!J437&gt;166000,'Problem1-DATA'!L437*0.96,'Problem1-DATA'!L437)</f>
        <v>22876.400000000001</v>
      </c>
      <c r="R437" s="37">
        <f t="shared" si="53"/>
        <v>6732.0580000000009</v>
      </c>
      <c r="S437" s="59">
        <f t="shared" si="54"/>
        <v>9.4376656100138318E-2</v>
      </c>
      <c r="T437">
        <f t="shared" si="55"/>
        <v>433</v>
      </c>
    </row>
    <row r="438" spans="2:20">
      <c r="B438" s="47">
        <f t="shared" si="48"/>
        <v>471</v>
      </c>
      <c r="C438" s="51">
        <f t="shared" si="49"/>
        <v>25043.955094991368</v>
      </c>
      <c r="D438" s="48">
        <f t="shared" si="50"/>
        <v>2928.9473684210529</v>
      </c>
      <c r="E438" s="49">
        <v>434</v>
      </c>
      <c r="F438" s="4" t="s">
        <v>478</v>
      </c>
      <c r="G438" s="5" t="s">
        <v>33</v>
      </c>
      <c r="H438" s="6">
        <v>27040</v>
      </c>
      <c r="I438" s="7">
        <v>471</v>
      </c>
      <c r="J438" s="8">
        <v>29000.9</v>
      </c>
      <c r="K438" s="9">
        <v>0.158</v>
      </c>
      <c r="L438" s="55">
        <f t="shared" si="51"/>
        <v>26218.400000000001</v>
      </c>
      <c r="M438" s="10">
        <v>2782.5</v>
      </c>
      <c r="N438" s="11">
        <v>-0.05</v>
      </c>
      <c r="O438" s="12">
        <v>429854.2</v>
      </c>
      <c r="P438" s="8">
        <f t="shared" si="52"/>
        <v>29580.918000000001</v>
      </c>
      <c r="Q438" s="51">
        <f>IF('Problem1-DATA'!J438&gt;166000,'Problem1-DATA'!L438*0.96,'Problem1-DATA'!L438)</f>
        <v>26218.400000000001</v>
      </c>
      <c r="R438" s="37">
        <f t="shared" si="53"/>
        <v>3362.518</v>
      </c>
      <c r="S438" s="59">
        <f t="shared" si="54"/>
        <v>0.20845211141060199</v>
      </c>
      <c r="T438">
        <f t="shared" si="55"/>
        <v>434</v>
      </c>
    </row>
    <row r="439" spans="2:20">
      <c r="B439" s="47">
        <f t="shared" si="48"/>
        <v>460</v>
      </c>
      <c r="C439" s="51">
        <f t="shared" si="49"/>
        <v>25902.158273381294</v>
      </c>
      <c r="D439" s="48">
        <f t="shared" si="50"/>
        <v>2254.8344370860927</v>
      </c>
      <c r="E439" s="49">
        <v>435</v>
      </c>
      <c r="F439" s="4" t="s">
        <v>479</v>
      </c>
      <c r="G439" s="5" t="s">
        <v>22</v>
      </c>
      <c r="H439" s="6">
        <v>64734</v>
      </c>
      <c r="I439" s="7">
        <v>460</v>
      </c>
      <c r="J439" s="8">
        <v>28803.200000000001</v>
      </c>
      <c r="K439" s="9">
        <v>0.112</v>
      </c>
      <c r="L439" s="55">
        <f t="shared" si="51"/>
        <v>25398.400000000001</v>
      </c>
      <c r="M439" s="10">
        <v>3404.8</v>
      </c>
      <c r="N439" s="11">
        <v>0.51</v>
      </c>
      <c r="O439" s="12">
        <v>32042.9</v>
      </c>
      <c r="P439" s="8">
        <f t="shared" si="52"/>
        <v>29379.264000000003</v>
      </c>
      <c r="Q439" s="51">
        <f>IF('Problem1-DATA'!J439&gt;166000,'Problem1-DATA'!L439*0.96,'Problem1-DATA'!L439)</f>
        <v>25398.400000000001</v>
      </c>
      <c r="R439" s="37">
        <f t="shared" si="53"/>
        <v>3980.8640000000014</v>
      </c>
      <c r="S439" s="59">
        <f t="shared" si="54"/>
        <v>0.16919172932330862</v>
      </c>
      <c r="T439">
        <f t="shared" si="55"/>
        <v>435</v>
      </c>
    </row>
    <row r="440" spans="2:20">
      <c r="B440" s="47">
        <f t="shared" si="48"/>
        <v>418</v>
      </c>
      <c r="C440" s="51">
        <f t="shared" si="49"/>
        <v>28386.251236399607</v>
      </c>
      <c r="D440" s="48">
        <f t="shared" si="50"/>
        <v>313.98176291793311</v>
      </c>
      <c r="E440" s="49">
        <v>436</v>
      </c>
      <c r="F440" s="4" t="s">
        <v>480</v>
      </c>
      <c r="G440" s="5" t="s">
        <v>27</v>
      </c>
      <c r="H440" s="6">
        <v>15623</v>
      </c>
      <c r="I440" s="7">
        <v>418</v>
      </c>
      <c r="J440" s="8">
        <v>28698.5</v>
      </c>
      <c r="K440" s="9">
        <v>1.0999999999999999E-2</v>
      </c>
      <c r="L440" s="55">
        <f t="shared" si="51"/>
        <v>28388.6</v>
      </c>
      <c r="M440" s="10">
        <v>309.89999999999998</v>
      </c>
      <c r="N440" s="11">
        <v>-1.2999999999999999E-2</v>
      </c>
      <c r="O440" s="12">
        <v>14619.2</v>
      </c>
      <c r="P440" s="8">
        <f t="shared" si="52"/>
        <v>29272.47</v>
      </c>
      <c r="Q440" s="51">
        <f>IF('Problem1-DATA'!J440&gt;166000,'Problem1-DATA'!L440*0.96,'Problem1-DATA'!L440)</f>
        <v>28388.6</v>
      </c>
      <c r="R440" s="37">
        <f t="shared" si="53"/>
        <v>883.87000000000262</v>
      </c>
      <c r="S440" s="59">
        <f t="shared" si="54"/>
        <v>1.8521135850274368</v>
      </c>
      <c r="T440">
        <f t="shared" si="55"/>
        <v>436</v>
      </c>
    </row>
    <row r="441" spans="2:20">
      <c r="B441" s="47">
        <f t="shared" si="48"/>
        <v>425</v>
      </c>
      <c r="C441" s="51">
        <f t="shared" si="49"/>
        <v>27828.058252427185</v>
      </c>
      <c r="D441" s="48">
        <f t="shared" si="50"/>
        <v>1086.5306122448978</v>
      </c>
      <c r="E441" s="49">
        <v>437</v>
      </c>
      <c r="F441" s="4" t="s">
        <v>481</v>
      </c>
      <c r="G441" s="5" t="s">
        <v>27</v>
      </c>
      <c r="H441" s="6">
        <v>272796</v>
      </c>
      <c r="I441" s="7">
        <v>425</v>
      </c>
      <c r="J441" s="8">
        <v>28662.9</v>
      </c>
      <c r="K441" s="9">
        <v>0.03</v>
      </c>
      <c r="L441" s="55">
        <f t="shared" si="51"/>
        <v>27598.100000000002</v>
      </c>
      <c r="M441" s="10">
        <v>1064.8</v>
      </c>
      <c r="N441" s="11">
        <v>-0.02</v>
      </c>
      <c r="O441" s="12">
        <v>27588.9</v>
      </c>
      <c r="P441" s="8">
        <f t="shared" si="52"/>
        <v>29236.158000000003</v>
      </c>
      <c r="Q441" s="51">
        <f>IF('Problem1-DATA'!J441&gt;166000,'Problem1-DATA'!L441*0.96,'Problem1-DATA'!L441)</f>
        <v>27598.100000000002</v>
      </c>
      <c r="R441" s="37">
        <f t="shared" si="53"/>
        <v>1638.0580000000009</v>
      </c>
      <c r="S441" s="59">
        <f t="shared" si="54"/>
        <v>0.53837152516904674</v>
      </c>
      <c r="T441">
        <f t="shared" si="55"/>
        <v>437</v>
      </c>
    </row>
    <row r="442" spans="2:20">
      <c r="B442" s="47">
        <f t="shared" si="48"/>
        <v>468</v>
      </c>
      <c r="C442" s="51">
        <f t="shared" si="49"/>
        <v>25291.173874669021</v>
      </c>
      <c r="D442" s="48">
        <f t="shared" si="50"/>
        <v>341.86046511627904</v>
      </c>
      <c r="E442" s="49">
        <v>438</v>
      </c>
      <c r="F442" s="4" t="s">
        <v>482</v>
      </c>
      <c r="G442" s="5" t="s">
        <v>13</v>
      </c>
      <c r="H442" s="6">
        <v>93800</v>
      </c>
      <c r="I442" s="7">
        <v>468</v>
      </c>
      <c r="J442" s="8">
        <v>28654.9</v>
      </c>
      <c r="K442" s="9">
        <v>0.13300000000000001</v>
      </c>
      <c r="L442" s="55">
        <f t="shared" si="51"/>
        <v>28331.5</v>
      </c>
      <c r="M442" s="10">
        <v>323.39999999999998</v>
      </c>
      <c r="N442" s="11">
        <v>-5.3999999999999999E-2</v>
      </c>
      <c r="O442" s="12">
        <v>108633.2</v>
      </c>
      <c r="P442" s="8">
        <f t="shared" si="52"/>
        <v>29227.998000000003</v>
      </c>
      <c r="Q442" s="51">
        <f>IF('Problem1-DATA'!J442&gt;166000,'Problem1-DATA'!L442*0.96,'Problem1-DATA'!L442)</f>
        <v>28331.5</v>
      </c>
      <c r="R442" s="37">
        <f t="shared" si="53"/>
        <v>896.49800000000323</v>
      </c>
      <c r="S442" s="59">
        <f t="shared" si="54"/>
        <v>1.7721026592455267</v>
      </c>
      <c r="T442">
        <f t="shared" si="55"/>
        <v>438</v>
      </c>
    </row>
    <row r="443" spans="2:20">
      <c r="B443" s="47">
        <f t="shared" si="48"/>
        <v>456</v>
      </c>
      <c r="C443" s="51">
        <f t="shared" si="49"/>
        <v>26109.689213893966</v>
      </c>
      <c r="D443" s="48">
        <f t="shared" si="50"/>
        <v>32.479848269321955</v>
      </c>
      <c r="E443" s="49">
        <v>439</v>
      </c>
      <c r="F443" s="4" t="s">
        <v>483</v>
      </c>
      <c r="G443" s="5" t="s">
        <v>13</v>
      </c>
      <c r="H443" s="6">
        <v>82175</v>
      </c>
      <c r="I443" s="7">
        <v>456</v>
      </c>
      <c r="J443" s="8">
        <v>28564</v>
      </c>
      <c r="K443" s="9">
        <v>9.4E-2</v>
      </c>
      <c r="L443" s="55">
        <f t="shared" si="51"/>
        <v>28427</v>
      </c>
      <c r="M443" s="10">
        <v>137</v>
      </c>
      <c r="N443" s="11">
        <v>3.218</v>
      </c>
      <c r="O443" s="12">
        <v>38415.199999999997</v>
      </c>
      <c r="P443" s="8">
        <f t="shared" si="52"/>
        <v>29135.279999999999</v>
      </c>
      <c r="Q443" s="51">
        <f>IF('Problem1-DATA'!J443&gt;166000,'Problem1-DATA'!L443*0.96,'Problem1-DATA'!L443)</f>
        <v>28427</v>
      </c>
      <c r="R443" s="37">
        <f t="shared" si="53"/>
        <v>708.27999999999884</v>
      </c>
      <c r="S443" s="59">
        <f t="shared" si="54"/>
        <v>4.1699270072992611</v>
      </c>
      <c r="T443">
        <f t="shared" si="55"/>
        <v>439</v>
      </c>
    </row>
    <row r="444" spans="2:20">
      <c r="B444" s="47">
        <f t="shared" si="48"/>
        <v>384</v>
      </c>
      <c r="C444" s="51">
        <f t="shared" si="49"/>
        <v>30750.161812297734</v>
      </c>
      <c r="D444" s="48">
        <f t="shared" si="50"/>
        <v>1989.7014925373135</v>
      </c>
      <c r="E444" s="49">
        <v>440</v>
      </c>
      <c r="F444" s="4" t="s">
        <v>484</v>
      </c>
      <c r="G444" s="5" t="s">
        <v>27</v>
      </c>
      <c r="H444" s="6">
        <v>34200</v>
      </c>
      <c r="I444" s="7">
        <v>384</v>
      </c>
      <c r="J444" s="8">
        <v>28505.4</v>
      </c>
      <c r="K444" s="9">
        <v>-7.2999999999999995E-2</v>
      </c>
      <c r="L444" s="55">
        <f t="shared" si="51"/>
        <v>27172.300000000003</v>
      </c>
      <c r="M444" s="10">
        <v>1333.1</v>
      </c>
      <c r="N444" s="11">
        <v>-0.33</v>
      </c>
      <c r="O444" s="12">
        <v>26951.5</v>
      </c>
      <c r="P444" s="8">
        <f t="shared" si="52"/>
        <v>29075.508000000002</v>
      </c>
      <c r="Q444" s="51">
        <f>IF('Problem1-DATA'!J444&gt;166000,'Problem1-DATA'!L444*0.96,'Problem1-DATA'!L444)</f>
        <v>27172.300000000003</v>
      </c>
      <c r="R444" s="37">
        <f t="shared" si="53"/>
        <v>1903.2079999999987</v>
      </c>
      <c r="S444" s="59">
        <f t="shared" si="54"/>
        <v>0.42765583977195926</v>
      </c>
      <c r="T444">
        <f t="shared" si="55"/>
        <v>440</v>
      </c>
    </row>
    <row r="445" spans="2:20">
      <c r="B445" s="47" t="str">
        <f t="shared" si="48"/>
        <v xml:space="preserve"> -</v>
      </c>
      <c r="C445" s="51">
        <f t="shared" si="49"/>
        <v>11675.133142154855</v>
      </c>
      <c r="D445" s="48">
        <f t="shared" si="50"/>
        <v>847.94377928162419</v>
      </c>
      <c r="E445" s="49">
        <v>441</v>
      </c>
      <c r="F445" s="4" t="s">
        <v>485</v>
      </c>
      <c r="G445" s="5" t="s">
        <v>13</v>
      </c>
      <c r="H445" s="6">
        <v>55380</v>
      </c>
      <c r="I445" s="7" t="s">
        <v>20</v>
      </c>
      <c r="J445" s="8">
        <v>28499</v>
      </c>
      <c r="K445" s="9">
        <v>1.4410000000000001</v>
      </c>
      <c r="L445" s="55">
        <f t="shared" si="51"/>
        <v>26870.1</v>
      </c>
      <c r="M445" s="10">
        <v>1628.9</v>
      </c>
      <c r="N445" s="11">
        <v>0.92100000000000004</v>
      </c>
      <c r="O445" s="12">
        <v>27967.9</v>
      </c>
      <c r="P445" s="8">
        <f t="shared" si="52"/>
        <v>29068.98</v>
      </c>
      <c r="Q445" s="51">
        <f>IF('Problem1-DATA'!J445&gt;166000,'Problem1-DATA'!L445*0.96,'Problem1-DATA'!L445)</f>
        <v>26870.1</v>
      </c>
      <c r="R445" s="37">
        <f t="shared" si="53"/>
        <v>2198.880000000001</v>
      </c>
      <c r="S445" s="59">
        <f t="shared" si="54"/>
        <v>0.34991712198416164</v>
      </c>
      <c r="T445">
        <f t="shared" si="55"/>
        <v>441</v>
      </c>
    </row>
    <row r="446" spans="2:20">
      <c r="B446" s="47" t="str">
        <f t="shared" si="48"/>
        <v xml:space="preserve"> -</v>
      </c>
      <c r="C446" s="51">
        <f t="shared" si="49"/>
        <v>15204.268943436498</v>
      </c>
      <c r="D446" s="48">
        <f t="shared" si="50"/>
        <v>603.32829046898632</v>
      </c>
      <c r="E446" s="49">
        <v>442</v>
      </c>
      <c r="F446" s="4" t="s">
        <v>486</v>
      </c>
      <c r="G446" s="5" t="s">
        <v>13</v>
      </c>
      <c r="H446" s="6">
        <v>500000</v>
      </c>
      <c r="I446" s="7" t="s">
        <v>20</v>
      </c>
      <c r="J446" s="8">
        <v>28492.799999999999</v>
      </c>
      <c r="K446" s="9">
        <v>0.874</v>
      </c>
      <c r="L446" s="55">
        <f t="shared" si="51"/>
        <v>28094</v>
      </c>
      <c r="M446" s="10">
        <v>398.8</v>
      </c>
      <c r="N446" s="11">
        <v>-0.33900000000000002</v>
      </c>
      <c r="O446" s="12">
        <v>74401.5</v>
      </c>
      <c r="P446" s="8">
        <f t="shared" si="52"/>
        <v>29062.655999999999</v>
      </c>
      <c r="Q446" s="51">
        <f>IF('Problem1-DATA'!J446&gt;166000,'Problem1-DATA'!L446*0.96,'Problem1-DATA'!L446)</f>
        <v>28094</v>
      </c>
      <c r="R446" s="37">
        <f t="shared" si="53"/>
        <v>968.65599999999904</v>
      </c>
      <c r="S446" s="59">
        <f t="shared" si="54"/>
        <v>1.4289267803410208</v>
      </c>
      <c r="T446">
        <f t="shared" si="55"/>
        <v>442</v>
      </c>
    </row>
    <row r="447" spans="2:20">
      <c r="B447" s="47">
        <f t="shared" si="48"/>
        <v>454</v>
      </c>
      <c r="C447" s="51">
        <f t="shared" si="49"/>
        <v>26107.431192660548</v>
      </c>
      <c r="D447" s="48">
        <f t="shared" si="50"/>
        <v>5705.8968058968057</v>
      </c>
      <c r="E447" s="49">
        <v>443</v>
      </c>
      <c r="F447" s="4" t="s">
        <v>487</v>
      </c>
      <c r="G447" s="5" t="s">
        <v>122</v>
      </c>
      <c r="H447" s="6">
        <v>91369</v>
      </c>
      <c r="I447" s="7">
        <v>454</v>
      </c>
      <c r="J447" s="8">
        <v>28457.1</v>
      </c>
      <c r="K447" s="9">
        <v>0.09</v>
      </c>
      <c r="L447" s="55">
        <f t="shared" si="51"/>
        <v>26134.799999999999</v>
      </c>
      <c r="M447" s="10">
        <v>2322.3000000000002</v>
      </c>
      <c r="N447" s="11">
        <v>-0.59299999999999997</v>
      </c>
      <c r="O447" s="12">
        <v>84234.7</v>
      </c>
      <c r="P447" s="8">
        <f t="shared" si="52"/>
        <v>29026.241999999998</v>
      </c>
      <c r="Q447" s="51">
        <f>IF('Problem1-DATA'!J447&gt;166000,'Problem1-DATA'!L447*0.96,'Problem1-DATA'!L447)</f>
        <v>26134.799999999999</v>
      </c>
      <c r="R447" s="37">
        <f t="shared" si="53"/>
        <v>2891.4419999999991</v>
      </c>
      <c r="S447" s="59">
        <f t="shared" si="54"/>
        <v>0.24507686345433358</v>
      </c>
      <c r="T447">
        <f t="shared" si="55"/>
        <v>443</v>
      </c>
    </row>
    <row r="448" spans="2:20">
      <c r="B448" s="47">
        <f t="shared" si="48"/>
        <v>458</v>
      </c>
      <c r="C448" s="51">
        <f t="shared" si="49"/>
        <v>25909.789569990851</v>
      </c>
      <c r="D448" s="48">
        <f t="shared" si="50"/>
        <v>565.93965830607056</v>
      </c>
      <c r="E448" s="49">
        <v>444</v>
      </c>
      <c r="F448" s="4" t="s">
        <v>488</v>
      </c>
      <c r="G448" s="5" t="s">
        <v>33</v>
      </c>
      <c r="H448" s="6">
        <v>17274</v>
      </c>
      <c r="I448" s="7">
        <v>458</v>
      </c>
      <c r="J448" s="8">
        <v>28319.4</v>
      </c>
      <c r="K448" s="9">
        <v>9.2999999999999999E-2</v>
      </c>
      <c r="L448" s="55">
        <f t="shared" si="51"/>
        <v>26762.5</v>
      </c>
      <c r="M448" s="10">
        <v>1556.9</v>
      </c>
      <c r="N448" s="11">
        <v>1.7509999999999999</v>
      </c>
      <c r="O448" s="12">
        <v>38009</v>
      </c>
      <c r="P448" s="8">
        <f t="shared" si="52"/>
        <v>28885.788</v>
      </c>
      <c r="Q448" s="51">
        <f>IF('Problem1-DATA'!J448&gt;166000,'Problem1-DATA'!L448*0.96,'Problem1-DATA'!L448)</f>
        <v>26762.5</v>
      </c>
      <c r="R448" s="37">
        <f t="shared" si="53"/>
        <v>2123.2880000000005</v>
      </c>
      <c r="S448" s="59">
        <f t="shared" si="54"/>
        <v>0.36379215106943308</v>
      </c>
      <c r="T448">
        <f t="shared" si="55"/>
        <v>444</v>
      </c>
    </row>
    <row r="449" spans="2:20">
      <c r="B449" s="47">
        <f t="shared" si="48"/>
        <v>441</v>
      </c>
      <c r="C449" s="51">
        <f t="shared" si="49"/>
        <v>26673.390151515148</v>
      </c>
      <c r="D449" s="48">
        <f t="shared" si="50"/>
        <v>887.52052545155993</v>
      </c>
      <c r="E449" s="49">
        <v>445</v>
      </c>
      <c r="F449" s="4" t="s">
        <v>489</v>
      </c>
      <c r="G449" s="5" t="s">
        <v>35</v>
      </c>
      <c r="H449" s="6">
        <v>34000</v>
      </c>
      <c r="I449" s="7">
        <v>441</v>
      </c>
      <c r="J449" s="8">
        <v>28167.1</v>
      </c>
      <c r="K449" s="9">
        <v>5.6000000000000001E-2</v>
      </c>
      <c r="L449" s="55">
        <f t="shared" si="51"/>
        <v>27626.6</v>
      </c>
      <c r="M449" s="10">
        <v>540.5</v>
      </c>
      <c r="N449" s="11">
        <v>-0.39100000000000001</v>
      </c>
      <c r="O449" s="12">
        <v>11107.7</v>
      </c>
      <c r="P449" s="8">
        <f t="shared" si="52"/>
        <v>28730.441999999999</v>
      </c>
      <c r="Q449" s="51">
        <f>IF('Problem1-DATA'!J449&gt;166000,'Problem1-DATA'!L449*0.96,'Problem1-DATA'!L449)</f>
        <v>27626.6</v>
      </c>
      <c r="R449" s="37">
        <f t="shared" si="53"/>
        <v>1103.8420000000006</v>
      </c>
      <c r="S449" s="59">
        <f t="shared" si="54"/>
        <v>1.0422608695652185</v>
      </c>
      <c r="T449">
        <f t="shared" si="55"/>
        <v>445</v>
      </c>
    </row>
    <row r="450" spans="2:20">
      <c r="B450" s="47">
        <f t="shared" si="48"/>
        <v>450</v>
      </c>
      <c r="C450" s="51">
        <f t="shared" si="49"/>
        <v>26239.215686274511</v>
      </c>
      <c r="D450" s="48">
        <f t="shared" si="50"/>
        <v>711.91088260496997</v>
      </c>
      <c r="E450" s="49">
        <v>446</v>
      </c>
      <c r="F450" s="4" t="s">
        <v>490</v>
      </c>
      <c r="G450" s="5" t="s">
        <v>15</v>
      </c>
      <c r="H450" s="6">
        <v>38820</v>
      </c>
      <c r="I450" s="7">
        <v>450</v>
      </c>
      <c r="J450" s="8">
        <v>28102.2</v>
      </c>
      <c r="K450" s="9">
        <v>7.0999999999999994E-2</v>
      </c>
      <c r="L450" s="55">
        <f t="shared" si="51"/>
        <v>27271.4</v>
      </c>
      <c r="M450" s="10">
        <v>830.8</v>
      </c>
      <c r="N450" s="11">
        <v>0.16700000000000001</v>
      </c>
      <c r="O450" s="12">
        <v>11359.1</v>
      </c>
      <c r="P450" s="8">
        <f t="shared" si="52"/>
        <v>28664.244000000002</v>
      </c>
      <c r="Q450" s="51">
        <f>IF('Problem1-DATA'!J450&gt;166000,'Problem1-DATA'!L450*0.96,'Problem1-DATA'!L450)</f>
        <v>27271.4</v>
      </c>
      <c r="R450" s="37">
        <f t="shared" si="53"/>
        <v>1392.844000000001</v>
      </c>
      <c r="S450" s="59">
        <f t="shared" si="54"/>
        <v>0.67650938854116638</v>
      </c>
      <c r="T450">
        <f t="shared" si="55"/>
        <v>446</v>
      </c>
    </row>
    <row r="451" spans="2:20">
      <c r="B451" s="47">
        <f t="shared" si="48"/>
        <v>444</v>
      </c>
      <c r="C451" s="51">
        <f t="shared" si="49"/>
        <v>26548.960302457464</v>
      </c>
      <c r="D451" s="48">
        <f t="shared" si="50"/>
        <v>1536.1</v>
      </c>
      <c r="E451" s="49">
        <v>447</v>
      </c>
      <c r="F451" s="4" t="s">
        <v>491</v>
      </c>
      <c r="G451" s="5" t="s">
        <v>35</v>
      </c>
      <c r="H451" s="6">
        <v>77055</v>
      </c>
      <c r="I451" s="7">
        <v>444</v>
      </c>
      <c r="J451" s="8">
        <v>28088.799999999999</v>
      </c>
      <c r="K451" s="9">
        <v>5.8000000000000003E-2</v>
      </c>
      <c r="L451" s="55">
        <f t="shared" si="51"/>
        <v>26552.7</v>
      </c>
      <c r="M451" s="10">
        <v>1536.1</v>
      </c>
      <c r="N451" s="11">
        <v>0</v>
      </c>
      <c r="O451" s="12">
        <v>60579.5</v>
      </c>
      <c r="P451" s="8">
        <f t="shared" si="52"/>
        <v>28650.576000000001</v>
      </c>
      <c r="Q451" s="51">
        <f>IF('Problem1-DATA'!J451&gt;166000,'Problem1-DATA'!L451*0.96,'Problem1-DATA'!L451)</f>
        <v>26552.7</v>
      </c>
      <c r="R451" s="37">
        <f t="shared" si="53"/>
        <v>2097.8760000000002</v>
      </c>
      <c r="S451" s="59">
        <f t="shared" si="54"/>
        <v>0.36571577371264913</v>
      </c>
      <c r="T451">
        <f t="shared" si="55"/>
        <v>447</v>
      </c>
    </row>
    <row r="452" spans="2:20">
      <c r="B452" s="47">
        <f t="shared" si="48"/>
        <v>499</v>
      </c>
      <c r="C452" s="51">
        <f t="shared" si="49"/>
        <v>23565.986394557822</v>
      </c>
      <c r="D452" s="48">
        <f t="shared" si="50"/>
        <v>1024.4080145719488</v>
      </c>
      <c r="E452" s="49">
        <v>448</v>
      </c>
      <c r="F452" s="4" t="s">
        <v>492</v>
      </c>
      <c r="G452" s="5" t="s">
        <v>13</v>
      </c>
      <c r="H452" s="6">
        <v>87447</v>
      </c>
      <c r="I452" s="7">
        <v>499</v>
      </c>
      <c r="J452" s="8">
        <v>27713.599999999999</v>
      </c>
      <c r="K452" s="9">
        <v>0.17599999999999999</v>
      </c>
      <c r="L452" s="55">
        <f t="shared" si="51"/>
        <v>26588.799999999999</v>
      </c>
      <c r="M452" s="10">
        <v>1124.8</v>
      </c>
      <c r="N452" s="11">
        <v>9.8000000000000004E-2</v>
      </c>
      <c r="O452" s="12">
        <v>24280.1</v>
      </c>
      <c r="P452" s="8">
        <f t="shared" si="52"/>
        <v>28267.871999999999</v>
      </c>
      <c r="Q452" s="51">
        <f>IF('Problem1-DATA'!J452&gt;166000,'Problem1-DATA'!L452*0.96,'Problem1-DATA'!L452)</f>
        <v>26588.799999999999</v>
      </c>
      <c r="R452" s="37">
        <f t="shared" si="53"/>
        <v>1679.0720000000001</v>
      </c>
      <c r="S452" s="59">
        <f t="shared" si="54"/>
        <v>0.49277382645803713</v>
      </c>
      <c r="T452">
        <f t="shared" si="55"/>
        <v>448</v>
      </c>
    </row>
    <row r="453" spans="2:20">
      <c r="B453" s="47">
        <f t="shared" si="48"/>
        <v>400</v>
      </c>
      <c r="C453" s="51">
        <f t="shared" si="49"/>
        <v>29417.145899893501</v>
      </c>
      <c r="D453" s="48">
        <f t="shared" si="50"/>
        <v>6.3999077490774905</v>
      </c>
      <c r="E453" s="49">
        <v>449</v>
      </c>
      <c r="F453" s="4" t="s">
        <v>493</v>
      </c>
      <c r="G453" s="5" t="s">
        <v>11</v>
      </c>
      <c r="H453" s="6">
        <v>1701</v>
      </c>
      <c r="I453" s="7">
        <v>400</v>
      </c>
      <c r="J453" s="8">
        <v>27622.7</v>
      </c>
      <c r="K453" s="9">
        <v>-6.0999999999999999E-2</v>
      </c>
      <c r="L453" s="55">
        <f t="shared" si="51"/>
        <v>27567.200000000001</v>
      </c>
      <c r="M453" s="10">
        <v>55.5</v>
      </c>
      <c r="N453" s="11">
        <v>7.6719999999999997</v>
      </c>
      <c r="O453" s="12">
        <v>7824.7</v>
      </c>
      <c r="P453" s="8">
        <f t="shared" si="52"/>
        <v>28175.154000000002</v>
      </c>
      <c r="Q453" s="51">
        <f>IF('Problem1-DATA'!J453&gt;166000,'Problem1-DATA'!L453*0.96,'Problem1-DATA'!L453)</f>
        <v>27567.200000000001</v>
      </c>
      <c r="R453" s="37">
        <f t="shared" si="53"/>
        <v>607.95400000000154</v>
      </c>
      <c r="S453" s="59">
        <f t="shared" si="54"/>
        <v>9.9541261261261536</v>
      </c>
      <c r="T453">
        <f t="shared" si="55"/>
        <v>449</v>
      </c>
    </row>
    <row r="454" spans="2:20">
      <c r="B454" s="47">
        <f t="shared" ref="B454:B504" si="56">I454</f>
        <v>449</v>
      </c>
      <c r="C454" s="51">
        <f t="shared" ref="C454:C504" si="57">J454/(1+K454)</f>
        <v>26245.24714828897</v>
      </c>
      <c r="D454" s="48">
        <f t="shared" ref="D454:D504" si="58">M454/(1+N454)</f>
        <v>3165.9232827832293</v>
      </c>
      <c r="E454" s="49">
        <v>450</v>
      </c>
      <c r="F454" s="4" t="s">
        <v>494</v>
      </c>
      <c r="G454" s="5" t="s">
        <v>22</v>
      </c>
      <c r="H454" s="6">
        <v>64000</v>
      </c>
      <c r="I454" s="7">
        <v>449</v>
      </c>
      <c r="J454" s="8">
        <v>27610</v>
      </c>
      <c r="K454" s="9">
        <v>5.1999999999999998E-2</v>
      </c>
      <c r="L454" s="55">
        <f t="shared" ref="L454:L504" si="59">J454-M454</f>
        <v>24061</v>
      </c>
      <c r="M454" s="10">
        <v>3549</v>
      </c>
      <c r="N454" s="11">
        <v>0.121</v>
      </c>
      <c r="O454" s="12">
        <v>52196</v>
      </c>
      <c r="P454" s="8">
        <f t="shared" ref="P454:P504" si="60">J454*1.02</f>
        <v>28162.2</v>
      </c>
      <c r="Q454" s="51">
        <f>IF('Problem1-DATA'!J454&gt;166000,'Problem1-DATA'!L454*0.96,'Problem1-DATA'!L454)</f>
        <v>24061</v>
      </c>
      <c r="R454" s="37">
        <f t="shared" ref="R454:R504" si="61">P454-Q454</f>
        <v>4101.2000000000007</v>
      </c>
      <c r="S454" s="59">
        <f t="shared" ref="S454:S504" si="62">(R454-M454)/M454</f>
        <v>0.15559312482389426</v>
      </c>
      <c r="T454">
        <f t="shared" ref="T454:T504" si="63">RANK(P454,$P$5:$P$504,0)</f>
        <v>450</v>
      </c>
    </row>
    <row r="455" spans="2:20">
      <c r="B455" s="47">
        <f t="shared" si="56"/>
        <v>465</v>
      </c>
      <c r="C455" s="51">
        <f t="shared" si="57"/>
        <v>25591.992551210427</v>
      </c>
      <c r="D455" s="48">
        <f t="shared" si="58"/>
        <v>449.27536231884062</v>
      </c>
      <c r="E455" s="49">
        <v>451</v>
      </c>
      <c r="F455" s="4" t="s">
        <v>495</v>
      </c>
      <c r="G455" s="5" t="s">
        <v>13</v>
      </c>
      <c r="H455" s="6">
        <v>75341</v>
      </c>
      <c r="I455" s="7">
        <v>465</v>
      </c>
      <c r="J455" s="8">
        <v>27485.8</v>
      </c>
      <c r="K455" s="9">
        <v>7.3999999999999996E-2</v>
      </c>
      <c r="L455" s="55">
        <f t="shared" si="59"/>
        <v>27051.8</v>
      </c>
      <c r="M455" s="10">
        <v>434</v>
      </c>
      <c r="N455" s="11">
        <v>-3.4000000000000002E-2</v>
      </c>
      <c r="O455" s="12">
        <v>96189.1</v>
      </c>
      <c r="P455" s="8">
        <f t="shared" si="60"/>
        <v>28035.516</v>
      </c>
      <c r="Q455" s="51">
        <f>IF('Problem1-DATA'!J455&gt;166000,'Problem1-DATA'!L455*0.96,'Problem1-DATA'!L455)</f>
        <v>27051.8</v>
      </c>
      <c r="R455" s="37">
        <f t="shared" si="61"/>
        <v>983.71600000000035</v>
      </c>
      <c r="S455" s="59">
        <f t="shared" si="62"/>
        <v>1.2666267281105998</v>
      </c>
      <c r="T455">
        <f t="shared" si="63"/>
        <v>451</v>
      </c>
    </row>
    <row r="456" spans="2:20">
      <c r="B456" s="47">
        <f t="shared" si="56"/>
        <v>439</v>
      </c>
      <c r="C456" s="51">
        <f t="shared" si="57"/>
        <v>26806.940371456501</v>
      </c>
      <c r="D456" s="48">
        <f t="shared" si="58"/>
        <v>790</v>
      </c>
      <c r="E456" s="49">
        <v>452</v>
      </c>
      <c r="F456" s="4" t="s">
        <v>496</v>
      </c>
      <c r="G456" s="5" t="s">
        <v>111</v>
      </c>
      <c r="H456" s="6">
        <v>35390</v>
      </c>
      <c r="I456" s="7">
        <v>439</v>
      </c>
      <c r="J456" s="8">
        <v>27423.5</v>
      </c>
      <c r="K456" s="9">
        <v>2.3E-2</v>
      </c>
      <c r="L456" s="55">
        <f t="shared" si="59"/>
        <v>26799.4</v>
      </c>
      <c r="M456" s="10">
        <v>624.1</v>
      </c>
      <c r="N456" s="11">
        <v>-0.21</v>
      </c>
      <c r="O456" s="12">
        <v>76913.399999999994</v>
      </c>
      <c r="P456" s="8">
        <f t="shared" si="60"/>
        <v>27971.97</v>
      </c>
      <c r="Q456" s="51">
        <f>IF('Problem1-DATA'!J456&gt;166000,'Problem1-DATA'!L456*0.96,'Problem1-DATA'!L456)</f>
        <v>26799.4</v>
      </c>
      <c r="R456" s="37">
        <f t="shared" si="61"/>
        <v>1172.5699999999997</v>
      </c>
      <c r="S456" s="59">
        <f t="shared" si="62"/>
        <v>0.87881749719596169</v>
      </c>
      <c r="T456">
        <f t="shared" si="63"/>
        <v>452</v>
      </c>
    </row>
    <row r="457" spans="2:20">
      <c r="B457" s="47">
        <f t="shared" si="56"/>
        <v>462</v>
      </c>
      <c r="C457" s="51">
        <f t="shared" si="57"/>
        <v>25751.740357478833</v>
      </c>
      <c r="D457" s="48">
        <f t="shared" si="58"/>
        <v>671.32146204311152</v>
      </c>
      <c r="E457" s="49">
        <v>453</v>
      </c>
      <c r="F457" s="4" t="s">
        <v>497</v>
      </c>
      <c r="G457" s="5" t="s">
        <v>27</v>
      </c>
      <c r="H457" s="6">
        <v>30321</v>
      </c>
      <c r="I457" s="7">
        <v>462</v>
      </c>
      <c r="J457" s="8">
        <v>27374.1</v>
      </c>
      <c r="K457" s="9">
        <v>6.3E-2</v>
      </c>
      <c r="L457" s="55">
        <f t="shared" si="59"/>
        <v>26657.8</v>
      </c>
      <c r="M457" s="10">
        <v>716.3</v>
      </c>
      <c r="N457" s="11">
        <v>6.7000000000000004E-2</v>
      </c>
      <c r="O457" s="12">
        <v>54102.5</v>
      </c>
      <c r="P457" s="8">
        <f t="shared" si="60"/>
        <v>27921.581999999999</v>
      </c>
      <c r="Q457" s="51">
        <f>IF('Problem1-DATA'!J457&gt;166000,'Problem1-DATA'!L457*0.96,'Problem1-DATA'!L457)</f>
        <v>26657.8</v>
      </c>
      <c r="R457" s="37">
        <f t="shared" si="61"/>
        <v>1263.7819999999992</v>
      </c>
      <c r="S457" s="59">
        <f t="shared" si="62"/>
        <v>0.7643194192377486</v>
      </c>
      <c r="T457">
        <f t="shared" si="63"/>
        <v>453</v>
      </c>
    </row>
    <row r="458" spans="2:20">
      <c r="B458" s="47" t="str">
        <f t="shared" si="56"/>
        <v xml:space="preserve"> -</v>
      </c>
      <c r="C458" s="51">
        <f t="shared" si="57"/>
        <v>21783.733974358973</v>
      </c>
      <c r="D458" s="48">
        <f t="shared" si="58"/>
        <v>415.21035598705498</v>
      </c>
      <c r="E458" s="49">
        <v>454</v>
      </c>
      <c r="F458" s="4" t="s">
        <v>498</v>
      </c>
      <c r="G458" s="5" t="s">
        <v>11</v>
      </c>
      <c r="H458" s="6">
        <v>3266</v>
      </c>
      <c r="I458" s="7" t="s">
        <v>20</v>
      </c>
      <c r="J458" s="8">
        <v>27186.1</v>
      </c>
      <c r="K458" s="9">
        <v>0.248</v>
      </c>
      <c r="L458" s="55">
        <f t="shared" si="59"/>
        <v>27057.8</v>
      </c>
      <c r="M458" s="10">
        <v>128.30000000000001</v>
      </c>
      <c r="N458" s="11">
        <v>-0.69099999999999995</v>
      </c>
      <c r="O458" s="12">
        <v>8005.4</v>
      </c>
      <c r="P458" s="8">
        <f t="shared" si="60"/>
        <v>27729.822</v>
      </c>
      <c r="Q458" s="51">
        <f>IF('Problem1-DATA'!J458&gt;166000,'Problem1-DATA'!L458*0.96,'Problem1-DATA'!L458)</f>
        <v>27057.8</v>
      </c>
      <c r="R458" s="37">
        <f t="shared" si="61"/>
        <v>672.02200000000084</v>
      </c>
      <c r="S458" s="59">
        <f t="shared" si="62"/>
        <v>4.2378955572876134</v>
      </c>
      <c r="T458">
        <f t="shared" si="63"/>
        <v>454</v>
      </c>
    </row>
    <row r="459" spans="2:20">
      <c r="B459" s="47">
        <f t="shared" si="56"/>
        <v>410</v>
      </c>
      <c r="C459" s="51">
        <f t="shared" si="57"/>
        <v>28795.97457627119</v>
      </c>
      <c r="D459" s="48">
        <f t="shared" si="58"/>
        <v>1192.2619047619048</v>
      </c>
      <c r="E459" s="49">
        <v>455</v>
      </c>
      <c r="F459" s="4" t="s">
        <v>499</v>
      </c>
      <c r="G459" s="5" t="s">
        <v>45</v>
      </c>
      <c r="H459" s="6">
        <v>38694</v>
      </c>
      <c r="I459" s="7">
        <v>410</v>
      </c>
      <c r="J459" s="8">
        <v>27183.4</v>
      </c>
      <c r="K459" s="9">
        <v>-5.6000000000000001E-2</v>
      </c>
      <c r="L459" s="55">
        <f t="shared" si="59"/>
        <v>26181.9</v>
      </c>
      <c r="M459" s="10">
        <v>1001.5</v>
      </c>
      <c r="N459" s="11">
        <v>-0.16</v>
      </c>
      <c r="O459" s="12">
        <v>207944.9</v>
      </c>
      <c r="P459" s="8">
        <f t="shared" si="60"/>
        <v>27727.068000000003</v>
      </c>
      <c r="Q459" s="51">
        <f>IF('Problem1-DATA'!J459&gt;166000,'Problem1-DATA'!L459*0.96,'Problem1-DATA'!L459)</f>
        <v>26181.9</v>
      </c>
      <c r="R459" s="37">
        <f t="shared" si="61"/>
        <v>1545.1680000000015</v>
      </c>
      <c r="S459" s="59">
        <f t="shared" si="62"/>
        <v>0.54285371942087013</v>
      </c>
      <c r="T459">
        <f t="shared" si="63"/>
        <v>455</v>
      </c>
    </row>
    <row r="460" spans="2:20">
      <c r="B460" s="47" t="str">
        <f t="shared" si="56"/>
        <v xml:space="preserve"> -</v>
      </c>
      <c r="C460" s="51">
        <f t="shared" si="57"/>
        <v>20663.650190114069</v>
      </c>
      <c r="D460" s="48">
        <f t="shared" si="58"/>
        <v>416.47398843930637</v>
      </c>
      <c r="E460" s="49">
        <v>456</v>
      </c>
      <c r="F460" s="4" t="s">
        <v>500</v>
      </c>
      <c r="G460" s="5" t="s">
        <v>40</v>
      </c>
      <c r="H460" s="6">
        <v>81003</v>
      </c>
      <c r="I460" s="7" t="s">
        <v>20</v>
      </c>
      <c r="J460" s="8">
        <v>27172.7</v>
      </c>
      <c r="K460" s="9">
        <v>0.315</v>
      </c>
      <c r="L460" s="55">
        <f t="shared" si="59"/>
        <v>27028.600000000002</v>
      </c>
      <c r="M460" s="10">
        <v>144.1</v>
      </c>
      <c r="N460" s="11">
        <v>-0.65400000000000003</v>
      </c>
      <c r="O460" s="12">
        <v>61194.7</v>
      </c>
      <c r="P460" s="8">
        <f t="shared" si="60"/>
        <v>27716.154000000002</v>
      </c>
      <c r="Q460" s="51">
        <f>IF('Problem1-DATA'!J460&gt;166000,'Problem1-DATA'!L460*0.96,'Problem1-DATA'!L460)</f>
        <v>27028.600000000002</v>
      </c>
      <c r="R460" s="37">
        <f t="shared" si="61"/>
        <v>687.55400000000009</v>
      </c>
      <c r="S460" s="59">
        <f t="shared" si="62"/>
        <v>3.771367106176267</v>
      </c>
      <c r="T460">
        <f t="shared" si="63"/>
        <v>456</v>
      </c>
    </row>
    <row r="461" spans="2:20">
      <c r="B461" s="47">
        <f t="shared" si="56"/>
        <v>448</v>
      </c>
      <c r="C461" s="51">
        <f t="shared" si="57"/>
        <v>26280.638915779287</v>
      </c>
      <c r="D461" s="48">
        <f t="shared" si="58"/>
        <v>4878.0341023069204</v>
      </c>
      <c r="E461" s="49">
        <v>457</v>
      </c>
      <c r="F461" s="4" t="s">
        <v>501</v>
      </c>
      <c r="G461" s="5" t="s">
        <v>233</v>
      </c>
      <c r="H461" s="6">
        <v>39924</v>
      </c>
      <c r="I461" s="7">
        <v>448</v>
      </c>
      <c r="J461" s="8">
        <v>27147.9</v>
      </c>
      <c r="K461" s="9">
        <v>3.3000000000000002E-2</v>
      </c>
      <c r="L461" s="55">
        <f t="shared" si="59"/>
        <v>22284.5</v>
      </c>
      <c r="M461" s="10">
        <v>4863.3999999999996</v>
      </c>
      <c r="N461" s="11">
        <v>-3.0000000000000001E-3</v>
      </c>
      <c r="O461" s="12">
        <v>681894.2</v>
      </c>
      <c r="P461" s="8">
        <f t="shared" si="60"/>
        <v>27690.858</v>
      </c>
      <c r="Q461" s="51">
        <f>IF('Problem1-DATA'!J461&gt;166000,'Problem1-DATA'!L461*0.96,'Problem1-DATA'!L461)</f>
        <v>22284.5</v>
      </c>
      <c r="R461" s="37">
        <f t="shared" si="61"/>
        <v>5406.3580000000002</v>
      </c>
      <c r="S461" s="59">
        <f t="shared" si="62"/>
        <v>0.11164164987457346</v>
      </c>
      <c r="T461">
        <f t="shared" si="63"/>
        <v>457</v>
      </c>
    </row>
    <row r="462" spans="2:20">
      <c r="B462" s="47">
        <f t="shared" si="56"/>
        <v>443</v>
      </c>
      <c r="C462" s="51">
        <f t="shared" si="57"/>
        <v>26623.500491642084</v>
      </c>
      <c r="D462" s="48">
        <f t="shared" si="58"/>
        <v>2607.8354554358475</v>
      </c>
      <c r="E462" s="49">
        <v>458</v>
      </c>
      <c r="F462" s="4" t="s">
        <v>502</v>
      </c>
      <c r="G462" s="5" t="s">
        <v>27</v>
      </c>
      <c r="H462" s="6">
        <v>85718</v>
      </c>
      <c r="I462" s="7">
        <v>443</v>
      </c>
      <c r="J462" s="8">
        <v>27076.1</v>
      </c>
      <c r="K462" s="9">
        <v>1.7000000000000001E-2</v>
      </c>
      <c r="L462" s="55">
        <f t="shared" si="59"/>
        <v>24413.5</v>
      </c>
      <c r="M462" s="10">
        <v>2662.6</v>
      </c>
      <c r="N462" s="11">
        <v>2.1000000000000001E-2</v>
      </c>
      <c r="O462" s="12">
        <v>75537</v>
      </c>
      <c r="P462" s="8">
        <f t="shared" si="60"/>
        <v>27617.621999999999</v>
      </c>
      <c r="Q462" s="51">
        <f>IF('Problem1-DATA'!J462&gt;166000,'Problem1-DATA'!L462*0.96,'Problem1-DATA'!L462)</f>
        <v>24413.5</v>
      </c>
      <c r="R462" s="37">
        <f t="shared" si="61"/>
        <v>3204.1219999999994</v>
      </c>
      <c r="S462" s="59">
        <f t="shared" si="62"/>
        <v>0.20338090588146907</v>
      </c>
      <c r="T462">
        <f t="shared" si="63"/>
        <v>458</v>
      </c>
    </row>
    <row r="463" spans="2:20">
      <c r="B463" s="47" t="str">
        <f t="shared" si="56"/>
        <v xml:space="preserve"> -</v>
      </c>
      <c r="C463" s="51">
        <f t="shared" si="57"/>
        <v>22798.062342038753</v>
      </c>
      <c r="D463" s="48">
        <f t="shared" si="58"/>
        <v>606.47457627118638</v>
      </c>
      <c r="E463" s="49">
        <v>459</v>
      </c>
      <c r="F463" s="4" t="s">
        <v>503</v>
      </c>
      <c r="G463" s="5" t="s">
        <v>233</v>
      </c>
      <c r="H463" s="6">
        <v>20231</v>
      </c>
      <c r="I463" s="7" t="s">
        <v>20</v>
      </c>
      <c r="J463" s="8">
        <v>27061.3</v>
      </c>
      <c r="K463" s="9">
        <v>0.187</v>
      </c>
      <c r="L463" s="55">
        <f t="shared" si="59"/>
        <v>25272.2</v>
      </c>
      <c r="M463" s="10">
        <v>1789.1</v>
      </c>
      <c r="N463" s="11">
        <v>1.95</v>
      </c>
      <c r="O463" s="12">
        <v>42246.400000000001</v>
      </c>
      <c r="P463" s="8">
        <f t="shared" si="60"/>
        <v>27602.525999999998</v>
      </c>
      <c r="Q463" s="51">
        <f>IF('Problem1-DATA'!J463&gt;166000,'Problem1-DATA'!L463*0.96,'Problem1-DATA'!L463)</f>
        <v>25272.2</v>
      </c>
      <c r="R463" s="37">
        <f t="shared" si="61"/>
        <v>2330.3259999999973</v>
      </c>
      <c r="S463" s="59">
        <f t="shared" si="62"/>
        <v>0.30251299536079446</v>
      </c>
      <c r="T463">
        <f t="shared" si="63"/>
        <v>459</v>
      </c>
    </row>
    <row r="464" spans="2:20">
      <c r="B464" s="47">
        <f t="shared" si="56"/>
        <v>467</v>
      </c>
      <c r="C464" s="51">
        <f t="shared" si="57"/>
        <v>25358.950328022493</v>
      </c>
      <c r="D464" s="48">
        <f t="shared" si="58"/>
        <v>2024.3562978427278</v>
      </c>
      <c r="E464" s="49">
        <v>460</v>
      </c>
      <c r="F464" s="4" t="s">
        <v>504</v>
      </c>
      <c r="G464" s="5" t="s">
        <v>11</v>
      </c>
      <c r="H464" s="6">
        <v>67000</v>
      </c>
      <c r="I464" s="7">
        <v>467</v>
      </c>
      <c r="J464" s="8">
        <v>27058</v>
      </c>
      <c r="K464" s="9">
        <v>6.7000000000000004E-2</v>
      </c>
      <c r="L464" s="55">
        <f t="shared" si="59"/>
        <v>24149</v>
      </c>
      <c r="M464" s="10">
        <v>2909</v>
      </c>
      <c r="N464" s="11">
        <v>0.437</v>
      </c>
      <c r="O464" s="12">
        <v>31864</v>
      </c>
      <c r="P464" s="8">
        <f t="shared" si="60"/>
        <v>27599.16</v>
      </c>
      <c r="Q464" s="51">
        <f>IF('Problem1-DATA'!J464&gt;166000,'Problem1-DATA'!L464*0.96,'Problem1-DATA'!L464)</f>
        <v>24149</v>
      </c>
      <c r="R464" s="37">
        <f t="shared" si="61"/>
        <v>3450.16</v>
      </c>
      <c r="S464" s="59">
        <f t="shared" si="62"/>
        <v>0.18602956342385696</v>
      </c>
      <c r="T464">
        <f t="shared" si="63"/>
        <v>460</v>
      </c>
    </row>
    <row r="465" spans="2:20">
      <c r="B465" s="47" t="str">
        <f t="shared" si="56"/>
        <v xml:space="preserve"> -</v>
      </c>
      <c r="C465" s="51">
        <f t="shared" si="57"/>
        <v>23284.215091066784</v>
      </c>
      <c r="D465" s="48">
        <f t="shared" si="58"/>
        <v>-70.2</v>
      </c>
      <c r="E465" s="49">
        <v>461</v>
      </c>
      <c r="F465" s="4" t="s">
        <v>505</v>
      </c>
      <c r="G465" s="5" t="s">
        <v>13</v>
      </c>
      <c r="H465" s="6">
        <v>24848</v>
      </c>
      <c r="I465" s="7" t="s">
        <v>20</v>
      </c>
      <c r="J465" s="8">
        <v>26846.7</v>
      </c>
      <c r="K465" s="9">
        <v>0.153</v>
      </c>
      <c r="L465" s="55">
        <f t="shared" si="59"/>
        <v>26916.9</v>
      </c>
      <c r="M465" s="10">
        <v>-70.2</v>
      </c>
      <c r="N465" s="11">
        <v>0</v>
      </c>
      <c r="O465" s="12">
        <v>12668.5</v>
      </c>
      <c r="P465" s="8">
        <f t="shared" si="60"/>
        <v>27383.634000000002</v>
      </c>
      <c r="Q465" s="51">
        <f>IF('Problem1-DATA'!J465&gt;166000,'Problem1-DATA'!L465*0.96,'Problem1-DATA'!L465)</f>
        <v>26916.9</v>
      </c>
      <c r="R465" s="37">
        <f t="shared" si="61"/>
        <v>466.73400000000038</v>
      </c>
      <c r="S465" s="59">
        <f t="shared" si="62"/>
        <v>-7.648632478632484</v>
      </c>
      <c r="T465">
        <f t="shared" si="63"/>
        <v>461</v>
      </c>
    </row>
    <row r="466" spans="2:20">
      <c r="B466" s="47">
        <f t="shared" si="56"/>
        <v>495</v>
      </c>
      <c r="C466" s="51">
        <f t="shared" si="57"/>
        <v>23794.769503546097</v>
      </c>
      <c r="D466" s="48">
        <f t="shared" si="58"/>
        <v>0.50209205020920511</v>
      </c>
      <c r="E466" s="49">
        <v>462</v>
      </c>
      <c r="F466" s="4" t="s">
        <v>506</v>
      </c>
      <c r="G466" s="5" t="s">
        <v>13</v>
      </c>
      <c r="H466" s="6">
        <v>100637</v>
      </c>
      <c r="I466" s="7">
        <v>495</v>
      </c>
      <c r="J466" s="8">
        <v>26840.5</v>
      </c>
      <c r="K466" s="9">
        <v>0.128</v>
      </c>
      <c r="L466" s="55">
        <f t="shared" si="59"/>
        <v>26839.3</v>
      </c>
      <c r="M466" s="10">
        <v>1.2</v>
      </c>
      <c r="N466" s="11">
        <v>1.39</v>
      </c>
      <c r="O466" s="12">
        <v>35084.400000000001</v>
      </c>
      <c r="P466" s="8">
        <f t="shared" si="60"/>
        <v>27377.31</v>
      </c>
      <c r="Q466" s="51">
        <f>IF('Problem1-DATA'!J466&gt;166000,'Problem1-DATA'!L466*0.96,'Problem1-DATA'!L466)</f>
        <v>26839.3</v>
      </c>
      <c r="R466" s="37">
        <f t="shared" si="61"/>
        <v>538.01000000000204</v>
      </c>
      <c r="S466" s="59">
        <f t="shared" si="62"/>
        <v>447.34166666666835</v>
      </c>
      <c r="T466">
        <f t="shared" si="63"/>
        <v>462</v>
      </c>
    </row>
    <row r="467" spans="2:20">
      <c r="B467" s="47">
        <f t="shared" si="56"/>
        <v>493</v>
      </c>
      <c r="C467" s="51">
        <f t="shared" si="57"/>
        <v>23790.514184397161</v>
      </c>
      <c r="D467" s="48">
        <f t="shared" si="58"/>
        <v>409.96732026143792</v>
      </c>
      <c r="E467" s="49">
        <v>463</v>
      </c>
      <c r="F467" s="4" t="s">
        <v>507</v>
      </c>
      <c r="G467" s="5" t="s">
        <v>33</v>
      </c>
      <c r="H467" s="6">
        <v>64832</v>
      </c>
      <c r="I467" s="7">
        <v>493</v>
      </c>
      <c r="J467" s="8">
        <v>26835.7</v>
      </c>
      <c r="K467" s="9">
        <v>0.128</v>
      </c>
      <c r="L467" s="55">
        <f t="shared" si="59"/>
        <v>26584.799999999999</v>
      </c>
      <c r="M467" s="10">
        <v>250.9</v>
      </c>
      <c r="N467" s="11">
        <v>-0.38800000000000001</v>
      </c>
      <c r="O467" s="12">
        <v>28439.1</v>
      </c>
      <c r="P467" s="8">
        <f t="shared" si="60"/>
        <v>27372.414000000001</v>
      </c>
      <c r="Q467" s="51">
        <f>IF('Problem1-DATA'!J467&gt;166000,'Problem1-DATA'!L467*0.96,'Problem1-DATA'!L467)</f>
        <v>26584.799999999999</v>
      </c>
      <c r="R467" s="37">
        <f t="shared" si="61"/>
        <v>787.6140000000014</v>
      </c>
      <c r="S467" s="59">
        <f t="shared" si="62"/>
        <v>2.1391550418493481</v>
      </c>
      <c r="T467">
        <f t="shared" si="63"/>
        <v>463</v>
      </c>
    </row>
    <row r="468" spans="2:20">
      <c r="B468" s="47">
        <f t="shared" si="56"/>
        <v>497</v>
      </c>
      <c r="C468" s="51">
        <f t="shared" si="57"/>
        <v>23689.086069210291</v>
      </c>
      <c r="D468" s="48">
        <f t="shared" si="58"/>
        <v>66.838235294117652</v>
      </c>
      <c r="E468" s="49">
        <v>464</v>
      </c>
      <c r="F468" s="4" t="s">
        <v>508</v>
      </c>
      <c r="G468" s="5" t="s">
        <v>13</v>
      </c>
      <c r="H468" s="6">
        <v>156268</v>
      </c>
      <c r="I468" s="7">
        <v>497</v>
      </c>
      <c r="J468" s="8">
        <v>26697.599999999999</v>
      </c>
      <c r="K468" s="9">
        <v>0.127</v>
      </c>
      <c r="L468" s="55">
        <f t="shared" si="59"/>
        <v>26879.399999999998</v>
      </c>
      <c r="M468" s="10">
        <v>-181.8</v>
      </c>
      <c r="N468" s="11">
        <v>-3.72</v>
      </c>
      <c r="O468" s="12">
        <v>49898.2</v>
      </c>
      <c r="P468" s="8">
        <f t="shared" si="60"/>
        <v>27231.552</v>
      </c>
      <c r="Q468" s="51">
        <f>IF('Problem1-DATA'!J468&gt;166000,'Problem1-DATA'!L468*0.96,'Problem1-DATA'!L468)</f>
        <v>26879.399999999998</v>
      </c>
      <c r="R468" s="37">
        <f t="shared" si="61"/>
        <v>352.15200000000186</v>
      </c>
      <c r="S468" s="59">
        <f t="shared" si="62"/>
        <v>-2.9370297029703067</v>
      </c>
      <c r="T468">
        <f t="shared" si="63"/>
        <v>464</v>
      </c>
    </row>
    <row r="469" spans="2:20">
      <c r="B469" s="47" t="str">
        <f t="shared" si="56"/>
        <v xml:space="preserve"> -</v>
      </c>
      <c r="C469" s="51">
        <f t="shared" si="57"/>
        <v>22582.741116751269</v>
      </c>
      <c r="D469" s="48">
        <f t="shared" si="58"/>
        <v>118.69237217099747</v>
      </c>
      <c r="E469" s="49">
        <v>465</v>
      </c>
      <c r="F469" s="4" t="s">
        <v>509</v>
      </c>
      <c r="G469" s="5" t="s">
        <v>13</v>
      </c>
      <c r="H469" s="6">
        <v>199872</v>
      </c>
      <c r="I469" s="7" t="s">
        <v>20</v>
      </c>
      <c r="J469" s="8">
        <v>26692.799999999999</v>
      </c>
      <c r="K469" s="9">
        <v>0.182</v>
      </c>
      <c r="L469" s="55">
        <f t="shared" si="59"/>
        <v>26551.200000000001</v>
      </c>
      <c r="M469" s="10">
        <v>141.6</v>
      </c>
      <c r="N469" s="11">
        <v>0.193</v>
      </c>
      <c r="O469" s="12">
        <v>49288</v>
      </c>
      <c r="P469" s="8">
        <f t="shared" si="60"/>
        <v>27226.655999999999</v>
      </c>
      <c r="Q469" s="51">
        <f>IF('Problem1-DATA'!J469&gt;166000,'Problem1-DATA'!L469*0.96,'Problem1-DATA'!L469)</f>
        <v>26551.200000000001</v>
      </c>
      <c r="R469" s="37">
        <f t="shared" si="61"/>
        <v>675.45599999999831</v>
      </c>
      <c r="S469" s="59">
        <f t="shared" si="62"/>
        <v>3.7701694915254116</v>
      </c>
      <c r="T469">
        <f t="shared" si="63"/>
        <v>465</v>
      </c>
    </row>
    <row r="470" spans="2:20">
      <c r="B470" s="47">
        <f t="shared" si="56"/>
        <v>457</v>
      </c>
      <c r="C470" s="51">
        <f t="shared" si="57"/>
        <v>26080.411361410384</v>
      </c>
      <c r="D470" s="48">
        <f t="shared" si="58"/>
        <v>-401.3</v>
      </c>
      <c r="E470" s="49">
        <v>466</v>
      </c>
      <c r="F470" s="4" t="s">
        <v>510</v>
      </c>
      <c r="G470" s="5" t="s">
        <v>511</v>
      </c>
      <c r="H470" s="6">
        <v>103083</v>
      </c>
      <c r="I470" s="7">
        <v>457</v>
      </c>
      <c r="J470" s="8">
        <v>26628.1</v>
      </c>
      <c r="K470" s="9">
        <v>2.1000000000000001E-2</v>
      </c>
      <c r="L470" s="55">
        <f t="shared" si="59"/>
        <v>27029.399999999998</v>
      </c>
      <c r="M470" s="10">
        <v>-401.3</v>
      </c>
      <c r="N470" s="11">
        <v>0</v>
      </c>
      <c r="O470" s="12">
        <v>45167.9</v>
      </c>
      <c r="P470" s="8">
        <f t="shared" si="60"/>
        <v>27160.662</v>
      </c>
      <c r="Q470" s="51">
        <f>IF('Problem1-DATA'!J470&gt;166000,'Problem1-DATA'!L470*0.96,'Problem1-DATA'!L470)</f>
        <v>27029.399999999998</v>
      </c>
      <c r="R470" s="37">
        <f t="shared" si="61"/>
        <v>131.26200000000244</v>
      </c>
      <c r="S470" s="59">
        <f t="shared" si="62"/>
        <v>-1.32709195115874</v>
      </c>
      <c r="T470">
        <f t="shared" si="63"/>
        <v>466</v>
      </c>
    </row>
    <row r="471" spans="2:20">
      <c r="B471" s="47">
        <f t="shared" si="56"/>
        <v>475</v>
      </c>
      <c r="C471" s="51">
        <f t="shared" si="57"/>
        <v>24820.988805970148</v>
      </c>
      <c r="D471" s="48">
        <f t="shared" si="58"/>
        <v>1101.0679611650485</v>
      </c>
      <c r="E471" s="49">
        <v>467</v>
      </c>
      <c r="F471" s="4" t="s">
        <v>512</v>
      </c>
      <c r="G471" s="5" t="s">
        <v>15</v>
      </c>
      <c r="H471" s="6">
        <v>85610</v>
      </c>
      <c r="I471" s="7">
        <v>475</v>
      </c>
      <c r="J471" s="8">
        <v>26608.1</v>
      </c>
      <c r="K471" s="9">
        <v>7.1999999999999995E-2</v>
      </c>
      <c r="L471" s="55">
        <f t="shared" si="59"/>
        <v>25474</v>
      </c>
      <c r="M471" s="10">
        <v>1134.0999999999999</v>
      </c>
      <c r="N471" s="11">
        <v>0.03</v>
      </c>
      <c r="O471" s="12">
        <v>47955.7</v>
      </c>
      <c r="P471" s="8">
        <f t="shared" si="60"/>
        <v>27140.261999999999</v>
      </c>
      <c r="Q471" s="51">
        <f>IF('Problem1-DATA'!J471&gt;166000,'Problem1-DATA'!L471*0.96,'Problem1-DATA'!L471)</f>
        <v>25474</v>
      </c>
      <c r="R471" s="37">
        <f t="shared" si="61"/>
        <v>1666.2619999999988</v>
      </c>
      <c r="S471" s="59">
        <f t="shared" si="62"/>
        <v>0.4692372806630799</v>
      </c>
      <c r="T471">
        <f t="shared" si="63"/>
        <v>467</v>
      </c>
    </row>
    <row r="472" spans="2:20">
      <c r="B472" s="47" t="str">
        <f t="shared" si="56"/>
        <v xml:space="preserve"> -</v>
      </c>
      <c r="C472" s="51">
        <f t="shared" si="57"/>
        <v>16961.834509300832</v>
      </c>
      <c r="D472" s="48">
        <f t="shared" si="58"/>
        <v>2049.1</v>
      </c>
      <c r="E472" s="49">
        <v>468</v>
      </c>
      <c r="F472" s="4" t="s">
        <v>513</v>
      </c>
      <c r="G472" s="5" t="s">
        <v>13</v>
      </c>
      <c r="H472" s="6">
        <v>16683</v>
      </c>
      <c r="I472" s="7" t="s">
        <v>20</v>
      </c>
      <c r="J472" s="8">
        <v>26443.5</v>
      </c>
      <c r="K472" s="9">
        <v>0.55900000000000005</v>
      </c>
      <c r="L472" s="55">
        <f t="shared" si="59"/>
        <v>24394.400000000001</v>
      </c>
      <c r="M472" s="10">
        <v>2049.1</v>
      </c>
      <c r="N472" s="11">
        <v>0</v>
      </c>
      <c r="O472" s="12">
        <v>21152.7</v>
      </c>
      <c r="P472" s="8">
        <f t="shared" si="60"/>
        <v>26972.37</v>
      </c>
      <c r="Q472" s="51">
        <f>IF('Problem1-DATA'!J472&gt;166000,'Problem1-DATA'!L472*0.96,'Problem1-DATA'!L472)</f>
        <v>24394.400000000001</v>
      </c>
      <c r="R472" s="37">
        <f t="shared" si="61"/>
        <v>2577.9699999999975</v>
      </c>
      <c r="S472" s="59">
        <f t="shared" si="62"/>
        <v>0.25809867746815562</v>
      </c>
      <c r="T472">
        <f t="shared" si="63"/>
        <v>468</v>
      </c>
    </row>
    <row r="473" spans="2:20">
      <c r="B473" s="47">
        <f t="shared" si="56"/>
        <v>494</v>
      </c>
      <c r="C473" s="51">
        <f t="shared" si="57"/>
        <v>23791.945701357465</v>
      </c>
      <c r="D473" s="48">
        <f t="shared" si="58"/>
        <v>-131.1</v>
      </c>
      <c r="E473" s="49">
        <v>469</v>
      </c>
      <c r="F473" s="4" t="s">
        <v>514</v>
      </c>
      <c r="G473" s="5" t="s">
        <v>13</v>
      </c>
      <c r="H473" s="6">
        <v>129150</v>
      </c>
      <c r="I473" s="7">
        <v>494</v>
      </c>
      <c r="J473" s="8">
        <v>26290.1</v>
      </c>
      <c r="K473" s="9">
        <v>0.105</v>
      </c>
      <c r="L473" s="55">
        <f t="shared" si="59"/>
        <v>26421.199999999997</v>
      </c>
      <c r="M473" s="10">
        <v>-131.1</v>
      </c>
      <c r="N473" s="11">
        <v>0</v>
      </c>
      <c r="O473" s="12">
        <v>34909.5</v>
      </c>
      <c r="P473" s="8">
        <f t="shared" si="60"/>
        <v>26815.901999999998</v>
      </c>
      <c r="Q473" s="51">
        <f>IF('Problem1-DATA'!J473&gt;166000,'Problem1-DATA'!L473*0.96,'Problem1-DATA'!L473)</f>
        <v>26421.199999999997</v>
      </c>
      <c r="R473" s="37">
        <f t="shared" si="61"/>
        <v>394.70200000000114</v>
      </c>
      <c r="S473" s="59">
        <f t="shared" si="62"/>
        <v>-4.0106941266209093</v>
      </c>
      <c r="T473">
        <f t="shared" si="63"/>
        <v>469</v>
      </c>
    </row>
    <row r="474" spans="2:20">
      <c r="B474" s="47">
        <f t="shared" si="56"/>
        <v>463</v>
      </c>
      <c r="C474" s="51">
        <f t="shared" si="57"/>
        <v>25661.1328125</v>
      </c>
      <c r="D474" s="48">
        <f t="shared" si="58"/>
        <v>413.81278538812785</v>
      </c>
      <c r="E474" s="49">
        <v>470</v>
      </c>
      <c r="F474" s="4" t="s">
        <v>515</v>
      </c>
      <c r="G474" s="5" t="s">
        <v>27</v>
      </c>
      <c r="H474" s="6">
        <v>110595</v>
      </c>
      <c r="I474" s="7">
        <v>463</v>
      </c>
      <c r="J474" s="8">
        <v>26277</v>
      </c>
      <c r="K474" s="9">
        <v>2.4E-2</v>
      </c>
      <c r="L474" s="55">
        <f t="shared" si="59"/>
        <v>25914.5</v>
      </c>
      <c r="M474" s="10">
        <v>362.5</v>
      </c>
      <c r="N474" s="11">
        <v>-0.124</v>
      </c>
      <c r="O474" s="12">
        <v>26661.599999999999</v>
      </c>
      <c r="P474" s="8">
        <f t="shared" si="60"/>
        <v>26802.54</v>
      </c>
      <c r="Q474" s="51">
        <f>IF('Problem1-DATA'!J474&gt;166000,'Problem1-DATA'!L474*0.96,'Problem1-DATA'!L474)</f>
        <v>25914.5</v>
      </c>
      <c r="R474" s="37">
        <f t="shared" si="61"/>
        <v>888.04000000000087</v>
      </c>
      <c r="S474" s="59">
        <f t="shared" si="62"/>
        <v>1.4497655172413817</v>
      </c>
      <c r="T474">
        <f t="shared" si="63"/>
        <v>470</v>
      </c>
    </row>
    <row r="475" spans="2:20">
      <c r="B475" s="47">
        <f t="shared" si="56"/>
        <v>479</v>
      </c>
      <c r="C475" s="51">
        <f t="shared" si="57"/>
        <v>24695.958646616538</v>
      </c>
      <c r="D475" s="48">
        <f t="shared" si="58"/>
        <v>1779.1011235955057</v>
      </c>
      <c r="E475" s="49">
        <v>471</v>
      </c>
      <c r="F475" s="4" t="s">
        <v>516</v>
      </c>
      <c r="G475" s="5" t="s">
        <v>45</v>
      </c>
      <c r="H475" s="6">
        <v>45174</v>
      </c>
      <c r="I475" s="7">
        <v>479</v>
      </c>
      <c r="J475" s="8">
        <v>26276.5</v>
      </c>
      <c r="K475" s="9">
        <v>6.4000000000000001E-2</v>
      </c>
      <c r="L475" s="55">
        <f t="shared" si="59"/>
        <v>24693.1</v>
      </c>
      <c r="M475" s="10">
        <v>1583.4</v>
      </c>
      <c r="N475" s="11">
        <v>-0.11</v>
      </c>
      <c r="O475" s="12">
        <v>251010.5</v>
      </c>
      <c r="P475" s="8">
        <f t="shared" si="60"/>
        <v>26802.03</v>
      </c>
      <c r="Q475" s="51">
        <f>IF('Problem1-DATA'!J475&gt;166000,'Problem1-DATA'!L475*0.96,'Problem1-DATA'!L475)</f>
        <v>24693.1</v>
      </c>
      <c r="R475" s="37">
        <f t="shared" si="61"/>
        <v>2108.9300000000003</v>
      </c>
      <c r="S475" s="59">
        <f t="shared" si="62"/>
        <v>0.33189970948591652</v>
      </c>
      <c r="T475">
        <f t="shared" si="63"/>
        <v>471</v>
      </c>
    </row>
    <row r="476" spans="2:20">
      <c r="B476" s="47">
        <f t="shared" si="56"/>
        <v>451</v>
      </c>
      <c r="C476" s="51">
        <f t="shared" si="57"/>
        <v>26085.402184707054</v>
      </c>
      <c r="D476" s="48">
        <f t="shared" si="58"/>
        <v>10935.622317596568</v>
      </c>
      <c r="E476" s="49">
        <v>472</v>
      </c>
      <c r="F476" s="4" t="s">
        <v>517</v>
      </c>
      <c r="G476" s="5" t="s">
        <v>11</v>
      </c>
      <c r="H476" s="6">
        <v>38000</v>
      </c>
      <c r="I476" s="7">
        <v>451</v>
      </c>
      <c r="J476" s="8">
        <v>26268</v>
      </c>
      <c r="K476" s="9">
        <v>7.0000000000000001E-3</v>
      </c>
      <c r="L476" s="55">
        <f t="shared" si="59"/>
        <v>36460</v>
      </c>
      <c r="M476" s="10">
        <v>-10192</v>
      </c>
      <c r="N476" s="11">
        <v>-1.9319999999999999</v>
      </c>
      <c r="O476" s="12">
        <v>103461</v>
      </c>
      <c r="P476" s="8">
        <f t="shared" si="60"/>
        <v>26793.360000000001</v>
      </c>
      <c r="Q476" s="51">
        <f>IF('Problem1-DATA'!J476&gt;166000,'Problem1-DATA'!L476*0.96,'Problem1-DATA'!L476)</f>
        <v>36460</v>
      </c>
      <c r="R476" s="37">
        <f t="shared" si="61"/>
        <v>-9666.64</v>
      </c>
      <c r="S476" s="59">
        <f t="shared" si="62"/>
        <v>-5.1546310832025176E-2</v>
      </c>
      <c r="T476">
        <f t="shared" si="63"/>
        <v>472</v>
      </c>
    </row>
    <row r="477" spans="2:20">
      <c r="B477" s="47" t="str">
        <f t="shared" si="56"/>
        <v xml:space="preserve"> -</v>
      </c>
      <c r="C477" s="51">
        <f t="shared" si="57"/>
        <v>24061.411549037581</v>
      </c>
      <c r="D477" s="48">
        <f t="shared" si="58"/>
        <v>268.47457627118644</v>
      </c>
      <c r="E477" s="49">
        <v>473</v>
      </c>
      <c r="F477" s="4" t="s">
        <v>518</v>
      </c>
      <c r="G477" s="5" t="s">
        <v>13</v>
      </c>
      <c r="H477" s="6">
        <v>19510</v>
      </c>
      <c r="I477" s="7" t="s">
        <v>20</v>
      </c>
      <c r="J477" s="8">
        <v>26251</v>
      </c>
      <c r="K477" s="9">
        <v>9.0999999999999998E-2</v>
      </c>
      <c r="L477" s="55">
        <f t="shared" si="59"/>
        <v>26013.4</v>
      </c>
      <c r="M477" s="10">
        <v>237.6</v>
      </c>
      <c r="N477" s="11">
        <v>-0.115</v>
      </c>
      <c r="O477" s="12">
        <v>8036.4</v>
      </c>
      <c r="P477" s="8">
        <f t="shared" si="60"/>
        <v>26776.02</v>
      </c>
      <c r="Q477" s="51">
        <f>IF('Problem1-DATA'!J477&gt;166000,'Problem1-DATA'!L477*0.96,'Problem1-DATA'!L477)</f>
        <v>26013.4</v>
      </c>
      <c r="R477" s="37">
        <f t="shared" si="61"/>
        <v>762.61999999999898</v>
      </c>
      <c r="S477" s="59">
        <f t="shared" si="62"/>
        <v>2.2096801346801302</v>
      </c>
      <c r="T477">
        <f t="shared" si="63"/>
        <v>473</v>
      </c>
    </row>
    <row r="478" spans="2:20">
      <c r="B478" s="47">
        <f t="shared" si="56"/>
        <v>466</v>
      </c>
      <c r="C478" s="51">
        <f t="shared" si="57"/>
        <v>25447.087378640776</v>
      </c>
      <c r="D478" s="48">
        <f t="shared" si="58"/>
        <v>428.44036697247714</v>
      </c>
      <c r="E478" s="49">
        <v>474</v>
      </c>
      <c r="F478" s="4" t="s">
        <v>519</v>
      </c>
      <c r="G478" s="5" t="s">
        <v>43</v>
      </c>
      <c r="H478" s="6">
        <v>200000</v>
      </c>
      <c r="I478" s="7">
        <v>466</v>
      </c>
      <c r="J478" s="8">
        <v>26210.5</v>
      </c>
      <c r="K478" s="9">
        <v>0.03</v>
      </c>
      <c r="L478" s="55">
        <f t="shared" si="59"/>
        <v>26117.1</v>
      </c>
      <c r="M478" s="10">
        <v>93.4</v>
      </c>
      <c r="N478" s="11">
        <v>-0.78200000000000003</v>
      </c>
      <c r="O478" s="12">
        <v>13499.4</v>
      </c>
      <c r="P478" s="8">
        <f t="shared" si="60"/>
        <v>26734.71</v>
      </c>
      <c r="Q478" s="51">
        <f>IF('Problem1-DATA'!J478&gt;166000,'Problem1-DATA'!L478*0.96,'Problem1-DATA'!L478)</f>
        <v>26117.1</v>
      </c>
      <c r="R478" s="37">
        <f t="shared" si="61"/>
        <v>617.61000000000058</v>
      </c>
      <c r="S478" s="59">
        <f t="shared" si="62"/>
        <v>5.6125267665952956</v>
      </c>
      <c r="T478">
        <f t="shared" si="63"/>
        <v>474</v>
      </c>
    </row>
    <row r="479" spans="2:20">
      <c r="B479" s="47">
        <f t="shared" si="56"/>
        <v>381</v>
      </c>
      <c r="C479" s="51">
        <f t="shared" si="57"/>
        <v>31088.849347568212</v>
      </c>
      <c r="D479" s="48">
        <f t="shared" si="58"/>
        <v>438.9830508474576</v>
      </c>
      <c r="E479" s="49">
        <v>475</v>
      </c>
      <c r="F479" s="4" t="s">
        <v>520</v>
      </c>
      <c r="G479" s="5" t="s">
        <v>13</v>
      </c>
      <c r="H479" s="6">
        <v>52024</v>
      </c>
      <c r="I479" s="7">
        <v>381</v>
      </c>
      <c r="J479" s="8">
        <v>26207.9</v>
      </c>
      <c r="K479" s="9">
        <v>-0.157</v>
      </c>
      <c r="L479" s="55">
        <f t="shared" si="59"/>
        <v>26104.300000000003</v>
      </c>
      <c r="M479" s="10">
        <v>103.6</v>
      </c>
      <c r="N479" s="11">
        <v>-0.76400000000000001</v>
      </c>
      <c r="O479" s="12">
        <v>20671.3</v>
      </c>
      <c r="P479" s="8">
        <f t="shared" si="60"/>
        <v>26732.058000000001</v>
      </c>
      <c r="Q479" s="51">
        <f>IF('Problem1-DATA'!J479&gt;166000,'Problem1-DATA'!L479*0.96,'Problem1-DATA'!L479)</f>
        <v>26104.300000000003</v>
      </c>
      <c r="R479" s="37">
        <f t="shared" si="61"/>
        <v>627.75799999999799</v>
      </c>
      <c r="S479" s="59">
        <f t="shared" si="62"/>
        <v>5.0594401544401348</v>
      </c>
      <c r="T479">
        <f t="shared" si="63"/>
        <v>475</v>
      </c>
    </row>
    <row r="480" spans="2:20">
      <c r="B480" s="47">
        <f t="shared" si="56"/>
        <v>474</v>
      </c>
      <c r="C480" s="51">
        <f t="shared" si="57"/>
        <v>24831.623931623933</v>
      </c>
      <c r="D480" s="48">
        <f t="shared" si="58"/>
        <v>759.93589743589723</v>
      </c>
      <c r="E480" s="49">
        <v>476</v>
      </c>
      <c r="F480" s="4" t="s">
        <v>521</v>
      </c>
      <c r="G480" s="5" t="s">
        <v>522</v>
      </c>
      <c r="H480" s="6">
        <v>60282</v>
      </c>
      <c r="I480" s="7">
        <v>474</v>
      </c>
      <c r="J480" s="8">
        <v>26147.7</v>
      </c>
      <c r="K480" s="9">
        <v>5.2999999999999999E-2</v>
      </c>
      <c r="L480" s="55">
        <f t="shared" si="59"/>
        <v>25910.600000000002</v>
      </c>
      <c r="M480" s="10">
        <v>237.1</v>
      </c>
      <c r="N480" s="11">
        <v>-0.68799999999999994</v>
      </c>
      <c r="O480" s="12">
        <v>34687.800000000003</v>
      </c>
      <c r="P480" s="8">
        <f t="shared" si="60"/>
        <v>26670.654000000002</v>
      </c>
      <c r="Q480" s="51">
        <f>IF('Problem1-DATA'!J480&gt;166000,'Problem1-DATA'!L480*0.96,'Problem1-DATA'!L480)</f>
        <v>25910.600000000002</v>
      </c>
      <c r="R480" s="37">
        <f t="shared" si="61"/>
        <v>760.05400000000009</v>
      </c>
      <c r="S480" s="59">
        <f t="shared" si="62"/>
        <v>2.205626318009279</v>
      </c>
      <c r="T480">
        <f t="shared" si="63"/>
        <v>476</v>
      </c>
    </row>
    <row r="481" spans="2:20">
      <c r="B481" s="47">
        <f t="shared" si="56"/>
        <v>486</v>
      </c>
      <c r="C481" s="51">
        <f t="shared" si="57"/>
        <v>24442.843779232931</v>
      </c>
      <c r="D481" s="48">
        <f t="shared" si="58"/>
        <v>1212.5000000000002</v>
      </c>
      <c r="E481" s="49">
        <v>477</v>
      </c>
      <c r="F481" s="4" t="s">
        <v>523</v>
      </c>
      <c r="G481" s="5" t="s">
        <v>25</v>
      </c>
      <c r="H481" s="6">
        <v>53954</v>
      </c>
      <c r="I481" s="7">
        <v>486</v>
      </c>
      <c r="J481" s="8">
        <v>26129.4</v>
      </c>
      <c r="K481" s="9">
        <v>6.9000000000000006E-2</v>
      </c>
      <c r="L481" s="55">
        <f t="shared" si="59"/>
        <v>26381.600000000002</v>
      </c>
      <c r="M481" s="10">
        <v>-252.2</v>
      </c>
      <c r="N481" s="11">
        <v>-1.208</v>
      </c>
      <c r="O481" s="12">
        <v>9842.9</v>
      </c>
      <c r="P481" s="8">
        <f t="shared" si="60"/>
        <v>26651.988000000001</v>
      </c>
      <c r="Q481" s="51">
        <f>IF('Problem1-DATA'!J481&gt;166000,'Problem1-DATA'!L481*0.96,'Problem1-DATA'!L481)</f>
        <v>26381.600000000002</v>
      </c>
      <c r="R481" s="37">
        <f t="shared" si="61"/>
        <v>270.38799999999901</v>
      </c>
      <c r="S481" s="59">
        <f t="shared" si="62"/>
        <v>-2.0721173671689099</v>
      </c>
      <c r="T481">
        <f t="shared" si="63"/>
        <v>477</v>
      </c>
    </row>
    <row r="482" spans="2:20">
      <c r="B482" s="47">
        <f t="shared" si="56"/>
        <v>478</v>
      </c>
      <c r="C482" s="51">
        <f t="shared" si="57"/>
        <v>24758.761904761905</v>
      </c>
      <c r="D482" s="48">
        <f t="shared" si="58"/>
        <v>1915.8760890609874</v>
      </c>
      <c r="E482" s="49">
        <v>478</v>
      </c>
      <c r="F482" s="4" t="s">
        <v>524</v>
      </c>
      <c r="G482" s="5" t="s">
        <v>40</v>
      </c>
      <c r="H482" s="6">
        <v>111117</v>
      </c>
      <c r="I482" s="7">
        <v>478</v>
      </c>
      <c r="J482" s="8">
        <v>25996.7</v>
      </c>
      <c r="K482" s="9">
        <v>0.05</v>
      </c>
      <c r="L482" s="55">
        <f t="shared" si="59"/>
        <v>24017.600000000002</v>
      </c>
      <c r="M482" s="10">
        <v>1979.1</v>
      </c>
      <c r="N482" s="11">
        <v>3.3000000000000002E-2</v>
      </c>
      <c r="O482" s="12">
        <v>33659.1</v>
      </c>
      <c r="P482" s="8">
        <f t="shared" si="60"/>
        <v>26516.634000000002</v>
      </c>
      <c r="Q482" s="51">
        <f>IF('Problem1-DATA'!J482&gt;166000,'Problem1-DATA'!L482*0.96,'Problem1-DATA'!L482)</f>
        <v>24017.600000000002</v>
      </c>
      <c r="R482" s="37">
        <f t="shared" si="61"/>
        <v>2499.0339999999997</v>
      </c>
      <c r="S482" s="59">
        <f t="shared" si="62"/>
        <v>0.26271234399474497</v>
      </c>
      <c r="T482">
        <f t="shared" si="63"/>
        <v>478</v>
      </c>
    </row>
    <row r="483" spans="2:20">
      <c r="B483" s="47">
        <f t="shared" si="56"/>
        <v>485</v>
      </c>
      <c r="C483" s="51">
        <f t="shared" si="57"/>
        <v>24543.708609271525</v>
      </c>
      <c r="D483" s="48">
        <f t="shared" si="58"/>
        <v>4023.4509056244046</v>
      </c>
      <c r="E483" s="49">
        <v>479</v>
      </c>
      <c r="F483" s="4" t="s">
        <v>525</v>
      </c>
      <c r="G483" s="5" t="s">
        <v>233</v>
      </c>
      <c r="H483" s="6">
        <v>33283</v>
      </c>
      <c r="I483" s="7">
        <v>485</v>
      </c>
      <c r="J483" s="8">
        <v>25942.7</v>
      </c>
      <c r="K483" s="9">
        <v>5.7000000000000002E-2</v>
      </c>
      <c r="L483" s="55">
        <f t="shared" si="59"/>
        <v>21722.1</v>
      </c>
      <c r="M483" s="10">
        <v>4220.6000000000004</v>
      </c>
      <c r="N483" s="11">
        <v>4.9000000000000002E-2</v>
      </c>
      <c r="O483" s="12">
        <v>583429.30000000005</v>
      </c>
      <c r="P483" s="8">
        <f t="shared" si="60"/>
        <v>26461.554</v>
      </c>
      <c r="Q483" s="51">
        <f>IF('Problem1-DATA'!J483&gt;166000,'Problem1-DATA'!L483*0.96,'Problem1-DATA'!L483)</f>
        <v>21722.1</v>
      </c>
      <c r="R483" s="37">
        <f t="shared" si="61"/>
        <v>4739.4540000000015</v>
      </c>
      <c r="S483" s="59">
        <f t="shared" si="62"/>
        <v>0.12293370610813656</v>
      </c>
      <c r="T483">
        <f t="shared" si="63"/>
        <v>479</v>
      </c>
    </row>
    <row r="484" spans="2:20">
      <c r="B484" s="47">
        <f t="shared" si="56"/>
        <v>459</v>
      </c>
      <c r="C484" s="51">
        <f t="shared" si="57"/>
        <v>25886.22754491018</v>
      </c>
      <c r="D484" s="48">
        <f t="shared" si="58"/>
        <v>2922.2126188418324</v>
      </c>
      <c r="E484" s="49">
        <v>480</v>
      </c>
      <c r="F484" s="4" t="s">
        <v>526</v>
      </c>
      <c r="G484" s="5" t="s">
        <v>11</v>
      </c>
      <c r="H484" s="6">
        <v>80000</v>
      </c>
      <c r="I484" s="7">
        <v>459</v>
      </c>
      <c r="J484" s="8">
        <v>25938</v>
      </c>
      <c r="K484" s="9">
        <v>2E-3</v>
      </c>
      <c r="L484" s="55">
        <f t="shared" si="59"/>
        <v>22557</v>
      </c>
      <c r="M484" s="10">
        <v>3381</v>
      </c>
      <c r="N484" s="11">
        <v>0.157</v>
      </c>
      <c r="O484" s="12">
        <v>62729</v>
      </c>
      <c r="P484" s="8">
        <f t="shared" si="60"/>
        <v>26456.760000000002</v>
      </c>
      <c r="Q484" s="51">
        <f>IF('Problem1-DATA'!J484&gt;166000,'Problem1-DATA'!L484*0.96,'Problem1-DATA'!L484)</f>
        <v>22557</v>
      </c>
      <c r="R484" s="37">
        <f t="shared" si="61"/>
        <v>3899.760000000002</v>
      </c>
      <c r="S484" s="59">
        <f t="shared" si="62"/>
        <v>0.15343389529724993</v>
      </c>
      <c r="T484">
        <f t="shared" si="63"/>
        <v>480</v>
      </c>
    </row>
    <row r="485" spans="2:20">
      <c r="B485" s="47">
        <f t="shared" si="56"/>
        <v>480</v>
      </c>
      <c r="C485" s="51">
        <f t="shared" si="57"/>
        <v>24662.226450999049</v>
      </c>
      <c r="D485" s="48">
        <f t="shared" si="58"/>
        <v>1236.822660098522</v>
      </c>
      <c r="E485" s="49">
        <v>481</v>
      </c>
      <c r="F485" s="4" t="s">
        <v>527</v>
      </c>
      <c r="G485" s="5" t="s">
        <v>25</v>
      </c>
      <c r="H485" s="6">
        <v>57016</v>
      </c>
      <c r="I485" s="7">
        <v>480</v>
      </c>
      <c r="J485" s="8">
        <v>25920</v>
      </c>
      <c r="K485" s="9">
        <v>5.0999999999999997E-2</v>
      </c>
      <c r="L485" s="55">
        <f t="shared" si="59"/>
        <v>23911.4</v>
      </c>
      <c r="M485" s="10">
        <v>2008.6</v>
      </c>
      <c r="N485" s="11">
        <v>0.624</v>
      </c>
      <c r="O485" s="12">
        <v>17844.5</v>
      </c>
      <c r="P485" s="8">
        <f t="shared" si="60"/>
        <v>26438.400000000001</v>
      </c>
      <c r="Q485" s="51">
        <f>IF('Problem1-DATA'!J485&gt;166000,'Problem1-DATA'!L485*0.96,'Problem1-DATA'!L485)</f>
        <v>23911.4</v>
      </c>
      <c r="R485" s="37">
        <f t="shared" si="61"/>
        <v>2527</v>
      </c>
      <c r="S485" s="59">
        <f t="shared" si="62"/>
        <v>0.25809021208802158</v>
      </c>
      <c r="T485">
        <f t="shared" si="63"/>
        <v>481</v>
      </c>
    </row>
    <row r="486" spans="2:20">
      <c r="B486" s="47">
        <f t="shared" si="56"/>
        <v>481</v>
      </c>
      <c r="C486" s="51">
        <f t="shared" si="57"/>
        <v>24660.973282442748</v>
      </c>
      <c r="D486" s="48">
        <f t="shared" si="58"/>
        <v>57.298474945533769</v>
      </c>
      <c r="E486" s="49">
        <v>482</v>
      </c>
      <c r="F486" s="4" t="s">
        <v>528</v>
      </c>
      <c r="G486" s="5" t="s">
        <v>13</v>
      </c>
      <c r="H486" s="6">
        <v>128795</v>
      </c>
      <c r="I486" s="7">
        <v>481</v>
      </c>
      <c r="J486" s="8">
        <v>25844.7</v>
      </c>
      <c r="K486" s="9">
        <v>4.8000000000000001E-2</v>
      </c>
      <c r="L486" s="55">
        <f t="shared" si="59"/>
        <v>25792.100000000002</v>
      </c>
      <c r="M486" s="10">
        <v>52.6</v>
      </c>
      <c r="N486" s="11">
        <v>-8.2000000000000003E-2</v>
      </c>
      <c r="O486" s="12">
        <v>40137.800000000003</v>
      </c>
      <c r="P486" s="8">
        <f t="shared" si="60"/>
        <v>26361.594000000001</v>
      </c>
      <c r="Q486" s="51">
        <f>IF('Problem1-DATA'!J486&gt;166000,'Problem1-DATA'!L486*0.96,'Problem1-DATA'!L486)</f>
        <v>25792.100000000002</v>
      </c>
      <c r="R486" s="37">
        <f t="shared" si="61"/>
        <v>569.49399999999878</v>
      </c>
      <c r="S486" s="59">
        <f t="shared" si="62"/>
        <v>9.8268821292775428</v>
      </c>
      <c r="T486">
        <f t="shared" si="63"/>
        <v>482</v>
      </c>
    </row>
    <row r="487" spans="2:20">
      <c r="B487" s="47">
        <f t="shared" si="56"/>
        <v>492</v>
      </c>
      <c r="C487" s="51">
        <f t="shared" si="57"/>
        <v>23822.232472324722</v>
      </c>
      <c r="D487" s="48">
        <f t="shared" si="58"/>
        <v>1701.0654490106542</v>
      </c>
      <c r="E487" s="49">
        <v>483</v>
      </c>
      <c r="F487" s="4" t="s">
        <v>529</v>
      </c>
      <c r="G487" s="5" t="s">
        <v>15</v>
      </c>
      <c r="H487" s="6">
        <v>41861</v>
      </c>
      <c r="I487" s="7">
        <v>492</v>
      </c>
      <c r="J487" s="8">
        <v>25823.3</v>
      </c>
      <c r="K487" s="9">
        <v>8.4000000000000005E-2</v>
      </c>
      <c r="L487" s="55">
        <f t="shared" si="59"/>
        <v>23588.1</v>
      </c>
      <c r="M487" s="10">
        <v>2235.1999999999998</v>
      </c>
      <c r="N487" s="11">
        <v>0.314</v>
      </c>
      <c r="O487" s="12">
        <v>674869.5</v>
      </c>
      <c r="P487" s="8">
        <f t="shared" si="60"/>
        <v>26339.766</v>
      </c>
      <c r="Q487" s="51">
        <f>IF('Problem1-DATA'!J487&gt;166000,'Problem1-DATA'!L487*0.96,'Problem1-DATA'!L487)</f>
        <v>23588.1</v>
      </c>
      <c r="R487" s="37">
        <f t="shared" si="61"/>
        <v>2751.6660000000011</v>
      </c>
      <c r="S487" s="59">
        <f t="shared" si="62"/>
        <v>0.23106030780243436</v>
      </c>
      <c r="T487">
        <f t="shared" si="63"/>
        <v>483</v>
      </c>
    </row>
    <row r="488" spans="2:20">
      <c r="B488" s="47">
        <f t="shared" si="56"/>
        <v>496</v>
      </c>
      <c r="C488" s="51">
        <f t="shared" si="57"/>
        <v>23696.599264705881</v>
      </c>
      <c r="D488" s="48">
        <f t="shared" si="58"/>
        <v>-133.30000000000001</v>
      </c>
      <c r="E488" s="49">
        <v>484</v>
      </c>
      <c r="F488" s="4" t="s">
        <v>530</v>
      </c>
      <c r="G488" s="5" t="s">
        <v>13</v>
      </c>
      <c r="H488" s="6">
        <v>171334</v>
      </c>
      <c r="I488" s="7">
        <v>496</v>
      </c>
      <c r="J488" s="8">
        <v>25781.9</v>
      </c>
      <c r="K488" s="9">
        <v>8.7999999999999995E-2</v>
      </c>
      <c r="L488" s="55">
        <f t="shared" si="59"/>
        <v>25915.200000000001</v>
      </c>
      <c r="M488" s="10">
        <v>-133.30000000000001</v>
      </c>
      <c r="N488" s="11">
        <v>0</v>
      </c>
      <c r="O488" s="12">
        <v>39328.400000000001</v>
      </c>
      <c r="P488" s="8">
        <f t="shared" si="60"/>
        <v>26297.538</v>
      </c>
      <c r="Q488" s="51">
        <f>IF('Problem1-DATA'!J488&gt;166000,'Problem1-DATA'!L488*0.96,'Problem1-DATA'!L488)</f>
        <v>25915.200000000001</v>
      </c>
      <c r="R488" s="37">
        <f t="shared" si="61"/>
        <v>382.33799999999974</v>
      </c>
      <c r="S488" s="59">
        <f t="shared" si="62"/>
        <v>-3.8682520630157513</v>
      </c>
      <c r="T488">
        <f t="shared" si="63"/>
        <v>484</v>
      </c>
    </row>
    <row r="489" spans="2:20">
      <c r="B489" s="47" t="str">
        <f t="shared" si="56"/>
        <v xml:space="preserve"> -</v>
      </c>
      <c r="C489" s="51">
        <f t="shared" si="57"/>
        <v>23224.414414414412</v>
      </c>
      <c r="D489" s="48">
        <f t="shared" si="58"/>
        <v>410.66790352504637</v>
      </c>
      <c r="E489" s="49">
        <v>485</v>
      </c>
      <c r="F489" s="4" t="s">
        <v>531</v>
      </c>
      <c r="G489" s="5" t="s">
        <v>13</v>
      </c>
      <c r="H489" s="6">
        <v>34752</v>
      </c>
      <c r="I489" s="7" t="s">
        <v>20</v>
      </c>
      <c r="J489" s="8">
        <v>25779.1</v>
      </c>
      <c r="K489" s="9">
        <v>0.11</v>
      </c>
      <c r="L489" s="55">
        <f t="shared" si="59"/>
        <v>25336.399999999998</v>
      </c>
      <c r="M489" s="10">
        <v>442.7</v>
      </c>
      <c r="N489" s="11">
        <v>7.8E-2</v>
      </c>
      <c r="O489" s="12">
        <v>25230.799999999999</v>
      </c>
      <c r="P489" s="8">
        <f t="shared" si="60"/>
        <v>26294.682000000001</v>
      </c>
      <c r="Q489" s="51">
        <f>IF('Problem1-DATA'!J489&gt;166000,'Problem1-DATA'!L489*0.96,'Problem1-DATA'!L489)</f>
        <v>25336.399999999998</v>
      </c>
      <c r="R489" s="37">
        <f t="shared" si="61"/>
        <v>958.28200000000288</v>
      </c>
      <c r="S489" s="59">
        <f t="shared" si="62"/>
        <v>1.1646306754009552</v>
      </c>
      <c r="T489">
        <f t="shared" si="63"/>
        <v>485</v>
      </c>
    </row>
    <row r="490" spans="2:20">
      <c r="B490" s="47">
        <f t="shared" si="56"/>
        <v>490</v>
      </c>
      <c r="C490" s="51">
        <f t="shared" si="57"/>
        <v>23999.068901303537</v>
      </c>
      <c r="D490" s="48">
        <f t="shared" si="58"/>
        <v>6219.1060473269063</v>
      </c>
      <c r="E490" s="49">
        <v>486</v>
      </c>
      <c r="F490" s="4" t="s">
        <v>532</v>
      </c>
      <c r="G490" s="5" t="s">
        <v>11</v>
      </c>
      <c r="H490" s="6">
        <v>75772</v>
      </c>
      <c r="I490" s="7">
        <v>490</v>
      </c>
      <c r="J490" s="8">
        <v>25775</v>
      </c>
      <c r="K490" s="9">
        <v>7.3999999999999996E-2</v>
      </c>
      <c r="L490" s="55">
        <f t="shared" si="59"/>
        <v>18679</v>
      </c>
      <c r="M490" s="10">
        <v>7096</v>
      </c>
      <c r="N490" s="11">
        <v>0.14099999999999999</v>
      </c>
      <c r="O490" s="12">
        <v>467374</v>
      </c>
      <c r="P490" s="8">
        <f t="shared" si="60"/>
        <v>26290.5</v>
      </c>
      <c r="Q490" s="51">
        <f>IF('Problem1-DATA'!J490&gt;166000,'Problem1-DATA'!L490*0.96,'Problem1-DATA'!L490)</f>
        <v>18679</v>
      </c>
      <c r="R490" s="37">
        <f t="shared" si="61"/>
        <v>7611.5</v>
      </c>
      <c r="S490" s="59">
        <f t="shared" si="62"/>
        <v>7.2646561443066512E-2</v>
      </c>
      <c r="T490">
        <f t="shared" si="63"/>
        <v>486</v>
      </c>
    </row>
    <row r="491" spans="2:20">
      <c r="B491" s="47">
        <f t="shared" si="56"/>
        <v>473</v>
      </c>
      <c r="C491" s="51">
        <f t="shared" si="57"/>
        <v>24844.594594594593</v>
      </c>
      <c r="D491" s="48">
        <f t="shared" si="58"/>
        <v>1547.4860335195531</v>
      </c>
      <c r="E491" s="49">
        <v>487</v>
      </c>
      <c r="F491" s="4" t="s">
        <v>533</v>
      </c>
      <c r="G491" s="5" t="s">
        <v>11</v>
      </c>
      <c r="H491" s="6">
        <v>130000</v>
      </c>
      <c r="I491" s="7">
        <v>473</v>
      </c>
      <c r="J491" s="8">
        <v>25739</v>
      </c>
      <c r="K491" s="9">
        <v>3.5999999999999997E-2</v>
      </c>
      <c r="L491" s="55">
        <f t="shared" si="59"/>
        <v>24631</v>
      </c>
      <c r="M491" s="10">
        <v>1108</v>
      </c>
      <c r="N491" s="11">
        <v>-0.28399999999999997</v>
      </c>
      <c r="O491" s="12">
        <v>19194</v>
      </c>
      <c r="P491" s="8">
        <f t="shared" si="60"/>
        <v>26253.78</v>
      </c>
      <c r="Q491" s="51">
        <f>IF('Problem1-DATA'!J491&gt;166000,'Problem1-DATA'!L491*0.96,'Problem1-DATA'!L491)</f>
        <v>24631</v>
      </c>
      <c r="R491" s="37">
        <f t="shared" si="61"/>
        <v>1622.7799999999988</v>
      </c>
      <c r="S491" s="59">
        <f t="shared" si="62"/>
        <v>0.46460288808664157</v>
      </c>
      <c r="T491">
        <f t="shared" si="63"/>
        <v>487</v>
      </c>
    </row>
    <row r="492" spans="2:20">
      <c r="B492" s="47">
        <f t="shared" si="56"/>
        <v>487</v>
      </c>
      <c r="C492" s="51">
        <f t="shared" si="57"/>
        <v>24340.284360189577</v>
      </c>
      <c r="D492" s="48">
        <f t="shared" si="58"/>
        <v>2243.3453237410067</v>
      </c>
      <c r="E492" s="49">
        <v>488</v>
      </c>
      <c r="F492" s="4" t="s">
        <v>534</v>
      </c>
      <c r="G492" s="5" t="s">
        <v>122</v>
      </c>
      <c r="H492" s="6">
        <v>297073</v>
      </c>
      <c r="I492" s="7">
        <v>487</v>
      </c>
      <c r="J492" s="8">
        <v>25679</v>
      </c>
      <c r="K492" s="9">
        <v>5.5E-2</v>
      </c>
      <c r="L492" s="55">
        <f t="shared" si="59"/>
        <v>24431.7</v>
      </c>
      <c r="M492" s="10">
        <v>1247.3</v>
      </c>
      <c r="N492" s="11">
        <v>-0.44400000000000001</v>
      </c>
      <c r="O492" s="12">
        <v>29270.3</v>
      </c>
      <c r="P492" s="8">
        <f t="shared" si="60"/>
        <v>26192.58</v>
      </c>
      <c r="Q492" s="51">
        <f>IF('Problem1-DATA'!J492&gt;166000,'Problem1-DATA'!L492*0.96,'Problem1-DATA'!L492)</f>
        <v>24431.7</v>
      </c>
      <c r="R492" s="37">
        <f t="shared" si="61"/>
        <v>1760.880000000001</v>
      </c>
      <c r="S492" s="59">
        <f t="shared" si="62"/>
        <v>0.41175338731660471</v>
      </c>
      <c r="T492">
        <f t="shared" si="63"/>
        <v>488</v>
      </c>
    </row>
    <row r="493" spans="2:20">
      <c r="B493" s="47" t="str">
        <f t="shared" si="56"/>
        <v xml:space="preserve"> -</v>
      </c>
      <c r="C493" s="51">
        <f t="shared" si="57"/>
        <v>23466.117216117214</v>
      </c>
      <c r="D493" s="48">
        <f t="shared" si="58"/>
        <v>1538.7221684414328</v>
      </c>
      <c r="E493" s="49">
        <v>489</v>
      </c>
      <c r="F493" s="4" t="s">
        <v>535</v>
      </c>
      <c r="G493" s="5" t="s">
        <v>11</v>
      </c>
      <c r="H493" s="6">
        <v>135000</v>
      </c>
      <c r="I493" s="7" t="s">
        <v>20</v>
      </c>
      <c r="J493" s="8">
        <v>25625</v>
      </c>
      <c r="K493" s="9">
        <v>9.1999999999999998E-2</v>
      </c>
      <c r="L493" s="55">
        <f t="shared" si="59"/>
        <v>24035.5</v>
      </c>
      <c r="M493" s="10">
        <v>1589.5</v>
      </c>
      <c r="N493" s="11">
        <v>3.3000000000000002E-2</v>
      </c>
      <c r="O493" s="12">
        <v>13204</v>
      </c>
      <c r="P493" s="8">
        <f t="shared" si="60"/>
        <v>26137.5</v>
      </c>
      <c r="Q493" s="51">
        <f>IF('Problem1-DATA'!J493&gt;166000,'Problem1-DATA'!L493*0.96,'Problem1-DATA'!L493)</f>
        <v>24035.5</v>
      </c>
      <c r="R493" s="37">
        <f t="shared" si="61"/>
        <v>2102</v>
      </c>
      <c r="S493" s="59">
        <f t="shared" si="62"/>
        <v>0.32242843661528781</v>
      </c>
      <c r="T493">
        <f t="shared" si="63"/>
        <v>489</v>
      </c>
    </row>
    <row r="494" spans="2:20">
      <c r="B494" s="47" t="str">
        <f t="shared" si="56"/>
        <v xml:space="preserve"> -</v>
      </c>
      <c r="C494" s="51">
        <f t="shared" si="57"/>
        <v>22730.523513753327</v>
      </c>
      <c r="D494" s="48">
        <f t="shared" si="58"/>
        <v>1720.4370179948585</v>
      </c>
      <c r="E494" s="49">
        <v>490</v>
      </c>
      <c r="F494" s="4" t="s">
        <v>536</v>
      </c>
      <c r="G494" s="5" t="s">
        <v>33</v>
      </c>
      <c r="H494" s="6">
        <v>33694</v>
      </c>
      <c r="I494" s="7" t="s">
        <v>20</v>
      </c>
      <c r="J494" s="8">
        <v>25617.3</v>
      </c>
      <c r="K494" s="9">
        <v>0.127</v>
      </c>
      <c r="L494" s="55">
        <f t="shared" si="59"/>
        <v>24278.799999999999</v>
      </c>
      <c r="M494" s="10">
        <v>1338.5</v>
      </c>
      <c r="N494" s="11">
        <v>-0.222</v>
      </c>
      <c r="O494" s="12">
        <v>25942.6</v>
      </c>
      <c r="P494" s="8">
        <f t="shared" si="60"/>
        <v>26129.646000000001</v>
      </c>
      <c r="Q494" s="51">
        <f>IF('Problem1-DATA'!J494&gt;166000,'Problem1-DATA'!L494*0.96,'Problem1-DATA'!L494)</f>
        <v>24278.799999999999</v>
      </c>
      <c r="R494" s="37">
        <f t="shared" si="61"/>
        <v>1850.8460000000014</v>
      </c>
      <c r="S494" s="59">
        <f t="shared" si="62"/>
        <v>0.38277624206201072</v>
      </c>
      <c r="T494">
        <f t="shared" si="63"/>
        <v>490</v>
      </c>
    </row>
    <row r="495" spans="2:20">
      <c r="B495" s="47">
        <f t="shared" si="56"/>
        <v>447</v>
      </c>
      <c r="C495" s="51">
        <f t="shared" si="57"/>
        <v>26289.527720739221</v>
      </c>
      <c r="D495" s="48">
        <f t="shared" si="58"/>
        <v>2393.5018050541526</v>
      </c>
      <c r="E495" s="49">
        <v>491</v>
      </c>
      <c r="F495" s="4" t="s">
        <v>537</v>
      </c>
      <c r="G495" s="5" t="s">
        <v>216</v>
      </c>
      <c r="H495" s="6">
        <v>217000</v>
      </c>
      <c r="I495" s="7">
        <v>447</v>
      </c>
      <c r="J495" s="8">
        <v>25606</v>
      </c>
      <c r="K495" s="9">
        <v>-2.5999999999999999E-2</v>
      </c>
      <c r="L495" s="55">
        <f t="shared" si="59"/>
        <v>26269</v>
      </c>
      <c r="M495" s="10">
        <v>-663</v>
      </c>
      <c r="N495" s="11">
        <v>-1.2769999999999999</v>
      </c>
      <c r="O495" s="12">
        <v>45417</v>
      </c>
      <c r="P495" s="8">
        <f t="shared" si="60"/>
        <v>26118.12</v>
      </c>
      <c r="Q495" s="51">
        <f>IF('Problem1-DATA'!J495&gt;166000,'Problem1-DATA'!L495*0.96,'Problem1-DATA'!L495)</f>
        <v>26269</v>
      </c>
      <c r="R495" s="37">
        <f t="shared" si="61"/>
        <v>-150.88000000000102</v>
      </c>
      <c r="S495" s="59">
        <f t="shared" si="62"/>
        <v>-0.77242835595776616</v>
      </c>
      <c r="T495">
        <f t="shared" si="63"/>
        <v>491</v>
      </c>
    </row>
    <row r="496" spans="2:20">
      <c r="B496" s="47" t="str">
        <f t="shared" si="56"/>
        <v xml:space="preserve"> -</v>
      </c>
      <c r="C496" s="51">
        <f t="shared" si="57"/>
        <v>20517.969379532631</v>
      </c>
      <c r="D496" s="48">
        <f t="shared" si="58"/>
        <v>2633.2892998678999</v>
      </c>
      <c r="E496" s="49">
        <v>492</v>
      </c>
      <c r="F496" s="4" t="s">
        <v>538</v>
      </c>
      <c r="G496" s="5" t="s">
        <v>45</v>
      </c>
      <c r="H496" s="6">
        <v>5285</v>
      </c>
      <c r="I496" s="7" t="s">
        <v>20</v>
      </c>
      <c r="J496" s="8">
        <v>25462.799999999999</v>
      </c>
      <c r="K496" s="9">
        <v>0.24099999999999999</v>
      </c>
      <c r="L496" s="55">
        <f t="shared" si="59"/>
        <v>23469.399999999998</v>
      </c>
      <c r="M496" s="10">
        <v>1993.4</v>
      </c>
      <c r="N496" s="11">
        <v>-0.24299999999999999</v>
      </c>
      <c r="O496" s="12">
        <v>13201.8</v>
      </c>
      <c r="P496" s="8">
        <f t="shared" si="60"/>
        <v>25972.056</v>
      </c>
      <c r="Q496" s="51">
        <f>IF('Problem1-DATA'!J496&gt;166000,'Problem1-DATA'!L496*0.96,'Problem1-DATA'!L496)</f>
        <v>23469.399999999998</v>
      </c>
      <c r="R496" s="37">
        <f t="shared" si="61"/>
        <v>2502.6560000000027</v>
      </c>
      <c r="S496" s="59">
        <f t="shared" si="62"/>
        <v>0.25547105447978458</v>
      </c>
      <c r="T496">
        <f t="shared" si="63"/>
        <v>492</v>
      </c>
    </row>
    <row r="497" spans="2:20">
      <c r="B497" s="47" t="str">
        <f t="shared" si="56"/>
        <v xml:space="preserve"> -</v>
      </c>
      <c r="C497" s="51">
        <f t="shared" si="57"/>
        <v>20250.723472668811</v>
      </c>
      <c r="D497" s="48">
        <f t="shared" si="58"/>
        <v>5407.8571428571422</v>
      </c>
      <c r="E497" s="49">
        <v>493</v>
      </c>
      <c r="F497" s="4" t="s">
        <v>539</v>
      </c>
      <c r="G497" s="5" t="s">
        <v>40</v>
      </c>
      <c r="H497" s="6">
        <v>92639</v>
      </c>
      <c r="I497" s="7" t="s">
        <v>20</v>
      </c>
      <c r="J497" s="8">
        <v>25191.9</v>
      </c>
      <c r="K497" s="9">
        <v>0.24399999999999999</v>
      </c>
      <c r="L497" s="55">
        <f t="shared" si="59"/>
        <v>23677.7</v>
      </c>
      <c r="M497" s="10">
        <v>1514.2</v>
      </c>
      <c r="N497" s="11">
        <v>-0.72</v>
      </c>
      <c r="O497" s="12">
        <v>46428.7</v>
      </c>
      <c r="P497" s="8">
        <f t="shared" si="60"/>
        <v>25695.738000000001</v>
      </c>
      <c r="Q497" s="51">
        <f>IF('Problem1-DATA'!J497&gt;166000,'Problem1-DATA'!L497*0.96,'Problem1-DATA'!L497)</f>
        <v>23677.7</v>
      </c>
      <c r="R497" s="37">
        <f t="shared" si="61"/>
        <v>2018.0380000000005</v>
      </c>
      <c r="S497" s="59">
        <f t="shared" si="62"/>
        <v>0.33274204200237778</v>
      </c>
      <c r="T497">
        <f t="shared" si="63"/>
        <v>493</v>
      </c>
    </row>
    <row r="498" spans="2:20">
      <c r="B498" s="47">
        <f t="shared" si="56"/>
        <v>472</v>
      </c>
      <c r="C498" s="51">
        <f t="shared" si="57"/>
        <v>24881.521739130432</v>
      </c>
      <c r="D498" s="48">
        <f t="shared" si="58"/>
        <v>242.38064094179205</v>
      </c>
      <c r="E498" s="49">
        <v>494</v>
      </c>
      <c r="F498" s="4" t="s">
        <v>540</v>
      </c>
      <c r="G498" s="5" t="s">
        <v>15</v>
      </c>
      <c r="H498" s="6">
        <v>13714</v>
      </c>
      <c r="I498" s="7">
        <v>472</v>
      </c>
      <c r="J498" s="8">
        <v>25180.1</v>
      </c>
      <c r="K498" s="9">
        <v>1.2E-2</v>
      </c>
      <c r="L498" s="55">
        <f t="shared" si="59"/>
        <v>24809.5</v>
      </c>
      <c r="M498" s="10">
        <v>370.6</v>
      </c>
      <c r="N498" s="11">
        <v>0.52900000000000003</v>
      </c>
      <c r="O498" s="12">
        <v>93515.7</v>
      </c>
      <c r="P498" s="8">
        <f t="shared" si="60"/>
        <v>25683.701999999997</v>
      </c>
      <c r="Q498" s="51">
        <f>IF('Problem1-DATA'!J498&gt;166000,'Problem1-DATA'!L498*0.96,'Problem1-DATA'!L498)</f>
        <v>24809.5</v>
      </c>
      <c r="R498" s="37">
        <f t="shared" si="61"/>
        <v>874.2019999999975</v>
      </c>
      <c r="S498" s="59">
        <f t="shared" si="62"/>
        <v>1.358882892606577</v>
      </c>
      <c r="T498">
        <f t="shared" si="63"/>
        <v>494</v>
      </c>
    </row>
    <row r="499" spans="2:20">
      <c r="B499" s="47">
        <f t="shared" si="56"/>
        <v>405</v>
      </c>
      <c r="C499" s="51">
        <f t="shared" si="57"/>
        <v>29133.951332560831</v>
      </c>
      <c r="D499" s="48">
        <f t="shared" si="58"/>
        <v>196.38682252922422</v>
      </c>
      <c r="E499" s="49">
        <v>495</v>
      </c>
      <c r="F499" s="4" t="s">
        <v>541</v>
      </c>
      <c r="G499" s="5" t="s">
        <v>134</v>
      </c>
      <c r="H499" s="6">
        <v>383000</v>
      </c>
      <c r="I499" s="7">
        <v>405</v>
      </c>
      <c r="J499" s="8">
        <v>25142.6</v>
      </c>
      <c r="K499" s="9">
        <v>-0.13700000000000001</v>
      </c>
      <c r="L499" s="55">
        <f t="shared" si="59"/>
        <v>24957.8</v>
      </c>
      <c r="M499" s="10">
        <v>184.8</v>
      </c>
      <c r="N499" s="11">
        <v>-5.8999999999999997E-2</v>
      </c>
      <c r="O499" s="12">
        <v>4163.8</v>
      </c>
      <c r="P499" s="8">
        <f t="shared" si="60"/>
        <v>25645.451999999997</v>
      </c>
      <c r="Q499" s="51">
        <f>IF('Problem1-DATA'!J499&gt;166000,'Problem1-DATA'!L499*0.96,'Problem1-DATA'!L499)</f>
        <v>24957.8</v>
      </c>
      <c r="R499" s="37">
        <f t="shared" si="61"/>
        <v>687.65199999999822</v>
      </c>
      <c r="S499" s="59">
        <f t="shared" si="62"/>
        <v>2.7210606060605964</v>
      </c>
      <c r="T499">
        <f t="shared" si="63"/>
        <v>495</v>
      </c>
    </row>
    <row r="500" spans="2:20">
      <c r="B500" s="47" t="str">
        <f t="shared" si="56"/>
        <v xml:space="preserve"> -</v>
      </c>
      <c r="C500" s="51">
        <f t="shared" si="57"/>
        <v>20248.222940226169</v>
      </c>
      <c r="D500" s="48">
        <f t="shared" si="58"/>
        <v>1318.8826815642458</v>
      </c>
      <c r="E500" s="49">
        <v>496</v>
      </c>
      <c r="F500" s="4" t="s">
        <v>542</v>
      </c>
      <c r="G500" s="5" t="s">
        <v>11</v>
      </c>
      <c r="H500" s="6">
        <v>26300</v>
      </c>
      <c r="I500" s="7" t="s">
        <v>20</v>
      </c>
      <c r="J500" s="8">
        <v>25067.3</v>
      </c>
      <c r="K500" s="9">
        <v>0.23799999999999999</v>
      </c>
      <c r="L500" s="55">
        <f t="shared" si="59"/>
        <v>22706.5</v>
      </c>
      <c r="M500" s="10">
        <v>2360.8000000000002</v>
      </c>
      <c r="N500" s="11">
        <v>0.79</v>
      </c>
      <c r="O500" s="12">
        <v>17920.599999999999</v>
      </c>
      <c r="P500" s="8">
        <f t="shared" si="60"/>
        <v>25568.646000000001</v>
      </c>
      <c r="Q500" s="51">
        <f>IF('Problem1-DATA'!J500&gt;166000,'Problem1-DATA'!L500*0.96,'Problem1-DATA'!L500)</f>
        <v>22706.5</v>
      </c>
      <c r="R500" s="37">
        <f t="shared" si="61"/>
        <v>2862.1460000000006</v>
      </c>
      <c r="S500" s="59">
        <f t="shared" si="62"/>
        <v>0.21236275838698765</v>
      </c>
      <c r="T500">
        <f t="shared" si="63"/>
        <v>496</v>
      </c>
    </row>
    <row r="501" spans="2:20">
      <c r="B501" s="47" t="str">
        <f t="shared" si="56"/>
        <v xml:space="preserve"> -</v>
      </c>
      <c r="C501" s="51">
        <f t="shared" si="57"/>
        <v>21461.545064377682</v>
      </c>
      <c r="D501" s="48">
        <f t="shared" si="58"/>
        <v>4087.934362934363</v>
      </c>
      <c r="E501" s="49">
        <v>497</v>
      </c>
      <c r="F501" s="4" t="s">
        <v>543</v>
      </c>
      <c r="G501" s="5" t="s">
        <v>216</v>
      </c>
      <c r="H501" s="6">
        <v>45454</v>
      </c>
      <c r="I501" s="7" t="s">
        <v>20</v>
      </c>
      <c r="J501" s="8">
        <v>25002.7</v>
      </c>
      <c r="K501" s="9">
        <v>0.16500000000000001</v>
      </c>
      <c r="L501" s="55">
        <f t="shared" si="59"/>
        <v>20767.599999999999</v>
      </c>
      <c r="M501" s="10">
        <v>4235.1000000000004</v>
      </c>
      <c r="N501" s="11">
        <v>3.5999999999999997E-2</v>
      </c>
      <c r="O501" s="12">
        <v>589481.4</v>
      </c>
      <c r="P501" s="8">
        <f t="shared" si="60"/>
        <v>25502.754000000001</v>
      </c>
      <c r="Q501" s="51">
        <f>IF('Problem1-DATA'!J501&gt;166000,'Problem1-DATA'!L501*0.96,'Problem1-DATA'!L501)</f>
        <v>20767.599999999999</v>
      </c>
      <c r="R501" s="37">
        <f t="shared" si="61"/>
        <v>4735.1540000000023</v>
      </c>
      <c r="S501" s="59">
        <f t="shared" si="62"/>
        <v>0.11807371726759743</v>
      </c>
      <c r="T501">
        <f t="shared" si="63"/>
        <v>497</v>
      </c>
    </row>
    <row r="502" spans="2:20">
      <c r="B502" s="47">
        <f t="shared" si="56"/>
        <v>489</v>
      </c>
      <c r="C502" s="51">
        <f t="shared" si="57"/>
        <v>24065.347490347489</v>
      </c>
      <c r="D502" s="48">
        <f t="shared" si="58"/>
        <v>1683.4896810506564</v>
      </c>
      <c r="E502" s="49">
        <v>498</v>
      </c>
      <c r="F502" s="4" t="s">
        <v>544</v>
      </c>
      <c r="G502" s="5" t="s">
        <v>13</v>
      </c>
      <c r="H502" s="6">
        <v>57406</v>
      </c>
      <c r="I502" s="7">
        <v>489</v>
      </c>
      <c r="J502" s="8">
        <v>24931.7</v>
      </c>
      <c r="K502" s="9">
        <v>3.5999999999999997E-2</v>
      </c>
      <c r="L502" s="55">
        <f t="shared" si="59"/>
        <v>23137.100000000002</v>
      </c>
      <c r="M502" s="10">
        <v>1794.6</v>
      </c>
      <c r="N502" s="11">
        <v>6.6000000000000003E-2</v>
      </c>
      <c r="O502" s="12">
        <v>117398.3</v>
      </c>
      <c r="P502" s="8">
        <f t="shared" si="60"/>
        <v>25430.334000000003</v>
      </c>
      <c r="Q502" s="51">
        <f>IF('Problem1-DATA'!J502&gt;166000,'Problem1-DATA'!L502*0.96,'Problem1-DATA'!L502)</f>
        <v>23137.100000000002</v>
      </c>
      <c r="R502" s="37">
        <f t="shared" si="61"/>
        <v>2293.2340000000004</v>
      </c>
      <c r="S502" s="59">
        <f t="shared" si="62"/>
        <v>0.27785244622757188</v>
      </c>
      <c r="T502">
        <f t="shared" si="63"/>
        <v>498</v>
      </c>
    </row>
    <row r="503" spans="2:20">
      <c r="B503" s="47">
        <f t="shared" si="56"/>
        <v>470</v>
      </c>
      <c r="C503" s="51">
        <f t="shared" si="57"/>
        <v>25066.666666666668</v>
      </c>
      <c r="D503" s="48">
        <f t="shared" si="58"/>
        <v>493.41692789968653</v>
      </c>
      <c r="E503" s="49">
        <v>499</v>
      </c>
      <c r="F503" s="4" t="s">
        <v>545</v>
      </c>
      <c r="G503" s="5" t="s">
        <v>99</v>
      </c>
      <c r="H503" s="6">
        <v>17034</v>
      </c>
      <c r="I503" s="7">
        <v>470</v>
      </c>
      <c r="J503" s="8">
        <v>24816</v>
      </c>
      <c r="K503" s="9">
        <v>-0.01</v>
      </c>
      <c r="L503" s="55">
        <f t="shared" si="59"/>
        <v>24501.200000000001</v>
      </c>
      <c r="M503" s="10">
        <v>314.8</v>
      </c>
      <c r="N503" s="11">
        <v>-0.36199999999999999</v>
      </c>
      <c r="O503" s="12">
        <v>7870.2</v>
      </c>
      <c r="P503" s="8">
        <f t="shared" si="60"/>
        <v>25312.32</v>
      </c>
      <c r="Q503" s="51">
        <f>IF('Problem1-DATA'!J503&gt;166000,'Problem1-DATA'!L503*0.96,'Problem1-DATA'!L503)</f>
        <v>24501.200000000001</v>
      </c>
      <c r="R503" s="37">
        <f t="shared" si="61"/>
        <v>811.11999999999898</v>
      </c>
      <c r="S503" s="59">
        <f t="shared" si="62"/>
        <v>1.5766200762388785</v>
      </c>
      <c r="T503">
        <f t="shared" si="63"/>
        <v>499</v>
      </c>
    </row>
    <row r="504" spans="2:20">
      <c r="B504" s="47" t="str">
        <f t="shared" si="56"/>
        <v xml:space="preserve"> -</v>
      </c>
      <c r="C504" s="51">
        <f t="shared" si="57"/>
        <v>23152.754435107378</v>
      </c>
      <c r="D504" s="48">
        <f t="shared" si="58"/>
        <v>2479.3240556660039</v>
      </c>
      <c r="E504" s="50">
        <v>500</v>
      </c>
      <c r="F504" s="13" t="s">
        <v>546</v>
      </c>
      <c r="G504" s="14" t="s">
        <v>40</v>
      </c>
      <c r="H504" s="15">
        <v>66000</v>
      </c>
      <c r="I504" s="16" t="s">
        <v>20</v>
      </c>
      <c r="J504" s="17">
        <v>24796.6</v>
      </c>
      <c r="K504" s="18">
        <v>7.0999999999999994E-2</v>
      </c>
      <c r="L504" s="55">
        <f t="shared" si="59"/>
        <v>22302.399999999998</v>
      </c>
      <c r="M504" s="19">
        <v>2494.1999999999998</v>
      </c>
      <c r="N504" s="20">
        <v>6.0000000000000001E-3</v>
      </c>
      <c r="O504" s="21">
        <v>47983.8</v>
      </c>
      <c r="P504" s="8">
        <f t="shared" si="60"/>
        <v>25292.531999999999</v>
      </c>
      <c r="Q504" s="51">
        <f>IF('Problem1-DATA'!J504&gt;166000,'Problem1-DATA'!L504*0.96,'Problem1-DATA'!L504)</f>
        <v>22302.399999999998</v>
      </c>
      <c r="R504" s="37">
        <f t="shared" si="61"/>
        <v>2990.1320000000014</v>
      </c>
      <c r="S504" s="59">
        <f t="shared" si="62"/>
        <v>0.19883409510063413</v>
      </c>
      <c r="T504">
        <f t="shared" si="63"/>
        <v>500</v>
      </c>
    </row>
  </sheetData>
  <mergeCells count="3">
    <mergeCell ref="P3:T3"/>
    <mergeCell ref="E3:I3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J35"/>
  <sheetViews>
    <sheetView topLeftCell="A3" workbookViewId="0">
      <selection activeCell="G26" sqref="G26"/>
    </sheetView>
  </sheetViews>
  <sheetFormatPr baseColWidth="10" defaultRowHeight="16"/>
  <cols>
    <col min="4" max="4" width="16.33203125" bestFit="1" customWidth="1"/>
    <col min="9" max="9" width="20.83203125" customWidth="1"/>
  </cols>
  <sheetData>
    <row r="1" spans="2:10">
      <c r="B1" s="29" t="s">
        <v>566</v>
      </c>
      <c r="C1" s="24"/>
      <c r="D1" s="24"/>
      <c r="E1" s="24"/>
      <c r="F1" s="24"/>
      <c r="G1" s="24"/>
      <c r="H1" s="24"/>
      <c r="I1" s="24"/>
      <c r="J1" s="24"/>
    </row>
    <row r="6" spans="2:10">
      <c r="F6" s="83"/>
    </row>
    <row r="7" spans="2:10">
      <c r="B7" s="25" t="s">
        <v>567</v>
      </c>
      <c r="C7" s="25" t="s">
        <v>568</v>
      </c>
      <c r="D7" s="25" t="s">
        <v>569</v>
      </c>
      <c r="E7" s="25" t="s">
        <v>570</v>
      </c>
      <c r="F7" s="84"/>
    </row>
    <row r="8" spans="2:10">
      <c r="B8" s="26">
        <v>40308</v>
      </c>
      <c r="C8" s="27" t="s">
        <v>571</v>
      </c>
      <c r="D8" s="27">
        <v>73</v>
      </c>
      <c r="E8" s="60">
        <f>VLOOKUP(D8,$I$18:$J$21,2,TRUE)</f>
        <v>40</v>
      </c>
      <c r="F8" s="85"/>
    </row>
    <row r="9" spans="2:10">
      <c r="B9" s="26">
        <v>40308</v>
      </c>
      <c r="C9" s="27" t="s">
        <v>572</v>
      </c>
      <c r="D9" s="27">
        <v>220</v>
      </c>
      <c r="E9" s="60">
        <f t="shared" ref="E9:E32" si="0">VLOOKUP(D9,$I$18:$J$21,2,TRUE)</f>
        <v>100</v>
      </c>
      <c r="F9" s="85"/>
    </row>
    <row r="10" spans="2:10">
      <c r="B10" s="26">
        <v>40308</v>
      </c>
      <c r="C10" s="27" t="s">
        <v>573</v>
      </c>
      <c r="D10" s="27">
        <v>92</v>
      </c>
      <c r="E10" s="60">
        <f t="shared" si="0"/>
        <v>75</v>
      </c>
      <c r="F10" s="85"/>
    </row>
    <row r="11" spans="2:10">
      <c r="B11" s="26">
        <v>40308</v>
      </c>
      <c r="C11" s="27" t="s">
        <v>574</v>
      </c>
      <c r="D11" s="27">
        <v>77</v>
      </c>
      <c r="E11" s="60">
        <f t="shared" si="0"/>
        <v>40</v>
      </c>
      <c r="F11" s="85"/>
    </row>
    <row r="12" spans="2:10">
      <c r="B12" s="26">
        <v>40308</v>
      </c>
      <c r="C12" s="27" t="s">
        <v>575</v>
      </c>
      <c r="D12" s="27">
        <v>20</v>
      </c>
      <c r="E12" s="60">
        <f t="shared" si="0"/>
        <v>0</v>
      </c>
      <c r="F12" s="85"/>
    </row>
    <row r="13" spans="2:10">
      <c r="B13" s="26">
        <v>40308</v>
      </c>
      <c r="C13" s="27" t="s">
        <v>576</v>
      </c>
      <c r="D13" s="27">
        <v>93</v>
      </c>
      <c r="E13" s="60">
        <f t="shared" si="0"/>
        <v>75</v>
      </c>
      <c r="F13" s="85"/>
    </row>
    <row r="14" spans="2:10">
      <c r="B14" s="26">
        <v>40308</v>
      </c>
      <c r="C14" s="27" t="s">
        <v>577</v>
      </c>
      <c r="D14" s="27">
        <v>90</v>
      </c>
      <c r="E14" s="60">
        <f t="shared" si="0"/>
        <v>75</v>
      </c>
      <c r="F14" s="85"/>
    </row>
    <row r="15" spans="2:10">
      <c r="B15" s="26">
        <v>40308</v>
      </c>
      <c r="C15" s="27" t="s">
        <v>578</v>
      </c>
      <c r="D15" s="27">
        <v>88</v>
      </c>
      <c r="E15" s="60">
        <f t="shared" si="0"/>
        <v>40</v>
      </c>
      <c r="F15" s="85"/>
    </row>
    <row r="16" spans="2:10">
      <c r="B16" s="26">
        <v>40308</v>
      </c>
      <c r="C16" s="27" t="s">
        <v>579</v>
      </c>
      <c r="D16" s="27">
        <v>77</v>
      </c>
      <c r="E16" s="60">
        <f t="shared" si="0"/>
        <v>40</v>
      </c>
      <c r="F16" s="85"/>
    </row>
    <row r="17" spans="2:10">
      <c r="B17" s="26">
        <v>40308</v>
      </c>
      <c r="C17" s="27" t="s">
        <v>580</v>
      </c>
      <c r="D17" s="27">
        <v>81</v>
      </c>
      <c r="E17" s="60">
        <f t="shared" si="0"/>
        <v>40</v>
      </c>
      <c r="F17" s="85"/>
      <c r="I17" s="25" t="s">
        <v>569</v>
      </c>
      <c r="J17" s="25" t="s">
        <v>570</v>
      </c>
    </row>
    <row r="18" spans="2:10">
      <c r="B18" s="26">
        <v>40308</v>
      </c>
      <c r="C18" s="27" t="s">
        <v>581</v>
      </c>
      <c r="D18" s="27">
        <v>81</v>
      </c>
      <c r="E18" s="60">
        <f t="shared" si="0"/>
        <v>40</v>
      </c>
      <c r="F18" s="85"/>
      <c r="I18" s="27">
        <v>0</v>
      </c>
      <c r="J18" s="28">
        <v>0</v>
      </c>
    </row>
    <row r="19" spans="2:10">
      <c r="B19" s="26">
        <v>40308</v>
      </c>
      <c r="C19" s="27" t="s">
        <v>582</v>
      </c>
      <c r="D19" s="27">
        <v>86</v>
      </c>
      <c r="E19" s="60">
        <f t="shared" si="0"/>
        <v>40</v>
      </c>
      <c r="F19" s="85"/>
      <c r="I19" s="27">
        <v>45</v>
      </c>
      <c r="J19" s="28">
        <v>40</v>
      </c>
    </row>
    <row r="20" spans="2:10">
      <c r="B20" s="26">
        <v>40308</v>
      </c>
      <c r="C20" s="27" t="s">
        <v>583</v>
      </c>
      <c r="D20" s="27">
        <v>91</v>
      </c>
      <c r="E20" s="60">
        <f t="shared" si="0"/>
        <v>75</v>
      </c>
      <c r="F20" s="85"/>
      <c r="I20" s="27">
        <v>90</v>
      </c>
      <c r="J20" s="28">
        <v>75</v>
      </c>
    </row>
    <row r="21" spans="2:10">
      <c r="B21" s="26">
        <v>40308</v>
      </c>
      <c r="C21" s="27" t="s">
        <v>584</v>
      </c>
      <c r="D21" s="27">
        <v>84</v>
      </c>
      <c r="E21" s="60">
        <f t="shared" si="0"/>
        <v>40</v>
      </c>
      <c r="F21" s="85"/>
      <c r="I21" s="27">
        <v>150</v>
      </c>
      <c r="J21" s="28">
        <v>100</v>
      </c>
    </row>
    <row r="22" spans="2:10">
      <c r="B22" s="26">
        <v>40308</v>
      </c>
      <c r="C22" s="27" t="s">
        <v>585</v>
      </c>
      <c r="D22" s="27">
        <v>89</v>
      </c>
      <c r="E22" s="60">
        <f t="shared" si="0"/>
        <v>40</v>
      </c>
      <c r="F22" s="85"/>
    </row>
    <row r="23" spans="2:10">
      <c r="B23" s="26">
        <v>40308</v>
      </c>
      <c r="C23" s="27" t="s">
        <v>586</v>
      </c>
      <c r="D23" s="27">
        <v>74</v>
      </c>
      <c r="E23" s="60">
        <f t="shared" si="0"/>
        <v>40</v>
      </c>
      <c r="F23" s="85"/>
    </row>
    <row r="24" spans="2:10">
      <c r="B24" s="26">
        <v>40308</v>
      </c>
      <c r="C24" s="27" t="s">
        <v>587</v>
      </c>
      <c r="D24" s="27">
        <v>86</v>
      </c>
      <c r="E24" s="60">
        <f t="shared" si="0"/>
        <v>40</v>
      </c>
      <c r="F24" s="85"/>
    </row>
    <row r="25" spans="2:10">
      <c r="B25" s="26">
        <v>40308</v>
      </c>
      <c r="C25" s="27" t="s">
        <v>588</v>
      </c>
      <c r="D25" s="27">
        <v>94</v>
      </c>
      <c r="E25" s="60">
        <f t="shared" si="0"/>
        <v>75</v>
      </c>
      <c r="F25" s="85"/>
    </row>
    <row r="26" spans="2:10">
      <c r="B26" s="26">
        <v>40308</v>
      </c>
      <c r="C26" s="27" t="s">
        <v>589</v>
      </c>
      <c r="D26" s="27">
        <v>70</v>
      </c>
      <c r="E26" s="60">
        <f t="shared" si="0"/>
        <v>40</v>
      </c>
      <c r="F26" s="85"/>
    </row>
    <row r="27" spans="2:10">
      <c r="B27" s="26">
        <v>40308</v>
      </c>
      <c r="C27" s="27" t="s">
        <v>590</v>
      </c>
      <c r="D27" s="27">
        <v>0</v>
      </c>
      <c r="E27" s="60">
        <f t="shared" si="0"/>
        <v>0</v>
      </c>
      <c r="F27" s="85"/>
    </row>
    <row r="28" spans="2:10">
      <c r="B28" s="26">
        <v>40308</v>
      </c>
      <c r="C28" s="27" t="s">
        <v>591</v>
      </c>
      <c r="D28" s="27">
        <v>30</v>
      </c>
      <c r="E28" s="60">
        <f t="shared" si="0"/>
        <v>0</v>
      </c>
      <c r="F28" s="85"/>
    </row>
    <row r="29" spans="2:10">
      <c r="B29" s="26">
        <v>40308</v>
      </c>
      <c r="C29" s="27" t="s">
        <v>592</v>
      </c>
      <c r="D29" s="27">
        <v>88</v>
      </c>
      <c r="E29" s="60">
        <f t="shared" si="0"/>
        <v>40</v>
      </c>
      <c r="F29" s="85"/>
    </row>
    <row r="30" spans="2:10">
      <c r="B30" s="26">
        <v>40308</v>
      </c>
      <c r="C30" s="27" t="s">
        <v>593</v>
      </c>
      <c r="D30" s="27">
        <v>94</v>
      </c>
      <c r="E30" s="60">
        <f t="shared" si="0"/>
        <v>75</v>
      </c>
      <c r="F30" s="85"/>
    </row>
    <row r="31" spans="2:10">
      <c r="B31" s="26">
        <v>40308</v>
      </c>
      <c r="C31" s="27" t="s">
        <v>594</v>
      </c>
      <c r="D31" s="27">
        <v>84</v>
      </c>
      <c r="E31" s="60">
        <f t="shared" si="0"/>
        <v>40</v>
      </c>
      <c r="F31" s="85"/>
    </row>
    <row r="32" spans="2:10">
      <c r="B32" s="26">
        <v>40308</v>
      </c>
      <c r="C32" s="27" t="s">
        <v>595</v>
      </c>
      <c r="D32" s="27">
        <v>79</v>
      </c>
      <c r="E32" s="60">
        <f t="shared" si="0"/>
        <v>40</v>
      </c>
      <c r="F32" s="85"/>
    </row>
    <row r="33" spans="2:6">
      <c r="F33" s="83"/>
    </row>
    <row r="35" spans="2:6">
      <c r="B35" t="s">
        <v>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N24"/>
  <sheetViews>
    <sheetView workbookViewId="0">
      <selection activeCell="L18" sqref="L18"/>
    </sheetView>
  </sheetViews>
  <sheetFormatPr baseColWidth="10" defaultRowHeight="16"/>
  <cols>
    <col min="11" max="11" width="11.33203125" customWidth="1"/>
    <col min="12" max="12" width="12.5" bestFit="1" customWidth="1"/>
    <col min="13" max="13" width="10" customWidth="1"/>
    <col min="14" max="14" width="12.5" bestFit="1" customWidth="1"/>
  </cols>
  <sheetData>
    <row r="1" spans="3:14" ht="34">
      <c r="C1" s="34" t="s">
        <v>625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7" spans="3:14">
      <c r="C7" s="30" t="s">
        <v>597</v>
      </c>
      <c r="D7" s="31" t="s">
        <v>598</v>
      </c>
      <c r="E7" s="31" t="s">
        <v>599</v>
      </c>
      <c r="F7" s="31" t="s">
        <v>600</v>
      </c>
      <c r="G7" s="31" t="s">
        <v>601</v>
      </c>
      <c r="H7" s="31" t="s">
        <v>602</v>
      </c>
      <c r="I7" s="31" t="s">
        <v>603</v>
      </c>
      <c r="J7" s="31" t="s">
        <v>604</v>
      </c>
      <c r="K7" s="30" t="s">
        <v>605</v>
      </c>
      <c r="L7" s="30" t="s">
        <v>606</v>
      </c>
      <c r="M7" s="30" t="s">
        <v>624</v>
      </c>
      <c r="N7" s="30" t="s">
        <v>606</v>
      </c>
    </row>
    <row r="8" spans="3:14">
      <c r="C8" s="31" t="s">
        <v>607</v>
      </c>
      <c r="D8" s="32">
        <v>57.97</v>
      </c>
      <c r="E8" s="32">
        <v>72.2</v>
      </c>
      <c r="F8" s="32">
        <v>60</v>
      </c>
      <c r="G8" s="32">
        <v>60.33</v>
      </c>
      <c r="H8" s="32">
        <v>71.400000000000006</v>
      </c>
      <c r="I8" s="32">
        <v>72.819999999999993</v>
      </c>
      <c r="J8" s="32">
        <v>60.93</v>
      </c>
      <c r="K8" s="33">
        <f>MIN(D8,E8,F8,G8,H8,I8,J8)</f>
        <v>57.97</v>
      </c>
      <c r="L8" s="81" t="str">
        <f>INDEX($D$7:$J$7,,MATCH(K8,D8:J8,0))</f>
        <v>Supplier 1</v>
      </c>
      <c r="M8" s="33">
        <f>MAX(D8,E8,F8,G8,H8,I8,J8)</f>
        <v>72.819999999999993</v>
      </c>
      <c r="N8" s="82" t="str">
        <f>INDEX($D$7:$J$7,,MATCH(M8,D8:J8,0))</f>
        <v>Supplier 6</v>
      </c>
    </row>
    <row r="9" spans="3:14">
      <c r="C9" s="31" t="s">
        <v>608</v>
      </c>
      <c r="D9" s="32">
        <v>51.67</v>
      </c>
      <c r="E9" s="32">
        <v>29.87</v>
      </c>
      <c r="F9" s="32">
        <v>20</v>
      </c>
      <c r="G9" s="32">
        <v>48.34</v>
      </c>
      <c r="H9" s="32">
        <v>51.37</v>
      </c>
      <c r="I9" s="32">
        <v>52.58</v>
      </c>
      <c r="J9" s="32">
        <v>51.64</v>
      </c>
      <c r="K9" s="33">
        <f t="shared" ref="K9:K24" si="0">MIN(D9,E9,F9,G9,H9,I9,J9)</f>
        <v>20</v>
      </c>
      <c r="L9" s="81" t="str">
        <f t="shared" ref="L9:L24" si="1">INDEX($D$7:$J$7,,MATCH(K9,D9:J9,0))</f>
        <v>Supplier 3</v>
      </c>
      <c r="M9" s="33">
        <f t="shared" ref="M9:M24" si="2">MAX(D9,E9,F9,G9,H9,I9,J9)</f>
        <v>52.58</v>
      </c>
      <c r="N9" s="82" t="str">
        <f t="shared" ref="N9:N24" si="3">INDEX($D$7:$J$7,,MATCH(M9,D9:J9,0))</f>
        <v>Supplier 6</v>
      </c>
    </row>
    <row r="10" spans="3:14">
      <c r="C10" s="31" t="s">
        <v>609</v>
      </c>
      <c r="D10" s="32">
        <v>64.73</v>
      </c>
      <c r="E10" s="32">
        <v>40.590000000000003</v>
      </c>
      <c r="F10" s="32">
        <v>50</v>
      </c>
      <c r="G10" s="32">
        <v>35.56</v>
      </c>
      <c r="H10" s="32">
        <v>28.81</v>
      </c>
      <c r="I10" s="32">
        <v>74.77</v>
      </c>
      <c r="J10" s="32">
        <v>64.55</v>
      </c>
      <c r="K10" s="33">
        <f t="shared" si="0"/>
        <v>28.81</v>
      </c>
      <c r="L10" s="81" t="str">
        <f t="shared" si="1"/>
        <v>Supplier 5</v>
      </c>
      <c r="M10" s="33">
        <f t="shared" si="2"/>
        <v>74.77</v>
      </c>
      <c r="N10" s="82" t="str">
        <f t="shared" si="3"/>
        <v>Supplier 6</v>
      </c>
    </row>
    <row r="11" spans="3:14">
      <c r="C11" s="31" t="s">
        <v>610</v>
      </c>
      <c r="D11" s="32">
        <v>73.02</v>
      </c>
      <c r="E11" s="32">
        <v>64.98</v>
      </c>
      <c r="F11" s="32">
        <v>200</v>
      </c>
      <c r="G11" s="32">
        <v>62.14</v>
      </c>
      <c r="H11" s="32">
        <v>29.69</v>
      </c>
      <c r="I11" s="32">
        <v>50.67</v>
      </c>
      <c r="J11" s="32">
        <v>48.59</v>
      </c>
      <c r="K11" s="33">
        <f t="shared" si="0"/>
        <v>29.69</v>
      </c>
      <c r="L11" s="81" t="str">
        <f t="shared" si="1"/>
        <v>Supplier 5</v>
      </c>
      <c r="M11" s="33">
        <f t="shared" si="2"/>
        <v>200</v>
      </c>
      <c r="N11" s="82" t="str">
        <f t="shared" si="3"/>
        <v>Supplier 3</v>
      </c>
    </row>
    <row r="12" spans="3:14">
      <c r="C12" s="31" t="s">
        <v>611</v>
      </c>
      <c r="D12" s="32">
        <v>72.36</v>
      </c>
      <c r="E12" s="32">
        <v>32.44</v>
      </c>
      <c r="F12" s="32">
        <v>65.069999999999993</v>
      </c>
      <c r="G12" s="32">
        <v>35.71</v>
      </c>
      <c r="H12" s="32">
        <v>52.5</v>
      </c>
      <c r="I12" s="32">
        <v>52.86</v>
      </c>
      <c r="J12" s="32">
        <v>43</v>
      </c>
      <c r="K12" s="33">
        <f t="shared" si="0"/>
        <v>32.44</v>
      </c>
      <c r="L12" s="81" t="str">
        <f t="shared" si="1"/>
        <v>Supplier 2</v>
      </c>
      <c r="M12" s="33">
        <f t="shared" si="2"/>
        <v>72.36</v>
      </c>
      <c r="N12" s="82" t="str">
        <f t="shared" si="3"/>
        <v>Supplier 1</v>
      </c>
    </row>
    <row r="13" spans="3:14">
      <c r="C13" s="31" t="s">
        <v>612</v>
      </c>
      <c r="D13" s="32">
        <v>47.52</v>
      </c>
      <c r="E13" s="32">
        <v>47.39</v>
      </c>
      <c r="F13" s="32">
        <v>26.32</v>
      </c>
      <c r="G13" s="32">
        <v>47.34</v>
      </c>
      <c r="H13" s="32">
        <v>49.11</v>
      </c>
      <c r="I13" s="32">
        <v>56.24</v>
      </c>
      <c r="J13" s="32">
        <v>73.069999999999993</v>
      </c>
      <c r="K13" s="33">
        <f t="shared" si="0"/>
        <v>26.32</v>
      </c>
      <c r="L13" s="81" t="str">
        <f t="shared" si="1"/>
        <v>Supplier 3</v>
      </c>
      <c r="M13" s="33">
        <f t="shared" si="2"/>
        <v>73.069999999999993</v>
      </c>
      <c r="N13" s="82" t="str">
        <f t="shared" si="3"/>
        <v>Supplier 7</v>
      </c>
    </row>
    <row r="14" spans="3:14">
      <c r="C14" s="31" t="s">
        <v>613</v>
      </c>
      <c r="D14" s="32">
        <v>66.02</v>
      </c>
      <c r="E14" s="32">
        <v>68.8</v>
      </c>
      <c r="F14" s="32">
        <v>33.14</v>
      </c>
      <c r="G14" s="32">
        <v>60.98</v>
      </c>
      <c r="H14" s="32">
        <v>28.11</v>
      </c>
      <c r="I14" s="32">
        <v>54.45</v>
      </c>
      <c r="J14" s="32">
        <v>56.33</v>
      </c>
      <c r="K14" s="33">
        <f t="shared" si="0"/>
        <v>28.11</v>
      </c>
      <c r="L14" s="81" t="str">
        <f t="shared" si="1"/>
        <v>Supplier 5</v>
      </c>
      <c r="M14" s="33">
        <f t="shared" si="2"/>
        <v>68.8</v>
      </c>
      <c r="N14" s="82" t="str">
        <f t="shared" si="3"/>
        <v>Supplier 2</v>
      </c>
    </row>
    <row r="15" spans="3:14">
      <c r="C15" s="31" t="s">
        <v>614</v>
      </c>
      <c r="D15" s="32">
        <v>74.569999999999993</v>
      </c>
      <c r="E15" s="32">
        <v>43.65</v>
      </c>
      <c r="F15" s="32">
        <v>41.36</v>
      </c>
      <c r="G15" s="32">
        <v>39.86</v>
      </c>
      <c r="H15" s="32">
        <v>39.22</v>
      </c>
      <c r="I15" s="32">
        <v>58.92</v>
      </c>
      <c r="J15" s="32">
        <v>67.209999999999994</v>
      </c>
      <c r="K15" s="33">
        <f t="shared" si="0"/>
        <v>39.22</v>
      </c>
      <c r="L15" s="81" t="str">
        <f t="shared" si="1"/>
        <v>Supplier 5</v>
      </c>
      <c r="M15" s="33">
        <f t="shared" si="2"/>
        <v>74.569999999999993</v>
      </c>
      <c r="N15" s="82" t="str">
        <f t="shared" si="3"/>
        <v>Supplier 1</v>
      </c>
    </row>
    <row r="16" spans="3:14">
      <c r="C16" s="31" t="s">
        <v>615</v>
      </c>
      <c r="D16" s="32">
        <v>71.55</v>
      </c>
      <c r="E16" s="32">
        <v>55.67</v>
      </c>
      <c r="F16" s="32">
        <v>57.99</v>
      </c>
      <c r="G16" s="32">
        <v>69.540000000000006</v>
      </c>
      <c r="H16" s="32">
        <v>47.16</v>
      </c>
      <c r="I16" s="32">
        <v>72.78</v>
      </c>
      <c r="J16" s="32">
        <v>48.83</v>
      </c>
      <c r="K16" s="33">
        <f t="shared" si="0"/>
        <v>47.16</v>
      </c>
      <c r="L16" s="81" t="str">
        <f t="shared" si="1"/>
        <v>Supplier 5</v>
      </c>
      <c r="M16" s="33">
        <f t="shared" si="2"/>
        <v>72.78</v>
      </c>
      <c r="N16" s="82" t="str">
        <f t="shared" si="3"/>
        <v>Supplier 6</v>
      </c>
    </row>
    <row r="17" spans="3:14">
      <c r="C17" s="31" t="s">
        <v>616</v>
      </c>
      <c r="D17" s="32">
        <v>50.06</v>
      </c>
      <c r="E17" s="32">
        <v>70.11</v>
      </c>
      <c r="F17" s="32">
        <v>41.98</v>
      </c>
      <c r="G17" s="32">
        <v>63.71</v>
      </c>
      <c r="H17" s="32">
        <v>51.05</v>
      </c>
      <c r="I17" s="32">
        <v>26.44</v>
      </c>
      <c r="J17" s="32">
        <v>30.49</v>
      </c>
      <c r="K17" s="33">
        <f t="shared" si="0"/>
        <v>26.44</v>
      </c>
      <c r="L17" s="81" t="str">
        <f t="shared" si="1"/>
        <v>Supplier 6</v>
      </c>
      <c r="M17" s="33">
        <f t="shared" si="2"/>
        <v>70.11</v>
      </c>
      <c r="N17" s="82" t="str">
        <f t="shared" si="3"/>
        <v>Supplier 2</v>
      </c>
    </row>
    <row r="18" spans="3:14">
      <c r="C18" s="31" t="s">
        <v>617</v>
      </c>
      <c r="D18" s="32">
        <v>39.92</v>
      </c>
      <c r="E18" s="32">
        <v>69.05</v>
      </c>
      <c r="F18" s="32">
        <v>71.14</v>
      </c>
      <c r="G18" s="32">
        <v>62.54</v>
      </c>
      <c r="H18" s="32">
        <v>59.59</v>
      </c>
      <c r="I18" s="32">
        <v>55.17</v>
      </c>
      <c r="J18" s="32">
        <v>65.290000000000006</v>
      </c>
      <c r="K18" s="33">
        <f t="shared" si="0"/>
        <v>39.92</v>
      </c>
      <c r="L18" s="81" t="str">
        <f t="shared" si="1"/>
        <v>Supplier 1</v>
      </c>
      <c r="M18" s="33">
        <f t="shared" si="2"/>
        <v>71.14</v>
      </c>
      <c r="N18" s="82" t="str">
        <f t="shared" si="3"/>
        <v>Supplier 3</v>
      </c>
    </row>
    <row r="19" spans="3:14">
      <c r="C19" s="31" t="s">
        <v>618</v>
      </c>
      <c r="D19" s="32">
        <v>31.03</v>
      </c>
      <c r="E19" s="32">
        <v>60.19</v>
      </c>
      <c r="F19" s="32">
        <v>31.82</v>
      </c>
      <c r="G19" s="32">
        <v>30.53</v>
      </c>
      <c r="H19" s="32">
        <v>62.71</v>
      </c>
      <c r="I19" s="32">
        <v>46.56</v>
      </c>
      <c r="J19" s="32">
        <v>44.78</v>
      </c>
      <c r="K19" s="33">
        <f t="shared" si="0"/>
        <v>30.53</v>
      </c>
      <c r="L19" s="81" t="str">
        <f t="shared" si="1"/>
        <v>Supplier 4</v>
      </c>
      <c r="M19" s="33">
        <f t="shared" si="2"/>
        <v>62.71</v>
      </c>
      <c r="N19" s="82" t="str">
        <f t="shared" si="3"/>
        <v>Supplier 5</v>
      </c>
    </row>
    <row r="20" spans="3:14">
      <c r="C20" s="31" t="s">
        <v>619</v>
      </c>
      <c r="D20" s="32">
        <v>65.98</v>
      </c>
      <c r="E20" s="32">
        <v>49.93</v>
      </c>
      <c r="F20" s="32">
        <v>60.68</v>
      </c>
      <c r="G20" s="32">
        <v>72.040000000000006</v>
      </c>
      <c r="H20" s="32">
        <v>68.239999999999995</v>
      </c>
      <c r="I20" s="32">
        <v>55.82</v>
      </c>
      <c r="J20" s="32">
        <v>34.57</v>
      </c>
      <c r="K20" s="33">
        <f t="shared" si="0"/>
        <v>34.57</v>
      </c>
      <c r="L20" s="81" t="str">
        <f t="shared" si="1"/>
        <v>Supplier 7</v>
      </c>
      <c r="M20" s="33">
        <f t="shared" si="2"/>
        <v>72.040000000000006</v>
      </c>
      <c r="N20" s="82" t="str">
        <f t="shared" si="3"/>
        <v>Supplier 4</v>
      </c>
    </row>
    <row r="21" spans="3:14">
      <c r="C21" s="31" t="s">
        <v>620</v>
      </c>
      <c r="D21" s="32">
        <v>40.090000000000003</v>
      </c>
      <c r="E21" s="32">
        <v>27.33</v>
      </c>
      <c r="F21" s="32">
        <v>62.3</v>
      </c>
      <c r="G21" s="32">
        <v>41.04</v>
      </c>
      <c r="H21" s="32">
        <v>44.3</v>
      </c>
      <c r="I21" s="32">
        <v>40.67</v>
      </c>
      <c r="J21" s="32">
        <v>26.93</v>
      </c>
      <c r="K21" s="33">
        <f t="shared" si="0"/>
        <v>26.93</v>
      </c>
      <c r="L21" s="81" t="str">
        <f t="shared" si="1"/>
        <v>Supplier 7</v>
      </c>
      <c r="M21" s="33">
        <f t="shared" si="2"/>
        <v>62.3</v>
      </c>
      <c r="N21" s="82" t="str">
        <f t="shared" si="3"/>
        <v>Supplier 3</v>
      </c>
    </row>
    <row r="22" spans="3:14">
      <c r="C22" s="31" t="s">
        <v>621</v>
      </c>
      <c r="D22" s="32">
        <v>73.59</v>
      </c>
      <c r="E22" s="32">
        <v>58.8</v>
      </c>
      <c r="F22" s="32">
        <v>56.93</v>
      </c>
      <c r="G22" s="32">
        <v>47.5</v>
      </c>
      <c r="H22" s="32">
        <v>43.76</v>
      </c>
      <c r="I22" s="32">
        <v>27.49</v>
      </c>
      <c r="J22" s="32">
        <v>58.85</v>
      </c>
      <c r="K22" s="33">
        <f t="shared" si="0"/>
        <v>27.49</v>
      </c>
      <c r="L22" s="81" t="str">
        <f t="shared" si="1"/>
        <v>Supplier 6</v>
      </c>
      <c r="M22" s="33">
        <f t="shared" si="2"/>
        <v>73.59</v>
      </c>
      <c r="N22" s="82" t="str">
        <f t="shared" si="3"/>
        <v>Supplier 1</v>
      </c>
    </row>
    <row r="23" spans="3:14">
      <c r="C23" s="31" t="s">
        <v>622</v>
      </c>
      <c r="D23" s="32">
        <v>57.86</v>
      </c>
      <c r="E23" s="32">
        <v>62.93</v>
      </c>
      <c r="F23" s="32">
        <v>48.05</v>
      </c>
      <c r="G23" s="32">
        <v>37.69</v>
      </c>
      <c r="H23" s="32">
        <v>32.81</v>
      </c>
      <c r="I23" s="32">
        <v>50.7</v>
      </c>
      <c r="J23" s="32">
        <v>46.65</v>
      </c>
      <c r="K23" s="33">
        <f t="shared" si="0"/>
        <v>32.81</v>
      </c>
      <c r="L23" s="81" t="str">
        <f t="shared" si="1"/>
        <v>Supplier 5</v>
      </c>
      <c r="M23" s="33">
        <f t="shared" si="2"/>
        <v>62.93</v>
      </c>
      <c r="N23" s="82" t="str">
        <f t="shared" si="3"/>
        <v>Supplier 2</v>
      </c>
    </row>
    <row r="24" spans="3:14">
      <c r="C24" s="31" t="s">
        <v>623</v>
      </c>
      <c r="D24" s="32">
        <v>59.02</v>
      </c>
      <c r="E24" s="32">
        <v>42.07</v>
      </c>
      <c r="F24" s="32">
        <v>45.23</v>
      </c>
      <c r="G24" s="32">
        <v>62.1</v>
      </c>
      <c r="H24" s="32">
        <v>60.28</v>
      </c>
      <c r="I24" s="32">
        <v>52.26</v>
      </c>
      <c r="J24" s="32">
        <v>36.049999999999997</v>
      </c>
      <c r="K24" s="33">
        <f t="shared" si="0"/>
        <v>36.049999999999997</v>
      </c>
      <c r="L24" s="81" t="str">
        <f t="shared" si="1"/>
        <v>Supplier 7</v>
      </c>
      <c r="M24" s="33">
        <f t="shared" si="2"/>
        <v>62.1</v>
      </c>
      <c r="N24" s="82" t="str">
        <f t="shared" si="3"/>
        <v>Supplier 4</v>
      </c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:V15"/>
  <sheetViews>
    <sheetView showGridLines="0" workbookViewId="0">
      <selection activeCell="V17" sqref="V17"/>
    </sheetView>
  </sheetViews>
  <sheetFormatPr baseColWidth="10" defaultRowHeight="16"/>
  <cols>
    <col min="12" max="21" width="3.1640625" style="64" bestFit="1" customWidth="1"/>
    <col min="22" max="22" width="4.1640625" style="64" bestFit="1" customWidth="1"/>
  </cols>
  <sheetData>
    <row r="1" spans="1:22" ht="19">
      <c r="A1" s="22" t="s">
        <v>547</v>
      </c>
    </row>
    <row r="5" spans="1:22">
      <c r="M5" s="80">
        <v>1</v>
      </c>
      <c r="N5" s="80">
        <f>M5+1</f>
        <v>2</v>
      </c>
      <c r="O5" s="80">
        <f t="shared" ref="O5:V5" si="0">N5+1</f>
        <v>3</v>
      </c>
      <c r="P5" s="80">
        <f t="shared" si="0"/>
        <v>4</v>
      </c>
      <c r="Q5" s="80">
        <f t="shared" si="0"/>
        <v>5</v>
      </c>
      <c r="R5" s="80">
        <f t="shared" si="0"/>
        <v>6</v>
      </c>
      <c r="S5" s="80">
        <f t="shared" si="0"/>
        <v>7</v>
      </c>
      <c r="T5" s="80">
        <f t="shared" si="0"/>
        <v>8</v>
      </c>
      <c r="U5" s="80">
        <f t="shared" si="0"/>
        <v>9</v>
      </c>
      <c r="V5" s="80">
        <f t="shared" si="0"/>
        <v>10</v>
      </c>
    </row>
    <row r="6" spans="1:22">
      <c r="L6" s="80">
        <v>1</v>
      </c>
      <c r="M6" s="65">
        <f>$L6*M$5</f>
        <v>1</v>
      </c>
      <c r="N6" s="66">
        <f t="shared" ref="N6:V6" si="1">$L6*N$5</f>
        <v>2</v>
      </c>
      <c r="O6" s="66">
        <f t="shared" si="1"/>
        <v>3</v>
      </c>
      <c r="P6" s="66">
        <f t="shared" si="1"/>
        <v>4</v>
      </c>
      <c r="Q6" s="66">
        <f t="shared" si="1"/>
        <v>5</v>
      </c>
      <c r="R6" s="66">
        <f t="shared" si="1"/>
        <v>6</v>
      </c>
      <c r="S6" s="66">
        <f t="shared" si="1"/>
        <v>7</v>
      </c>
      <c r="T6" s="66">
        <f t="shared" si="1"/>
        <v>8</v>
      </c>
      <c r="U6" s="66">
        <f t="shared" si="1"/>
        <v>9</v>
      </c>
      <c r="V6" s="67">
        <f t="shared" si="1"/>
        <v>10</v>
      </c>
    </row>
    <row r="7" spans="1:22">
      <c r="L7" s="80">
        <f>L6+1</f>
        <v>2</v>
      </c>
      <c r="M7" s="68">
        <f t="shared" ref="M7:V15" si="2">$L7*M$5</f>
        <v>2</v>
      </c>
      <c r="N7" s="69">
        <f t="shared" si="2"/>
        <v>4</v>
      </c>
      <c r="O7" s="69">
        <f t="shared" si="2"/>
        <v>6</v>
      </c>
      <c r="P7" s="69">
        <f t="shared" si="2"/>
        <v>8</v>
      </c>
      <c r="Q7" s="69">
        <f t="shared" si="2"/>
        <v>10</v>
      </c>
      <c r="R7" s="69">
        <f t="shared" si="2"/>
        <v>12</v>
      </c>
      <c r="S7" s="69">
        <f t="shared" si="2"/>
        <v>14</v>
      </c>
      <c r="T7" s="69">
        <f t="shared" si="2"/>
        <v>16</v>
      </c>
      <c r="U7" s="69">
        <f t="shared" si="2"/>
        <v>18</v>
      </c>
      <c r="V7" s="70">
        <f t="shared" si="2"/>
        <v>20</v>
      </c>
    </row>
    <row r="8" spans="1:22">
      <c r="L8" s="80">
        <f t="shared" ref="L8:L15" si="3">L7+1</f>
        <v>3</v>
      </c>
      <c r="M8" s="68">
        <f t="shared" si="2"/>
        <v>3</v>
      </c>
      <c r="N8" s="69">
        <f t="shared" si="2"/>
        <v>6</v>
      </c>
      <c r="O8" s="69">
        <f t="shared" si="2"/>
        <v>9</v>
      </c>
      <c r="P8" s="69">
        <f t="shared" si="2"/>
        <v>12</v>
      </c>
      <c r="Q8" s="69">
        <f t="shared" si="2"/>
        <v>15</v>
      </c>
      <c r="R8" s="69">
        <f t="shared" si="2"/>
        <v>18</v>
      </c>
      <c r="S8" s="69">
        <f t="shared" si="2"/>
        <v>21</v>
      </c>
      <c r="T8" s="69">
        <f t="shared" si="2"/>
        <v>24</v>
      </c>
      <c r="U8" s="69">
        <f t="shared" si="2"/>
        <v>27</v>
      </c>
      <c r="V8" s="70">
        <f t="shared" si="2"/>
        <v>30</v>
      </c>
    </row>
    <row r="9" spans="1:22">
      <c r="L9" s="80">
        <f t="shared" si="3"/>
        <v>4</v>
      </c>
      <c r="M9" s="68">
        <f t="shared" si="2"/>
        <v>4</v>
      </c>
      <c r="N9" s="69">
        <f t="shared" si="2"/>
        <v>8</v>
      </c>
      <c r="O9" s="69">
        <f t="shared" si="2"/>
        <v>12</v>
      </c>
      <c r="P9" s="69">
        <f t="shared" si="2"/>
        <v>16</v>
      </c>
      <c r="Q9" s="69">
        <f t="shared" si="2"/>
        <v>20</v>
      </c>
      <c r="R9" s="69">
        <f t="shared" si="2"/>
        <v>24</v>
      </c>
      <c r="S9" s="69">
        <f t="shared" si="2"/>
        <v>28</v>
      </c>
      <c r="T9" s="69">
        <f t="shared" si="2"/>
        <v>32</v>
      </c>
      <c r="U9" s="69">
        <f t="shared" si="2"/>
        <v>36</v>
      </c>
      <c r="V9" s="70">
        <f t="shared" si="2"/>
        <v>40</v>
      </c>
    </row>
    <row r="10" spans="1:22">
      <c r="L10" s="80">
        <f t="shared" si="3"/>
        <v>5</v>
      </c>
      <c r="M10" s="68">
        <f t="shared" si="2"/>
        <v>5</v>
      </c>
      <c r="N10" s="69">
        <f t="shared" si="2"/>
        <v>10</v>
      </c>
      <c r="O10" s="69">
        <f t="shared" si="2"/>
        <v>15</v>
      </c>
      <c r="P10" s="69">
        <f t="shared" si="2"/>
        <v>20</v>
      </c>
      <c r="Q10" s="69">
        <f t="shared" si="2"/>
        <v>25</v>
      </c>
      <c r="R10" s="69">
        <f t="shared" si="2"/>
        <v>30</v>
      </c>
      <c r="S10" s="69">
        <f t="shared" si="2"/>
        <v>35</v>
      </c>
      <c r="T10" s="69">
        <f t="shared" si="2"/>
        <v>40</v>
      </c>
      <c r="U10" s="69">
        <f t="shared" si="2"/>
        <v>45</v>
      </c>
      <c r="V10" s="70">
        <f t="shared" si="2"/>
        <v>50</v>
      </c>
    </row>
    <row r="11" spans="1:22">
      <c r="L11" s="80">
        <f t="shared" si="3"/>
        <v>6</v>
      </c>
      <c r="M11" s="68">
        <f t="shared" si="2"/>
        <v>6</v>
      </c>
      <c r="N11" s="69">
        <f t="shared" si="2"/>
        <v>12</v>
      </c>
      <c r="O11" s="69">
        <f t="shared" si="2"/>
        <v>18</v>
      </c>
      <c r="P11" s="69">
        <f t="shared" si="2"/>
        <v>24</v>
      </c>
      <c r="Q11" s="69">
        <f t="shared" si="2"/>
        <v>30</v>
      </c>
      <c r="R11" s="69">
        <f t="shared" si="2"/>
        <v>36</v>
      </c>
      <c r="S11" s="69">
        <f t="shared" si="2"/>
        <v>42</v>
      </c>
      <c r="T11" s="69">
        <f t="shared" si="2"/>
        <v>48</v>
      </c>
      <c r="U11" s="69">
        <f t="shared" si="2"/>
        <v>54</v>
      </c>
      <c r="V11" s="70">
        <f t="shared" si="2"/>
        <v>60</v>
      </c>
    </row>
    <row r="12" spans="1:22">
      <c r="L12" s="80">
        <f t="shared" si="3"/>
        <v>7</v>
      </c>
      <c r="M12" s="68">
        <f t="shared" si="2"/>
        <v>7</v>
      </c>
      <c r="N12" s="69">
        <f t="shared" si="2"/>
        <v>14</v>
      </c>
      <c r="O12" s="69">
        <f t="shared" si="2"/>
        <v>21</v>
      </c>
      <c r="P12" s="69">
        <f t="shared" si="2"/>
        <v>28</v>
      </c>
      <c r="Q12" s="69">
        <f t="shared" si="2"/>
        <v>35</v>
      </c>
      <c r="R12" s="69">
        <f t="shared" si="2"/>
        <v>42</v>
      </c>
      <c r="S12" s="69">
        <f t="shared" si="2"/>
        <v>49</v>
      </c>
      <c r="T12" s="69">
        <f t="shared" si="2"/>
        <v>56</v>
      </c>
      <c r="U12" s="69">
        <f t="shared" si="2"/>
        <v>63</v>
      </c>
      <c r="V12" s="70">
        <f t="shared" si="2"/>
        <v>70</v>
      </c>
    </row>
    <row r="13" spans="1:22">
      <c r="L13" s="80">
        <f t="shared" si="3"/>
        <v>8</v>
      </c>
      <c r="M13" s="68">
        <f t="shared" si="2"/>
        <v>8</v>
      </c>
      <c r="N13" s="69">
        <f t="shared" si="2"/>
        <v>16</v>
      </c>
      <c r="O13" s="69">
        <f t="shared" si="2"/>
        <v>24</v>
      </c>
      <c r="P13" s="69">
        <f t="shared" si="2"/>
        <v>32</v>
      </c>
      <c r="Q13" s="69">
        <f t="shared" si="2"/>
        <v>40</v>
      </c>
      <c r="R13" s="69">
        <f t="shared" si="2"/>
        <v>48</v>
      </c>
      <c r="S13" s="69">
        <f t="shared" si="2"/>
        <v>56</v>
      </c>
      <c r="T13" s="69">
        <f t="shared" si="2"/>
        <v>64</v>
      </c>
      <c r="U13" s="69">
        <f t="shared" si="2"/>
        <v>72</v>
      </c>
      <c r="V13" s="70">
        <f t="shared" si="2"/>
        <v>80</v>
      </c>
    </row>
    <row r="14" spans="1:22">
      <c r="L14" s="80">
        <f t="shared" si="3"/>
        <v>9</v>
      </c>
      <c r="M14" s="68">
        <f t="shared" si="2"/>
        <v>9</v>
      </c>
      <c r="N14" s="69">
        <f t="shared" si="2"/>
        <v>18</v>
      </c>
      <c r="O14" s="69">
        <f t="shared" si="2"/>
        <v>27</v>
      </c>
      <c r="P14" s="69">
        <f t="shared" si="2"/>
        <v>36</v>
      </c>
      <c r="Q14" s="69">
        <f t="shared" si="2"/>
        <v>45</v>
      </c>
      <c r="R14" s="69">
        <f t="shared" si="2"/>
        <v>54</v>
      </c>
      <c r="S14" s="69">
        <f t="shared" si="2"/>
        <v>63</v>
      </c>
      <c r="T14" s="69">
        <f t="shared" si="2"/>
        <v>72</v>
      </c>
      <c r="U14" s="69">
        <f t="shared" si="2"/>
        <v>81</v>
      </c>
      <c r="V14" s="70">
        <f t="shared" si="2"/>
        <v>90</v>
      </c>
    </row>
    <row r="15" spans="1:22">
      <c r="L15" s="80">
        <f t="shared" si="3"/>
        <v>10</v>
      </c>
      <c r="M15" s="71">
        <f t="shared" si="2"/>
        <v>10</v>
      </c>
      <c r="N15" s="72">
        <f t="shared" si="2"/>
        <v>20</v>
      </c>
      <c r="O15" s="72">
        <f t="shared" si="2"/>
        <v>30</v>
      </c>
      <c r="P15" s="72">
        <f t="shared" si="2"/>
        <v>40</v>
      </c>
      <c r="Q15" s="72">
        <f t="shared" si="2"/>
        <v>50</v>
      </c>
      <c r="R15" s="72">
        <f t="shared" si="2"/>
        <v>60</v>
      </c>
      <c r="S15" s="72">
        <f t="shared" si="2"/>
        <v>70</v>
      </c>
      <c r="T15" s="72">
        <f t="shared" si="2"/>
        <v>80</v>
      </c>
      <c r="U15" s="72">
        <f t="shared" si="2"/>
        <v>90</v>
      </c>
      <c r="V15" s="73">
        <f t="shared" si="2"/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E11"/>
  <sheetViews>
    <sheetView workbookViewId="0">
      <selection activeCell="C15" sqref="C15"/>
    </sheetView>
  </sheetViews>
  <sheetFormatPr baseColWidth="10" defaultRowHeight="19"/>
  <cols>
    <col min="1" max="1" width="77.33203125" style="22" bestFit="1" customWidth="1"/>
    <col min="2" max="3" width="14.5" style="22" bestFit="1" customWidth="1"/>
    <col min="4" max="4" width="13.1640625" style="22" customWidth="1"/>
    <col min="5" max="16384" width="10.83203125" style="22"/>
  </cols>
  <sheetData>
    <row r="1" spans="1:5">
      <c r="A1" s="22" t="s">
        <v>548</v>
      </c>
    </row>
    <row r="2" spans="1:5">
      <c r="B2" s="76" t="s">
        <v>637</v>
      </c>
      <c r="C2" s="76" t="s">
        <v>638</v>
      </c>
      <c r="D2" s="76"/>
    </row>
    <row r="3" spans="1:5">
      <c r="A3" s="22" t="s">
        <v>549</v>
      </c>
      <c r="B3" s="22">
        <f>MIN(1000,$B$10)</f>
        <v>1000</v>
      </c>
      <c r="C3" s="74">
        <v>53</v>
      </c>
      <c r="D3" s="74"/>
      <c r="E3" s="75"/>
    </row>
    <row r="4" spans="1:5">
      <c r="A4" s="22" t="s">
        <v>550</v>
      </c>
      <c r="B4" s="22">
        <f>MIN(1000,$B$10-B3)</f>
        <v>1000</v>
      </c>
      <c r="C4" s="74">
        <v>52</v>
      </c>
      <c r="D4" s="74"/>
      <c r="E4" s="74"/>
    </row>
    <row r="5" spans="1:5">
      <c r="A5" s="22" t="s">
        <v>551</v>
      </c>
      <c r="B5" s="22">
        <f>MAX(0,$B$10-$B$3-$B$4)</f>
        <v>1001</v>
      </c>
      <c r="C5" s="74">
        <v>51</v>
      </c>
      <c r="D5" s="74"/>
    </row>
    <row r="7" spans="1:5">
      <c r="A7" s="22" t="s">
        <v>552</v>
      </c>
    </row>
    <row r="8" spans="1:5">
      <c r="A8" s="22" t="s">
        <v>553</v>
      </c>
    </row>
    <row r="10" spans="1:5">
      <c r="A10" s="78" t="s">
        <v>635</v>
      </c>
      <c r="B10" s="77">
        <v>3001</v>
      </c>
    </row>
    <row r="11" spans="1:5">
      <c r="A11" s="78" t="s">
        <v>636</v>
      </c>
      <c r="B11" s="79">
        <f>SUMPRODUCT(B3:B5,C3:C5)</f>
        <v>156051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Problem1-Questions</vt:lpstr>
      <vt:lpstr>Problem1-DATA</vt:lpstr>
      <vt:lpstr>Problem2-1</vt:lpstr>
      <vt:lpstr>Problem2-2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Edwin Sue</cp:lastModifiedBy>
  <dcterms:created xsi:type="dcterms:W3CDTF">2019-10-10T12:41:36Z</dcterms:created>
  <dcterms:modified xsi:type="dcterms:W3CDTF">2019-10-10T15:14:37Z</dcterms:modified>
</cp:coreProperties>
</file>