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<sst xmlns="http://schemas.openxmlformats.org/spreadsheetml/2006/main" count="323" uniqueCount="151">
  <si>
    <t>Timestamp</t>
  </si>
  <si>
    <t>Email Address</t>
  </si>
  <si>
    <t>Full Name</t>
  </si>
  <si>
    <t>Penilaian untuk pekerjaan tanggal</t>
  </si>
  <si>
    <t>Security [Security Functions]</t>
  </si>
  <si>
    <t>Gedung Pameran [Ruangan ]</t>
  </si>
  <si>
    <t>Gedung Pameran [Toilet]</t>
  </si>
  <si>
    <t>Gedung Pameran [ Halaman]</t>
  </si>
  <si>
    <t>Gedung Utama [Ruang Tamu]</t>
  </si>
  <si>
    <t>Gedung Utama [ Ruang Penyimpanan Artefak]</t>
  </si>
  <si>
    <t>Gedung Utama [ Ruang Kerja]</t>
  </si>
  <si>
    <t>Gedung Utama [ Toilet]</t>
  </si>
  <si>
    <t>Gedung Utama [ Halaman]</t>
  </si>
  <si>
    <t>erwi009@brin.go.id</t>
  </si>
  <si>
    <t>Erwien Yuliansyah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</si>
  <si>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</si>
  <si>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</si>
  <si>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</si>
  <si>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</si>
  <si>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</si>
  <si>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</si>
  <si>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</si>
  <si>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</si>
  <si>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</si>
  <si>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</si>
  <si>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</si>
  <si>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</si>
  <si>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</si>
  <si>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</si>
  <si>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</si>
  <si>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</si>
  <si>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</si>
  <si>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</si>
  <si>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</si>
  <si>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</si>
  <si>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</si>
  <si>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</si>
  <si>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</si>
  <si>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</si>
  <si>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</si>
  <si>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</si>
  <si>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</si>
  <si>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</si>
  <si>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</si>
  <si>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</si>
  <si>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</si>
  <si>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</si>
  <si>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</si>
  <si>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</si>
  <si>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</si>
  <si>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</si>
  <si>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</si>
  <si>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</si>
  <si>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</si>
  <si>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</si>
  <si>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</si>
  <si>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</si>
  <si>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</si>
  <si>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</si>
  <si>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</si>
  <si>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</si>
  <si>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</si>
  <si>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</si>
  <si>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</si>
  <si>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</si>
  <si>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</si>
  <si>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</si>
  <si>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</si>
  <si>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</si>
  <si>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</si>
  <si>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</si>
  <si>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</si>
  <si>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</si>
  <si>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</si>
  <si>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</si>
  <si>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</si>
  <si>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</si>
  <si>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</si>
  <si>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</si>
  <si>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</si>
  <si>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</si>
  <si>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</si>
  <si>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</si>
  <si>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</si>
  <si>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</si>
  <si>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</si>
  <si>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</si>
  <si>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</si>
  <si>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</si>
  <si>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</si>
  <si>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</si>
  <si>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</si>
  <si>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</si>
  <si>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</si>
  <si>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</si>
  <si>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</si>
  <si>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</si>
  <si>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</si>
  <si>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</si>
  <si>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</si>
  <si>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</si>
  <si>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</si>
  <si>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</si>
  <si>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</si>
  <si>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</si>
  <si>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</si>
  <si>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</si>
  <si>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</si>
  <si>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</si>
  <si>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</si>
  <si>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</si>
  <si>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</si>
  <si>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</si>
  <si>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</si>
  <si>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</si>
  <si>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</si>
  <si>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</si>
  <si>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</si>
  <si>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</si>
  <si>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</si>
  <si>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</si>
  <si>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</si>
  <si>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</si>
  <si>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</si>
  <si>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</si>
  <si>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</si>
  <si>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</si>
  <si>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</si>
  <si>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</si>
  <si>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</si>
  <si>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</si>
  <si>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</si>
  <si>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</si>
  <si>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</si>
  <si>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</si>
  <si>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</si>
  <si>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</si>
  <si>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</si>
  <si>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</si>
  <si>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</si>
  <si>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</si>
  <si>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</si>
  <si>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</si>
  <si>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</si>
  <si>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</si>
  <si>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</si>
  <si>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JATIM - ARKENAS GD ARTEFAK PUNUNG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</si>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</sst>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7" borderId="1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4" borderId="2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3" borderId="20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682523148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03T13:20:03"/>
        <d v="2023-04-03T13:21:01"/>
        <d v="2023-04-03T13:22:01"/>
        <d v="2023-05-03T10:38:21"/>
        <n v="0"/>
      </sharedItems>
    </cacheField>
    <cacheField name="Email Address" numFmtId="0">
      <sharedItems containsNumber="1" containsInteger="1" containsMixedTypes="1" count="2">
        <s v="erwi009@brin.go.id"/>
        <n v="0"/>
      </sharedItems>
    </cacheField>
    <cacheField name="Full Name" numFmtId="0">
      <sharedItems containsNumber="1" containsInteger="1" containsMixedTypes="1" count="2">
        <s v="Erwien Yuliansyah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9">
        <s v="Security [Security Functions]"/>
        <s v="Gedung Pameran [Ruangan ]"/>
        <s v="Gedung Pameran [Toilet]"/>
        <s v="Gedung Pameran [ Halaman]"/>
        <s v="Gedung Utama [Ruang Tamu]"/>
        <s v="Gedung Utama [ Ruang Penyimpanan Artefak]"/>
        <s v="Gedung Utama [ Ruang Kerja]"/>
        <s v="Gedung Utama [ Toilet]"/>
        <s v="Gedung Utama [ Halaman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3">
        <s v="Security"/>
        <s v="Gedung Pameran"/>
        <s v="Gedung Utam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4">
        <n v="0.903333333333333"/>
        <n v="0.91"/>
        <n v="0.89"/>
        <s v=" "/>
      </sharedItems>
    </cacheField>
    <cacheField name="Average Value Month" numFmtId="10">
      <sharedItems containsNumber="1" containsMixedTypes="1" count="4">
        <n v="0.903333333333333"/>
        <n v="0.91"/>
        <n v="0.89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1"/>
    <x v="2"/>
    <x v="1"/>
    <x v="1"/>
    <x v="0"/>
    <x v="0"/>
    <x v="0"/>
    <x v="0"/>
    <x v="0"/>
    <x v="0"/>
    <x v="0"/>
  </r>
  <r>
    <x v="0"/>
    <x v="0"/>
    <x v="0"/>
    <x v="0"/>
    <x v="0"/>
    <x v="6"/>
    <x v="1"/>
    <x v="2"/>
    <x v="1"/>
    <x v="1"/>
    <x v="0"/>
    <x v="0"/>
    <x v="0"/>
    <x v="0"/>
    <x v="0"/>
    <x v="0"/>
    <x v="0"/>
  </r>
  <r>
    <x v="0"/>
    <x v="0"/>
    <x v="0"/>
    <x v="0"/>
    <x v="0"/>
    <x v="7"/>
    <x v="1"/>
    <x v="2"/>
    <x v="1"/>
    <x v="1"/>
    <x v="0"/>
    <x v="0"/>
    <x v="0"/>
    <x v="0"/>
    <x v="0"/>
    <x v="0"/>
    <x v="0"/>
  </r>
  <r>
    <x v="0"/>
    <x v="0"/>
    <x v="0"/>
    <x v="0"/>
    <x v="0"/>
    <x v="8"/>
    <x v="1"/>
    <x v="2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1"/>
    <x v="1"/>
    <x v="1"/>
    <x v="1"/>
    <x v="1"/>
    <x v="1"/>
    <x v="1"/>
    <x v="0"/>
    <x v="0"/>
    <x v="0"/>
    <x v="0"/>
  </r>
  <r>
    <x v="1"/>
    <x v="0"/>
    <x v="0"/>
    <x v="1"/>
    <x v="1"/>
    <x v="2"/>
    <x v="1"/>
    <x v="1"/>
    <x v="1"/>
    <x v="1"/>
    <x v="1"/>
    <x v="1"/>
    <x v="1"/>
    <x v="0"/>
    <x v="0"/>
    <x v="0"/>
    <x v="0"/>
  </r>
  <r>
    <x v="1"/>
    <x v="0"/>
    <x v="0"/>
    <x v="1"/>
    <x v="1"/>
    <x v="3"/>
    <x v="1"/>
    <x v="1"/>
    <x v="1"/>
    <x v="1"/>
    <x v="1"/>
    <x v="1"/>
    <x v="1"/>
    <x v="0"/>
    <x v="0"/>
    <x v="0"/>
    <x v="0"/>
  </r>
  <r>
    <x v="1"/>
    <x v="0"/>
    <x v="0"/>
    <x v="1"/>
    <x v="1"/>
    <x v="4"/>
    <x v="0"/>
    <x v="2"/>
    <x v="1"/>
    <x v="0"/>
    <x v="1"/>
    <x v="1"/>
    <x v="1"/>
    <x v="0"/>
    <x v="0"/>
    <x v="0"/>
    <x v="0"/>
  </r>
  <r>
    <x v="1"/>
    <x v="0"/>
    <x v="0"/>
    <x v="1"/>
    <x v="1"/>
    <x v="5"/>
    <x v="1"/>
    <x v="2"/>
    <x v="1"/>
    <x v="1"/>
    <x v="1"/>
    <x v="1"/>
    <x v="1"/>
    <x v="0"/>
    <x v="0"/>
    <x v="0"/>
    <x v="0"/>
  </r>
  <r>
    <x v="1"/>
    <x v="0"/>
    <x v="0"/>
    <x v="1"/>
    <x v="1"/>
    <x v="6"/>
    <x v="1"/>
    <x v="2"/>
    <x v="1"/>
    <x v="1"/>
    <x v="1"/>
    <x v="1"/>
    <x v="1"/>
    <x v="0"/>
    <x v="0"/>
    <x v="0"/>
    <x v="0"/>
  </r>
  <r>
    <x v="1"/>
    <x v="0"/>
    <x v="0"/>
    <x v="1"/>
    <x v="1"/>
    <x v="7"/>
    <x v="1"/>
    <x v="2"/>
    <x v="1"/>
    <x v="1"/>
    <x v="1"/>
    <x v="1"/>
    <x v="1"/>
    <x v="0"/>
    <x v="0"/>
    <x v="0"/>
    <x v="0"/>
  </r>
  <r>
    <x v="1"/>
    <x v="0"/>
    <x v="0"/>
    <x v="1"/>
    <x v="1"/>
    <x v="8"/>
    <x v="1"/>
    <x v="2"/>
    <x v="1"/>
    <x v="1"/>
    <x v="1"/>
    <x v="1"/>
    <x v="1"/>
    <x v="0"/>
    <x v="0"/>
    <x v="0"/>
    <x v="0"/>
  </r>
  <r>
    <x v="2"/>
    <x v="0"/>
    <x v="0"/>
    <x v="2"/>
    <x v="1"/>
    <x v="0"/>
    <x v="1"/>
    <x v="0"/>
    <x v="0"/>
    <x v="1"/>
    <x v="2"/>
    <x v="2"/>
    <x v="2"/>
    <x v="1"/>
    <x v="1"/>
    <x v="0"/>
    <x v="0"/>
  </r>
  <r>
    <x v="2"/>
    <x v="0"/>
    <x v="0"/>
    <x v="2"/>
    <x v="1"/>
    <x v="1"/>
    <x v="1"/>
    <x v="1"/>
    <x v="1"/>
    <x v="1"/>
    <x v="2"/>
    <x v="2"/>
    <x v="2"/>
    <x v="1"/>
    <x v="1"/>
    <x v="0"/>
    <x v="0"/>
  </r>
  <r>
    <x v="2"/>
    <x v="0"/>
    <x v="0"/>
    <x v="2"/>
    <x v="1"/>
    <x v="2"/>
    <x v="1"/>
    <x v="1"/>
    <x v="1"/>
    <x v="1"/>
    <x v="2"/>
    <x v="2"/>
    <x v="2"/>
    <x v="1"/>
    <x v="1"/>
    <x v="0"/>
    <x v="0"/>
  </r>
  <r>
    <x v="2"/>
    <x v="0"/>
    <x v="0"/>
    <x v="2"/>
    <x v="1"/>
    <x v="3"/>
    <x v="0"/>
    <x v="1"/>
    <x v="1"/>
    <x v="0"/>
    <x v="2"/>
    <x v="2"/>
    <x v="2"/>
    <x v="1"/>
    <x v="1"/>
    <x v="0"/>
    <x v="0"/>
  </r>
  <r>
    <x v="2"/>
    <x v="0"/>
    <x v="0"/>
    <x v="2"/>
    <x v="1"/>
    <x v="4"/>
    <x v="0"/>
    <x v="2"/>
    <x v="1"/>
    <x v="0"/>
    <x v="2"/>
    <x v="2"/>
    <x v="2"/>
    <x v="1"/>
    <x v="1"/>
    <x v="0"/>
    <x v="0"/>
  </r>
  <r>
    <x v="2"/>
    <x v="0"/>
    <x v="0"/>
    <x v="2"/>
    <x v="1"/>
    <x v="5"/>
    <x v="1"/>
    <x v="2"/>
    <x v="1"/>
    <x v="1"/>
    <x v="2"/>
    <x v="2"/>
    <x v="2"/>
    <x v="1"/>
    <x v="1"/>
    <x v="0"/>
    <x v="0"/>
  </r>
  <r>
    <x v="2"/>
    <x v="0"/>
    <x v="0"/>
    <x v="2"/>
    <x v="1"/>
    <x v="6"/>
    <x v="1"/>
    <x v="2"/>
    <x v="1"/>
    <x v="1"/>
    <x v="2"/>
    <x v="2"/>
    <x v="2"/>
    <x v="1"/>
    <x v="1"/>
    <x v="0"/>
    <x v="0"/>
  </r>
  <r>
    <x v="2"/>
    <x v="0"/>
    <x v="0"/>
    <x v="2"/>
    <x v="1"/>
    <x v="7"/>
    <x v="1"/>
    <x v="2"/>
    <x v="1"/>
    <x v="1"/>
    <x v="2"/>
    <x v="2"/>
    <x v="2"/>
    <x v="1"/>
    <x v="1"/>
    <x v="0"/>
    <x v="0"/>
  </r>
  <r>
    <x v="2"/>
    <x v="0"/>
    <x v="0"/>
    <x v="2"/>
    <x v="1"/>
    <x v="8"/>
    <x v="0"/>
    <x v="2"/>
    <x v="1"/>
    <x v="0"/>
    <x v="2"/>
    <x v="2"/>
    <x v="2"/>
    <x v="1"/>
    <x v="1"/>
    <x v="0"/>
    <x v="0"/>
  </r>
  <r>
    <x v="3"/>
    <x v="0"/>
    <x v="0"/>
    <x v="3"/>
    <x v="2"/>
    <x v="0"/>
    <x v="1"/>
    <x v="0"/>
    <x v="0"/>
    <x v="1"/>
    <x v="3"/>
    <x v="3"/>
    <x v="3"/>
    <x v="2"/>
    <x v="2"/>
    <x v="1"/>
    <x v="1"/>
  </r>
  <r>
    <x v="3"/>
    <x v="0"/>
    <x v="0"/>
    <x v="3"/>
    <x v="2"/>
    <x v="1"/>
    <x v="1"/>
    <x v="1"/>
    <x v="1"/>
    <x v="1"/>
    <x v="3"/>
    <x v="3"/>
    <x v="3"/>
    <x v="2"/>
    <x v="2"/>
    <x v="1"/>
    <x v="1"/>
  </r>
  <r>
    <x v="3"/>
    <x v="0"/>
    <x v="0"/>
    <x v="3"/>
    <x v="2"/>
    <x v="2"/>
    <x v="1"/>
    <x v="1"/>
    <x v="1"/>
    <x v="1"/>
    <x v="3"/>
    <x v="3"/>
    <x v="3"/>
    <x v="2"/>
    <x v="2"/>
    <x v="1"/>
    <x v="1"/>
  </r>
  <r>
    <x v="3"/>
    <x v="0"/>
    <x v="0"/>
    <x v="3"/>
    <x v="2"/>
    <x v="3"/>
    <x v="1"/>
    <x v="1"/>
    <x v="1"/>
    <x v="1"/>
    <x v="3"/>
    <x v="3"/>
    <x v="3"/>
    <x v="2"/>
    <x v="2"/>
    <x v="1"/>
    <x v="1"/>
  </r>
  <r>
    <x v="3"/>
    <x v="0"/>
    <x v="0"/>
    <x v="3"/>
    <x v="2"/>
    <x v="4"/>
    <x v="1"/>
    <x v="2"/>
    <x v="1"/>
    <x v="1"/>
    <x v="3"/>
    <x v="3"/>
    <x v="3"/>
    <x v="2"/>
    <x v="2"/>
    <x v="1"/>
    <x v="1"/>
  </r>
  <r>
    <x v="3"/>
    <x v="0"/>
    <x v="0"/>
    <x v="3"/>
    <x v="2"/>
    <x v="5"/>
    <x v="1"/>
    <x v="2"/>
    <x v="1"/>
    <x v="1"/>
    <x v="3"/>
    <x v="3"/>
    <x v="3"/>
    <x v="2"/>
    <x v="2"/>
    <x v="1"/>
    <x v="1"/>
  </r>
  <r>
    <x v="3"/>
    <x v="0"/>
    <x v="0"/>
    <x v="3"/>
    <x v="2"/>
    <x v="6"/>
    <x v="1"/>
    <x v="2"/>
    <x v="1"/>
    <x v="1"/>
    <x v="3"/>
    <x v="3"/>
    <x v="3"/>
    <x v="2"/>
    <x v="2"/>
    <x v="1"/>
    <x v="1"/>
  </r>
  <r>
    <x v="3"/>
    <x v="0"/>
    <x v="0"/>
    <x v="3"/>
    <x v="2"/>
    <x v="7"/>
    <x v="1"/>
    <x v="2"/>
    <x v="1"/>
    <x v="1"/>
    <x v="3"/>
    <x v="3"/>
    <x v="3"/>
    <x v="2"/>
    <x v="2"/>
    <x v="1"/>
    <x v="1"/>
  </r>
  <r>
    <x v="3"/>
    <x v="0"/>
    <x v="0"/>
    <x v="3"/>
    <x v="2"/>
    <x v="8"/>
    <x v="1"/>
    <x v="2"/>
    <x v="1"/>
    <x v="1"/>
    <x v="3"/>
    <x v="3"/>
    <x v="3"/>
    <x v="2"/>
    <x v="2"/>
    <x v="1"/>
    <x v="1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  <r>
    <x v="4"/>
    <x v="1"/>
    <x v="1"/>
    <x v="4"/>
    <x v="1"/>
    <x v="0"/>
    <x v="2"/>
    <x v="0"/>
    <x v="0"/>
    <x v="2"/>
    <x v="4"/>
    <x v="4"/>
    <x v="4"/>
    <x v="3"/>
    <x v="3"/>
    <x v="2"/>
    <x v="2"/>
  </r>
  <r>
    <x v="4"/>
    <x v="1"/>
    <x v="1"/>
    <x v="4"/>
    <x v="1"/>
    <x v="1"/>
    <x v="2"/>
    <x v="1"/>
    <x v="1"/>
    <x v="2"/>
    <x v="4"/>
    <x v="4"/>
    <x v="4"/>
    <x v="3"/>
    <x v="3"/>
    <x v="2"/>
    <x v="2"/>
  </r>
  <r>
    <x v="4"/>
    <x v="1"/>
    <x v="1"/>
    <x v="4"/>
    <x v="1"/>
    <x v="2"/>
    <x v="2"/>
    <x v="1"/>
    <x v="1"/>
    <x v="2"/>
    <x v="4"/>
    <x v="4"/>
    <x v="4"/>
    <x v="3"/>
    <x v="3"/>
    <x v="2"/>
    <x v="2"/>
  </r>
  <r>
    <x v="4"/>
    <x v="1"/>
    <x v="1"/>
    <x v="4"/>
    <x v="1"/>
    <x v="3"/>
    <x v="2"/>
    <x v="1"/>
    <x v="1"/>
    <x v="2"/>
    <x v="4"/>
    <x v="4"/>
    <x v="4"/>
    <x v="3"/>
    <x v="3"/>
    <x v="2"/>
    <x v="2"/>
  </r>
  <r>
    <x v="4"/>
    <x v="1"/>
    <x v="1"/>
    <x v="4"/>
    <x v="1"/>
    <x v="4"/>
    <x v="2"/>
    <x v="2"/>
    <x v="1"/>
    <x v="2"/>
    <x v="4"/>
    <x v="4"/>
    <x v="4"/>
    <x v="3"/>
    <x v="3"/>
    <x v="2"/>
    <x v="2"/>
  </r>
  <r>
    <x v="4"/>
    <x v="1"/>
    <x v="1"/>
    <x v="4"/>
    <x v="1"/>
    <x v="5"/>
    <x v="2"/>
    <x v="2"/>
    <x v="1"/>
    <x v="2"/>
    <x v="4"/>
    <x v="4"/>
    <x v="4"/>
    <x v="3"/>
    <x v="3"/>
    <x v="2"/>
    <x v="2"/>
  </r>
  <r>
    <x v="4"/>
    <x v="1"/>
    <x v="1"/>
    <x v="4"/>
    <x v="1"/>
    <x v="6"/>
    <x v="2"/>
    <x v="2"/>
    <x v="1"/>
    <x v="2"/>
    <x v="4"/>
    <x v="4"/>
    <x v="4"/>
    <x v="3"/>
    <x v="3"/>
    <x v="2"/>
    <x v="2"/>
  </r>
  <r>
    <x v="4"/>
    <x v="1"/>
    <x v="1"/>
    <x v="4"/>
    <x v="1"/>
    <x v="7"/>
    <x v="2"/>
    <x v="2"/>
    <x v="1"/>
    <x v="2"/>
    <x v="4"/>
    <x v="4"/>
    <x v="4"/>
    <x v="3"/>
    <x v="3"/>
    <x v="2"/>
    <x v="2"/>
  </r>
  <r>
    <x v="4"/>
    <x v="1"/>
    <x v="1"/>
    <x v="4"/>
    <x v="1"/>
    <x v="8"/>
    <x v="2"/>
    <x v="2"/>
    <x v="1"/>
    <x v="2"/>
    <x v="4"/>
    <x v="4"/>
    <x v="4"/>
    <x v="3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3"/>
        <item x="1"/>
        <item x="2"/>
        <item x="8"/>
        <item x="6"/>
        <item x="5"/>
        <item x="7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6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3"/>
        <item x="1"/>
        <item x="2"/>
        <item x="8"/>
        <item x="6"/>
        <item x="5"/>
        <item x="7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pane ySplit="1" topLeftCell="A2" activePane="bottomLeft" state="frozen"/>
      <selection/>
      <selection pane="bottomLeft" activeCell="I8" sqref="I8"/>
    </sheetView>
  </sheetViews>
  <sheetFormatPr defaultColWidth="12.6285714285714" defaultRowHeight="15.75" customHeight="1" outlineLevelRow="4"/>
  <cols>
    <col min="1" max="1" width="18.8761904761905" customWidth="1"/>
    <col min="2" max="2" width="22.1333333333333" customWidth="1"/>
    <col min="3" max="5" width="18.8761904761905" customWidth="1"/>
    <col min="6" max="6" width="28" customWidth="1"/>
    <col min="7" max="7" width="18.8761904761905" customWidth="1"/>
    <col min="8" max="8" width="23.247619047619" customWidth="1"/>
    <col min="9" max="9" width="18.8761904761905" customWidth="1"/>
    <col min="10" max="10" width="37.1333333333333" customWidth="1"/>
    <col min="11" max="28" width="18.8761904761905" customWidth="1"/>
  </cols>
  <sheetData>
    <row r="1" customHeight="1" spans="1:1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</row>
    <row r="2" customHeight="1" spans="1:13">
      <c r="A2" s="88">
        <v>45019.5555959606</v>
      </c>
      <c r="B2" s="82" t="s">
        <v>13</v>
      </c>
      <c r="C2" s="82" t="s">
        <v>14</v>
      </c>
      <c r="D2" s="89">
        <v>44951</v>
      </c>
      <c r="E2" s="82" t="s">
        <v>15</v>
      </c>
      <c r="F2" s="82" t="s">
        <v>16</v>
      </c>
      <c r="G2" s="82" t="s">
        <v>16</v>
      </c>
      <c r="H2" s="82" t="s">
        <v>16</v>
      </c>
      <c r="I2" s="82" t="s">
        <v>15</v>
      </c>
      <c r="J2" s="82" t="s">
        <v>16</v>
      </c>
      <c r="K2" s="82" t="s">
        <v>16</v>
      </c>
      <c r="L2" s="82" t="s">
        <v>16</v>
      </c>
      <c r="M2" s="82" t="s">
        <v>16</v>
      </c>
    </row>
    <row r="3" customHeight="1" spans="1:13">
      <c r="A3" s="88">
        <v>45019.5562578241</v>
      </c>
      <c r="B3" s="82" t="s">
        <v>13</v>
      </c>
      <c r="C3" s="82" t="s">
        <v>14</v>
      </c>
      <c r="D3" s="89">
        <v>44982</v>
      </c>
      <c r="E3" s="82" t="s">
        <v>15</v>
      </c>
      <c r="F3" s="82" t="s">
        <v>16</v>
      </c>
      <c r="G3" s="82" t="s">
        <v>16</v>
      </c>
      <c r="H3" s="82" t="s">
        <v>16</v>
      </c>
      <c r="I3" s="82" t="s">
        <v>15</v>
      </c>
      <c r="J3" s="82" t="s">
        <v>16</v>
      </c>
      <c r="K3" s="82" t="s">
        <v>16</v>
      </c>
      <c r="L3" s="82" t="s">
        <v>16</v>
      </c>
      <c r="M3" s="82" t="s">
        <v>16</v>
      </c>
    </row>
    <row r="4" customHeight="1" spans="1:13">
      <c r="A4" s="88">
        <v>45019.5569535417</v>
      </c>
      <c r="B4" s="82" t="s">
        <v>13</v>
      </c>
      <c r="C4" s="82" t="s">
        <v>14</v>
      </c>
      <c r="D4" s="89">
        <v>45010</v>
      </c>
      <c r="E4" s="82" t="s">
        <v>16</v>
      </c>
      <c r="F4" s="82" t="s">
        <v>16</v>
      </c>
      <c r="G4" s="82" t="s">
        <v>16</v>
      </c>
      <c r="H4" s="82" t="s">
        <v>15</v>
      </c>
      <c r="I4" s="82" t="s">
        <v>15</v>
      </c>
      <c r="J4" s="82" t="s">
        <v>16</v>
      </c>
      <c r="K4" s="82" t="s">
        <v>16</v>
      </c>
      <c r="L4" s="82" t="s">
        <v>16</v>
      </c>
      <c r="M4" s="82" t="s">
        <v>15</v>
      </c>
    </row>
    <row r="5" customHeight="1" spans="1:13">
      <c r="A5" s="88">
        <v>45049.4432998611</v>
      </c>
      <c r="B5" s="82" t="s">
        <v>13</v>
      </c>
      <c r="C5" s="82" t="s">
        <v>14</v>
      </c>
      <c r="D5" s="89">
        <v>45041</v>
      </c>
      <c r="E5" s="82" t="s">
        <v>16</v>
      </c>
      <c r="F5" s="82" t="s">
        <v>16</v>
      </c>
      <c r="G5" s="82" t="s">
        <v>16</v>
      </c>
      <c r="H5" s="82" t="s">
        <v>16</v>
      </c>
      <c r="I5" s="82" t="s">
        <v>16</v>
      </c>
      <c r="J5" s="82" t="s">
        <v>16</v>
      </c>
      <c r="K5" s="82" t="s">
        <v>16</v>
      </c>
      <c r="L5" s="82" t="s">
        <v>16</v>
      </c>
      <c r="M5" s="8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17</v>
      </c>
      <c r="B1" s="82" t="s">
        <v>18</v>
      </c>
      <c r="C1" s="82" t="s">
        <v>19</v>
      </c>
      <c r="E1" s="82" t="s">
        <v>20</v>
      </c>
      <c r="F1" s="82" t="s">
        <v>21</v>
      </c>
      <c r="G1" s="82" t="s">
        <v>22</v>
      </c>
      <c r="I1" s="82" t="s">
        <v>23</v>
      </c>
    </row>
    <row r="2" customHeight="1" spans="1:9">
      <c r="A2" s="82" t="s">
        <v>24</v>
      </c>
      <c r="B2" s="82">
        <v>100</v>
      </c>
      <c r="C2" s="82" t="s">
        <v>25</v>
      </c>
      <c r="E2" s="82" t="s">
        <v>26</v>
      </c>
      <c r="F2" s="82" t="s">
        <v>27</v>
      </c>
      <c r="G2" s="82">
        <v>1</v>
      </c>
      <c r="I2" s="68" t="s">
        <v>28</v>
      </c>
    </row>
    <row r="3" customHeight="1" spans="1:9">
      <c r="A3" s="82" t="s">
        <v>15</v>
      </c>
      <c r="B3" s="82">
        <v>95</v>
      </c>
      <c r="C3" s="82" t="s">
        <v>29</v>
      </c>
      <c r="E3" s="82" t="s">
        <v>30</v>
      </c>
      <c r="F3" s="82" t="s">
        <v>31</v>
      </c>
      <c r="G3" s="82">
        <v>2</v>
      </c>
      <c r="I3" s="68" t="s">
        <v>32</v>
      </c>
    </row>
    <row r="4" customHeight="1" spans="1:9">
      <c r="A4" s="82" t="s">
        <v>16</v>
      </c>
      <c r="B4" s="82">
        <v>89</v>
      </c>
      <c r="C4" s="82" t="s">
        <v>33</v>
      </c>
      <c r="E4" s="82" t="s">
        <v>34</v>
      </c>
      <c r="F4" s="82" t="s">
        <v>35</v>
      </c>
      <c r="G4" s="82">
        <v>3</v>
      </c>
      <c r="I4" s="68" t="s">
        <v>36</v>
      </c>
    </row>
    <row r="5" customHeight="1" spans="1:9">
      <c r="A5" s="82" t="s">
        <v>37</v>
      </c>
      <c r="B5" s="82">
        <v>74</v>
      </c>
      <c r="C5" s="82" t="s">
        <v>38</v>
      </c>
      <c r="E5" s="82" t="s">
        <v>39</v>
      </c>
      <c r="F5" s="82" t="s">
        <v>40</v>
      </c>
      <c r="G5" s="82">
        <v>4</v>
      </c>
      <c r="I5" s="68" t="s">
        <v>41</v>
      </c>
    </row>
    <row r="6" customHeight="1" spans="5:9">
      <c r="E6" s="82" t="s">
        <v>42</v>
      </c>
      <c r="F6" s="82" t="s">
        <v>43</v>
      </c>
      <c r="G6" s="82">
        <v>5</v>
      </c>
      <c r="I6" s="68" t="s">
        <v>44</v>
      </c>
    </row>
    <row r="7" customHeight="1" spans="5:9">
      <c r="E7" s="82" t="s">
        <v>45</v>
      </c>
      <c r="F7" s="82" t="s">
        <v>46</v>
      </c>
      <c r="G7" s="82">
        <v>6</v>
      </c>
      <c r="I7" s="68" t="s">
        <v>47</v>
      </c>
    </row>
    <row r="8" customHeight="1" spans="5:9">
      <c r="E8" s="82" t="s">
        <v>48</v>
      </c>
      <c r="F8" s="82" t="s">
        <v>49</v>
      </c>
      <c r="G8" s="82">
        <v>7</v>
      </c>
      <c r="I8" s="68" t="s">
        <v>50</v>
      </c>
    </row>
    <row r="9" customHeight="1" spans="5:9">
      <c r="E9" s="82" t="s">
        <v>51</v>
      </c>
      <c r="F9" s="82" t="s">
        <v>52</v>
      </c>
      <c r="G9" s="82">
        <v>8</v>
      </c>
      <c r="I9" s="68" t="s">
        <v>53</v>
      </c>
    </row>
    <row r="10" customHeight="1" spans="5:9">
      <c r="E10" s="82" t="s">
        <v>54</v>
      </c>
      <c r="F10" s="82" t="s">
        <v>55</v>
      </c>
      <c r="G10" s="82">
        <v>9</v>
      </c>
      <c r="I10" s="68" t="s">
        <v>56</v>
      </c>
    </row>
    <row r="11" customHeight="1" spans="5:9">
      <c r="E11" s="82" t="s">
        <v>57</v>
      </c>
      <c r="F11" s="82" t="s">
        <v>58</v>
      </c>
      <c r="G11" s="82">
        <v>10</v>
      </c>
      <c r="I11" s="68" t="s">
        <v>59</v>
      </c>
    </row>
    <row r="12" customHeight="1" spans="5:9">
      <c r="E12" s="82" t="s">
        <v>60</v>
      </c>
      <c r="F12" s="82" t="s">
        <v>61</v>
      </c>
      <c r="G12" s="82">
        <v>11</v>
      </c>
      <c r="I12" s="68" t="s">
        <v>62</v>
      </c>
    </row>
    <row r="13" customHeight="1" spans="5:9">
      <c r="E13" s="82" t="s">
        <v>63</v>
      </c>
      <c r="F13" s="82" t="s">
        <v>64</v>
      </c>
      <c r="G13" s="82">
        <v>12</v>
      </c>
      <c r="I13" s="68" t="s">
        <v>65</v>
      </c>
    </row>
    <row r="14" customHeight="1" spans="9:9">
      <c r="I14" s="68" t="s">
        <v>66</v>
      </c>
    </row>
    <row r="15" customHeight="1" spans="9:9">
      <c r="I15" s="68" t="s">
        <v>67</v>
      </c>
    </row>
    <row r="16" customHeight="1" spans="9:9">
      <c r="I16" s="68" t="s">
        <v>68</v>
      </c>
    </row>
    <row r="17" customHeight="1" spans="9:9">
      <c r="I17" s="68" t="s">
        <v>69</v>
      </c>
    </row>
    <row r="18" customHeight="1" spans="9:9">
      <c r="I18" s="68" t="s">
        <v>70</v>
      </c>
    </row>
    <row r="19" customHeight="1" spans="9:9">
      <c r="I19" s="68" t="s">
        <v>71</v>
      </c>
    </row>
    <row r="20" customHeight="1" spans="9:9">
      <c r="I20" s="68" t="s">
        <v>72</v>
      </c>
    </row>
    <row r="21" customHeight="1" spans="9:9">
      <c r="I21" s="68" t="s">
        <v>73</v>
      </c>
    </row>
    <row r="22" customHeight="1" spans="9:9">
      <c r="I22" s="68" t="s">
        <v>74</v>
      </c>
    </row>
    <row r="23" customHeight="1" spans="9:9">
      <c r="I23" s="68" t="s">
        <v>75</v>
      </c>
    </row>
    <row r="24" customHeight="1" spans="9:9">
      <c r="I24" s="68" t="s">
        <v>76</v>
      </c>
    </row>
    <row r="25" customHeight="1" spans="9:9">
      <c r="I25" s="68" t="s">
        <v>77</v>
      </c>
    </row>
    <row r="26" customHeight="1" spans="9:9">
      <c r="I26" s="68" t="s">
        <v>78</v>
      </c>
    </row>
    <row r="27" customHeight="1" spans="9:9">
      <c r="I27" s="68" t="s">
        <v>79</v>
      </c>
    </row>
    <row r="28" customHeight="1" spans="9:9">
      <c r="I28" s="68" t="s">
        <v>80</v>
      </c>
    </row>
    <row r="29" customHeight="1" spans="9:9">
      <c r="I29" s="68" t="s">
        <v>81</v>
      </c>
    </row>
    <row r="30" customHeight="1" spans="9:9">
      <c r="I30" s="68" t="s">
        <v>82</v>
      </c>
    </row>
    <row r="31" customHeight="1" spans="9:9">
      <c r="I31" s="68" t="s">
        <v>83</v>
      </c>
    </row>
    <row r="32" customHeight="1" spans="9:9">
      <c r="I32" s="68" t="s">
        <v>84</v>
      </c>
    </row>
    <row r="33" customHeight="1" spans="9:9">
      <c r="I33" s="68" t="s">
        <v>85</v>
      </c>
    </row>
    <row r="34" customHeight="1" spans="9:9">
      <c r="I34" s="68" t="s">
        <v>86</v>
      </c>
    </row>
    <row r="35" customHeight="1" spans="9:9">
      <c r="I35" s="68" t="s">
        <v>87</v>
      </c>
    </row>
    <row r="36" customHeight="1" spans="9:9">
      <c r="I36" s="68" t="s">
        <v>88</v>
      </c>
    </row>
    <row r="37" customHeight="1" spans="9:9">
      <c r="I37" s="68" t="s">
        <v>89</v>
      </c>
    </row>
    <row r="38" customHeight="1" spans="9:9">
      <c r="I38" s="68" t="s">
        <v>90</v>
      </c>
    </row>
    <row r="39" customHeight="1" spans="9:9">
      <c r="I39" s="68" t="s">
        <v>91</v>
      </c>
    </row>
    <row r="40" customHeight="1" spans="9:9">
      <c r="I40" s="68" t="s">
        <v>92</v>
      </c>
    </row>
    <row r="41" customHeight="1" spans="9:9">
      <c r="I41" s="68" t="s">
        <v>93</v>
      </c>
    </row>
    <row r="42" customHeight="1" spans="9:9">
      <c r="I42" s="68" t="s">
        <v>94</v>
      </c>
    </row>
    <row r="43" customHeight="1" spans="9:9">
      <c r="I43" s="68" t="s">
        <v>95</v>
      </c>
    </row>
    <row r="44" customHeight="1" spans="9:9">
      <c r="I44" s="68" t="s">
        <v>96</v>
      </c>
    </row>
    <row r="45" customHeight="1" spans="9:9">
      <c r="I45" s="68" t="s">
        <v>97</v>
      </c>
    </row>
    <row r="46" customHeight="1" spans="9:9">
      <c r="I46" s="68" t="s">
        <v>98</v>
      </c>
    </row>
    <row r="47" customHeight="1" spans="9:9">
      <c r="I47" s="68" t="s">
        <v>99</v>
      </c>
    </row>
    <row r="48" customHeight="1" spans="9:9">
      <c r="I48" s="68" t="s">
        <v>100</v>
      </c>
    </row>
    <row r="49" customHeight="1" spans="9:9">
      <c r="I49" s="68" t="s">
        <v>101</v>
      </c>
    </row>
    <row r="50" customHeight="1" spans="9:9">
      <c r="I50" s="68" t="s">
        <v>102</v>
      </c>
    </row>
    <row r="51" customHeight="1" spans="9:9">
      <c r="I51" s="68" t="s">
        <v>103</v>
      </c>
    </row>
    <row r="52" customHeight="1" spans="9:9">
      <c r="I52" s="68" t="s">
        <v>104</v>
      </c>
    </row>
    <row r="53" customHeight="1" spans="9:9">
      <c r="I53" s="68" t="s">
        <v>105</v>
      </c>
    </row>
    <row r="54" customHeight="1" spans="9:9">
      <c r="I54" s="68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28" workbookViewId="0">
      <selection activeCell="H2" sqref="H2:I37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107</v>
      </c>
      <c r="F1" s="82" t="s">
        <v>108</v>
      </c>
      <c r="G1" s="82" t="s">
        <v>109</v>
      </c>
      <c r="H1" s="82" t="s">
        <v>110</v>
      </c>
      <c r="I1" s="82" t="s">
        <v>108</v>
      </c>
      <c r="J1" s="82" t="s">
        <v>111</v>
      </c>
      <c r="K1" s="87" t="s">
        <v>112</v>
      </c>
      <c r="L1" s="82" t="s">
        <v>113</v>
      </c>
      <c r="M1" s="82" t="s">
        <v>114</v>
      </c>
      <c r="N1" s="82" t="s">
        <v>115</v>
      </c>
      <c r="O1" s="82" t="s">
        <v>116</v>
      </c>
      <c r="P1" s="82" t="s">
        <v>117</v>
      </c>
      <c r="Q1" s="82" t="s">
        <v>118</v>
      </c>
      <c r="R1" s="82" t="s">
        <v>119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45019.5555959606</v>
      </c>
      <c r="B2" s="68" t="str">
        <f ca="1">INDIRECT(ADDRESS(2+QUOTIENT(ROW()-2,COUNTA('Form Responses 1'!$1:$1)-4),2,,TRUE,"Form Responses 1"))</f>
        <v>erwi009@brin.go.id</v>
      </c>
      <c r="C2" s="68" t="str">
        <f ca="1">INDIRECT(ADDRESS(2+QUOTIENT(ROW()-2,COUNTA('Form Responses 1'!$1:$1)-4),3,,TRUE,"Form Responses 1"))</f>
        <v>Erwien Yuliansyah</v>
      </c>
      <c r="D2" s="84">
        <f ca="1">INDIRECT(ADDRESS(2+QUOTIENT(ROW()-2,COUNTA('Form Responses 1'!$1:$1)-4),4,,TRUE,"Form Responses 1"))</f>
        <v>44951</v>
      </c>
      <c r="E2" s="85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0.95</v>
      </c>
      <c r="L2" s="68">
        <f ca="1" t="shared" ref="L2:L1000" si="3">IF(ISBLANK(D2)," ",WEEKNUM(D2))</f>
        <v>4</v>
      </c>
      <c r="M2" s="68" t="str">
        <f ca="1" t="shared" ref="M2:M1000" si="4">IF(ISBLANK(A2)," ",CONCATENATE(TEXT($D2,"YYY")," - WEEK ",TEXT(WEEKNUM($D2),"00")))</f>
        <v>2023 - WEEK 04</v>
      </c>
      <c r="N2" s="68" t="str">
        <f ca="1" t="shared" ref="N2:N1000" si="5">IF(ISBLANK(A2)," ",CONCATENATE(TEXT($D2,"YYY")," - MONTH ",TEXT($D2,"MM")))</f>
        <v>2023 - MONTH 01</v>
      </c>
      <c r="O2" s="86">
        <f ca="1" t="shared" ref="O2:P2" si="6">IFERROR(AVERAGEIF(M:M,M2,$K:$K)," ")</f>
        <v>0.903333333333333</v>
      </c>
      <c r="P2" s="86">
        <f ca="1" t="shared" si="6"/>
        <v>0.903333333333333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45019.5555959606</v>
      </c>
      <c r="B3" s="68" t="str">
        <f ca="1">INDIRECT(ADDRESS(2+QUOTIENT(ROW()-2,COUNTA('Form Responses 1'!$1:$1)-4),2,,TRUE,"Form Responses 1"))</f>
        <v>erwi009@brin.go.id</v>
      </c>
      <c r="C3" s="68" t="str">
        <f ca="1">INDIRECT(ADDRESS(2+QUOTIENT(ROW()-2,COUNTA('Form Responses 1'!$1:$1)-4),3,,TRUE,"Form Responses 1"))</f>
        <v>Erwien Yuliansyah</v>
      </c>
      <c r="D3" s="84">
        <f ca="1">INDIRECT(ADDRESS(2+QUOTIENT(ROW()-2,COUNTA('Form Responses 1'!$1:$1)-4),4,,TRUE,"Form Responses 1"))</f>
        <v>44951</v>
      </c>
      <c r="E3" s="85">
        <f ca="1" t="shared" si="0"/>
        <v>3</v>
      </c>
      <c r="F3" s="68" t="str">
        <f ca="1">IF(ISBLANK(A3)," ",INDIRECT(ADDRESS(1,5+MOD(ROW()-2,COUNTA('Form Responses 1'!$1:$1)-4),,TRUE,"Form Responses 1")))</f>
        <v>Gedung Pameran [Ruangan ]</v>
      </c>
      <c r="G3" s="68" t="str">
        <f ca="1">IF(ISBLANK(A3)," ",INDIRECT(ADDRESS(MATCH(A3,'Form Responses 1'!A:A,0),5+MOD(ROW()-2,COUNTA('Form Responses 1'!$1:$1)-4),,TRUE,"Form Responses 1")))</f>
        <v>CUKUP BAIK</v>
      </c>
      <c r="H3" s="86" t="str">
        <f ca="1" t="shared" si="1"/>
        <v>Gedung Pameran</v>
      </c>
      <c r="I3" s="86" t="str">
        <f ca="1" t="shared" ref="I3:I66" si="7">MID(F3,FIND("[",F3)+1,LEN(F3)-FIND("[",F3)-1)</f>
        <v>Ruangan </v>
      </c>
      <c r="J3" s="86" t="str">
        <f ca="1" t="shared" si="2"/>
        <v>CLEANING SERVICE</v>
      </c>
      <c r="K3" s="86">
        <f ca="1" t="array" ref="K3">IFERROR(INDEX(MASTER!B:B,MATCH(G3,MASTER!A:A,0))/100," ")</f>
        <v>0.89</v>
      </c>
      <c r="L3" s="68">
        <f ca="1" t="shared" si="3"/>
        <v>4</v>
      </c>
      <c r="M3" s="68" t="str">
        <f ca="1" t="shared" si="4"/>
        <v>2023 - WEEK 04</v>
      </c>
      <c r="N3" s="68" t="str">
        <f ca="1" t="shared" si="5"/>
        <v>2023 - MONTH 01</v>
      </c>
      <c r="O3" s="86">
        <f ca="1" t="shared" ref="O3:P3" si="8">IFERROR(AVERAGEIF(M:M,M3,$K:$K)," ")</f>
        <v>0.903333333333333</v>
      </c>
      <c r="P3" s="86">
        <f ca="1" t="shared" si="8"/>
        <v>0.903333333333333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45019.5555959606</v>
      </c>
      <c r="B4" s="68" t="str">
        <f ca="1">INDIRECT(ADDRESS(2+QUOTIENT(ROW()-2,COUNTA('Form Responses 1'!$1:$1)-4),2,,TRUE,"Form Responses 1"))</f>
        <v>erwi009@brin.go.id</v>
      </c>
      <c r="C4" s="68" t="str">
        <f ca="1">INDIRECT(ADDRESS(2+QUOTIENT(ROW()-2,COUNTA('Form Responses 1'!$1:$1)-4),3,,TRUE,"Form Responses 1"))</f>
        <v>Erwien Yuliansyah</v>
      </c>
      <c r="D4" s="84">
        <f ca="1">INDIRECT(ADDRESS(2+QUOTIENT(ROW()-2,COUNTA('Form Responses 1'!$1:$1)-4),4,,TRUE,"Form Responses 1"))</f>
        <v>44951</v>
      </c>
      <c r="E4" s="85">
        <f ca="1" t="shared" si="0"/>
        <v>3</v>
      </c>
      <c r="F4" s="68" t="str">
        <f ca="1">IF(ISBLANK(A4)," ",INDIRECT(ADDRESS(1,5+MOD(ROW()-2,COUNTA('Form Responses 1'!$1:$1)-4),,TRUE,"Form Responses 1")))</f>
        <v>Gedung Pameran [Toilet]</v>
      </c>
      <c r="G4" s="68" t="str">
        <f ca="1">IF(ISBLANK(A4)," ",INDIRECT(ADDRESS(MATCH(A4,'Form Responses 1'!A:A,0),5+MOD(ROW()-2,COUNTA('Form Responses 1'!$1:$1)-4),,TRUE,"Form Responses 1")))</f>
        <v>CUKUP BAIK</v>
      </c>
      <c r="H4" s="86" t="str">
        <f ca="1" t="shared" si="1"/>
        <v>Gedung Pameran</v>
      </c>
      <c r="I4" s="86" t="str">
        <f ca="1" t="shared" si="7"/>
        <v>Toilet</v>
      </c>
      <c r="J4" s="86" t="str">
        <f ca="1" t="shared" si="2"/>
        <v>CLEANING SERVICE</v>
      </c>
      <c r="K4" s="86">
        <f ca="1" t="array" ref="K4">IFERROR(INDEX(MASTER!B:B,MATCH(G4,MASTER!A:A,0))/100," ")</f>
        <v>0.89</v>
      </c>
      <c r="L4" s="68">
        <f ca="1" t="shared" si="3"/>
        <v>4</v>
      </c>
      <c r="M4" s="68" t="str">
        <f ca="1" t="shared" si="4"/>
        <v>2023 - WEEK 04</v>
      </c>
      <c r="N4" s="68" t="str">
        <f ca="1" t="shared" si="5"/>
        <v>2023 - MONTH 01</v>
      </c>
      <c r="O4" s="86">
        <f ca="1" t="shared" ref="O4:P4" si="9">IFERROR(AVERAGEIF(M:M,M4,$K:$K)," ")</f>
        <v>0.903333333333333</v>
      </c>
      <c r="P4" s="86">
        <f ca="1" t="shared" si="9"/>
        <v>0.903333333333333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45019.5555959606</v>
      </c>
      <c r="B5" s="68" t="str">
        <f ca="1">INDIRECT(ADDRESS(2+QUOTIENT(ROW()-2,COUNTA('Form Responses 1'!$1:$1)-4),2,,TRUE,"Form Responses 1"))</f>
        <v>erwi009@brin.go.id</v>
      </c>
      <c r="C5" s="68" t="str">
        <f ca="1">INDIRECT(ADDRESS(2+QUOTIENT(ROW()-2,COUNTA('Form Responses 1'!$1:$1)-4),3,,TRUE,"Form Responses 1"))</f>
        <v>Erwien Yuliansyah</v>
      </c>
      <c r="D5" s="84">
        <f ca="1">INDIRECT(ADDRESS(2+QUOTIENT(ROW()-2,COUNTA('Form Responses 1'!$1:$1)-4),4,,TRUE,"Form Responses 1"))</f>
        <v>44951</v>
      </c>
      <c r="E5" s="85">
        <f ca="1" t="shared" si="0"/>
        <v>3</v>
      </c>
      <c r="F5" s="68" t="str">
        <f ca="1">IF(ISBLANK(A5)," ",INDIRECT(ADDRESS(1,5+MOD(ROW()-2,COUNTA('Form Responses 1'!$1:$1)-4),,TRUE,"Form Responses 1")))</f>
        <v>Gedung Pameran [ Halaman]</v>
      </c>
      <c r="G5" s="68" t="str">
        <f ca="1">IF(ISBLANK(A5)," ",INDIRECT(ADDRESS(MATCH(A5,'Form Responses 1'!A:A,0),5+MOD(ROW()-2,COUNTA('Form Responses 1'!$1:$1)-4),,TRUE,"Form Responses 1")))</f>
        <v>CUKUP BAIK</v>
      </c>
      <c r="H5" s="86" t="str">
        <f ca="1" t="shared" si="1"/>
        <v>Gedung Pameran</v>
      </c>
      <c r="I5" s="86" t="str">
        <f ca="1" t="shared" si="7"/>
        <v> Halaman</v>
      </c>
      <c r="J5" s="86" t="str">
        <f ca="1" t="shared" si="2"/>
        <v>CLEANING SERVICE</v>
      </c>
      <c r="K5" s="86">
        <f ca="1" t="array" ref="K5">IFERROR(INDEX(MASTER!B:B,MATCH(G5,MASTER!A:A,0))/100," ")</f>
        <v>0.89</v>
      </c>
      <c r="L5" s="68">
        <f ca="1" t="shared" si="3"/>
        <v>4</v>
      </c>
      <c r="M5" s="68" t="str">
        <f ca="1" t="shared" si="4"/>
        <v>2023 - WEEK 04</v>
      </c>
      <c r="N5" s="68" t="str">
        <f ca="1" t="shared" si="5"/>
        <v>2023 - MONTH 01</v>
      </c>
      <c r="O5" s="86">
        <f ca="1" t="shared" ref="O5:P5" si="10">IFERROR(AVERAGEIF(M:M,M5,$K:$K)," ")</f>
        <v>0.903333333333333</v>
      </c>
      <c r="P5" s="86">
        <f ca="1" t="shared" si="10"/>
        <v>0.903333333333333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45019.5555959606</v>
      </c>
      <c r="B6" s="68" t="str">
        <f ca="1">INDIRECT(ADDRESS(2+QUOTIENT(ROW()-2,COUNTA('Form Responses 1'!$1:$1)-4),2,,TRUE,"Form Responses 1"))</f>
        <v>erwi009@brin.go.id</v>
      </c>
      <c r="C6" s="68" t="str">
        <f ca="1">INDIRECT(ADDRESS(2+QUOTIENT(ROW()-2,COUNTA('Form Responses 1'!$1:$1)-4),3,,TRUE,"Form Responses 1"))</f>
        <v>Erwien Yuliansyah</v>
      </c>
      <c r="D6" s="84">
        <f ca="1">INDIRECT(ADDRESS(2+QUOTIENT(ROW()-2,COUNTA('Form Responses 1'!$1:$1)-4),4,,TRUE,"Form Responses 1"))</f>
        <v>44951</v>
      </c>
      <c r="E6" s="85">
        <f ca="1" t="shared" si="0"/>
        <v>3</v>
      </c>
      <c r="F6" s="68" t="str">
        <f ca="1">IF(ISBLANK(A6)," ",INDIRECT(ADDRESS(1,5+MOD(ROW()-2,COUNTA('Form Responses 1'!$1:$1)-4),,TRUE,"Form Responses 1")))</f>
        <v>Gedung Utama [Ruang Tamu]</v>
      </c>
      <c r="G6" s="68" t="str">
        <f ca="1">IF(ISBLANK(A6)," ",INDIRECT(ADDRESS(MATCH(A6,'Form Responses 1'!A:A,0),5+MOD(ROW()-2,COUNTA('Form Responses 1'!$1:$1)-4),,TRUE,"Form Responses 1")))</f>
        <v>BAIK</v>
      </c>
      <c r="H6" s="86" t="str">
        <f ca="1" t="shared" si="1"/>
        <v>Gedung Utama</v>
      </c>
      <c r="I6" s="86" t="str">
        <f ca="1" t="shared" si="7"/>
        <v>Ruang Tamu</v>
      </c>
      <c r="J6" s="86" t="str">
        <f ca="1" t="shared" si="2"/>
        <v>CLEANING SERVICE</v>
      </c>
      <c r="K6" s="86">
        <f ca="1" t="array" ref="K6">IFERROR(INDEX(MASTER!B:B,MATCH(G6,MASTER!A:A,0))/100," ")</f>
        <v>0.95</v>
      </c>
      <c r="L6" s="68">
        <f ca="1" t="shared" si="3"/>
        <v>4</v>
      </c>
      <c r="M6" s="68" t="str">
        <f ca="1" t="shared" si="4"/>
        <v>2023 - WEEK 04</v>
      </c>
      <c r="N6" s="68" t="str">
        <f ca="1" t="shared" si="5"/>
        <v>2023 - MONTH 01</v>
      </c>
      <c r="O6" s="86">
        <f ca="1" t="shared" ref="O6:P6" si="11">IFERROR(AVERAGEIF(M:M,M6,$K:$K)," ")</f>
        <v>0.903333333333333</v>
      </c>
      <c r="P6" s="86">
        <f ca="1" t="shared" si="11"/>
        <v>0.903333333333333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45019.5555959606</v>
      </c>
      <c r="B7" s="68" t="str">
        <f ca="1">INDIRECT(ADDRESS(2+QUOTIENT(ROW()-2,COUNTA('Form Responses 1'!$1:$1)-4),2,,TRUE,"Form Responses 1"))</f>
        <v>erwi009@brin.go.id</v>
      </c>
      <c r="C7" s="68" t="str">
        <f ca="1">INDIRECT(ADDRESS(2+QUOTIENT(ROW()-2,COUNTA('Form Responses 1'!$1:$1)-4),3,,TRUE,"Form Responses 1"))</f>
        <v>Erwien Yuliansyah</v>
      </c>
      <c r="D7" s="84">
        <f ca="1">INDIRECT(ADDRESS(2+QUOTIENT(ROW()-2,COUNTA('Form Responses 1'!$1:$1)-4),4,,TRUE,"Form Responses 1"))</f>
        <v>44951</v>
      </c>
      <c r="E7" s="85">
        <f ca="1" t="shared" si="0"/>
        <v>3</v>
      </c>
      <c r="F7" s="68" t="str">
        <f ca="1">IF(ISBLANK(A7)," ",INDIRECT(ADDRESS(1,5+MOD(ROW()-2,COUNTA('Form Responses 1'!$1:$1)-4),,TRUE,"Form Responses 1")))</f>
        <v>Gedung Utama [ Ruang Penyimpanan Artefak]</v>
      </c>
      <c r="G7" s="68" t="str">
        <f ca="1">IF(ISBLANK(A7)," ",INDIRECT(ADDRESS(MATCH(A7,'Form Responses 1'!A:A,0),5+MOD(ROW()-2,COUNTA('Form Responses 1'!$1:$1)-4),,TRUE,"Form Responses 1")))</f>
        <v>CUKUP BAIK</v>
      </c>
      <c r="H7" s="86" t="str">
        <f ca="1" t="shared" si="1"/>
        <v>Gedung Utama</v>
      </c>
      <c r="I7" s="86" t="str">
        <f ca="1" t="shared" si="7"/>
        <v> Ruang Penyimpanan Artefak</v>
      </c>
      <c r="J7" s="86" t="str">
        <f ca="1" t="shared" si="2"/>
        <v>CLEANING SERVICE</v>
      </c>
      <c r="K7" s="86">
        <f ca="1" t="array" ref="K7">IFERROR(INDEX(MASTER!B:B,MATCH(G7,MASTER!A:A,0))/100," ")</f>
        <v>0.89</v>
      </c>
      <c r="L7" s="68">
        <f ca="1" t="shared" si="3"/>
        <v>4</v>
      </c>
      <c r="M7" s="68" t="str">
        <f ca="1" t="shared" si="4"/>
        <v>2023 - WEEK 04</v>
      </c>
      <c r="N7" s="68" t="str">
        <f ca="1" t="shared" si="5"/>
        <v>2023 - MONTH 01</v>
      </c>
      <c r="O7" s="86">
        <f ca="1" t="shared" ref="O7:P7" si="12">IFERROR(AVERAGEIF(M:M,M7,$K:$K)," ")</f>
        <v>0.903333333333333</v>
      </c>
      <c r="P7" s="86">
        <f ca="1" t="shared" si="12"/>
        <v>0.903333333333333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4</v>
      </c>
      <c r="AG7" s="68" t="str">
        <f ca="1" t="shared" ref="AG7:AG106" si="14">IF(ISBLANK(D7)," ",TEXT(D7,"YYY MM"))</f>
        <v>2023 01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45019.5555959606</v>
      </c>
      <c r="B8" s="68" t="str">
        <f ca="1">INDIRECT(ADDRESS(2+QUOTIENT(ROW()-2,COUNTA('Form Responses 1'!$1:$1)-4),2,,TRUE,"Form Responses 1"))</f>
        <v>erwi009@brin.go.id</v>
      </c>
      <c r="C8" s="68" t="str">
        <f ca="1">INDIRECT(ADDRESS(2+QUOTIENT(ROW()-2,COUNTA('Form Responses 1'!$1:$1)-4),3,,TRUE,"Form Responses 1"))</f>
        <v>Erwien Yuliansyah</v>
      </c>
      <c r="D8" s="84">
        <f ca="1">INDIRECT(ADDRESS(2+QUOTIENT(ROW()-2,COUNTA('Form Responses 1'!$1:$1)-4),4,,TRUE,"Form Responses 1"))</f>
        <v>44951</v>
      </c>
      <c r="E8" s="85">
        <f ca="1" t="shared" si="0"/>
        <v>3</v>
      </c>
      <c r="F8" s="68" t="str">
        <f ca="1">IF(ISBLANK(A8)," ",INDIRECT(ADDRESS(1,5+MOD(ROW()-2,COUNTA('Form Responses 1'!$1:$1)-4),,TRUE,"Form Responses 1")))</f>
        <v>Gedung Utama [ Ruang Kerja]</v>
      </c>
      <c r="G8" s="68" t="str">
        <f ca="1">IF(ISBLANK(A8)," ",INDIRECT(ADDRESS(MATCH(A8,'Form Responses 1'!A:A,0),5+MOD(ROW()-2,COUNTA('Form Responses 1'!$1:$1)-4),,TRUE,"Form Responses 1")))</f>
        <v>CUKUP BAIK</v>
      </c>
      <c r="H8" s="86" t="str">
        <f ca="1" t="shared" si="1"/>
        <v>Gedung Utama</v>
      </c>
      <c r="I8" s="86" t="str">
        <f ca="1" t="shared" si="7"/>
        <v> Ruang Kerja</v>
      </c>
      <c r="J8" s="86" t="str">
        <f ca="1" t="shared" si="2"/>
        <v>CLEANING SERVICE</v>
      </c>
      <c r="K8" s="86">
        <f ca="1" t="array" ref="K8">IFERROR(INDEX(MASTER!B:B,MATCH(G8,MASTER!A:A,0))/100," ")</f>
        <v>0.89</v>
      </c>
      <c r="L8" s="68">
        <f ca="1" t="shared" si="3"/>
        <v>4</v>
      </c>
      <c r="M8" s="68" t="str">
        <f ca="1" t="shared" si="4"/>
        <v>2023 - WEEK 04</v>
      </c>
      <c r="N8" s="68" t="str">
        <f ca="1" t="shared" si="5"/>
        <v>2023 - MONTH 01</v>
      </c>
      <c r="O8" s="86">
        <f ca="1" t="shared" ref="O8:P8" si="17">IFERROR(AVERAGEIF(M:M,M8,$K:$K)," ")</f>
        <v>0.903333333333333</v>
      </c>
      <c r="P8" s="86">
        <f ca="1" t="shared" si="17"/>
        <v>0.903333333333333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4</v>
      </c>
      <c r="AG8" s="68" t="str">
        <f ca="1" t="shared" si="14"/>
        <v>2023 01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45019.5555959606</v>
      </c>
      <c r="B9" s="68" t="str">
        <f ca="1">INDIRECT(ADDRESS(2+QUOTIENT(ROW()-2,COUNTA('Form Responses 1'!$1:$1)-4),2,,TRUE,"Form Responses 1"))</f>
        <v>erwi009@brin.go.id</v>
      </c>
      <c r="C9" s="68" t="str">
        <f ca="1">INDIRECT(ADDRESS(2+QUOTIENT(ROW()-2,COUNTA('Form Responses 1'!$1:$1)-4),3,,TRUE,"Form Responses 1"))</f>
        <v>Erwien Yuliansyah</v>
      </c>
      <c r="D9" s="84">
        <f ca="1">INDIRECT(ADDRESS(2+QUOTIENT(ROW()-2,COUNTA('Form Responses 1'!$1:$1)-4),4,,TRUE,"Form Responses 1"))</f>
        <v>44951</v>
      </c>
      <c r="E9" s="85">
        <f ca="1" t="shared" si="0"/>
        <v>3</v>
      </c>
      <c r="F9" s="68" t="str">
        <f ca="1">IF(ISBLANK(A9)," ",INDIRECT(ADDRESS(1,5+MOD(ROW()-2,COUNTA('Form Responses 1'!$1:$1)-4),,TRUE,"Form Responses 1")))</f>
        <v>Gedung Utama [ Toilet]</v>
      </c>
      <c r="G9" s="68" t="str">
        <f ca="1">IF(ISBLANK(A9)," ",INDIRECT(ADDRESS(MATCH(A9,'Form Responses 1'!A:A,0),5+MOD(ROW()-2,COUNTA('Form Responses 1'!$1:$1)-4),,TRUE,"Form Responses 1")))</f>
        <v>CUKUP BAIK</v>
      </c>
      <c r="H9" s="86" t="str">
        <f ca="1" t="shared" si="1"/>
        <v>Gedung Utama</v>
      </c>
      <c r="I9" s="86" t="str">
        <f ca="1" t="shared" si="7"/>
        <v> Toilet</v>
      </c>
      <c r="J9" s="86" t="str">
        <f ca="1" t="shared" si="2"/>
        <v>CLEANING SERVICE</v>
      </c>
      <c r="K9" s="86">
        <f ca="1" t="array" ref="K9">IFERROR(INDEX(MASTER!B:B,MATCH(G9,MASTER!A:A,0))/100," ")</f>
        <v>0.89</v>
      </c>
      <c r="L9" s="68">
        <f ca="1" t="shared" si="3"/>
        <v>4</v>
      </c>
      <c r="M9" s="68" t="str">
        <f ca="1" t="shared" si="4"/>
        <v>2023 - WEEK 04</v>
      </c>
      <c r="N9" s="68" t="str">
        <f ca="1" t="shared" si="5"/>
        <v>2023 - MONTH 01</v>
      </c>
      <c r="O9" s="86">
        <f ca="1" t="shared" ref="O9:P9" si="18">IFERROR(AVERAGEIF(M:M,M9,$K:$K)," ")</f>
        <v>0.903333333333333</v>
      </c>
      <c r="P9" s="86">
        <f ca="1" t="shared" si="18"/>
        <v>0.903333333333333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4</v>
      </c>
      <c r="AG9" s="68" t="str">
        <f ca="1" t="shared" si="14"/>
        <v>2023 01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45019.5555959606</v>
      </c>
      <c r="B10" s="68" t="str">
        <f ca="1">INDIRECT(ADDRESS(2+QUOTIENT(ROW()-2,COUNTA('Form Responses 1'!$1:$1)-4),2,,TRUE,"Form Responses 1"))</f>
        <v>erwi009@brin.go.id</v>
      </c>
      <c r="C10" s="68" t="str">
        <f ca="1">INDIRECT(ADDRESS(2+QUOTIENT(ROW()-2,COUNTA('Form Responses 1'!$1:$1)-4),3,,TRUE,"Form Responses 1"))</f>
        <v>Erwien Yuliansyah</v>
      </c>
      <c r="D10" s="84">
        <f ca="1">INDIRECT(ADDRESS(2+QUOTIENT(ROW()-2,COUNTA('Form Responses 1'!$1:$1)-4),4,,TRUE,"Form Responses 1"))</f>
        <v>44951</v>
      </c>
      <c r="E10" s="85">
        <f ca="1" t="shared" si="0"/>
        <v>3</v>
      </c>
      <c r="F10" s="68" t="str">
        <f ca="1">IF(ISBLANK(A10)," ",INDIRECT(ADDRESS(1,5+MOD(ROW()-2,COUNTA('Form Responses 1'!$1:$1)-4),,TRUE,"Form Responses 1")))</f>
        <v>Gedung Utama [ Halaman]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6" t="str">
        <f ca="1" t="shared" si="1"/>
        <v>Gedung Utama</v>
      </c>
      <c r="I10" s="86" t="str">
        <f ca="1" t="shared" si="7"/>
        <v> Halaman</v>
      </c>
      <c r="J10" s="86" t="str">
        <f ca="1" t="shared" si="2"/>
        <v>CLEANING SERVICE</v>
      </c>
      <c r="K10" s="86">
        <f ca="1" t="array" ref="K10">IFERROR(INDEX(MASTER!B:B,MATCH(G10,MASTER!A:A,0))/100," ")</f>
        <v>0.89</v>
      </c>
      <c r="L10" s="68">
        <f ca="1" t="shared" si="3"/>
        <v>4</v>
      </c>
      <c r="M10" s="68" t="str">
        <f ca="1" t="shared" si="4"/>
        <v>2023 - WEEK 04</v>
      </c>
      <c r="N10" s="68" t="str">
        <f ca="1" t="shared" si="5"/>
        <v>2023 - MONTH 01</v>
      </c>
      <c r="O10" s="86">
        <f ca="1" t="shared" ref="O10:P10" si="19">IFERROR(AVERAGEIF(M:M,M10,$K:$K)," ")</f>
        <v>0.903333333333333</v>
      </c>
      <c r="P10" s="86">
        <f ca="1" t="shared" si="19"/>
        <v>0.903333333333333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4</v>
      </c>
      <c r="AG10" s="68" t="str">
        <f ca="1" t="shared" si="14"/>
        <v>2023 01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45019.5562578241</v>
      </c>
      <c r="B11" s="68" t="str">
        <f ca="1">INDIRECT(ADDRESS(2+QUOTIENT(ROW()-2,COUNTA('Form Responses 1'!$1:$1)-4),2,,TRUE,"Form Responses 1"))</f>
        <v>erwi009@brin.go.id</v>
      </c>
      <c r="C11" s="68" t="str">
        <f ca="1">INDIRECT(ADDRESS(2+QUOTIENT(ROW()-2,COUNTA('Form Responses 1'!$1:$1)-4),3,,TRUE,"Form Responses 1"))</f>
        <v>Erwien Yuliansyah</v>
      </c>
      <c r="D11" s="84">
        <f ca="1">INDIRECT(ADDRESS(2+QUOTIENT(ROW()-2,COUNTA('Form Responses 1'!$1:$1)-4),4,,TRUE,"Form Responses 1"))</f>
        <v>44982</v>
      </c>
      <c r="E11" s="85">
        <f ca="1" t="shared" si="0"/>
        <v>6</v>
      </c>
      <c r="F11" s="68" t="str">
        <f ca="1">IF(ISBLANK(A11)," ",INDIRECT(ADDRESS(1,5+MOD(ROW()-2,COUNTA('Form Responses 1'!$1:$1)-4),,TRUE,"Form Responses 1")))</f>
        <v>Security [Security Functions]</v>
      </c>
      <c r="G11" s="68" t="str">
        <f ca="1">IF(ISBLANK(A11)," ",INDIRECT(ADDRESS(MATCH(A11,'Form Responses 1'!A:A,0),5+MOD(ROW()-2,COUNTA('Form Responses 1'!$1:$1)-4),,TRUE,"Form Responses 1")))</f>
        <v>BAIK</v>
      </c>
      <c r="H11" s="86" t="str">
        <f ca="1" t="shared" si="1"/>
        <v>Security</v>
      </c>
      <c r="I11" s="86" t="str">
        <f ca="1" t="shared" si="7"/>
        <v>Security Functions</v>
      </c>
      <c r="J11" s="86" t="str">
        <f ca="1" t="shared" si="2"/>
        <v>SECURITY SERVICE</v>
      </c>
      <c r="K11" s="86">
        <f ca="1" t="array" ref="K11">IFERROR(INDEX(MASTER!B:B,MATCH(G11,MASTER!A:A,0))/100," ")</f>
        <v>0.95</v>
      </c>
      <c r="L11" s="68">
        <f ca="1" t="shared" si="3"/>
        <v>8</v>
      </c>
      <c r="M11" s="68" t="str">
        <f ca="1" t="shared" si="4"/>
        <v>2023 - WEEK 08</v>
      </c>
      <c r="N11" s="68" t="str">
        <f ca="1" t="shared" si="5"/>
        <v>2023 - MONTH 02</v>
      </c>
      <c r="O11" s="86">
        <f ca="1" t="shared" ref="O11:P11" si="20">IFERROR(AVERAGEIF(M:M,M11,$K:$K)," ")</f>
        <v>0.903333333333333</v>
      </c>
      <c r="P11" s="86">
        <f ca="1" t="shared" si="20"/>
        <v>0.903333333333333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8</v>
      </c>
      <c r="AG11" s="68" t="str">
        <f ca="1" t="shared" si="14"/>
        <v>2023 02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45019.5562578241</v>
      </c>
      <c r="B12" s="68" t="str">
        <f ca="1">INDIRECT(ADDRESS(2+QUOTIENT(ROW()-2,COUNTA('Form Responses 1'!$1:$1)-4),2,,TRUE,"Form Responses 1"))</f>
        <v>erwi009@brin.go.id</v>
      </c>
      <c r="C12" s="68" t="str">
        <f ca="1">INDIRECT(ADDRESS(2+QUOTIENT(ROW()-2,COUNTA('Form Responses 1'!$1:$1)-4),3,,TRUE,"Form Responses 1"))</f>
        <v>Erwien Yuliansyah</v>
      </c>
      <c r="D12" s="84">
        <f ca="1">INDIRECT(ADDRESS(2+QUOTIENT(ROW()-2,COUNTA('Form Responses 1'!$1:$1)-4),4,,TRUE,"Form Responses 1"))</f>
        <v>44982</v>
      </c>
      <c r="E12" s="85">
        <f ca="1" t="shared" si="0"/>
        <v>6</v>
      </c>
      <c r="F12" s="68" t="str">
        <f ca="1">IF(ISBLANK(A12)," ",INDIRECT(ADDRESS(1,5+MOD(ROW()-2,COUNTA('Form Responses 1'!$1:$1)-4),,TRUE,"Form Responses 1")))</f>
        <v>Gedung Pameran [Ruangan 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6" t="str">
        <f ca="1" t="shared" si="1"/>
        <v>Gedung Pameran</v>
      </c>
      <c r="I12" s="86" t="str">
        <f ca="1" t="shared" si="7"/>
        <v>Ruangan </v>
      </c>
      <c r="J12" s="86" t="str">
        <f ca="1" t="shared" si="2"/>
        <v>CLEANING SERVICE</v>
      </c>
      <c r="K12" s="86">
        <f ca="1" t="array" ref="K12">IFERROR(INDEX(MASTER!B:B,MATCH(G12,MASTER!A:A,0))/100," ")</f>
        <v>0.89</v>
      </c>
      <c r="L12" s="68">
        <f ca="1" t="shared" si="3"/>
        <v>8</v>
      </c>
      <c r="M12" s="68" t="str">
        <f ca="1" t="shared" si="4"/>
        <v>2023 - WEEK 08</v>
      </c>
      <c r="N12" s="68" t="str">
        <f ca="1" t="shared" si="5"/>
        <v>2023 - MONTH 02</v>
      </c>
      <c r="O12" s="86">
        <f ca="1" t="shared" ref="O12:P12" si="21">IFERROR(AVERAGEIF(M:M,M12,$K:$K)," ")</f>
        <v>0.903333333333333</v>
      </c>
      <c r="P12" s="86">
        <f ca="1" t="shared" si="21"/>
        <v>0.903333333333333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8</v>
      </c>
      <c r="AG12" s="68" t="str">
        <f ca="1" t="shared" si="14"/>
        <v>2023 02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45019.5562578241</v>
      </c>
      <c r="B13" s="68" t="str">
        <f ca="1">INDIRECT(ADDRESS(2+QUOTIENT(ROW()-2,COUNTA('Form Responses 1'!$1:$1)-4),2,,TRUE,"Form Responses 1"))</f>
        <v>erwi009@brin.go.id</v>
      </c>
      <c r="C13" s="68" t="str">
        <f ca="1">INDIRECT(ADDRESS(2+QUOTIENT(ROW()-2,COUNTA('Form Responses 1'!$1:$1)-4),3,,TRUE,"Form Responses 1"))</f>
        <v>Erwien Yuliansyah</v>
      </c>
      <c r="D13" s="84">
        <f ca="1">INDIRECT(ADDRESS(2+QUOTIENT(ROW()-2,COUNTA('Form Responses 1'!$1:$1)-4),4,,TRUE,"Form Responses 1"))</f>
        <v>44982</v>
      </c>
      <c r="E13" s="85">
        <f ca="1" t="shared" si="0"/>
        <v>6</v>
      </c>
      <c r="F13" s="68" t="str">
        <f ca="1">IF(ISBLANK(A13)," ",INDIRECT(ADDRESS(1,5+MOD(ROW()-2,COUNTA('Form Responses 1'!$1:$1)-4),,TRUE,"Form Responses 1")))</f>
        <v>Gedung Pameran [Toilet]</v>
      </c>
      <c r="G13" s="68" t="str">
        <f ca="1">IF(ISBLANK(A13)," ",INDIRECT(ADDRESS(MATCH(A13,'Form Responses 1'!A:A,0),5+MOD(ROW()-2,COUNTA('Form Responses 1'!$1:$1)-4),,TRUE,"Form Responses 1")))</f>
        <v>CUKUP BAIK</v>
      </c>
      <c r="H13" s="86" t="str">
        <f ca="1" t="shared" si="1"/>
        <v>Gedung Pameran</v>
      </c>
      <c r="I13" s="86" t="str">
        <f ca="1" t="shared" si="7"/>
        <v>Toilet</v>
      </c>
      <c r="J13" s="86" t="str">
        <f ca="1" t="shared" si="2"/>
        <v>CLEANING SERVICE</v>
      </c>
      <c r="K13" s="86">
        <f ca="1" t="array" ref="K13">IFERROR(INDEX(MASTER!B:B,MATCH(G13,MASTER!A:A,0))/100," ")</f>
        <v>0.89</v>
      </c>
      <c r="L13" s="68">
        <f ca="1" t="shared" si="3"/>
        <v>8</v>
      </c>
      <c r="M13" s="68" t="str">
        <f ca="1" t="shared" si="4"/>
        <v>2023 - WEEK 08</v>
      </c>
      <c r="N13" s="68" t="str">
        <f ca="1" t="shared" si="5"/>
        <v>2023 - MONTH 02</v>
      </c>
      <c r="O13" s="86">
        <f ca="1" t="shared" ref="O13:P13" si="22">IFERROR(AVERAGEIF(M:M,M13,$K:$K)," ")</f>
        <v>0.903333333333333</v>
      </c>
      <c r="P13" s="86">
        <f ca="1" t="shared" si="22"/>
        <v>0.903333333333333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8</v>
      </c>
      <c r="AG13" s="68" t="str">
        <f ca="1" t="shared" si="14"/>
        <v>2023 02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45019.5562578241</v>
      </c>
      <c r="B14" s="68" t="str">
        <f ca="1">INDIRECT(ADDRESS(2+QUOTIENT(ROW()-2,COUNTA('Form Responses 1'!$1:$1)-4),2,,TRUE,"Form Responses 1"))</f>
        <v>erwi009@brin.go.id</v>
      </c>
      <c r="C14" s="68" t="str">
        <f ca="1">INDIRECT(ADDRESS(2+QUOTIENT(ROW()-2,COUNTA('Form Responses 1'!$1:$1)-4),3,,TRUE,"Form Responses 1"))</f>
        <v>Erwien Yuliansyah</v>
      </c>
      <c r="D14" s="84">
        <f ca="1">INDIRECT(ADDRESS(2+QUOTIENT(ROW()-2,COUNTA('Form Responses 1'!$1:$1)-4),4,,TRUE,"Form Responses 1"))</f>
        <v>44982</v>
      </c>
      <c r="E14" s="85">
        <f ca="1" t="shared" si="0"/>
        <v>6</v>
      </c>
      <c r="F14" s="68" t="str">
        <f ca="1">IF(ISBLANK(A14)," ",INDIRECT(ADDRESS(1,5+MOD(ROW()-2,COUNTA('Form Responses 1'!$1:$1)-4),,TRUE,"Form Responses 1")))</f>
        <v>Gedung Pameran [ Halaman]</v>
      </c>
      <c r="G14" s="68" t="str">
        <f ca="1">IF(ISBLANK(A14)," ",INDIRECT(ADDRESS(MATCH(A14,'Form Responses 1'!A:A,0),5+MOD(ROW()-2,COUNTA('Form Responses 1'!$1:$1)-4),,TRUE,"Form Responses 1")))</f>
        <v>CUKUP BAIK</v>
      </c>
      <c r="H14" s="86" t="str">
        <f ca="1" t="shared" si="1"/>
        <v>Gedung Pameran</v>
      </c>
      <c r="I14" s="86" t="str">
        <f ca="1" t="shared" si="7"/>
        <v> Halaman</v>
      </c>
      <c r="J14" s="86" t="str">
        <f ca="1" t="shared" si="2"/>
        <v>CLEANING SERVICE</v>
      </c>
      <c r="K14" s="86">
        <f ca="1" t="array" ref="K14">IFERROR(INDEX(MASTER!B:B,MATCH(G14,MASTER!A:A,0))/100," ")</f>
        <v>0.89</v>
      </c>
      <c r="L14" s="68">
        <f ca="1" t="shared" si="3"/>
        <v>8</v>
      </c>
      <c r="M14" s="68" t="str">
        <f ca="1" t="shared" si="4"/>
        <v>2023 - WEEK 08</v>
      </c>
      <c r="N14" s="68" t="str">
        <f ca="1" t="shared" si="5"/>
        <v>2023 - MONTH 02</v>
      </c>
      <c r="O14" s="86">
        <f ca="1" t="shared" ref="O14:P14" si="23">IFERROR(AVERAGEIF(M:M,M14,$K:$K)," ")</f>
        <v>0.903333333333333</v>
      </c>
      <c r="P14" s="86">
        <f ca="1" t="shared" si="23"/>
        <v>0.903333333333333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8</v>
      </c>
      <c r="AG14" s="68" t="str">
        <f ca="1" t="shared" si="14"/>
        <v>2023 02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45019.5562578241</v>
      </c>
      <c r="B15" s="68" t="str">
        <f ca="1">INDIRECT(ADDRESS(2+QUOTIENT(ROW()-2,COUNTA('Form Responses 1'!$1:$1)-4),2,,TRUE,"Form Responses 1"))</f>
        <v>erwi009@brin.go.id</v>
      </c>
      <c r="C15" s="68" t="str">
        <f ca="1">INDIRECT(ADDRESS(2+QUOTIENT(ROW()-2,COUNTA('Form Responses 1'!$1:$1)-4),3,,TRUE,"Form Responses 1"))</f>
        <v>Erwien Yuliansyah</v>
      </c>
      <c r="D15" s="84">
        <f ca="1">INDIRECT(ADDRESS(2+QUOTIENT(ROW()-2,COUNTA('Form Responses 1'!$1:$1)-4),4,,TRUE,"Form Responses 1"))</f>
        <v>44982</v>
      </c>
      <c r="E15" s="85">
        <f ca="1" t="shared" si="0"/>
        <v>6</v>
      </c>
      <c r="F15" s="68" t="str">
        <f ca="1">IF(ISBLANK(A15)," ",INDIRECT(ADDRESS(1,5+MOD(ROW()-2,COUNTA('Form Responses 1'!$1:$1)-4),,TRUE,"Form Responses 1")))</f>
        <v>Gedung Utama [Ruang Tamu]</v>
      </c>
      <c r="G15" s="68" t="str">
        <f ca="1">IF(ISBLANK(A15)," ",INDIRECT(ADDRESS(MATCH(A15,'Form Responses 1'!A:A,0),5+MOD(ROW()-2,COUNTA('Form Responses 1'!$1:$1)-4),,TRUE,"Form Responses 1")))</f>
        <v>BAIK</v>
      </c>
      <c r="H15" s="86" t="str">
        <f ca="1" t="shared" si="1"/>
        <v>Gedung Utama</v>
      </c>
      <c r="I15" s="86" t="str">
        <f ca="1" t="shared" si="7"/>
        <v>Ruang Tamu</v>
      </c>
      <c r="J15" s="86" t="str">
        <f ca="1" t="shared" si="2"/>
        <v>CLEANING SERVICE</v>
      </c>
      <c r="K15" s="86">
        <f ca="1" t="array" ref="K15">IFERROR(INDEX(MASTER!B:B,MATCH(G15,MASTER!A:A,0))/100," ")</f>
        <v>0.95</v>
      </c>
      <c r="L15" s="68">
        <f ca="1" t="shared" si="3"/>
        <v>8</v>
      </c>
      <c r="M15" s="68" t="str">
        <f ca="1" t="shared" si="4"/>
        <v>2023 - WEEK 08</v>
      </c>
      <c r="N15" s="68" t="str">
        <f ca="1" t="shared" si="5"/>
        <v>2023 - MONTH 02</v>
      </c>
      <c r="O15" s="86">
        <f ca="1" t="shared" ref="O15:P15" si="24">IFERROR(AVERAGEIF(M:M,M15,$K:$K)," ")</f>
        <v>0.903333333333333</v>
      </c>
      <c r="P15" s="86">
        <f ca="1" t="shared" si="24"/>
        <v>0.903333333333333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8</v>
      </c>
      <c r="AG15" s="68" t="str">
        <f ca="1" t="shared" si="14"/>
        <v>2023 02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45019.5562578241</v>
      </c>
      <c r="B16" s="68" t="str">
        <f ca="1">INDIRECT(ADDRESS(2+QUOTIENT(ROW()-2,COUNTA('Form Responses 1'!$1:$1)-4),2,,TRUE,"Form Responses 1"))</f>
        <v>erwi009@brin.go.id</v>
      </c>
      <c r="C16" s="68" t="str">
        <f ca="1">INDIRECT(ADDRESS(2+QUOTIENT(ROW()-2,COUNTA('Form Responses 1'!$1:$1)-4),3,,TRUE,"Form Responses 1"))</f>
        <v>Erwien Yuliansyah</v>
      </c>
      <c r="D16" s="84">
        <f ca="1">INDIRECT(ADDRESS(2+QUOTIENT(ROW()-2,COUNTA('Form Responses 1'!$1:$1)-4),4,,TRUE,"Form Responses 1"))</f>
        <v>44982</v>
      </c>
      <c r="E16" s="85">
        <f ca="1" t="shared" si="0"/>
        <v>6</v>
      </c>
      <c r="F16" s="68" t="str">
        <f ca="1">IF(ISBLANK(A16)," ",INDIRECT(ADDRESS(1,5+MOD(ROW()-2,COUNTA('Form Responses 1'!$1:$1)-4),,TRUE,"Form Responses 1")))</f>
        <v>Gedung Utama [ Ruang Penyimpanan Artefak]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6" t="str">
        <f ca="1" t="shared" si="1"/>
        <v>Gedung Utama</v>
      </c>
      <c r="I16" s="86" t="str">
        <f ca="1" t="shared" si="7"/>
        <v> Ruang Penyimpanan Artefak</v>
      </c>
      <c r="J16" s="86" t="str">
        <f ca="1" t="shared" si="2"/>
        <v>CLEANING SERVICE</v>
      </c>
      <c r="K16" s="86">
        <f ca="1" t="array" ref="K16">IFERROR(INDEX(MASTER!B:B,MATCH(G16,MASTER!A:A,0))/100," ")</f>
        <v>0.89</v>
      </c>
      <c r="L16" s="68">
        <f ca="1" t="shared" si="3"/>
        <v>8</v>
      </c>
      <c r="M16" s="68" t="str">
        <f ca="1" t="shared" si="4"/>
        <v>2023 - WEEK 08</v>
      </c>
      <c r="N16" s="68" t="str">
        <f ca="1" t="shared" si="5"/>
        <v>2023 - MONTH 02</v>
      </c>
      <c r="O16" s="86">
        <f ca="1" t="shared" ref="O16:P16" si="25">IFERROR(AVERAGEIF(M:M,M16,$K:$K)," ")</f>
        <v>0.903333333333333</v>
      </c>
      <c r="P16" s="86">
        <f ca="1" t="shared" si="25"/>
        <v>0.903333333333333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8</v>
      </c>
      <c r="AG16" s="68" t="str">
        <f ca="1" t="shared" si="14"/>
        <v>2023 02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45019.5562578241</v>
      </c>
      <c r="B17" s="68" t="str">
        <f ca="1">INDIRECT(ADDRESS(2+QUOTIENT(ROW()-2,COUNTA('Form Responses 1'!$1:$1)-4),2,,TRUE,"Form Responses 1"))</f>
        <v>erwi009@brin.go.id</v>
      </c>
      <c r="C17" s="68" t="str">
        <f ca="1">INDIRECT(ADDRESS(2+QUOTIENT(ROW()-2,COUNTA('Form Responses 1'!$1:$1)-4),3,,TRUE,"Form Responses 1"))</f>
        <v>Erwien Yuliansyah</v>
      </c>
      <c r="D17" s="84">
        <f ca="1">INDIRECT(ADDRESS(2+QUOTIENT(ROW()-2,COUNTA('Form Responses 1'!$1:$1)-4),4,,TRUE,"Form Responses 1"))</f>
        <v>44982</v>
      </c>
      <c r="E17" s="85">
        <f ca="1" t="shared" si="0"/>
        <v>6</v>
      </c>
      <c r="F17" s="68" t="str">
        <f ca="1">IF(ISBLANK(A17)," ",INDIRECT(ADDRESS(1,5+MOD(ROW()-2,COUNTA('Form Responses 1'!$1:$1)-4),,TRUE,"Form Responses 1")))</f>
        <v>Gedung Utama [ Ruang Kerja]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6" t="str">
        <f ca="1" t="shared" si="1"/>
        <v>Gedung Utama</v>
      </c>
      <c r="I17" s="86" t="str">
        <f ca="1" t="shared" si="7"/>
        <v> Ruang Kerja</v>
      </c>
      <c r="J17" s="86" t="str">
        <f ca="1" t="shared" si="2"/>
        <v>CLEANING SERVICE</v>
      </c>
      <c r="K17" s="86">
        <f ca="1" t="array" ref="K17">IFERROR(INDEX(MASTER!B:B,MATCH(G17,MASTER!A:A,0))/100," ")</f>
        <v>0.89</v>
      </c>
      <c r="L17" s="68">
        <f ca="1" t="shared" si="3"/>
        <v>8</v>
      </c>
      <c r="M17" s="68" t="str">
        <f ca="1" t="shared" si="4"/>
        <v>2023 - WEEK 08</v>
      </c>
      <c r="N17" s="68" t="str">
        <f ca="1" t="shared" si="5"/>
        <v>2023 - MONTH 02</v>
      </c>
      <c r="O17" s="86">
        <f ca="1" t="shared" ref="O17:P17" si="26">IFERROR(AVERAGEIF(M:M,M17,$K:$K)," ")</f>
        <v>0.903333333333333</v>
      </c>
      <c r="P17" s="86">
        <f ca="1" t="shared" si="26"/>
        <v>0.903333333333333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8</v>
      </c>
      <c r="AG17" s="68" t="str">
        <f ca="1" t="shared" si="14"/>
        <v>2023 02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45019.5562578241</v>
      </c>
      <c r="B18" s="68" t="str">
        <f ca="1">INDIRECT(ADDRESS(2+QUOTIENT(ROW()-2,COUNTA('Form Responses 1'!$1:$1)-4),2,,TRUE,"Form Responses 1"))</f>
        <v>erwi009@brin.go.id</v>
      </c>
      <c r="C18" s="68" t="str">
        <f ca="1">INDIRECT(ADDRESS(2+QUOTIENT(ROW()-2,COUNTA('Form Responses 1'!$1:$1)-4),3,,TRUE,"Form Responses 1"))</f>
        <v>Erwien Yuliansyah</v>
      </c>
      <c r="D18" s="84">
        <f ca="1">INDIRECT(ADDRESS(2+QUOTIENT(ROW()-2,COUNTA('Form Responses 1'!$1:$1)-4),4,,TRUE,"Form Responses 1"))</f>
        <v>44982</v>
      </c>
      <c r="E18" s="85">
        <f ca="1" t="shared" si="0"/>
        <v>6</v>
      </c>
      <c r="F18" s="68" t="str">
        <f ca="1">IF(ISBLANK(A18)," ",INDIRECT(ADDRESS(1,5+MOD(ROW()-2,COUNTA('Form Responses 1'!$1:$1)-4),,TRUE,"Form Responses 1")))</f>
        <v>Gedung Utama [ Toilet]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6" t="str">
        <f ca="1" t="shared" si="1"/>
        <v>Gedung Utama</v>
      </c>
      <c r="I18" s="86" t="str">
        <f ca="1" t="shared" si="7"/>
        <v> Toilet</v>
      </c>
      <c r="J18" s="86" t="str">
        <f ca="1" t="shared" si="2"/>
        <v>CLEANING SERVICE</v>
      </c>
      <c r="K18" s="86">
        <f ca="1" t="array" ref="K18">IFERROR(INDEX(MASTER!B:B,MATCH(G18,MASTER!A:A,0))/100," ")</f>
        <v>0.89</v>
      </c>
      <c r="L18" s="68">
        <f ca="1" t="shared" si="3"/>
        <v>8</v>
      </c>
      <c r="M18" s="68" t="str">
        <f ca="1" t="shared" si="4"/>
        <v>2023 - WEEK 08</v>
      </c>
      <c r="N18" s="68" t="str">
        <f ca="1" t="shared" si="5"/>
        <v>2023 - MONTH 02</v>
      </c>
      <c r="O18" s="86">
        <f ca="1" t="shared" ref="O18:P18" si="27">IFERROR(AVERAGEIF(M:M,M18,$K:$K)," ")</f>
        <v>0.903333333333333</v>
      </c>
      <c r="P18" s="86">
        <f ca="1" t="shared" si="27"/>
        <v>0.903333333333333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8</v>
      </c>
      <c r="AG18" s="68" t="str">
        <f ca="1" t="shared" si="14"/>
        <v>2023 02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45019.5562578241</v>
      </c>
      <c r="B19" s="68" t="str">
        <f ca="1">INDIRECT(ADDRESS(2+QUOTIENT(ROW()-2,COUNTA('Form Responses 1'!$1:$1)-4),2,,TRUE,"Form Responses 1"))</f>
        <v>erwi009@brin.go.id</v>
      </c>
      <c r="C19" s="68" t="str">
        <f ca="1">INDIRECT(ADDRESS(2+QUOTIENT(ROW()-2,COUNTA('Form Responses 1'!$1:$1)-4),3,,TRUE,"Form Responses 1"))</f>
        <v>Erwien Yuliansyah</v>
      </c>
      <c r="D19" s="84">
        <f ca="1">INDIRECT(ADDRESS(2+QUOTIENT(ROW()-2,COUNTA('Form Responses 1'!$1:$1)-4),4,,TRUE,"Form Responses 1"))</f>
        <v>44982</v>
      </c>
      <c r="E19" s="85">
        <f ca="1" t="shared" si="0"/>
        <v>6</v>
      </c>
      <c r="F19" s="68" t="str">
        <f ca="1">IF(ISBLANK(A19)," ",INDIRECT(ADDRESS(1,5+MOD(ROW()-2,COUNTA('Form Responses 1'!$1:$1)-4),,TRUE,"Form Responses 1")))</f>
        <v>Gedung Utama [ Halaman]</v>
      </c>
      <c r="G19" s="68" t="str">
        <f ca="1">IF(ISBLANK(A19)," ",INDIRECT(ADDRESS(MATCH(A19,'Form Responses 1'!A:A,0),5+MOD(ROW()-2,COUNTA('Form Responses 1'!$1:$1)-4),,TRUE,"Form Responses 1")))</f>
        <v>CUKUP BAIK</v>
      </c>
      <c r="H19" s="86" t="str">
        <f ca="1" t="shared" si="1"/>
        <v>Gedung Utama</v>
      </c>
      <c r="I19" s="86" t="str">
        <f ca="1" t="shared" si="7"/>
        <v> Halaman</v>
      </c>
      <c r="J19" s="86" t="str">
        <f ca="1" t="shared" si="2"/>
        <v>CLEANING SERVICE</v>
      </c>
      <c r="K19" s="86">
        <f ca="1" t="array" ref="K19">IFERROR(INDEX(MASTER!B:B,MATCH(G19,MASTER!A:A,0))/100," ")</f>
        <v>0.89</v>
      </c>
      <c r="L19" s="68">
        <f ca="1" t="shared" si="3"/>
        <v>8</v>
      </c>
      <c r="M19" s="68" t="str">
        <f ca="1" t="shared" si="4"/>
        <v>2023 - WEEK 08</v>
      </c>
      <c r="N19" s="68" t="str">
        <f ca="1" t="shared" si="5"/>
        <v>2023 - MONTH 02</v>
      </c>
      <c r="O19" s="86">
        <f ca="1" t="shared" ref="O19:P19" si="28">IFERROR(AVERAGEIF(M:M,M19,$K:$K)," ")</f>
        <v>0.903333333333333</v>
      </c>
      <c r="P19" s="86">
        <f ca="1" t="shared" si="28"/>
        <v>0.903333333333333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8</v>
      </c>
      <c r="AG19" s="68" t="str">
        <f ca="1" t="shared" si="14"/>
        <v>2023 02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45019.5569535417</v>
      </c>
      <c r="B20" s="68" t="str">
        <f ca="1">INDIRECT(ADDRESS(2+QUOTIENT(ROW()-2,COUNTA('Form Responses 1'!$1:$1)-4),2,,TRUE,"Form Responses 1"))</f>
        <v>erwi009@brin.go.id</v>
      </c>
      <c r="C20" s="68" t="str">
        <f ca="1">INDIRECT(ADDRESS(2+QUOTIENT(ROW()-2,COUNTA('Form Responses 1'!$1:$1)-4),3,,TRUE,"Form Responses 1"))</f>
        <v>Erwien Yuliansyah</v>
      </c>
      <c r="D20" s="84">
        <f ca="1">INDIRECT(ADDRESS(2+QUOTIENT(ROW()-2,COUNTA('Form Responses 1'!$1:$1)-4),4,,TRUE,"Form Responses 1"))</f>
        <v>45010</v>
      </c>
      <c r="E20" s="85">
        <f ca="1" t="shared" si="0"/>
        <v>6</v>
      </c>
      <c r="F20" s="68" t="str">
        <f ca="1">IF(ISBLANK(A20)," ",INDIRECT(ADDRESS(1,5+MOD(ROW()-2,COUNTA('Form Responses 1'!$1:$1)-4),,TRUE,"Form Responses 1")))</f>
        <v>Security [Security Functions]</v>
      </c>
      <c r="G20" s="68" t="str">
        <f ca="1">IF(ISBLANK(A20)," ",INDIRECT(ADDRESS(MATCH(A20,'Form Responses 1'!A:A,0),5+MOD(ROW()-2,COUNTA('Form Responses 1'!$1:$1)-4),,TRUE,"Form Responses 1")))</f>
        <v>CUKUP BAIK</v>
      </c>
      <c r="H20" s="86" t="str">
        <f ca="1" t="shared" si="1"/>
        <v>Security</v>
      </c>
      <c r="I20" s="86" t="str">
        <f ca="1" t="shared" si="7"/>
        <v>Security Functions</v>
      </c>
      <c r="J20" s="86" t="str">
        <f ca="1" t="shared" si="2"/>
        <v>SECURITY SERVICE</v>
      </c>
      <c r="K20" s="86">
        <f ca="1" t="array" ref="K20">IFERROR(INDEX(MASTER!B:B,MATCH(G20,MASTER!A:A,0))/100," ")</f>
        <v>0.89</v>
      </c>
      <c r="L20" s="68">
        <f ca="1" t="shared" si="3"/>
        <v>12</v>
      </c>
      <c r="M20" s="68" t="str">
        <f ca="1" t="shared" si="4"/>
        <v>2023 - WEEK 12</v>
      </c>
      <c r="N20" s="68" t="str">
        <f ca="1" t="shared" si="5"/>
        <v>2023 - MONTH 03</v>
      </c>
      <c r="O20" s="86">
        <f ca="1" t="shared" ref="O20:P20" si="29">IFERROR(AVERAGEIF(M:M,M20,$K:$K)," ")</f>
        <v>0.91</v>
      </c>
      <c r="P20" s="86">
        <f ca="1" t="shared" si="29"/>
        <v>0.91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12</v>
      </c>
      <c r="AG20" s="68" t="str">
        <f ca="1" t="shared" si="14"/>
        <v>2023 03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45019.5569535417</v>
      </c>
      <c r="B21" s="68" t="str">
        <f ca="1">INDIRECT(ADDRESS(2+QUOTIENT(ROW()-2,COUNTA('Form Responses 1'!$1:$1)-4),2,,TRUE,"Form Responses 1"))</f>
        <v>erwi009@brin.go.id</v>
      </c>
      <c r="C21" s="68" t="str">
        <f ca="1">INDIRECT(ADDRESS(2+QUOTIENT(ROW()-2,COUNTA('Form Responses 1'!$1:$1)-4),3,,TRUE,"Form Responses 1"))</f>
        <v>Erwien Yuliansyah</v>
      </c>
      <c r="D21" s="84">
        <f ca="1">INDIRECT(ADDRESS(2+QUOTIENT(ROW()-2,COUNTA('Form Responses 1'!$1:$1)-4),4,,TRUE,"Form Responses 1"))</f>
        <v>45010</v>
      </c>
      <c r="E21" s="85">
        <f ca="1" t="shared" si="0"/>
        <v>6</v>
      </c>
      <c r="F21" s="68" t="str">
        <f ca="1">IF(ISBLANK(A21)," ",INDIRECT(ADDRESS(1,5+MOD(ROW()-2,COUNTA('Form Responses 1'!$1:$1)-4),,TRUE,"Form Responses 1")))</f>
        <v>Gedung Pameran [Ruangan ]</v>
      </c>
      <c r="G21" s="68" t="str">
        <f ca="1">IF(ISBLANK(A21)," ",INDIRECT(ADDRESS(MATCH(A21,'Form Responses 1'!A:A,0),5+MOD(ROW()-2,COUNTA('Form Responses 1'!$1:$1)-4),,TRUE,"Form Responses 1")))</f>
        <v>CUKUP BAIK</v>
      </c>
      <c r="H21" s="86" t="str">
        <f ca="1" t="shared" si="1"/>
        <v>Gedung Pameran</v>
      </c>
      <c r="I21" s="86" t="str">
        <f ca="1" t="shared" si="7"/>
        <v>Ruangan </v>
      </c>
      <c r="J21" s="86" t="str">
        <f ca="1" t="shared" si="2"/>
        <v>CLEANING SERVICE</v>
      </c>
      <c r="K21" s="86">
        <f ca="1" t="array" ref="K21">IFERROR(INDEX(MASTER!B:B,MATCH(G21,MASTER!A:A,0))/100," ")</f>
        <v>0.89</v>
      </c>
      <c r="L21" s="68">
        <f ca="1" t="shared" si="3"/>
        <v>12</v>
      </c>
      <c r="M21" s="68" t="str">
        <f ca="1" t="shared" si="4"/>
        <v>2023 - WEEK 12</v>
      </c>
      <c r="N21" s="68" t="str">
        <f ca="1" t="shared" si="5"/>
        <v>2023 - MONTH 03</v>
      </c>
      <c r="O21" s="86">
        <f ca="1" t="shared" ref="O21:P21" si="30">IFERROR(AVERAGEIF(M:M,M21,$K:$K)," ")</f>
        <v>0.91</v>
      </c>
      <c r="P21" s="86">
        <f ca="1" t="shared" si="30"/>
        <v>0.91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12</v>
      </c>
      <c r="AG21" s="68" t="str">
        <f ca="1" t="shared" si="14"/>
        <v>2023 03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45019.5569535417</v>
      </c>
      <c r="B22" s="68" t="str">
        <f ca="1">INDIRECT(ADDRESS(2+QUOTIENT(ROW()-2,COUNTA('Form Responses 1'!$1:$1)-4),2,,TRUE,"Form Responses 1"))</f>
        <v>erwi009@brin.go.id</v>
      </c>
      <c r="C22" s="68" t="str">
        <f ca="1">INDIRECT(ADDRESS(2+QUOTIENT(ROW()-2,COUNTA('Form Responses 1'!$1:$1)-4),3,,TRUE,"Form Responses 1"))</f>
        <v>Erwien Yuliansyah</v>
      </c>
      <c r="D22" s="84">
        <f ca="1">INDIRECT(ADDRESS(2+QUOTIENT(ROW()-2,COUNTA('Form Responses 1'!$1:$1)-4),4,,TRUE,"Form Responses 1"))</f>
        <v>45010</v>
      </c>
      <c r="E22" s="85">
        <f ca="1" t="shared" si="0"/>
        <v>6</v>
      </c>
      <c r="F22" s="68" t="str">
        <f ca="1">IF(ISBLANK(A22)," ",INDIRECT(ADDRESS(1,5+MOD(ROW()-2,COUNTA('Form Responses 1'!$1:$1)-4),,TRUE,"Form Responses 1")))</f>
        <v>Gedung Pameran [Toilet]</v>
      </c>
      <c r="G22" s="68" t="str">
        <f ca="1">IF(ISBLANK(A22)," ",INDIRECT(ADDRESS(MATCH(A22,'Form Responses 1'!A:A,0),5+MOD(ROW()-2,COUNTA('Form Responses 1'!$1:$1)-4),,TRUE,"Form Responses 1")))</f>
        <v>CUKUP BAIK</v>
      </c>
      <c r="H22" s="86" t="str">
        <f ca="1" t="shared" si="1"/>
        <v>Gedung Pameran</v>
      </c>
      <c r="I22" s="86" t="str">
        <f ca="1" t="shared" si="7"/>
        <v>Toilet</v>
      </c>
      <c r="J22" s="86" t="str">
        <f ca="1" t="shared" si="2"/>
        <v>CLEANING SERVICE</v>
      </c>
      <c r="K22" s="86">
        <f ca="1" t="array" ref="K22">IFERROR(INDEX(MASTER!B:B,MATCH(G22,MASTER!A:A,0))/100," ")</f>
        <v>0.89</v>
      </c>
      <c r="L22" s="68">
        <f ca="1" t="shared" si="3"/>
        <v>12</v>
      </c>
      <c r="M22" s="68" t="str">
        <f ca="1" t="shared" si="4"/>
        <v>2023 - WEEK 12</v>
      </c>
      <c r="N22" s="68" t="str">
        <f ca="1" t="shared" si="5"/>
        <v>2023 - MONTH 03</v>
      </c>
      <c r="O22" s="86">
        <f ca="1" t="shared" ref="O22:P22" si="31">IFERROR(AVERAGEIF(M:M,M22,$K:$K)," ")</f>
        <v>0.91</v>
      </c>
      <c r="P22" s="86">
        <f ca="1" t="shared" si="31"/>
        <v>0.91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12</v>
      </c>
      <c r="AG22" s="68" t="str">
        <f ca="1" t="shared" si="14"/>
        <v>2023 03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45019.5569535417</v>
      </c>
      <c r="B23" s="68" t="str">
        <f ca="1">INDIRECT(ADDRESS(2+QUOTIENT(ROW()-2,COUNTA('Form Responses 1'!$1:$1)-4),2,,TRUE,"Form Responses 1"))</f>
        <v>erwi009@brin.go.id</v>
      </c>
      <c r="C23" s="68" t="str">
        <f ca="1">INDIRECT(ADDRESS(2+QUOTIENT(ROW()-2,COUNTA('Form Responses 1'!$1:$1)-4),3,,TRUE,"Form Responses 1"))</f>
        <v>Erwien Yuliansyah</v>
      </c>
      <c r="D23" s="84">
        <f ca="1">INDIRECT(ADDRESS(2+QUOTIENT(ROW()-2,COUNTA('Form Responses 1'!$1:$1)-4),4,,TRUE,"Form Responses 1"))</f>
        <v>45010</v>
      </c>
      <c r="E23" s="85">
        <f ca="1" t="shared" si="0"/>
        <v>6</v>
      </c>
      <c r="F23" s="68" t="str">
        <f ca="1">IF(ISBLANK(A23)," ",INDIRECT(ADDRESS(1,5+MOD(ROW()-2,COUNTA('Form Responses 1'!$1:$1)-4),,TRUE,"Form Responses 1")))</f>
        <v>Gedung Pameran [ Halaman]</v>
      </c>
      <c r="G23" s="68" t="str">
        <f ca="1">IF(ISBLANK(A23)," ",INDIRECT(ADDRESS(MATCH(A23,'Form Responses 1'!A:A,0),5+MOD(ROW()-2,COUNTA('Form Responses 1'!$1:$1)-4),,TRUE,"Form Responses 1")))</f>
        <v>BAIK</v>
      </c>
      <c r="H23" s="86" t="str">
        <f ca="1" t="shared" si="1"/>
        <v>Gedung Pameran</v>
      </c>
      <c r="I23" s="86" t="str">
        <f ca="1" t="shared" si="7"/>
        <v> Halaman</v>
      </c>
      <c r="J23" s="86" t="str">
        <f ca="1" t="shared" si="2"/>
        <v>CLEANING SERVICE</v>
      </c>
      <c r="K23" s="86">
        <f ca="1" t="array" ref="K23">IFERROR(INDEX(MASTER!B:B,MATCH(G23,MASTER!A:A,0))/100," ")</f>
        <v>0.95</v>
      </c>
      <c r="L23" s="68">
        <f ca="1" t="shared" si="3"/>
        <v>12</v>
      </c>
      <c r="M23" s="68" t="str">
        <f ca="1" t="shared" si="4"/>
        <v>2023 - WEEK 12</v>
      </c>
      <c r="N23" s="68" t="str">
        <f ca="1" t="shared" si="5"/>
        <v>2023 - MONTH 03</v>
      </c>
      <c r="O23" s="86">
        <f ca="1" t="shared" ref="O23:P23" si="32">IFERROR(AVERAGEIF(M:M,M23,$K:$K)," ")</f>
        <v>0.91</v>
      </c>
      <c r="P23" s="86">
        <f ca="1" t="shared" si="32"/>
        <v>0.91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12</v>
      </c>
      <c r="AG23" s="68" t="str">
        <f ca="1" t="shared" si="14"/>
        <v>2023 03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45019.5569535417</v>
      </c>
      <c r="B24" s="68" t="str">
        <f ca="1">INDIRECT(ADDRESS(2+QUOTIENT(ROW()-2,COUNTA('Form Responses 1'!$1:$1)-4),2,,TRUE,"Form Responses 1"))</f>
        <v>erwi009@brin.go.id</v>
      </c>
      <c r="C24" s="68" t="str">
        <f ca="1">INDIRECT(ADDRESS(2+QUOTIENT(ROW()-2,COUNTA('Form Responses 1'!$1:$1)-4),3,,TRUE,"Form Responses 1"))</f>
        <v>Erwien Yuliansyah</v>
      </c>
      <c r="D24" s="84">
        <f ca="1">INDIRECT(ADDRESS(2+QUOTIENT(ROW()-2,COUNTA('Form Responses 1'!$1:$1)-4),4,,TRUE,"Form Responses 1"))</f>
        <v>45010</v>
      </c>
      <c r="E24" s="85">
        <f ca="1" t="shared" si="0"/>
        <v>6</v>
      </c>
      <c r="F24" s="68" t="str">
        <f ca="1">IF(ISBLANK(A24)," ",INDIRECT(ADDRESS(1,5+MOD(ROW()-2,COUNTA('Form Responses 1'!$1:$1)-4),,TRUE,"Form Responses 1")))</f>
        <v>Gedung Utama [Ruang Tamu]</v>
      </c>
      <c r="G24" s="68" t="str">
        <f ca="1">IF(ISBLANK(A24)," ",INDIRECT(ADDRESS(MATCH(A24,'Form Responses 1'!A:A,0),5+MOD(ROW()-2,COUNTA('Form Responses 1'!$1:$1)-4),,TRUE,"Form Responses 1")))</f>
        <v>BAIK</v>
      </c>
      <c r="H24" s="86" t="str">
        <f ca="1" t="shared" si="1"/>
        <v>Gedung Utama</v>
      </c>
      <c r="I24" s="86" t="str">
        <f ca="1" t="shared" si="7"/>
        <v>Ruang Tamu</v>
      </c>
      <c r="J24" s="86" t="str">
        <f ca="1" t="shared" si="2"/>
        <v>CLEANING SERVICE</v>
      </c>
      <c r="K24" s="86">
        <f ca="1" t="array" ref="K24">IFERROR(INDEX(MASTER!B:B,MATCH(G24,MASTER!A:A,0))/100," ")</f>
        <v>0.95</v>
      </c>
      <c r="L24" s="68">
        <f ca="1" t="shared" si="3"/>
        <v>12</v>
      </c>
      <c r="M24" s="68" t="str">
        <f ca="1" t="shared" si="4"/>
        <v>2023 - WEEK 12</v>
      </c>
      <c r="N24" s="68" t="str">
        <f ca="1" t="shared" si="5"/>
        <v>2023 - MONTH 03</v>
      </c>
      <c r="O24" s="86">
        <f ca="1" t="shared" ref="O24:P24" si="33">IFERROR(AVERAGEIF(M:M,M24,$K:$K)," ")</f>
        <v>0.91</v>
      </c>
      <c r="P24" s="86">
        <f ca="1" t="shared" si="33"/>
        <v>0.91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12</v>
      </c>
      <c r="AG24" s="68" t="str">
        <f ca="1" t="shared" si="14"/>
        <v>2023 03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45019.5569535417</v>
      </c>
      <c r="B25" s="68" t="str">
        <f ca="1">INDIRECT(ADDRESS(2+QUOTIENT(ROW()-2,COUNTA('Form Responses 1'!$1:$1)-4),2,,TRUE,"Form Responses 1"))</f>
        <v>erwi009@brin.go.id</v>
      </c>
      <c r="C25" s="68" t="str">
        <f ca="1">INDIRECT(ADDRESS(2+QUOTIENT(ROW()-2,COUNTA('Form Responses 1'!$1:$1)-4),3,,TRUE,"Form Responses 1"))</f>
        <v>Erwien Yuliansyah</v>
      </c>
      <c r="D25" s="84">
        <f ca="1">INDIRECT(ADDRESS(2+QUOTIENT(ROW()-2,COUNTA('Form Responses 1'!$1:$1)-4),4,,TRUE,"Form Responses 1"))</f>
        <v>45010</v>
      </c>
      <c r="E25" s="85">
        <f ca="1" t="shared" si="0"/>
        <v>6</v>
      </c>
      <c r="F25" s="68" t="str">
        <f ca="1">IF(ISBLANK(A25)," ",INDIRECT(ADDRESS(1,5+MOD(ROW()-2,COUNTA('Form Responses 1'!$1:$1)-4),,TRUE,"Form Responses 1")))</f>
        <v>Gedung Utama [ Ruang Penyimpanan Artefak]</v>
      </c>
      <c r="G25" s="68" t="str">
        <f ca="1">IF(ISBLANK(A25)," ",INDIRECT(ADDRESS(MATCH(A25,'Form Responses 1'!A:A,0),5+MOD(ROW()-2,COUNTA('Form Responses 1'!$1:$1)-4),,TRUE,"Form Responses 1")))</f>
        <v>CUKUP BAIK</v>
      </c>
      <c r="H25" s="86" t="str">
        <f ca="1" t="shared" si="1"/>
        <v>Gedung Utama</v>
      </c>
      <c r="I25" s="86" t="str">
        <f ca="1" t="shared" si="7"/>
        <v> Ruang Penyimpanan Artefak</v>
      </c>
      <c r="J25" s="86" t="str">
        <f ca="1" t="shared" si="2"/>
        <v>CLEANING SERVICE</v>
      </c>
      <c r="K25" s="86">
        <f ca="1" t="array" ref="K25">IFERROR(INDEX(MASTER!B:B,MATCH(G25,MASTER!A:A,0))/100," ")</f>
        <v>0.89</v>
      </c>
      <c r="L25" s="68">
        <f ca="1" t="shared" si="3"/>
        <v>12</v>
      </c>
      <c r="M25" s="68" t="str">
        <f ca="1" t="shared" si="4"/>
        <v>2023 - WEEK 12</v>
      </c>
      <c r="N25" s="68" t="str">
        <f ca="1" t="shared" si="5"/>
        <v>2023 - MONTH 03</v>
      </c>
      <c r="O25" s="86">
        <f ca="1" t="shared" ref="O25:P25" si="34">IFERROR(AVERAGEIF(M:M,M25,$K:$K)," ")</f>
        <v>0.91</v>
      </c>
      <c r="P25" s="86">
        <f ca="1" t="shared" si="34"/>
        <v>0.91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12</v>
      </c>
      <c r="AG25" s="68" t="str">
        <f ca="1" t="shared" si="14"/>
        <v>2023 03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45019.5569535417</v>
      </c>
      <c r="B26" s="68" t="str">
        <f ca="1">INDIRECT(ADDRESS(2+QUOTIENT(ROW()-2,COUNTA('Form Responses 1'!$1:$1)-4),2,,TRUE,"Form Responses 1"))</f>
        <v>erwi009@brin.go.id</v>
      </c>
      <c r="C26" s="68" t="str">
        <f ca="1">INDIRECT(ADDRESS(2+QUOTIENT(ROW()-2,COUNTA('Form Responses 1'!$1:$1)-4),3,,TRUE,"Form Responses 1"))</f>
        <v>Erwien Yuliansyah</v>
      </c>
      <c r="D26" s="84">
        <f ca="1">INDIRECT(ADDRESS(2+QUOTIENT(ROW()-2,COUNTA('Form Responses 1'!$1:$1)-4),4,,TRUE,"Form Responses 1"))</f>
        <v>45010</v>
      </c>
      <c r="E26" s="85">
        <f ca="1" t="shared" si="0"/>
        <v>6</v>
      </c>
      <c r="F26" s="68" t="str">
        <f ca="1">IF(ISBLANK(A26)," ",INDIRECT(ADDRESS(1,5+MOD(ROW()-2,COUNTA('Form Responses 1'!$1:$1)-4),,TRUE,"Form Responses 1")))</f>
        <v>Gedung Utama [ Ruang Kerja]</v>
      </c>
      <c r="G26" s="68" t="str">
        <f ca="1">IF(ISBLANK(A26)," ",INDIRECT(ADDRESS(MATCH(A26,'Form Responses 1'!A:A,0),5+MOD(ROW()-2,COUNTA('Form Responses 1'!$1:$1)-4),,TRUE,"Form Responses 1")))</f>
        <v>CUKUP BAIK</v>
      </c>
      <c r="H26" s="86" t="str">
        <f ca="1" t="shared" si="1"/>
        <v>Gedung Utama</v>
      </c>
      <c r="I26" s="86" t="str">
        <f ca="1" t="shared" si="7"/>
        <v> Ruang Kerja</v>
      </c>
      <c r="J26" s="86" t="str">
        <f ca="1" t="shared" si="2"/>
        <v>CLEANING SERVICE</v>
      </c>
      <c r="K26" s="86">
        <f ca="1" t="array" ref="K26">IFERROR(INDEX(MASTER!B:B,MATCH(G26,MASTER!A:A,0))/100," ")</f>
        <v>0.89</v>
      </c>
      <c r="L26" s="68">
        <f ca="1" t="shared" si="3"/>
        <v>12</v>
      </c>
      <c r="M26" s="68" t="str">
        <f ca="1" t="shared" si="4"/>
        <v>2023 - WEEK 12</v>
      </c>
      <c r="N26" s="68" t="str">
        <f ca="1" t="shared" si="5"/>
        <v>2023 - MONTH 03</v>
      </c>
      <c r="O26" s="86">
        <f ca="1" t="shared" ref="O26:P26" si="35">IFERROR(AVERAGEIF(M:M,M26,$K:$K)," ")</f>
        <v>0.91</v>
      </c>
      <c r="P26" s="86">
        <f ca="1" t="shared" si="35"/>
        <v>0.91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12</v>
      </c>
      <c r="AG26" s="68" t="str">
        <f ca="1" t="shared" si="14"/>
        <v>2023 03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45019.5569535417</v>
      </c>
      <c r="B27" s="68" t="str">
        <f ca="1">INDIRECT(ADDRESS(2+QUOTIENT(ROW()-2,COUNTA('Form Responses 1'!$1:$1)-4),2,,TRUE,"Form Responses 1"))</f>
        <v>erwi009@brin.go.id</v>
      </c>
      <c r="C27" s="68" t="str">
        <f ca="1">INDIRECT(ADDRESS(2+QUOTIENT(ROW()-2,COUNTA('Form Responses 1'!$1:$1)-4),3,,TRUE,"Form Responses 1"))</f>
        <v>Erwien Yuliansyah</v>
      </c>
      <c r="D27" s="84">
        <f ca="1">INDIRECT(ADDRESS(2+QUOTIENT(ROW()-2,COUNTA('Form Responses 1'!$1:$1)-4),4,,TRUE,"Form Responses 1"))</f>
        <v>45010</v>
      </c>
      <c r="E27" s="85">
        <f ca="1" t="shared" si="0"/>
        <v>6</v>
      </c>
      <c r="F27" s="68" t="str">
        <f ca="1">IF(ISBLANK(A27)," ",INDIRECT(ADDRESS(1,5+MOD(ROW()-2,COUNTA('Form Responses 1'!$1:$1)-4),,TRUE,"Form Responses 1")))</f>
        <v>Gedung Utama [ Toilet]</v>
      </c>
      <c r="G27" s="68" t="str">
        <f ca="1">IF(ISBLANK(A27)," ",INDIRECT(ADDRESS(MATCH(A27,'Form Responses 1'!A:A,0),5+MOD(ROW()-2,COUNTA('Form Responses 1'!$1:$1)-4),,TRUE,"Form Responses 1")))</f>
        <v>CUKUP BAIK</v>
      </c>
      <c r="H27" s="86" t="str">
        <f ca="1" t="shared" si="1"/>
        <v>Gedung Utama</v>
      </c>
      <c r="I27" s="86" t="str">
        <f ca="1" t="shared" si="7"/>
        <v> Toilet</v>
      </c>
      <c r="J27" s="86" t="str">
        <f ca="1" t="shared" si="2"/>
        <v>CLEANING SERVICE</v>
      </c>
      <c r="K27" s="86">
        <f ca="1" t="array" ref="K27">IFERROR(INDEX(MASTER!B:B,MATCH(G27,MASTER!A:A,0))/100," ")</f>
        <v>0.89</v>
      </c>
      <c r="L27" s="68">
        <f ca="1" t="shared" si="3"/>
        <v>12</v>
      </c>
      <c r="M27" s="68" t="str">
        <f ca="1" t="shared" si="4"/>
        <v>2023 - WEEK 12</v>
      </c>
      <c r="N27" s="68" t="str">
        <f ca="1" t="shared" si="5"/>
        <v>2023 - MONTH 03</v>
      </c>
      <c r="O27" s="86">
        <f ca="1" t="shared" ref="O27:P27" si="36">IFERROR(AVERAGEIF(M:M,M27,$K:$K)," ")</f>
        <v>0.91</v>
      </c>
      <c r="P27" s="86">
        <f ca="1" t="shared" si="36"/>
        <v>0.91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12</v>
      </c>
      <c r="AG27" s="68" t="str">
        <f ca="1" t="shared" si="14"/>
        <v>2023 03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45019.5569535417</v>
      </c>
      <c r="B28" s="68" t="str">
        <f ca="1">INDIRECT(ADDRESS(2+QUOTIENT(ROW()-2,COUNTA('Form Responses 1'!$1:$1)-4),2,,TRUE,"Form Responses 1"))</f>
        <v>erwi009@brin.go.id</v>
      </c>
      <c r="C28" s="68" t="str">
        <f ca="1">INDIRECT(ADDRESS(2+QUOTIENT(ROW()-2,COUNTA('Form Responses 1'!$1:$1)-4),3,,TRUE,"Form Responses 1"))</f>
        <v>Erwien Yuliansyah</v>
      </c>
      <c r="D28" s="84">
        <f ca="1">INDIRECT(ADDRESS(2+QUOTIENT(ROW()-2,COUNTA('Form Responses 1'!$1:$1)-4),4,,TRUE,"Form Responses 1"))</f>
        <v>45010</v>
      </c>
      <c r="E28" s="85">
        <f ca="1" t="shared" si="0"/>
        <v>6</v>
      </c>
      <c r="F28" s="68" t="str">
        <f ca="1">IF(ISBLANK(A28)," ",INDIRECT(ADDRESS(1,5+MOD(ROW()-2,COUNTA('Form Responses 1'!$1:$1)-4),,TRUE,"Form Responses 1")))</f>
        <v>Gedung Utama [ Halaman]</v>
      </c>
      <c r="G28" s="68" t="str">
        <f ca="1">IF(ISBLANK(A28)," ",INDIRECT(ADDRESS(MATCH(A28,'Form Responses 1'!A:A,0),5+MOD(ROW()-2,COUNTA('Form Responses 1'!$1:$1)-4),,TRUE,"Form Responses 1")))</f>
        <v>BAIK</v>
      </c>
      <c r="H28" s="86" t="str">
        <f ca="1" t="shared" si="1"/>
        <v>Gedung Utama</v>
      </c>
      <c r="I28" s="86" t="str">
        <f ca="1" t="shared" si="7"/>
        <v> Halaman</v>
      </c>
      <c r="J28" s="86" t="str">
        <f ca="1" t="shared" si="2"/>
        <v>CLEANING SERVICE</v>
      </c>
      <c r="K28" s="86">
        <f ca="1" t="array" ref="K28">IFERROR(INDEX(MASTER!B:B,MATCH(G28,MASTER!A:A,0))/100," ")</f>
        <v>0.95</v>
      </c>
      <c r="L28" s="68">
        <f ca="1" t="shared" si="3"/>
        <v>12</v>
      </c>
      <c r="M28" s="68" t="str">
        <f ca="1" t="shared" si="4"/>
        <v>2023 - WEEK 12</v>
      </c>
      <c r="N28" s="68" t="str">
        <f ca="1" t="shared" si="5"/>
        <v>2023 - MONTH 03</v>
      </c>
      <c r="O28" s="86">
        <f ca="1" t="shared" ref="O28:P28" si="37">IFERROR(AVERAGEIF(M:M,M28,$K:$K)," ")</f>
        <v>0.91</v>
      </c>
      <c r="P28" s="86">
        <f ca="1" t="shared" si="37"/>
        <v>0.91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12</v>
      </c>
      <c r="AG28" s="68" t="str">
        <f ca="1" t="shared" si="14"/>
        <v>2023 03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45049.4432998611</v>
      </c>
      <c r="B29" s="68" t="str">
        <f ca="1">INDIRECT(ADDRESS(2+QUOTIENT(ROW()-2,COUNTA('Form Responses 1'!$1:$1)-4),2,,TRUE,"Form Responses 1"))</f>
        <v>erwi009@brin.go.id</v>
      </c>
      <c r="C29" s="68" t="str">
        <f ca="1">INDIRECT(ADDRESS(2+QUOTIENT(ROW()-2,COUNTA('Form Responses 1'!$1:$1)-4),3,,TRUE,"Form Responses 1"))</f>
        <v>Erwien Yuliansyah</v>
      </c>
      <c r="D29" s="84">
        <f ca="1">INDIRECT(ADDRESS(2+QUOTIENT(ROW()-2,COUNTA('Form Responses 1'!$1:$1)-4),4,,TRUE,"Form Responses 1"))</f>
        <v>45041</v>
      </c>
      <c r="E29" s="85">
        <f ca="1" t="shared" si="0"/>
        <v>2</v>
      </c>
      <c r="F29" s="68" t="str">
        <f ca="1">IF(ISBLANK(A29)," ",INDIRECT(ADDRESS(1,5+MOD(ROW()-2,COUNTA('Form Responses 1'!$1:$1)-4),,TRUE,"Form Responses 1")))</f>
        <v>Security [Security Functions]</v>
      </c>
      <c r="G29" s="68" t="str">
        <f ca="1">IF(ISBLANK(A29)," ",INDIRECT(ADDRESS(MATCH(A29,'Form Responses 1'!A:A,0),5+MOD(ROW()-2,COUNTA('Form Responses 1'!$1:$1)-4),,TRUE,"Form Responses 1")))</f>
        <v>CUKUP BAIK</v>
      </c>
      <c r="H29" s="86" t="str">
        <f ca="1" t="shared" si="1"/>
        <v>Security</v>
      </c>
      <c r="I29" s="86" t="str">
        <f ca="1" t="shared" si="7"/>
        <v>Security Functions</v>
      </c>
      <c r="J29" s="86" t="str">
        <f ca="1" t="shared" si="2"/>
        <v>SECURITY SERVICE</v>
      </c>
      <c r="K29" s="86">
        <f ca="1" t="array" ref="K29">IFERROR(INDEX(MASTER!B:B,MATCH(G29,MASTER!A:A,0))/100," ")</f>
        <v>0.89</v>
      </c>
      <c r="L29" s="68">
        <f ca="1" t="shared" si="3"/>
        <v>17</v>
      </c>
      <c r="M29" s="68" t="str">
        <f ca="1" t="shared" si="4"/>
        <v>2023 - WEEK 17</v>
      </c>
      <c r="N29" s="68" t="str">
        <f ca="1" t="shared" si="5"/>
        <v>2023 - MONTH 04</v>
      </c>
      <c r="O29" s="86">
        <f ca="1" t="shared" ref="O29:P29" si="38">IFERROR(AVERAGEIF(M:M,M29,$K:$K)," ")</f>
        <v>0.89</v>
      </c>
      <c r="P29" s="86">
        <f ca="1" t="shared" si="38"/>
        <v>0.89</v>
      </c>
      <c r="Q29" s="68" t="str">
        <f ca="1">IF(ISBLANK(A29)," ",IF(O29&gt;MASTER!$B$3/100,"SB",IF(O29&gt;MASTER!$B$4/100,"B",IF(O29&gt;MASTER!$B$5/100,"C","K"))))</f>
        <v>C</v>
      </c>
      <c r="R29" s="68" t="str">
        <f ca="1">IF(ISBLANK(B29)," ",IF(P29&gt;MASTER!$B$3/100,"SB",IF(P29&gt;MASTER!$B$4/100,"B",IF(P29&gt;MASTER!$B$5/100,"C","K"))))</f>
        <v>C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17</v>
      </c>
      <c r="AG29" s="68" t="str">
        <f ca="1" t="shared" si="14"/>
        <v>2023 04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45049.4432998611</v>
      </c>
      <c r="B30" s="68" t="str">
        <f ca="1">INDIRECT(ADDRESS(2+QUOTIENT(ROW()-2,COUNTA('Form Responses 1'!$1:$1)-4),2,,TRUE,"Form Responses 1"))</f>
        <v>erwi009@brin.go.id</v>
      </c>
      <c r="C30" s="68" t="str">
        <f ca="1">INDIRECT(ADDRESS(2+QUOTIENT(ROW()-2,COUNTA('Form Responses 1'!$1:$1)-4),3,,TRUE,"Form Responses 1"))</f>
        <v>Erwien Yuliansyah</v>
      </c>
      <c r="D30" s="84">
        <f ca="1">INDIRECT(ADDRESS(2+QUOTIENT(ROW()-2,COUNTA('Form Responses 1'!$1:$1)-4),4,,TRUE,"Form Responses 1"))</f>
        <v>45041</v>
      </c>
      <c r="E30" s="85">
        <f ca="1" t="shared" si="0"/>
        <v>2</v>
      </c>
      <c r="F30" s="68" t="str">
        <f ca="1">IF(ISBLANK(A30)," ",INDIRECT(ADDRESS(1,5+MOD(ROW()-2,COUNTA('Form Responses 1'!$1:$1)-4),,TRUE,"Form Responses 1")))</f>
        <v>Gedung Pameran [Ruangan ]</v>
      </c>
      <c r="G30" s="68" t="str">
        <f ca="1">IF(ISBLANK(A30)," ",INDIRECT(ADDRESS(MATCH(A30,'Form Responses 1'!A:A,0),5+MOD(ROW()-2,COUNTA('Form Responses 1'!$1:$1)-4),,TRUE,"Form Responses 1")))</f>
        <v>CUKUP BAIK</v>
      </c>
      <c r="H30" s="86" t="str">
        <f ca="1" t="shared" si="1"/>
        <v>Gedung Pameran</v>
      </c>
      <c r="I30" s="86" t="str">
        <f ca="1" t="shared" si="7"/>
        <v>Ruangan </v>
      </c>
      <c r="J30" s="86" t="str">
        <f ca="1" t="shared" si="2"/>
        <v>CLEANING SERVICE</v>
      </c>
      <c r="K30" s="86">
        <f ca="1" t="array" ref="K30">IFERROR(INDEX(MASTER!B:B,MATCH(G30,MASTER!A:A,0))/100," ")</f>
        <v>0.89</v>
      </c>
      <c r="L30" s="68">
        <f ca="1" t="shared" si="3"/>
        <v>17</v>
      </c>
      <c r="M30" s="68" t="str">
        <f ca="1" t="shared" si="4"/>
        <v>2023 - WEEK 17</v>
      </c>
      <c r="N30" s="68" t="str">
        <f ca="1" t="shared" si="5"/>
        <v>2023 - MONTH 04</v>
      </c>
      <c r="O30" s="86">
        <f ca="1" t="shared" ref="O30:P30" si="39">IFERROR(AVERAGEIF(M:M,M30,$K:$K)," ")</f>
        <v>0.89</v>
      </c>
      <c r="P30" s="86">
        <f ca="1" t="shared" si="39"/>
        <v>0.89</v>
      </c>
      <c r="Q30" s="68" t="str">
        <f ca="1">IF(ISBLANK(A30)," ",IF(O30&gt;MASTER!$B$3/100,"SB",IF(O30&gt;MASTER!$B$4/100,"B",IF(O30&gt;MASTER!$B$5/100,"C","K"))))</f>
        <v>C</v>
      </c>
      <c r="R30" s="68" t="str">
        <f ca="1">IF(ISBLANK(B30)," ",IF(P30&gt;MASTER!$B$3/100,"SB",IF(P30&gt;MASTER!$B$4/100,"B",IF(P30&gt;MASTER!$B$5/100,"C","K"))))</f>
        <v>C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17</v>
      </c>
      <c r="AG30" s="68" t="str">
        <f ca="1" t="shared" si="14"/>
        <v>2023 04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45049.4432998611</v>
      </c>
      <c r="B31" s="68" t="str">
        <f ca="1">INDIRECT(ADDRESS(2+QUOTIENT(ROW()-2,COUNTA('Form Responses 1'!$1:$1)-4),2,,TRUE,"Form Responses 1"))</f>
        <v>erwi009@brin.go.id</v>
      </c>
      <c r="C31" s="68" t="str">
        <f ca="1">INDIRECT(ADDRESS(2+QUOTIENT(ROW()-2,COUNTA('Form Responses 1'!$1:$1)-4),3,,TRUE,"Form Responses 1"))</f>
        <v>Erwien Yuliansyah</v>
      </c>
      <c r="D31" s="84">
        <f ca="1">INDIRECT(ADDRESS(2+QUOTIENT(ROW()-2,COUNTA('Form Responses 1'!$1:$1)-4),4,,TRUE,"Form Responses 1"))</f>
        <v>45041</v>
      </c>
      <c r="E31" s="85">
        <f ca="1" t="shared" si="0"/>
        <v>2</v>
      </c>
      <c r="F31" s="68" t="str">
        <f ca="1">IF(ISBLANK(A31)," ",INDIRECT(ADDRESS(1,5+MOD(ROW()-2,COUNTA('Form Responses 1'!$1:$1)-4),,TRUE,"Form Responses 1")))</f>
        <v>Gedung Pameran [Toilet]</v>
      </c>
      <c r="G31" s="68" t="str">
        <f ca="1">IF(ISBLANK(A31)," ",INDIRECT(ADDRESS(MATCH(A31,'Form Responses 1'!A:A,0),5+MOD(ROW()-2,COUNTA('Form Responses 1'!$1:$1)-4),,TRUE,"Form Responses 1")))</f>
        <v>CUKUP BAIK</v>
      </c>
      <c r="H31" s="86" t="str">
        <f ca="1" t="shared" si="1"/>
        <v>Gedung Pameran</v>
      </c>
      <c r="I31" s="86" t="str">
        <f ca="1" t="shared" si="7"/>
        <v>Toilet</v>
      </c>
      <c r="J31" s="86" t="str">
        <f ca="1" t="shared" si="2"/>
        <v>CLEANING SERVICE</v>
      </c>
      <c r="K31" s="86">
        <f ca="1" t="array" ref="K31">IFERROR(INDEX(MASTER!B:B,MATCH(G31,MASTER!A:A,0))/100," ")</f>
        <v>0.89</v>
      </c>
      <c r="L31" s="68">
        <f ca="1" t="shared" si="3"/>
        <v>17</v>
      </c>
      <c r="M31" s="68" t="str">
        <f ca="1" t="shared" si="4"/>
        <v>2023 - WEEK 17</v>
      </c>
      <c r="N31" s="68" t="str">
        <f ca="1" t="shared" si="5"/>
        <v>2023 - MONTH 04</v>
      </c>
      <c r="O31" s="86">
        <f ca="1" t="shared" ref="O31:P31" si="40">IFERROR(AVERAGEIF(M:M,M31,$K:$K)," ")</f>
        <v>0.89</v>
      </c>
      <c r="P31" s="86">
        <f ca="1" t="shared" si="40"/>
        <v>0.89</v>
      </c>
      <c r="Q31" s="68" t="str">
        <f ca="1">IF(ISBLANK(A31)," ",IF(O31&gt;MASTER!$B$3/100,"SB",IF(O31&gt;MASTER!$B$4/100,"B",IF(O31&gt;MASTER!$B$5/100,"C","K"))))</f>
        <v>C</v>
      </c>
      <c r="R31" s="68" t="str">
        <f ca="1">IF(ISBLANK(B31)," ",IF(P31&gt;MASTER!$B$3/100,"SB",IF(P31&gt;MASTER!$B$4/100,"B",IF(P31&gt;MASTER!$B$5/100,"C","K"))))</f>
        <v>C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17</v>
      </c>
      <c r="AG31" s="68" t="str">
        <f ca="1" t="shared" si="14"/>
        <v>2023 04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45049.4432998611</v>
      </c>
      <c r="B32" s="68" t="str">
        <f ca="1">INDIRECT(ADDRESS(2+QUOTIENT(ROW()-2,COUNTA('Form Responses 1'!$1:$1)-4),2,,TRUE,"Form Responses 1"))</f>
        <v>erwi009@brin.go.id</v>
      </c>
      <c r="C32" s="68" t="str">
        <f ca="1">INDIRECT(ADDRESS(2+QUOTIENT(ROW()-2,COUNTA('Form Responses 1'!$1:$1)-4),3,,TRUE,"Form Responses 1"))</f>
        <v>Erwien Yuliansyah</v>
      </c>
      <c r="D32" s="84">
        <f ca="1">INDIRECT(ADDRESS(2+QUOTIENT(ROW()-2,COUNTA('Form Responses 1'!$1:$1)-4),4,,TRUE,"Form Responses 1"))</f>
        <v>45041</v>
      </c>
      <c r="E32" s="85">
        <f ca="1" t="shared" si="0"/>
        <v>2</v>
      </c>
      <c r="F32" s="68" t="str">
        <f ca="1">IF(ISBLANK(A32)," ",INDIRECT(ADDRESS(1,5+MOD(ROW()-2,COUNTA('Form Responses 1'!$1:$1)-4),,TRUE,"Form Responses 1")))</f>
        <v>Gedung Pameran [ Halaman]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6" t="str">
        <f ca="1" t="shared" si="1"/>
        <v>Gedung Pameran</v>
      </c>
      <c r="I32" s="86" t="str">
        <f ca="1" t="shared" si="7"/>
        <v> Halaman</v>
      </c>
      <c r="J32" s="86" t="str">
        <f ca="1" t="shared" si="2"/>
        <v>CLEANING SERVICE</v>
      </c>
      <c r="K32" s="86">
        <f ca="1" t="array" ref="K32">IFERROR(INDEX(MASTER!B:B,MATCH(G32,MASTER!A:A,0))/100," ")</f>
        <v>0.89</v>
      </c>
      <c r="L32" s="68">
        <f ca="1" t="shared" si="3"/>
        <v>17</v>
      </c>
      <c r="M32" s="68" t="str">
        <f ca="1" t="shared" si="4"/>
        <v>2023 - WEEK 17</v>
      </c>
      <c r="N32" s="68" t="str">
        <f ca="1" t="shared" si="5"/>
        <v>2023 - MONTH 04</v>
      </c>
      <c r="O32" s="86">
        <f ca="1" t="shared" ref="O32:P32" si="41">IFERROR(AVERAGEIF(M:M,M32,$K:$K)," ")</f>
        <v>0.89</v>
      </c>
      <c r="P32" s="86">
        <f ca="1" t="shared" si="41"/>
        <v>0.89</v>
      </c>
      <c r="Q32" s="68" t="str">
        <f ca="1">IF(ISBLANK(A32)," ",IF(O32&gt;MASTER!$B$3/100,"SB",IF(O32&gt;MASTER!$B$4/100,"B",IF(O32&gt;MASTER!$B$5/100,"C","K"))))</f>
        <v>C</v>
      </c>
      <c r="R32" s="68" t="str">
        <f ca="1">IF(ISBLANK(B32)," ",IF(P32&gt;MASTER!$B$3/100,"SB",IF(P32&gt;MASTER!$B$4/100,"B",IF(P32&gt;MASTER!$B$5/100,"C","K"))))</f>
        <v>C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17</v>
      </c>
      <c r="AG32" s="68" t="str">
        <f ca="1" t="shared" si="14"/>
        <v>2023 04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45049.4432998611</v>
      </c>
      <c r="B33" s="68" t="str">
        <f ca="1">INDIRECT(ADDRESS(2+QUOTIENT(ROW()-2,COUNTA('Form Responses 1'!$1:$1)-4),2,,TRUE,"Form Responses 1"))</f>
        <v>erwi009@brin.go.id</v>
      </c>
      <c r="C33" s="68" t="str">
        <f ca="1">INDIRECT(ADDRESS(2+QUOTIENT(ROW()-2,COUNTA('Form Responses 1'!$1:$1)-4),3,,TRUE,"Form Responses 1"))</f>
        <v>Erwien Yuliansyah</v>
      </c>
      <c r="D33" s="84">
        <f ca="1">INDIRECT(ADDRESS(2+QUOTIENT(ROW()-2,COUNTA('Form Responses 1'!$1:$1)-4),4,,TRUE,"Form Responses 1"))</f>
        <v>45041</v>
      </c>
      <c r="E33" s="85">
        <f ca="1" t="shared" si="0"/>
        <v>2</v>
      </c>
      <c r="F33" s="68" t="str">
        <f ca="1">IF(ISBLANK(A33)," ",INDIRECT(ADDRESS(1,5+MOD(ROW()-2,COUNTA('Form Responses 1'!$1:$1)-4),,TRUE,"Form Responses 1")))</f>
        <v>Gedung Utama [Ruang Tamu]</v>
      </c>
      <c r="G33" s="68" t="str">
        <f ca="1">IF(ISBLANK(A33)," ",INDIRECT(ADDRESS(MATCH(A33,'Form Responses 1'!A:A,0),5+MOD(ROW()-2,COUNTA('Form Responses 1'!$1:$1)-4),,TRUE,"Form Responses 1")))</f>
        <v>CUKUP BAIK</v>
      </c>
      <c r="H33" s="86" t="str">
        <f ca="1" t="shared" si="1"/>
        <v>Gedung Utama</v>
      </c>
      <c r="I33" s="86" t="str">
        <f ca="1" t="shared" si="7"/>
        <v>Ruang Tamu</v>
      </c>
      <c r="J33" s="86" t="str">
        <f ca="1" t="shared" si="2"/>
        <v>CLEANING SERVICE</v>
      </c>
      <c r="K33" s="86">
        <f ca="1" t="array" ref="K33">IFERROR(INDEX(MASTER!B:B,MATCH(G33,MASTER!A:A,0))/100," ")</f>
        <v>0.89</v>
      </c>
      <c r="L33" s="68">
        <f ca="1" t="shared" si="3"/>
        <v>17</v>
      </c>
      <c r="M33" s="68" t="str">
        <f ca="1" t="shared" si="4"/>
        <v>2023 - WEEK 17</v>
      </c>
      <c r="N33" s="68" t="str">
        <f ca="1" t="shared" si="5"/>
        <v>2023 - MONTH 04</v>
      </c>
      <c r="O33" s="86">
        <f ca="1" t="shared" ref="O33:P33" si="42">IFERROR(AVERAGEIF(M:M,M33,$K:$K)," ")</f>
        <v>0.89</v>
      </c>
      <c r="P33" s="86">
        <f ca="1" t="shared" si="42"/>
        <v>0.89</v>
      </c>
      <c r="Q33" s="68" t="str">
        <f ca="1">IF(ISBLANK(A33)," ",IF(O33&gt;MASTER!$B$3/100,"SB",IF(O33&gt;MASTER!$B$4/100,"B",IF(O33&gt;MASTER!$B$5/100,"C","K"))))</f>
        <v>C</v>
      </c>
      <c r="R33" s="68" t="str">
        <f ca="1">IF(ISBLANK(B33)," ",IF(P33&gt;MASTER!$B$3/100,"SB",IF(P33&gt;MASTER!$B$4/100,"B",IF(P33&gt;MASTER!$B$5/100,"C","K"))))</f>
        <v>C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17</v>
      </c>
      <c r="AG33" s="68" t="str">
        <f ca="1" t="shared" si="14"/>
        <v>2023 04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45049.4432998611</v>
      </c>
      <c r="B34" s="68" t="str">
        <f ca="1">INDIRECT(ADDRESS(2+QUOTIENT(ROW()-2,COUNTA('Form Responses 1'!$1:$1)-4),2,,TRUE,"Form Responses 1"))</f>
        <v>erwi009@brin.go.id</v>
      </c>
      <c r="C34" s="68" t="str">
        <f ca="1">INDIRECT(ADDRESS(2+QUOTIENT(ROW()-2,COUNTA('Form Responses 1'!$1:$1)-4),3,,TRUE,"Form Responses 1"))</f>
        <v>Erwien Yuliansyah</v>
      </c>
      <c r="D34" s="84">
        <f ca="1">INDIRECT(ADDRESS(2+QUOTIENT(ROW()-2,COUNTA('Form Responses 1'!$1:$1)-4),4,,TRUE,"Form Responses 1"))</f>
        <v>45041</v>
      </c>
      <c r="E34" s="85">
        <f ca="1" t="shared" si="0"/>
        <v>2</v>
      </c>
      <c r="F34" s="68" t="str">
        <f ca="1">IF(ISBLANK(A34)," ",INDIRECT(ADDRESS(1,5+MOD(ROW()-2,COUNTA('Form Responses 1'!$1:$1)-4),,TRUE,"Form Responses 1")))</f>
        <v>Gedung Utama [ Ruang Penyimpanan Artefak]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6" t="str">
        <f ca="1" t="shared" si="1"/>
        <v>Gedung Utama</v>
      </c>
      <c r="I34" s="86" t="str">
        <f ca="1" t="shared" si="7"/>
        <v> Ruang Penyimpanan Artefak</v>
      </c>
      <c r="J34" s="86" t="str">
        <f ca="1" t="shared" si="2"/>
        <v>CLEANING SERVICE</v>
      </c>
      <c r="K34" s="86">
        <f ca="1" t="array" ref="K34">IFERROR(INDEX(MASTER!B:B,MATCH(G34,MASTER!A:A,0))/100," ")</f>
        <v>0.89</v>
      </c>
      <c r="L34" s="68">
        <f ca="1" t="shared" si="3"/>
        <v>17</v>
      </c>
      <c r="M34" s="68" t="str">
        <f ca="1" t="shared" si="4"/>
        <v>2023 - WEEK 17</v>
      </c>
      <c r="N34" s="68" t="str">
        <f ca="1" t="shared" si="5"/>
        <v>2023 - MONTH 04</v>
      </c>
      <c r="O34" s="86">
        <f ca="1" t="shared" ref="O34:P34" si="43">IFERROR(AVERAGEIF(M:M,M34,$K:$K)," ")</f>
        <v>0.89</v>
      </c>
      <c r="P34" s="86">
        <f ca="1" t="shared" si="43"/>
        <v>0.89</v>
      </c>
      <c r="Q34" s="68" t="str">
        <f ca="1">IF(ISBLANK(A34)," ",IF(O34&gt;MASTER!$B$3/100,"SB",IF(O34&gt;MASTER!$B$4/100,"B",IF(O34&gt;MASTER!$B$5/100,"C","K"))))</f>
        <v>C</v>
      </c>
      <c r="R34" s="68" t="str">
        <f ca="1">IF(ISBLANK(B34)," ",IF(P34&gt;MASTER!$B$3/100,"SB",IF(P34&gt;MASTER!$B$4/100,"B",IF(P34&gt;MASTER!$B$5/100,"C","K"))))</f>
        <v>C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17</v>
      </c>
      <c r="AG34" s="68" t="str">
        <f ca="1" t="shared" si="14"/>
        <v>2023 04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45049.4432998611</v>
      </c>
      <c r="B35" s="68" t="str">
        <f ca="1">INDIRECT(ADDRESS(2+QUOTIENT(ROW()-2,COUNTA('Form Responses 1'!$1:$1)-4),2,,TRUE,"Form Responses 1"))</f>
        <v>erwi009@brin.go.id</v>
      </c>
      <c r="C35" s="68" t="str">
        <f ca="1">INDIRECT(ADDRESS(2+QUOTIENT(ROW()-2,COUNTA('Form Responses 1'!$1:$1)-4),3,,TRUE,"Form Responses 1"))</f>
        <v>Erwien Yuliansyah</v>
      </c>
      <c r="D35" s="84">
        <f ca="1">INDIRECT(ADDRESS(2+QUOTIENT(ROW()-2,COUNTA('Form Responses 1'!$1:$1)-4),4,,TRUE,"Form Responses 1"))</f>
        <v>45041</v>
      </c>
      <c r="E35" s="85">
        <f ca="1" t="shared" si="0"/>
        <v>2</v>
      </c>
      <c r="F35" s="68" t="str">
        <f ca="1">IF(ISBLANK(A35)," ",INDIRECT(ADDRESS(1,5+MOD(ROW()-2,COUNTA('Form Responses 1'!$1:$1)-4),,TRUE,"Form Responses 1")))</f>
        <v>Gedung Utama [ Ruang Kerja]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6" t="str">
        <f ca="1" t="shared" si="1"/>
        <v>Gedung Utama</v>
      </c>
      <c r="I35" s="86" t="str">
        <f ca="1" t="shared" si="7"/>
        <v> Ruang Kerja</v>
      </c>
      <c r="J35" s="86" t="str">
        <f ca="1" t="shared" si="2"/>
        <v>CLEANING SERVICE</v>
      </c>
      <c r="K35" s="86">
        <f ca="1" t="array" ref="K35">IFERROR(INDEX(MASTER!B:B,MATCH(G35,MASTER!A:A,0))/100," ")</f>
        <v>0.89</v>
      </c>
      <c r="L35" s="68">
        <f ca="1" t="shared" si="3"/>
        <v>17</v>
      </c>
      <c r="M35" s="68" t="str">
        <f ca="1" t="shared" si="4"/>
        <v>2023 - WEEK 17</v>
      </c>
      <c r="N35" s="68" t="str">
        <f ca="1" t="shared" si="5"/>
        <v>2023 - MONTH 04</v>
      </c>
      <c r="O35" s="86">
        <f ca="1" t="shared" ref="O35:P35" si="44">IFERROR(AVERAGEIF(M:M,M35,$K:$K)," ")</f>
        <v>0.89</v>
      </c>
      <c r="P35" s="86">
        <f ca="1" t="shared" si="44"/>
        <v>0.89</v>
      </c>
      <c r="Q35" s="68" t="str">
        <f ca="1">IF(ISBLANK(A35)," ",IF(O35&gt;MASTER!$B$3/100,"SB",IF(O35&gt;MASTER!$B$4/100,"B",IF(O35&gt;MASTER!$B$5/100,"C","K"))))</f>
        <v>C</v>
      </c>
      <c r="R35" s="68" t="str">
        <f ca="1">IF(ISBLANK(B35)," ",IF(P35&gt;MASTER!$B$3/100,"SB",IF(P35&gt;MASTER!$B$4/100,"B",IF(P35&gt;MASTER!$B$5/100,"C","K"))))</f>
        <v>C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17</v>
      </c>
      <c r="AG35" s="68" t="str">
        <f ca="1" t="shared" si="14"/>
        <v>2023 04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45049.4432998611</v>
      </c>
      <c r="B36" s="68" t="str">
        <f ca="1">INDIRECT(ADDRESS(2+QUOTIENT(ROW()-2,COUNTA('Form Responses 1'!$1:$1)-4),2,,TRUE,"Form Responses 1"))</f>
        <v>erwi009@brin.go.id</v>
      </c>
      <c r="C36" s="68" t="str">
        <f ca="1">INDIRECT(ADDRESS(2+QUOTIENT(ROW()-2,COUNTA('Form Responses 1'!$1:$1)-4),3,,TRUE,"Form Responses 1"))</f>
        <v>Erwien Yuliansyah</v>
      </c>
      <c r="D36" s="84">
        <f ca="1">INDIRECT(ADDRESS(2+QUOTIENT(ROW()-2,COUNTA('Form Responses 1'!$1:$1)-4),4,,TRUE,"Form Responses 1"))</f>
        <v>45041</v>
      </c>
      <c r="E36" s="85">
        <f ca="1" t="shared" si="0"/>
        <v>2</v>
      </c>
      <c r="F36" s="68" t="str">
        <f ca="1">IF(ISBLANK(A36)," ",INDIRECT(ADDRESS(1,5+MOD(ROW()-2,COUNTA('Form Responses 1'!$1:$1)-4),,TRUE,"Form Responses 1")))</f>
        <v>Gedung Utama [ Toilet]</v>
      </c>
      <c r="G36" s="68" t="str">
        <f ca="1">IF(ISBLANK(A36)," ",INDIRECT(ADDRESS(MATCH(A36,'Form Responses 1'!A:A,0),5+MOD(ROW()-2,COUNTA('Form Responses 1'!$1:$1)-4),,TRUE,"Form Responses 1")))</f>
        <v>CUKUP BAIK</v>
      </c>
      <c r="H36" s="86" t="str">
        <f ca="1" t="shared" si="1"/>
        <v>Gedung Utama</v>
      </c>
      <c r="I36" s="86" t="str">
        <f ca="1" t="shared" si="7"/>
        <v> Toilet</v>
      </c>
      <c r="J36" s="86" t="str">
        <f ca="1" t="shared" si="2"/>
        <v>CLEANING SERVICE</v>
      </c>
      <c r="K36" s="86">
        <f ca="1" t="array" ref="K36">IFERROR(INDEX(MASTER!B:B,MATCH(G36,MASTER!A:A,0))/100," ")</f>
        <v>0.89</v>
      </c>
      <c r="L36" s="68">
        <f ca="1" t="shared" si="3"/>
        <v>17</v>
      </c>
      <c r="M36" s="68" t="str">
        <f ca="1" t="shared" si="4"/>
        <v>2023 - WEEK 17</v>
      </c>
      <c r="N36" s="68" t="str">
        <f ca="1" t="shared" si="5"/>
        <v>2023 - MONTH 04</v>
      </c>
      <c r="O36" s="86">
        <f ca="1" t="shared" ref="O36:P36" si="45">IFERROR(AVERAGEIF(M:M,M36,$K:$K)," ")</f>
        <v>0.89</v>
      </c>
      <c r="P36" s="86">
        <f ca="1" t="shared" si="45"/>
        <v>0.89</v>
      </c>
      <c r="Q36" s="68" t="str">
        <f ca="1">IF(ISBLANK(A36)," ",IF(O36&gt;MASTER!$B$3/100,"SB",IF(O36&gt;MASTER!$B$4/100,"B",IF(O36&gt;MASTER!$B$5/100,"C","K"))))</f>
        <v>C</v>
      </c>
      <c r="R36" s="68" t="str">
        <f ca="1">IF(ISBLANK(B36)," ",IF(P36&gt;MASTER!$B$3/100,"SB",IF(P36&gt;MASTER!$B$4/100,"B",IF(P36&gt;MASTER!$B$5/100,"C","K"))))</f>
        <v>C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17</v>
      </c>
      <c r="AG36" s="68" t="str">
        <f ca="1" t="shared" si="14"/>
        <v>2023 04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45049.4432998611</v>
      </c>
      <c r="B37" s="68" t="str">
        <f ca="1">INDIRECT(ADDRESS(2+QUOTIENT(ROW()-2,COUNTA('Form Responses 1'!$1:$1)-4),2,,TRUE,"Form Responses 1"))</f>
        <v>erwi009@brin.go.id</v>
      </c>
      <c r="C37" s="68" t="str">
        <f ca="1">INDIRECT(ADDRESS(2+QUOTIENT(ROW()-2,COUNTA('Form Responses 1'!$1:$1)-4),3,,TRUE,"Form Responses 1"))</f>
        <v>Erwien Yuliansyah</v>
      </c>
      <c r="D37" s="84">
        <f ca="1">INDIRECT(ADDRESS(2+QUOTIENT(ROW()-2,COUNTA('Form Responses 1'!$1:$1)-4),4,,TRUE,"Form Responses 1"))</f>
        <v>45041</v>
      </c>
      <c r="E37" s="85">
        <f ca="1" t="shared" si="0"/>
        <v>2</v>
      </c>
      <c r="F37" s="68" t="str">
        <f ca="1">IF(ISBLANK(A37)," ",INDIRECT(ADDRESS(1,5+MOD(ROW()-2,COUNTA('Form Responses 1'!$1:$1)-4),,TRUE,"Form Responses 1")))</f>
        <v>Gedung Utama [ Halaman]</v>
      </c>
      <c r="G37" s="68" t="str">
        <f ca="1">IF(ISBLANK(A37)," ",INDIRECT(ADDRESS(MATCH(A37,'Form Responses 1'!A:A,0),5+MOD(ROW()-2,COUNTA('Form Responses 1'!$1:$1)-4),,TRUE,"Form Responses 1")))</f>
        <v>CUKUP BAIK</v>
      </c>
      <c r="H37" s="86" t="str">
        <f ca="1" t="shared" si="1"/>
        <v>Gedung Utama</v>
      </c>
      <c r="I37" s="86" t="str">
        <f ca="1" t="shared" si="7"/>
        <v> Halaman</v>
      </c>
      <c r="J37" s="86" t="str">
        <f ca="1" t="shared" si="2"/>
        <v>CLEANING SERVICE</v>
      </c>
      <c r="K37" s="86">
        <f ca="1" t="array" ref="K37">IFERROR(INDEX(MASTER!B:B,MATCH(G37,MASTER!A:A,0))/100," ")</f>
        <v>0.89</v>
      </c>
      <c r="L37" s="68">
        <f ca="1" t="shared" si="3"/>
        <v>17</v>
      </c>
      <c r="M37" s="68" t="str">
        <f ca="1" t="shared" si="4"/>
        <v>2023 - WEEK 17</v>
      </c>
      <c r="N37" s="68" t="str">
        <f ca="1" t="shared" si="5"/>
        <v>2023 - MONTH 04</v>
      </c>
      <c r="O37" s="86">
        <f ca="1" t="shared" ref="O37:P37" si="46">IFERROR(AVERAGEIF(M:M,M37,$K:$K)," ")</f>
        <v>0.89</v>
      </c>
      <c r="P37" s="86">
        <f ca="1" t="shared" si="46"/>
        <v>0.89</v>
      </c>
      <c r="Q37" s="68" t="str">
        <f ca="1">IF(ISBLANK(A37)," ",IF(O37&gt;MASTER!$B$3/100,"SB",IF(O37&gt;MASTER!$B$4/100,"B",IF(O37&gt;MASTER!$B$5/100,"C","K"))))</f>
        <v>C</v>
      </c>
      <c r="R37" s="68" t="str">
        <f ca="1">IF(ISBLANK(B37)," ",IF(P37&gt;MASTER!$B$3/100,"SB",IF(P37&gt;MASTER!$B$4/100,"B",IF(P37&gt;MASTER!$B$5/100,"C","K"))))</f>
        <v>C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17</v>
      </c>
      <c r="AG37" s="68" t="str">
        <f ca="1" t="shared" si="14"/>
        <v>2023 04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68">
        <f ca="1">INDIRECT(ADDRESS(2+QUOTIENT(ROW()-2,COUNTA('Form Responses 1'!$1:$1)-4),1,,TRUE,"Form Responses 1"))</f>
        <v>0</v>
      </c>
      <c r="B38" s="68">
        <f ca="1">INDIRECT(ADDRESS(2+QUOTIENT(ROW()-2,COUNTA('Form Responses 1'!$1:$1)-4),2,,TRUE,"Form Responses 1"))</f>
        <v>0</v>
      </c>
      <c r="C38" s="68">
        <f ca="1">INDIRECT(ADDRESS(2+QUOTIENT(ROW()-2,COUNTA('Form Responses 1'!$1:$1)-4),3,,TRUE,"Form Responses 1"))</f>
        <v>0</v>
      </c>
      <c r="D38" s="68">
        <f ca="1">INDIRECT(ADDRESS(2+QUOTIENT(ROW()-2,COUNTA('Form Responses 1'!$1:$1)-4),4,,TRUE,"Form Responses 1"))</f>
        <v>0</v>
      </c>
      <c r="E38" s="85">
        <f ca="1" t="shared" si="0"/>
        <v>6</v>
      </c>
      <c r="F38" s="68" t="str">
        <f ca="1">IF(ISBLANK(A38)," ",INDIRECT(ADDRESS(1,5+MOD(ROW()-2,COUNTA('Form Responses 1'!$1:$1)-4),,TRUE,"Form Responses 1")))</f>
        <v>Security [Security Functions]</v>
      </c>
      <c r="G38" s="68" t="e">
        <f ca="1">IF(ISBLANK(A38)," ",INDIRECT(ADDRESS(MATCH(A38,'Form Responses 1'!A:A,0),5+MOD(ROW()-2,COUNTA('Form Responses 1'!$1:$1)-4),,TRUE,"Form Responses 1")))</f>
        <v>#N/A</v>
      </c>
      <c r="H38" s="86" t="str">
        <f ca="1" t="shared" si="1"/>
        <v>Security</v>
      </c>
      <c r="I38" s="86" t="str">
        <f ca="1" t="shared" si="7"/>
        <v>Security Functions</v>
      </c>
      <c r="J38" s="86" t="str">
        <f ca="1" t="shared" si="2"/>
        <v>SECURITY SERVICE</v>
      </c>
      <c r="K38" s="86" t="str">
        <f ca="1" t="array" ref="K38">IFERROR(INDEX(MASTER!B:B,MATCH(G38,MASTER!A:A,0))/100," ")</f>
        <v> </v>
      </c>
      <c r="L38" s="68">
        <f ca="1" t="shared" si="3"/>
        <v>0</v>
      </c>
      <c r="M38" s="68" t="str">
        <f ca="1" t="shared" si="4"/>
        <v>1900 - WEEK 00</v>
      </c>
      <c r="N38" s="68" t="str">
        <f ca="1" t="shared" si="5"/>
        <v>1900 - MONTH 01</v>
      </c>
      <c r="O38" s="86" t="str">
        <f ca="1" t="shared" ref="O38:P38" si="47">IFERROR(AVERAGEIF(M:M,M38,$K:$K)," ")</f>
        <v> </v>
      </c>
      <c r="P38" s="86" t="str">
        <f ca="1" t="shared" si="47"/>
        <v> </v>
      </c>
      <c r="Q38" s="68" t="str">
        <f ca="1">IF(ISBLANK(A38)," ",IF(O38&gt;MASTER!$B$3/100,"SB",IF(O38&gt;MASTER!$B$4/100,"B",IF(O38&gt;MASTER!$B$5/100,"C","K"))))</f>
        <v>SB</v>
      </c>
      <c r="R38" s="68" t="str">
        <f ca="1">IF(ISBLANK(B38)," ",IF(P38&gt;MASTER!$B$3/100,"SB",IF(P38&gt;MASTER!$B$4/100,"B",IF(P38&gt;MASTER!$B$5/100,"C","K"))))</f>
        <v>SB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0</v>
      </c>
      <c r="AG38" s="68" t="str">
        <f ca="1" t="shared" si="14"/>
        <v>1900 01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68">
        <f ca="1">INDIRECT(ADDRESS(2+QUOTIENT(ROW()-2,COUNTA('Form Responses 1'!$1:$1)-4),1,,TRUE,"Form Responses 1"))</f>
        <v>0</v>
      </c>
      <c r="B39" s="68">
        <f ca="1">INDIRECT(ADDRESS(2+QUOTIENT(ROW()-2,COUNTA('Form Responses 1'!$1:$1)-4),2,,TRUE,"Form Responses 1"))</f>
        <v>0</v>
      </c>
      <c r="C39" s="68">
        <f ca="1">INDIRECT(ADDRESS(2+QUOTIENT(ROW()-2,COUNTA('Form Responses 1'!$1:$1)-4),3,,TRUE,"Form Responses 1"))</f>
        <v>0</v>
      </c>
      <c r="D39" s="68">
        <f ca="1">INDIRECT(ADDRESS(2+QUOTIENT(ROW()-2,COUNTA('Form Responses 1'!$1:$1)-4),4,,TRUE,"Form Responses 1"))</f>
        <v>0</v>
      </c>
      <c r="E39" s="85">
        <f ca="1" t="shared" si="0"/>
        <v>6</v>
      </c>
      <c r="F39" s="68" t="str">
        <f ca="1">IF(ISBLANK(A39)," ",INDIRECT(ADDRESS(1,5+MOD(ROW()-2,COUNTA('Form Responses 1'!$1:$1)-4),,TRUE,"Form Responses 1")))</f>
        <v>Gedung Pameran [Ruangan ]</v>
      </c>
      <c r="G39" s="68" t="e">
        <f ca="1">IF(ISBLANK(A39)," ",INDIRECT(ADDRESS(MATCH(A39,'Form Responses 1'!A:A,0),5+MOD(ROW()-2,COUNTA('Form Responses 1'!$1:$1)-4),,TRUE,"Form Responses 1")))</f>
        <v>#N/A</v>
      </c>
      <c r="H39" s="86" t="str">
        <f ca="1" t="shared" si="1"/>
        <v>Gedung Pameran</v>
      </c>
      <c r="I39" s="86" t="str">
        <f ca="1" t="shared" si="7"/>
        <v>Ruangan </v>
      </c>
      <c r="J39" s="86" t="str">
        <f ca="1" t="shared" si="2"/>
        <v>CLEANING SERVICE</v>
      </c>
      <c r="K39" s="86" t="str">
        <f ca="1" t="array" ref="K39">IFERROR(INDEX(MASTER!B:B,MATCH(G39,MASTER!A:A,0))/100," ")</f>
        <v> </v>
      </c>
      <c r="L39" s="68">
        <f ca="1" t="shared" si="3"/>
        <v>0</v>
      </c>
      <c r="M39" s="68" t="str">
        <f ca="1" t="shared" si="4"/>
        <v>1900 - WEEK 00</v>
      </c>
      <c r="N39" s="68" t="str">
        <f ca="1" t="shared" si="5"/>
        <v>1900 - MONTH 01</v>
      </c>
      <c r="O39" s="86" t="str">
        <f ca="1" t="shared" ref="O39:P39" si="48">IFERROR(AVERAGEIF(M:M,M39,$K:$K)," ")</f>
        <v> </v>
      </c>
      <c r="P39" s="86" t="str">
        <f ca="1" t="shared" si="48"/>
        <v> </v>
      </c>
      <c r="Q39" s="68" t="str">
        <f ca="1">IF(ISBLANK(A39)," ",IF(O39&gt;MASTER!$B$3/100,"SB",IF(O39&gt;MASTER!$B$4/100,"B",IF(O39&gt;MASTER!$B$5/100,"C","K"))))</f>
        <v>SB</v>
      </c>
      <c r="R39" s="68" t="str">
        <f ca="1">IF(ISBLANK(B39)," ",IF(P39&gt;MASTER!$B$3/100,"SB",IF(P39&gt;MASTER!$B$4/100,"B",IF(P39&gt;MASTER!$B$5/100,"C","K"))))</f>
        <v>SB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0</v>
      </c>
      <c r="AG39" s="68" t="str">
        <f ca="1" t="shared" si="14"/>
        <v>1900 01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68">
        <f ca="1">INDIRECT(ADDRESS(2+QUOTIENT(ROW()-2,COUNTA('Form Responses 1'!$1:$1)-4),1,,TRUE,"Form Responses 1"))</f>
        <v>0</v>
      </c>
      <c r="B40" s="68">
        <f ca="1">INDIRECT(ADDRESS(2+QUOTIENT(ROW()-2,COUNTA('Form Responses 1'!$1:$1)-4),2,,TRUE,"Form Responses 1"))</f>
        <v>0</v>
      </c>
      <c r="C40" s="68">
        <f ca="1">INDIRECT(ADDRESS(2+QUOTIENT(ROW()-2,COUNTA('Form Responses 1'!$1:$1)-4),3,,TRUE,"Form Responses 1"))</f>
        <v>0</v>
      </c>
      <c r="D40" s="68">
        <f ca="1">INDIRECT(ADDRESS(2+QUOTIENT(ROW()-2,COUNTA('Form Responses 1'!$1:$1)-4),4,,TRUE,"Form Responses 1"))</f>
        <v>0</v>
      </c>
      <c r="E40" s="85">
        <f ca="1" t="shared" si="0"/>
        <v>6</v>
      </c>
      <c r="F40" s="68" t="str">
        <f ca="1">IF(ISBLANK(A40)," ",INDIRECT(ADDRESS(1,5+MOD(ROW()-2,COUNTA('Form Responses 1'!$1:$1)-4),,TRUE,"Form Responses 1")))</f>
        <v>Gedung Pameran [Toilet]</v>
      </c>
      <c r="G40" s="68" t="e">
        <f ca="1">IF(ISBLANK(A40)," ",INDIRECT(ADDRESS(MATCH(A40,'Form Responses 1'!A:A,0),5+MOD(ROW()-2,COUNTA('Form Responses 1'!$1:$1)-4),,TRUE,"Form Responses 1")))</f>
        <v>#N/A</v>
      </c>
      <c r="H40" s="86" t="str">
        <f ca="1" t="shared" si="1"/>
        <v>Gedung Pameran</v>
      </c>
      <c r="I40" s="86" t="str">
        <f ca="1" t="shared" si="7"/>
        <v>Toilet</v>
      </c>
      <c r="J40" s="86" t="str">
        <f ca="1" t="shared" si="2"/>
        <v>CLEANING SERVICE</v>
      </c>
      <c r="K40" s="86" t="str">
        <f ca="1" t="array" ref="K40">IFERROR(INDEX(MASTER!B:B,MATCH(G40,MASTER!A:A,0))/100," ")</f>
        <v> </v>
      </c>
      <c r="L40" s="68">
        <f ca="1" t="shared" si="3"/>
        <v>0</v>
      </c>
      <c r="M40" s="68" t="str">
        <f ca="1" t="shared" si="4"/>
        <v>1900 - WEEK 00</v>
      </c>
      <c r="N40" s="68" t="str">
        <f ca="1" t="shared" si="5"/>
        <v>1900 - MONTH 01</v>
      </c>
      <c r="O40" s="86" t="str">
        <f ca="1" t="shared" ref="O40:P40" si="49">IFERROR(AVERAGEIF(M:M,M40,$K:$K)," ")</f>
        <v> </v>
      </c>
      <c r="P40" s="86" t="str">
        <f ca="1" t="shared" si="49"/>
        <v> </v>
      </c>
      <c r="Q40" s="68" t="str">
        <f ca="1">IF(ISBLANK(A40)," ",IF(O40&gt;MASTER!$B$3/100,"SB",IF(O40&gt;MASTER!$B$4/100,"B",IF(O40&gt;MASTER!$B$5/100,"C","K"))))</f>
        <v>SB</v>
      </c>
      <c r="R40" s="68" t="str">
        <f ca="1">IF(ISBLANK(B40)," ",IF(P40&gt;MASTER!$B$3/100,"SB",IF(P40&gt;MASTER!$B$4/100,"B",IF(P40&gt;MASTER!$B$5/100,"C","K"))))</f>
        <v>SB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0</v>
      </c>
      <c r="AG40" s="68" t="str">
        <f ca="1" t="shared" si="14"/>
        <v>1900 01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68">
        <f ca="1">INDIRECT(ADDRESS(2+QUOTIENT(ROW()-2,COUNTA('Form Responses 1'!$1:$1)-4),1,,TRUE,"Form Responses 1"))</f>
        <v>0</v>
      </c>
      <c r="B41" s="68">
        <f ca="1">INDIRECT(ADDRESS(2+QUOTIENT(ROW()-2,COUNTA('Form Responses 1'!$1:$1)-4),2,,TRUE,"Form Responses 1"))</f>
        <v>0</v>
      </c>
      <c r="C41" s="68">
        <f ca="1">INDIRECT(ADDRESS(2+QUOTIENT(ROW()-2,COUNTA('Form Responses 1'!$1:$1)-4),3,,TRUE,"Form Responses 1"))</f>
        <v>0</v>
      </c>
      <c r="D41" s="68">
        <f ca="1">INDIRECT(ADDRESS(2+QUOTIENT(ROW()-2,COUNTA('Form Responses 1'!$1:$1)-4),4,,TRUE,"Form Responses 1"))</f>
        <v>0</v>
      </c>
      <c r="E41" s="85">
        <f ca="1" t="shared" si="0"/>
        <v>6</v>
      </c>
      <c r="F41" s="68" t="str">
        <f ca="1">IF(ISBLANK(A41)," ",INDIRECT(ADDRESS(1,5+MOD(ROW()-2,COUNTA('Form Responses 1'!$1:$1)-4),,TRUE,"Form Responses 1")))</f>
        <v>Gedung Pameran [ Halaman]</v>
      </c>
      <c r="G41" s="68" t="e">
        <f ca="1">IF(ISBLANK(A41)," ",INDIRECT(ADDRESS(MATCH(A41,'Form Responses 1'!A:A,0),5+MOD(ROW()-2,COUNTA('Form Responses 1'!$1:$1)-4),,TRUE,"Form Responses 1")))</f>
        <v>#N/A</v>
      </c>
      <c r="H41" s="86" t="str">
        <f ca="1" t="shared" si="1"/>
        <v>Gedung Pameran</v>
      </c>
      <c r="I41" s="86" t="str">
        <f ca="1" t="shared" si="7"/>
        <v> Halaman</v>
      </c>
      <c r="J41" s="86" t="str">
        <f ca="1" t="shared" si="2"/>
        <v>CLEANING SERVICE</v>
      </c>
      <c r="K41" s="86" t="str">
        <f ca="1" t="array" ref="K41">IFERROR(INDEX(MASTER!B:B,MATCH(G41,MASTER!A:A,0))/100," ")</f>
        <v> </v>
      </c>
      <c r="L41" s="68">
        <f ca="1" t="shared" si="3"/>
        <v>0</v>
      </c>
      <c r="M41" s="68" t="str">
        <f ca="1" t="shared" si="4"/>
        <v>1900 - WEEK 00</v>
      </c>
      <c r="N41" s="68" t="str">
        <f ca="1" t="shared" si="5"/>
        <v>1900 - MONTH 01</v>
      </c>
      <c r="O41" s="86" t="str">
        <f ca="1" t="shared" ref="O41:P41" si="50">IFERROR(AVERAGEIF(M:M,M41,$K:$K)," ")</f>
        <v> </v>
      </c>
      <c r="P41" s="86" t="str">
        <f ca="1" t="shared" si="50"/>
        <v> </v>
      </c>
      <c r="Q41" s="68" t="str">
        <f ca="1">IF(ISBLANK(A41)," ",IF(O41&gt;MASTER!$B$3/100,"SB",IF(O41&gt;MASTER!$B$4/100,"B",IF(O41&gt;MASTER!$B$5/100,"C","K"))))</f>
        <v>SB</v>
      </c>
      <c r="R41" s="68" t="str">
        <f ca="1">IF(ISBLANK(B41)," ",IF(P41&gt;MASTER!$B$3/100,"SB",IF(P41&gt;MASTER!$B$4/100,"B",IF(P41&gt;MASTER!$B$5/100,"C","K"))))</f>
        <v>SB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0</v>
      </c>
      <c r="AG41" s="68" t="str">
        <f ca="1" t="shared" si="14"/>
        <v>1900 01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68">
        <f ca="1">INDIRECT(ADDRESS(2+QUOTIENT(ROW()-2,COUNTA('Form Responses 1'!$1:$1)-4),1,,TRUE,"Form Responses 1"))</f>
        <v>0</v>
      </c>
      <c r="B42" s="68">
        <f ca="1">INDIRECT(ADDRESS(2+QUOTIENT(ROW()-2,COUNTA('Form Responses 1'!$1:$1)-4),2,,TRUE,"Form Responses 1"))</f>
        <v>0</v>
      </c>
      <c r="C42" s="68">
        <f ca="1">INDIRECT(ADDRESS(2+QUOTIENT(ROW()-2,COUNTA('Form Responses 1'!$1:$1)-4),3,,TRUE,"Form Responses 1"))</f>
        <v>0</v>
      </c>
      <c r="D42" s="68">
        <f ca="1">INDIRECT(ADDRESS(2+QUOTIENT(ROW()-2,COUNTA('Form Responses 1'!$1:$1)-4),4,,TRUE,"Form Responses 1"))</f>
        <v>0</v>
      </c>
      <c r="E42" s="85">
        <f ca="1" t="shared" si="0"/>
        <v>6</v>
      </c>
      <c r="F42" s="68" t="str">
        <f ca="1">IF(ISBLANK(A42)," ",INDIRECT(ADDRESS(1,5+MOD(ROW()-2,COUNTA('Form Responses 1'!$1:$1)-4),,TRUE,"Form Responses 1")))</f>
        <v>Gedung Utama [Ruang Tamu]</v>
      </c>
      <c r="G42" s="68" t="e">
        <f ca="1">IF(ISBLANK(A42)," ",INDIRECT(ADDRESS(MATCH(A42,'Form Responses 1'!A:A,0),5+MOD(ROW()-2,COUNTA('Form Responses 1'!$1:$1)-4),,TRUE,"Form Responses 1")))</f>
        <v>#N/A</v>
      </c>
      <c r="H42" s="86" t="str">
        <f ca="1" t="shared" si="1"/>
        <v>Gedung Utama</v>
      </c>
      <c r="I42" s="86" t="str">
        <f ca="1" t="shared" si="7"/>
        <v>Ruang Tamu</v>
      </c>
      <c r="J42" s="86" t="str">
        <f ca="1" t="shared" si="2"/>
        <v>CLEANING SERVICE</v>
      </c>
      <c r="K42" s="86" t="str">
        <f ca="1" t="array" ref="K42">IFERROR(INDEX(MASTER!B:B,MATCH(G42,MASTER!A:A,0))/100," ")</f>
        <v> </v>
      </c>
      <c r="L42" s="68">
        <f ca="1" t="shared" si="3"/>
        <v>0</v>
      </c>
      <c r="M42" s="68" t="str">
        <f ca="1" t="shared" si="4"/>
        <v>1900 - WEEK 00</v>
      </c>
      <c r="N42" s="68" t="str">
        <f ca="1" t="shared" si="5"/>
        <v>1900 - MONTH 01</v>
      </c>
      <c r="O42" s="86" t="str">
        <f ca="1" t="shared" ref="O42:P42" si="51">IFERROR(AVERAGEIF(M:M,M42,$K:$K)," ")</f>
        <v> </v>
      </c>
      <c r="P42" s="86" t="str">
        <f ca="1" t="shared" si="51"/>
        <v> </v>
      </c>
      <c r="Q42" s="68" t="str">
        <f ca="1">IF(ISBLANK(A42)," ",IF(O42&gt;MASTER!$B$3/100,"SB",IF(O42&gt;MASTER!$B$4/100,"B",IF(O42&gt;MASTER!$B$5/100,"C","K"))))</f>
        <v>SB</v>
      </c>
      <c r="R42" s="68" t="str">
        <f ca="1">IF(ISBLANK(B42)," ",IF(P42&gt;MASTER!$B$3/100,"SB",IF(P42&gt;MASTER!$B$4/100,"B",IF(P42&gt;MASTER!$B$5/100,"C","K"))))</f>
        <v>SB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0</v>
      </c>
      <c r="AG42" s="68" t="str">
        <f ca="1" t="shared" si="14"/>
        <v>1900 01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68">
        <f ca="1">INDIRECT(ADDRESS(2+QUOTIENT(ROW()-2,COUNTA('Form Responses 1'!$1:$1)-4),1,,TRUE,"Form Responses 1"))</f>
        <v>0</v>
      </c>
      <c r="B43" s="68">
        <f ca="1">INDIRECT(ADDRESS(2+QUOTIENT(ROW()-2,COUNTA('Form Responses 1'!$1:$1)-4),2,,TRUE,"Form Responses 1"))</f>
        <v>0</v>
      </c>
      <c r="C43" s="68">
        <f ca="1">INDIRECT(ADDRESS(2+QUOTIENT(ROW()-2,COUNTA('Form Responses 1'!$1:$1)-4),3,,TRUE,"Form Responses 1"))</f>
        <v>0</v>
      </c>
      <c r="D43" s="68">
        <f ca="1">INDIRECT(ADDRESS(2+QUOTIENT(ROW()-2,COUNTA('Form Responses 1'!$1:$1)-4),4,,TRUE,"Form Responses 1"))</f>
        <v>0</v>
      </c>
      <c r="E43" s="85">
        <f ca="1" t="shared" si="0"/>
        <v>6</v>
      </c>
      <c r="F43" s="68" t="str">
        <f ca="1">IF(ISBLANK(A43)," ",INDIRECT(ADDRESS(1,5+MOD(ROW()-2,COUNTA('Form Responses 1'!$1:$1)-4),,TRUE,"Form Responses 1")))</f>
        <v>Gedung Utama [ Ruang Penyimpanan Artefak]</v>
      </c>
      <c r="G43" s="68" t="e">
        <f ca="1">IF(ISBLANK(A43)," ",INDIRECT(ADDRESS(MATCH(A43,'Form Responses 1'!A:A,0),5+MOD(ROW()-2,COUNTA('Form Responses 1'!$1:$1)-4),,TRUE,"Form Responses 1")))</f>
        <v>#N/A</v>
      </c>
      <c r="H43" s="86" t="str">
        <f ca="1" t="shared" si="1"/>
        <v>Gedung Utama</v>
      </c>
      <c r="I43" s="86" t="str">
        <f ca="1" t="shared" si="7"/>
        <v> Ruang Penyimpanan Artefak</v>
      </c>
      <c r="J43" s="86" t="str">
        <f ca="1" t="shared" si="2"/>
        <v>CLEANING SERVICE</v>
      </c>
      <c r="K43" s="86" t="str">
        <f ca="1" t="array" ref="K43">IFERROR(INDEX(MASTER!B:B,MATCH(G43,MASTER!A:A,0))/100," ")</f>
        <v> </v>
      </c>
      <c r="L43" s="68">
        <f ca="1" t="shared" si="3"/>
        <v>0</v>
      </c>
      <c r="M43" s="68" t="str">
        <f ca="1" t="shared" si="4"/>
        <v>1900 - WEEK 00</v>
      </c>
      <c r="N43" s="68" t="str">
        <f ca="1" t="shared" si="5"/>
        <v>1900 - MONTH 01</v>
      </c>
      <c r="O43" s="86" t="str">
        <f ca="1" t="shared" ref="O43:P43" si="52">IFERROR(AVERAGEIF(M:M,M43,$K:$K)," ")</f>
        <v> </v>
      </c>
      <c r="P43" s="86" t="str">
        <f ca="1" t="shared" si="52"/>
        <v> </v>
      </c>
      <c r="Q43" s="68" t="str">
        <f ca="1">IF(ISBLANK(A43)," ",IF(O43&gt;MASTER!$B$3/100,"SB",IF(O43&gt;MASTER!$B$4/100,"B",IF(O43&gt;MASTER!$B$5/100,"C","K"))))</f>
        <v>SB</v>
      </c>
      <c r="R43" s="68" t="str">
        <f ca="1">IF(ISBLANK(B43)," ",IF(P43&gt;MASTER!$B$3/100,"SB",IF(P43&gt;MASTER!$B$4/100,"B",IF(P43&gt;MASTER!$B$5/100,"C","K"))))</f>
        <v>SB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0</v>
      </c>
      <c r="AG43" s="68" t="str">
        <f ca="1" t="shared" si="14"/>
        <v>1900 01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68">
        <f ca="1">INDIRECT(ADDRESS(2+QUOTIENT(ROW()-2,COUNTA('Form Responses 1'!$1:$1)-4),1,,TRUE,"Form Responses 1"))</f>
        <v>0</v>
      </c>
      <c r="B44" s="68">
        <f ca="1">INDIRECT(ADDRESS(2+QUOTIENT(ROW()-2,COUNTA('Form Responses 1'!$1:$1)-4),2,,TRUE,"Form Responses 1"))</f>
        <v>0</v>
      </c>
      <c r="C44" s="68">
        <f ca="1">INDIRECT(ADDRESS(2+QUOTIENT(ROW()-2,COUNTA('Form Responses 1'!$1:$1)-4),3,,TRUE,"Form Responses 1"))</f>
        <v>0</v>
      </c>
      <c r="D44" s="68">
        <f ca="1">INDIRECT(ADDRESS(2+QUOTIENT(ROW()-2,COUNTA('Form Responses 1'!$1:$1)-4),4,,TRUE,"Form Responses 1"))</f>
        <v>0</v>
      </c>
      <c r="E44" s="85">
        <f ca="1" t="shared" si="0"/>
        <v>6</v>
      </c>
      <c r="F44" s="68" t="str">
        <f ca="1">IF(ISBLANK(A44)," ",INDIRECT(ADDRESS(1,5+MOD(ROW()-2,COUNTA('Form Responses 1'!$1:$1)-4),,TRUE,"Form Responses 1")))</f>
        <v>Gedung Utama [ Ruang Kerja]</v>
      </c>
      <c r="G44" s="68" t="e">
        <f ca="1">IF(ISBLANK(A44)," ",INDIRECT(ADDRESS(MATCH(A44,'Form Responses 1'!A:A,0),5+MOD(ROW()-2,COUNTA('Form Responses 1'!$1:$1)-4),,TRUE,"Form Responses 1")))</f>
        <v>#N/A</v>
      </c>
      <c r="H44" s="86" t="str">
        <f ca="1" t="shared" si="1"/>
        <v>Gedung Utama</v>
      </c>
      <c r="I44" s="86" t="str">
        <f ca="1" t="shared" si="7"/>
        <v> Ruang Kerja</v>
      </c>
      <c r="J44" s="86" t="str">
        <f ca="1" t="shared" si="2"/>
        <v>CLEANING SERVICE</v>
      </c>
      <c r="K44" s="86" t="str">
        <f ca="1" t="array" ref="K44">IFERROR(INDEX(MASTER!B:B,MATCH(G44,MASTER!A:A,0))/100," ")</f>
        <v> </v>
      </c>
      <c r="L44" s="68">
        <f ca="1" t="shared" si="3"/>
        <v>0</v>
      </c>
      <c r="M44" s="68" t="str">
        <f ca="1" t="shared" si="4"/>
        <v>1900 - WEEK 00</v>
      </c>
      <c r="N44" s="68" t="str">
        <f ca="1" t="shared" si="5"/>
        <v>1900 - MONTH 01</v>
      </c>
      <c r="O44" s="86" t="str">
        <f ca="1" t="shared" ref="O44:P44" si="53">IFERROR(AVERAGEIF(M:M,M44,$K:$K)," ")</f>
        <v> </v>
      </c>
      <c r="P44" s="86" t="str">
        <f ca="1" t="shared" si="53"/>
        <v> </v>
      </c>
      <c r="Q44" s="68" t="str">
        <f ca="1">IF(ISBLANK(A44)," ",IF(O44&gt;MASTER!$B$3/100,"SB",IF(O44&gt;MASTER!$B$4/100,"B",IF(O44&gt;MASTER!$B$5/100,"C","K"))))</f>
        <v>SB</v>
      </c>
      <c r="R44" s="68" t="str">
        <f ca="1">IF(ISBLANK(B44)," ",IF(P44&gt;MASTER!$B$3/100,"SB",IF(P44&gt;MASTER!$B$4/100,"B",IF(P44&gt;MASTER!$B$5/100,"C","K"))))</f>
        <v>SB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0</v>
      </c>
      <c r="AG44" s="68" t="str">
        <f ca="1" t="shared" si="14"/>
        <v>1900 01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68">
        <f ca="1">INDIRECT(ADDRESS(2+QUOTIENT(ROW()-2,COUNTA('Form Responses 1'!$1:$1)-4),1,,TRUE,"Form Responses 1"))</f>
        <v>0</v>
      </c>
      <c r="B45" s="68">
        <f ca="1">INDIRECT(ADDRESS(2+QUOTIENT(ROW()-2,COUNTA('Form Responses 1'!$1:$1)-4),2,,TRUE,"Form Responses 1"))</f>
        <v>0</v>
      </c>
      <c r="C45" s="68">
        <f ca="1">INDIRECT(ADDRESS(2+QUOTIENT(ROW()-2,COUNTA('Form Responses 1'!$1:$1)-4),3,,TRUE,"Form Responses 1"))</f>
        <v>0</v>
      </c>
      <c r="D45" s="68">
        <f ca="1">INDIRECT(ADDRESS(2+QUOTIENT(ROW()-2,COUNTA('Form Responses 1'!$1:$1)-4),4,,TRUE,"Form Responses 1"))</f>
        <v>0</v>
      </c>
      <c r="E45" s="85">
        <f ca="1" t="shared" si="0"/>
        <v>6</v>
      </c>
      <c r="F45" s="68" t="str">
        <f ca="1">IF(ISBLANK(A45)," ",INDIRECT(ADDRESS(1,5+MOD(ROW()-2,COUNTA('Form Responses 1'!$1:$1)-4),,TRUE,"Form Responses 1")))</f>
        <v>Gedung Utama [ Toilet]</v>
      </c>
      <c r="G45" s="68" t="e">
        <f ca="1">IF(ISBLANK(A45)," ",INDIRECT(ADDRESS(MATCH(A45,'Form Responses 1'!A:A,0),5+MOD(ROW()-2,COUNTA('Form Responses 1'!$1:$1)-4),,TRUE,"Form Responses 1")))</f>
        <v>#N/A</v>
      </c>
      <c r="H45" s="86" t="str">
        <f ca="1" t="shared" si="1"/>
        <v>Gedung Utama</v>
      </c>
      <c r="I45" s="86" t="str">
        <f ca="1" t="shared" si="7"/>
        <v> Toilet</v>
      </c>
      <c r="J45" s="86" t="str">
        <f ca="1" t="shared" si="2"/>
        <v>CLEANING SERVICE</v>
      </c>
      <c r="K45" s="86" t="str">
        <f ca="1" t="array" ref="K45">IFERROR(INDEX(MASTER!B:B,MATCH(G45,MASTER!A:A,0))/100," ")</f>
        <v> </v>
      </c>
      <c r="L45" s="68">
        <f ca="1" t="shared" si="3"/>
        <v>0</v>
      </c>
      <c r="M45" s="68" t="str">
        <f ca="1" t="shared" si="4"/>
        <v>1900 - WEEK 00</v>
      </c>
      <c r="N45" s="68" t="str">
        <f ca="1" t="shared" si="5"/>
        <v>1900 - MONTH 01</v>
      </c>
      <c r="O45" s="86" t="str">
        <f ca="1" t="shared" ref="O45:P45" si="54">IFERROR(AVERAGEIF(M:M,M45,$K:$K)," ")</f>
        <v> </v>
      </c>
      <c r="P45" s="86" t="str">
        <f ca="1" t="shared" si="54"/>
        <v> </v>
      </c>
      <c r="Q45" s="68" t="str">
        <f ca="1">IF(ISBLANK(A45)," ",IF(O45&gt;MASTER!$B$3/100,"SB",IF(O45&gt;MASTER!$B$4/100,"B",IF(O45&gt;MASTER!$B$5/100,"C","K"))))</f>
        <v>SB</v>
      </c>
      <c r="R45" s="68" t="str">
        <f ca="1">IF(ISBLANK(B45)," ",IF(P45&gt;MASTER!$B$3/100,"SB",IF(P45&gt;MASTER!$B$4/100,"B",IF(P45&gt;MASTER!$B$5/100,"C","K"))))</f>
        <v>SB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0</v>
      </c>
      <c r="AG45" s="68" t="str">
        <f ca="1" t="shared" si="14"/>
        <v>1900 01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68">
        <f ca="1">INDIRECT(ADDRESS(2+QUOTIENT(ROW()-2,COUNTA('Form Responses 1'!$1:$1)-4),1,,TRUE,"Form Responses 1"))</f>
        <v>0</v>
      </c>
      <c r="B46" s="68">
        <f ca="1">INDIRECT(ADDRESS(2+QUOTIENT(ROW()-2,COUNTA('Form Responses 1'!$1:$1)-4),2,,TRUE,"Form Responses 1"))</f>
        <v>0</v>
      </c>
      <c r="C46" s="68">
        <f ca="1">INDIRECT(ADDRESS(2+QUOTIENT(ROW()-2,COUNTA('Form Responses 1'!$1:$1)-4),3,,TRUE,"Form Responses 1"))</f>
        <v>0</v>
      </c>
      <c r="D46" s="68">
        <f ca="1">INDIRECT(ADDRESS(2+QUOTIENT(ROW()-2,COUNTA('Form Responses 1'!$1:$1)-4),4,,TRUE,"Form Responses 1"))</f>
        <v>0</v>
      </c>
      <c r="E46" s="85">
        <f ca="1" t="shared" si="0"/>
        <v>6</v>
      </c>
      <c r="F46" s="68" t="str">
        <f ca="1">IF(ISBLANK(A46)," ",INDIRECT(ADDRESS(1,5+MOD(ROW()-2,COUNTA('Form Responses 1'!$1:$1)-4),,TRUE,"Form Responses 1")))</f>
        <v>Gedung Utama [ Halaman]</v>
      </c>
      <c r="G46" s="68" t="e">
        <f ca="1">IF(ISBLANK(A46)," ",INDIRECT(ADDRESS(MATCH(A46,'Form Responses 1'!A:A,0),5+MOD(ROW()-2,COUNTA('Form Responses 1'!$1:$1)-4),,TRUE,"Form Responses 1")))</f>
        <v>#N/A</v>
      </c>
      <c r="H46" s="86" t="str">
        <f ca="1" t="shared" si="1"/>
        <v>Gedung Utama</v>
      </c>
      <c r="I46" s="86" t="str">
        <f ca="1" t="shared" si="7"/>
        <v> Halaman</v>
      </c>
      <c r="J46" s="86" t="str">
        <f ca="1" t="shared" si="2"/>
        <v>CLEANING SERVICE</v>
      </c>
      <c r="K46" s="86" t="str">
        <f ca="1" t="array" ref="K46">IFERROR(INDEX(MASTER!B:B,MATCH(G46,MASTER!A:A,0))/100," ")</f>
        <v> </v>
      </c>
      <c r="L46" s="68">
        <f ca="1" t="shared" si="3"/>
        <v>0</v>
      </c>
      <c r="M46" s="68" t="str">
        <f ca="1" t="shared" si="4"/>
        <v>1900 - WEEK 00</v>
      </c>
      <c r="N46" s="68" t="str">
        <f ca="1" t="shared" si="5"/>
        <v>1900 - MONTH 01</v>
      </c>
      <c r="O46" s="86" t="str">
        <f ca="1" t="shared" ref="O46:P46" si="55">IFERROR(AVERAGEIF(M:M,M46,$K:$K)," ")</f>
        <v> </v>
      </c>
      <c r="P46" s="86" t="str">
        <f ca="1" t="shared" si="55"/>
        <v> </v>
      </c>
      <c r="Q46" s="68" t="str">
        <f ca="1">IF(ISBLANK(A46)," ",IF(O46&gt;MASTER!$B$3/100,"SB",IF(O46&gt;MASTER!$B$4/100,"B",IF(O46&gt;MASTER!$B$5/100,"C","K"))))</f>
        <v>SB</v>
      </c>
      <c r="R46" s="68" t="str">
        <f ca="1">IF(ISBLANK(B46)," ",IF(P46&gt;MASTER!$B$3/100,"SB",IF(P46&gt;MASTER!$B$4/100,"B",IF(P46&gt;MASTER!$B$5/100,"C","K"))))</f>
        <v>SB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0</v>
      </c>
      <c r="AG46" s="68" t="str">
        <f ca="1" t="shared" si="14"/>
        <v>1900 01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68">
        <f ca="1">INDIRECT(ADDRESS(2+QUOTIENT(ROW()-2,COUNTA('Form Responses 1'!$1:$1)-4),1,,TRUE,"Form Responses 1"))</f>
        <v>0</v>
      </c>
      <c r="B47" s="68">
        <f ca="1">INDIRECT(ADDRESS(2+QUOTIENT(ROW()-2,COUNTA('Form Responses 1'!$1:$1)-4),2,,TRUE,"Form Responses 1"))</f>
        <v>0</v>
      </c>
      <c r="C47" s="68">
        <f ca="1">INDIRECT(ADDRESS(2+QUOTIENT(ROW()-2,COUNTA('Form Responses 1'!$1:$1)-4),3,,TRUE,"Form Responses 1"))</f>
        <v>0</v>
      </c>
      <c r="D47" s="68">
        <f ca="1">INDIRECT(ADDRESS(2+QUOTIENT(ROW()-2,COUNTA('Form Responses 1'!$1:$1)-4),4,,TRUE,"Form Responses 1"))</f>
        <v>0</v>
      </c>
      <c r="E47" s="85">
        <f ca="1" t="shared" si="0"/>
        <v>6</v>
      </c>
      <c r="F47" s="68" t="str">
        <f ca="1">IF(ISBLANK(A47)," ",INDIRECT(ADDRESS(1,5+MOD(ROW()-2,COUNTA('Form Responses 1'!$1:$1)-4),,TRUE,"Form Responses 1")))</f>
        <v>Security [Security Functions]</v>
      </c>
      <c r="G47" s="68" t="e">
        <f ca="1">IF(ISBLANK(A47)," ",INDIRECT(ADDRESS(MATCH(A47,'Form Responses 1'!A:A,0),5+MOD(ROW()-2,COUNTA('Form Responses 1'!$1:$1)-4),,TRUE,"Form Responses 1")))</f>
        <v>#N/A</v>
      </c>
      <c r="H47" s="86" t="str">
        <f ca="1" t="shared" si="1"/>
        <v>Security</v>
      </c>
      <c r="I47" s="86" t="str">
        <f ca="1" t="shared" si="7"/>
        <v>Security Functions</v>
      </c>
      <c r="J47" s="86" t="str">
        <f ca="1" t="shared" si="2"/>
        <v>SECURITY SERVICE</v>
      </c>
      <c r="K47" s="86" t="str">
        <f ca="1" t="array" ref="K47">IFERROR(INDEX(MASTER!B:B,MATCH(G47,MASTER!A:A,0))/100," ")</f>
        <v> </v>
      </c>
      <c r="L47" s="68">
        <f ca="1" t="shared" si="3"/>
        <v>0</v>
      </c>
      <c r="M47" s="68" t="str">
        <f ca="1" t="shared" si="4"/>
        <v>1900 - WEEK 00</v>
      </c>
      <c r="N47" s="68" t="str">
        <f ca="1" t="shared" si="5"/>
        <v>1900 - MONTH 01</v>
      </c>
      <c r="O47" s="86" t="str">
        <f ca="1" t="shared" ref="O47:P47" si="56">IFERROR(AVERAGEIF(M:M,M47,$K:$K)," ")</f>
        <v> </v>
      </c>
      <c r="P47" s="86" t="str">
        <f ca="1" t="shared" si="56"/>
        <v> </v>
      </c>
      <c r="Q47" s="68" t="str">
        <f ca="1">IF(ISBLANK(A47)," ",IF(O47&gt;MASTER!$B$3/100,"SB",IF(O47&gt;MASTER!$B$4/100,"B",IF(O47&gt;MASTER!$B$5/100,"C","K"))))</f>
        <v>SB</v>
      </c>
      <c r="R47" s="68" t="str">
        <f ca="1">IF(ISBLANK(B47)," ",IF(P47&gt;MASTER!$B$3/100,"SB",IF(P47&gt;MASTER!$B$4/100,"B",IF(P47&gt;MASTER!$B$5/100,"C","K"))))</f>
        <v>SB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0</v>
      </c>
      <c r="AG47" s="68" t="str">
        <f ca="1" t="shared" si="14"/>
        <v>1900 01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68">
        <f ca="1">INDIRECT(ADDRESS(2+QUOTIENT(ROW()-2,COUNTA('Form Responses 1'!$1:$1)-4),1,,TRUE,"Form Responses 1"))</f>
        <v>0</v>
      </c>
      <c r="B48" s="68">
        <f ca="1">INDIRECT(ADDRESS(2+QUOTIENT(ROW()-2,COUNTA('Form Responses 1'!$1:$1)-4),2,,TRUE,"Form Responses 1"))</f>
        <v>0</v>
      </c>
      <c r="C48" s="68">
        <f ca="1">INDIRECT(ADDRESS(2+QUOTIENT(ROW()-2,COUNTA('Form Responses 1'!$1:$1)-4),3,,TRUE,"Form Responses 1"))</f>
        <v>0</v>
      </c>
      <c r="D48" s="68">
        <f ca="1">INDIRECT(ADDRESS(2+QUOTIENT(ROW()-2,COUNTA('Form Responses 1'!$1:$1)-4),4,,TRUE,"Form Responses 1"))</f>
        <v>0</v>
      </c>
      <c r="E48" s="85">
        <f ca="1" t="shared" si="0"/>
        <v>6</v>
      </c>
      <c r="F48" s="68" t="str">
        <f ca="1">IF(ISBLANK(A48)," ",INDIRECT(ADDRESS(1,5+MOD(ROW()-2,COUNTA('Form Responses 1'!$1:$1)-4),,TRUE,"Form Responses 1")))</f>
        <v>Gedung Pameran [Ruangan ]</v>
      </c>
      <c r="G48" s="68" t="e">
        <f ca="1">IF(ISBLANK(A48)," ",INDIRECT(ADDRESS(MATCH(A48,'Form Responses 1'!A:A,0),5+MOD(ROW()-2,COUNTA('Form Responses 1'!$1:$1)-4),,TRUE,"Form Responses 1")))</f>
        <v>#N/A</v>
      </c>
      <c r="H48" s="86" t="str">
        <f ca="1" t="shared" si="1"/>
        <v>Gedung Pameran</v>
      </c>
      <c r="I48" s="86" t="str">
        <f ca="1" t="shared" si="7"/>
        <v>Ruangan </v>
      </c>
      <c r="J48" s="86" t="str">
        <f ca="1" t="shared" si="2"/>
        <v>CLEANING SERVICE</v>
      </c>
      <c r="K48" s="86" t="str">
        <f ca="1" t="array" ref="K48">IFERROR(INDEX(MASTER!B:B,MATCH(G48,MASTER!A:A,0))/100," ")</f>
        <v> </v>
      </c>
      <c r="L48" s="68">
        <f ca="1" t="shared" si="3"/>
        <v>0</v>
      </c>
      <c r="M48" s="68" t="str">
        <f ca="1" t="shared" si="4"/>
        <v>1900 - WEEK 00</v>
      </c>
      <c r="N48" s="68" t="str">
        <f ca="1" t="shared" si="5"/>
        <v>1900 - MONTH 01</v>
      </c>
      <c r="O48" s="86" t="str">
        <f ca="1" t="shared" ref="O48:P48" si="57">IFERROR(AVERAGEIF(M:M,M48,$K:$K)," ")</f>
        <v> </v>
      </c>
      <c r="P48" s="86" t="str">
        <f ca="1" t="shared" si="57"/>
        <v> </v>
      </c>
      <c r="Q48" s="68" t="str">
        <f ca="1">IF(ISBLANK(A48)," ",IF(O48&gt;MASTER!$B$3/100,"SB",IF(O48&gt;MASTER!$B$4/100,"B",IF(O48&gt;MASTER!$B$5/100,"C","K"))))</f>
        <v>SB</v>
      </c>
      <c r="R48" s="68" t="str">
        <f ca="1">IF(ISBLANK(B48)," ",IF(P48&gt;MASTER!$B$3/100,"SB",IF(P48&gt;MASTER!$B$4/100,"B",IF(P48&gt;MASTER!$B$5/100,"C","K"))))</f>
        <v>SB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0</v>
      </c>
      <c r="AG48" s="68" t="str">
        <f ca="1" t="shared" si="14"/>
        <v>1900 01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68">
        <f ca="1">INDIRECT(ADDRESS(2+QUOTIENT(ROW()-2,COUNTA('Form Responses 1'!$1:$1)-4),1,,TRUE,"Form Responses 1"))</f>
        <v>0</v>
      </c>
      <c r="B49" s="68">
        <f ca="1">INDIRECT(ADDRESS(2+QUOTIENT(ROW()-2,COUNTA('Form Responses 1'!$1:$1)-4),2,,TRUE,"Form Responses 1"))</f>
        <v>0</v>
      </c>
      <c r="C49" s="68">
        <f ca="1">INDIRECT(ADDRESS(2+QUOTIENT(ROW()-2,COUNTA('Form Responses 1'!$1:$1)-4),3,,TRUE,"Form Responses 1"))</f>
        <v>0</v>
      </c>
      <c r="D49" s="68">
        <f ca="1">INDIRECT(ADDRESS(2+QUOTIENT(ROW()-2,COUNTA('Form Responses 1'!$1:$1)-4),4,,TRUE,"Form Responses 1"))</f>
        <v>0</v>
      </c>
      <c r="E49" s="85">
        <f ca="1" t="shared" si="0"/>
        <v>6</v>
      </c>
      <c r="F49" s="68" t="str">
        <f ca="1">IF(ISBLANK(A49)," ",INDIRECT(ADDRESS(1,5+MOD(ROW()-2,COUNTA('Form Responses 1'!$1:$1)-4),,TRUE,"Form Responses 1")))</f>
        <v>Gedung Pameran [Toilet]</v>
      </c>
      <c r="G49" s="68" t="e">
        <f ca="1">IF(ISBLANK(A49)," ",INDIRECT(ADDRESS(MATCH(A49,'Form Responses 1'!A:A,0),5+MOD(ROW()-2,COUNTA('Form Responses 1'!$1:$1)-4),,TRUE,"Form Responses 1")))</f>
        <v>#N/A</v>
      </c>
      <c r="H49" s="86" t="str">
        <f ca="1" t="shared" si="1"/>
        <v>Gedung Pameran</v>
      </c>
      <c r="I49" s="86" t="str">
        <f ca="1" t="shared" si="7"/>
        <v>Toilet</v>
      </c>
      <c r="J49" s="86" t="str">
        <f ca="1" t="shared" si="2"/>
        <v>CLEANING SERVICE</v>
      </c>
      <c r="K49" s="86" t="str">
        <f ca="1" t="array" ref="K49">IFERROR(INDEX(MASTER!B:B,MATCH(G49,MASTER!A:A,0))/100," ")</f>
        <v> </v>
      </c>
      <c r="L49" s="68">
        <f ca="1" t="shared" si="3"/>
        <v>0</v>
      </c>
      <c r="M49" s="68" t="str">
        <f ca="1" t="shared" si="4"/>
        <v>1900 - WEEK 00</v>
      </c>
      <c r="N49" s="68" t="str">
        <f ca="1" t="shared" si="5"/>
        <v>1900 - MONTH 01</v>
      </c>
      <c r="O49" s="86" t="str">
        <f ca="1" t="shared" ref="O49:P49" si="58">IFERROR(AVERAGEIF(M:M,M49,$K:$K)," ")</f>
        <v> </v>
      </c>
      <c r="P49" s="86" t="str">
        <f ca="1" t="shared" si="58"/>
        <v> </v>
      </c>
      <c r="Q49" s="68" t="str">
        <f ca="1">IF(ISBLANK(A49)," ",IF(O49&gt;MASTER!$B$3/100,"SB",IF(O49&gt;MASTER!$B$4/100,"B",IF(O49&gt;MASTER!$B$5/100,"C","K"))))</f>
        <v>SB</v>
      </c>
      <c r="R49" s="68" t="str">
        <f ca="1">IF(ISBLANK(B49)," ",IF(P49&gt;MASTER!$B$3/100,"SB",IF(P49&gt;MASTER!$B$4/100,"B",IF(P49&gt;MASTER!$B$5/100,"C","K"))))</f>
        <v>SB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0</v>
      </c>
      <c r="AG49" s="68" t="str">
        <f ca="1" t="shared" si="14"/>
        <v>1900 01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68">
        <f ca="1">INDIRECT(ADDRESS(2+QUOTIENT(ROW()-2,COUNTA('Form Responses 1'!$1:$1)-4),1,,TRUE,"Form Responses 1"))</f>
        <v>0</v>
      </c>
      <c r="B50" s="68">
        <f ca="1">INDIRECT(ADDRESS(2+QUOTIENT(ROW()-2,COUNTA('Form Responses 1'!$1:$1)-4),2,,TRUE,"Form Responses 1"))</f>
        <v>0</v>
      </c>
      <c r="C50" s="68">
        <f ca="1">INDIRECT(ADDRESS(2+QUOTIENT(ROW()-2,COUNTA('Form Responses 1'!$1:$1)-4),3,,TRUE,"Form Responses 1"))</f>
        <v>0</v>
      </c>
      <c r="D50" s="68">
        <f ca="1">INDIRECT(ADDRESS(2+QUOTIENT(ROW()-2,COUNTA('Form Responses 1'!$1:$1)-4),4,,TRUE,"Form Responses 1"))</f>
        <v>0</v>
      </c>
      <c r="E50" s="85">
        <f ca="1" t="shared" si="0"/>
        <v>6</v>
      </c>
      <c r="F50" s="68" t="str">
        <f ca="1">IF(ISBLANK(A50)," ",INDIRECT(ADDRESS(1,5+MOD(ROW()-2,COUNTA('Form Responses 1'!$1:$1)-4),,TRUE,"Form Responses 1")))</f>
        <v>Gedung Pameran [ Halaman]</v>
      </c>
      <c r="G50" s="68" t="e">
        <f ca="1">IF(ISBLANK(A50)," ",INDIRECT(ADDRESS(MATCH(A50,'Form Responses 1'!A:A,0),5+MOD(ROW()-2,COUNTA('Form Responses 1'!$1:$1)-4),,TRUE,"Form Responses 1")))</f>
        <v>#N/A</v>
      </c>
      <c r="H50" s="86" t="str">
        <f ca="1" t="shared" si="1"/>
        <v>Gedung Pameran</v>
      </c>
      <c r="I50" s="86" t="str">
        <f ca="1" t="shared" si="7"/>
        <v> Halaman</v>
      </c>
      <c r="J50" s="86" t="str">
        <f ca="1" t="shared" si="2"/>
        <v>CLEANING SERVICE</v>
      </c>
      <c r="K50" s="86" t="str">
        <f ca="1" t="array" ref="K50">IFERROR(INDEX(MASTER!B:B,MATCH(G50,MASTER!A:A,0))/100," ")</f>
        <v> </v>
      </c>
      <c r="L50" s="68">
        <f ca="1" t="shared" si="3"/>
        <v>0</v>
      </c>
      <c r="M50" s="68" t="str">
        <f ca="1" t="shared" si="4"/>
        <v>1900 - WEEK 00</v>
      </c>
      <c r="N50" s="68" t="str">
        <f ca="1" t="shared" si="5"/>
        <v>1900 - MONTH 01</v>
      </c>
      <c r="O50" s="86" t="str">
        <f ca="1" t="shared" ref="O50:P50" si="59">IFERROR(AVERAGEIF(M:M,M50,$K:$K)," ")</f>
        <v> </v>
      </c>
      <c r="P50" s="86" t="str">
        <f ca="1" t="shared" si="59"/>
        <v> </v>
      </c>
      <c r="Q50" s="68" t="str">
        <f ca="1">IF(ISBLANK(A50)," ",IF(O50&gt;MASTER!$B$3/100,"SB",IF(O50&gt;MASTER!$B$4/100,"B",IF(O50&gt;MASTER!$B$5/100,"C","K"))))</f>
        <v>SB</v>
      </c>
      <c r="R50" s="68" t="str">
        <f ca="1">IF(ISBLANK(B50)," ",IF(P50&gt;MASTER!$B$3/100,"SB",IF(P50&gt;MASTER!$B$4/100,"B",IF(P50&gt;MASTER!$B$5/100,"C","K"))))</f>
        <v>SB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0</v>
      </c>
      <c r="AG50" s="68" t="str">
        <f ca="1" t="shared" si="14"/>
        <v>1900 01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68">
        <f ca="1">INDIRECT(ADDRESS(2+QUOTIENT(ROW()-2,COUNTA('Form Responses 1'!$1:$1)-4),1,,TRUE,"Form Responses 1"))</f>
        <v>0</v>
      </c>
      <c r="B51" s="68">
        <f ca="1">INDIRECT(ADDRESS(2+QUOTIENT(ROW()-2,COUNTA('Form Responses 1'!$1:$1)-4),2,,TRUE,"Form Responses 1"))</f>
        <v>0</v>
      </c>
      <c r="C51" s="68">
        <f ca="1">INDIRECT(ADDRESS(2+QUOTIENT(ROW()-2,COUNTA('Form Responses 1'!$1:$1)-4),3,,TRUE,"Form Responses 1"))</f>
        <v>0</v>
      </c>
      <c r="D51" s="68">
        <f ca="1">INDIRECT(ADDRESS(2+QUOTIENT(ROW()-2,COUNTA('Form Responses 1'!$1:$1)-4),4,,TRUE,"Form Responses 1"))</f>
        <v>0</v>
      </c>
      <c r="E51" s="85">
        <f ca="1" t="shared" si="0"/>
        <v>6</v>
      </c>
      <c r="F51" s="68" t="str">
        <f ca="1">IF(ISBLANK(A51)," ",INDIRECT(ADDRESS(1,5+MOD(ROW()-2,COUNTA('Form Responses 1'!$1:$1)-4),,TRUE,"Form Responses 1")))</f>
        <v>Gedung Utama [Ruang Tamu]</v>
      </c>
      <c r="G51" s="68" t="e">
        <f ca="1">IF(ISBLANK(A51)," ",INDIRECT(ADDRESS(MATCH(A51,'Form Responses 1'!A:A,0),5+MOD(ROW()-2,COUNTA('Form Responses 1'!$1:$1)-4),,TRUE,"Form Responses 1")))</f>
        <v>#N/A</v>
      </c>
      <c r="H51" s="86" t="str">
        <f ca="1" t="shared" si="1"/>
        <v>Gedung Utama</v>
      </c>
      <c r="I51" s="86" t="str">
        <f ca="1" t="shared" si="7"/>
        <v>Ruang Tamu</v>
      </c>
      <c r="J51" s="86" t="str">
        <f ca="1" t="shared" si="2"/>
        <v>CLEANING SERVICE</v>
      </c>
      <c r="K51" s="86" t="str">
        <f ca="1" t="array" ref="K51">IFERROR(INDEX(MASTER!B:B,MATCH(G51,MASTER!A:A,0))/100," ")</f>
        <v> </v>
      </c>
      <c r="L51" s="68">
        <f ca="1" t="shared" si="3"/>
        <v>0</v>
      </c>
      <c r="M51" s="68" t="str">
        <f ca="1" t="shared" si="4"/>
        <v>1900 - WEEK 00</v>
      </c>
      <c r="N51" s="68" t="str">
        <f ca="1" t="shared" si="5"/>
        <v>1900 - MONTH 01</v>
      </c>
      <c r="O51" s="86" t="str">
        <f ca="1" t="shared" ref="O51:P51" si="60">IFERROR(AVERAGEIF(M:M,M51,$K:$K)," ")</f>
        <v> </v>
      </c>
      <c r="P51" s="86" t="str">
        <f ca="1" t="shared" si="60"/>
        <v> </v>
      </c>
      <c r="Q51" s="68" t="str">
        <f ca="1">IF(ISBLANK(A51)," ",IF(O51&gt;MASTER!$B$3/100,"SB",IF(O51&gt;MASTER!$B$4/100,"B",IF(O51&gt;MASTER!$B$5/100,"C","K"))))</f>
        <v>SB</v>
      </c>
      <c r="R51" s="68" t="str">
        <f ca="1">IF(ISBLANK(B51)," ",IF(P51&gt;MASTER!$B$3/100,"SB",IF(P51&gt;MASTER!$B$4/100,"B",IF(P51&gt;MASTER!$B$5/100,"C","K"))))</f>
        <v>SB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0</v>
      </c>
      <c r="AG51" s="68" t="str">
        <f ca="1" t="shared" si="14"/>
        <v>1900 01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68">
        <f ca="1">INDIRECT(ADDRESS(2+QUOTIENT(ROW()-2,COUNTA('Form Responses 1'!$1:$1)-4),1,,TRUE,"Form Responses 1"))</f>
        <v>0</v>
      </c>
      <c r="B52" s="68">
        <f ca="1">INDIRECT(ADDRESS(2+QUOTIENT(ROW()-2,COUNTA('Form Responses 1'!$1:$1)-4),2,,TRUE,"Form Responses 1"))</f>
        <v>0</v>
      </c>
      <c r="C52" s="68">
        <f ca="1">INDIRECT(ADDRESS(2+QUOTIENT(ROW()-2,COUNTA('Form Responses 1'!$1:$1)-4),3,,TRUE,"Form Responses 1"))</f>
        <v>0</v>
      </c>
      <c r="D52" s="68">
        <f ca="1">INDIRECT(ADDRESS(2+QUOTIENT(ROW()-2,COUNTA('Form Responses 1'!$1:$1)-4),4,,TRUE,"Form Responses 1"))</f>
        <v>0</v>
      </c>
      <c r="E52" s="85">
        <f ca="1" t="shared" si="0"/>
        <v>6</v>
      </c>
      <c r="F52" s="68" t="str">
        <f ca="1">IF(ISBLANK(A52)," ",INDIRECT(ADDRESS(1,5+MOD(ROW()-2,COUNTA('Form Responses 1'!$1:$1)-4),,TRUE,"Form Responses 1")))</f>
        <v>Gedung Utama [ Ruang Penyimpanan Artefak]</v>
      </c>
      <c r="G52" s="68" t="e">
        <f ca="1">IF(ISBLANK(A52)," ",INDIRECT(ADDRESS(MATCH(A52,'Form Responses 1'!A:A,0),5+MOD(ROW()-2,COUNTA('Form Responses 1'!$1:$1)-4),,TRUE,"Form Responses 1")))</f>
        <v>#N/A</v>
      </c>
      <c r="H52" s="86" t="str">
        <f ca="1" t="shared" si="1"/>
        <v>Gedung Utama</v>
      </c>
      <c r="I52" s="86" t="str">
        <f ca="1" t="shared" si="7"/>
        <v> Ruang Penyimpanan Artefak</v>
      </c>
      <c r="J52" s="86" t="str">
        <f ca="1" t="shared" si="2"/>
        <v>CLEANING SERVICE</v>
      </c>
      <c r="K52" s="86" t="str">
        <f ca="1" t="array" ref="K52">IFERROR(INDEX(MASTER!B:B,MATCH(G52,MASTER!A:A,0))/100," ")</f>
        <v> </v>
      </c>
      <c r="L52" s="68">
        <f ca="1" t="shared" si="3"/>
        <v>0</v>
      </c>
      <c r="M52" s="68" t="str">
        <f ca="1" t="shared" si="4"/>
        <v>1900 - WEEK 00</v>
      </c>
      <c r="N52" s="68" t="str">
        <f ca="1" t="shared" si="5"/>
        <v>1900 - MONTH 01</v>
      </c>
      <c r="O52" s="86" t="str">
        <f ca="1" t="shared" ref="O52:P52" si="61">IFERROR(AVERAGEIF(M:M,M52,$K:$K)," ")</f>
        <v> </v>
      </c>
      <c r="P52" s="86" t="str">
        <f ca="1" t="shared" si="61"/>
        <v> </v>
      </c>
      <c r="Q52" s="68" t="str">
        <f ca="1">IF(ISBLANK(A52)," ",IF(O52&gt;MASTER!$B$3/100,"SB",IF(O52&gt;MASTER!$B$4/100,"B",IF(O52&gt;MASTER!$B$5/100,"C","K"))))</f>
        <v>SB</v>
      </c>
      <c r="R52" s="68" t="str">
        <f ca="1">IF(ISBLANK(B52)," ",IF(P52&gt;MASTER!$B$3/100,"SB",IF(P52&gt;MASTER!$B$4/100,"B",IF(P52&gt;MASTER!$B$5/100,"C","K"))))</f>
        <v>SB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0</v>
      </c>
      <c r="AG52" s="68" t="str">
        <f ca="1" t="shared" si="14"/>
        <v>1900 01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68">
        <f ca="1">INDIRECT(ADDRESS(2+QUOTIENT(ROW()-2,COUNTA('Form Responses 1'!$1:$1)-4),1,,TRUE,"Form Responses 1"))</f>
        <v>0</v>
      </c>
      <c r="B53" s="68">
        <f ca="1">INDIRECT(ADDRESS(2+QUOTIENT(ROW()-2,COUNTA('Form Responses 1'!$1:$1)-4),2,,TRUE,"Form Responses 1"))</f>
        <v>0</v>
      </c>
      <c r="C53" s="68">
        <f ca="1">INDIRECT(ADDRESS(2+QUOTIENT(ROW()-2,COUNTA('Form Responses 1'!$1:$1)-4),3,,TRUE,"Form Responses 1"))</f>
        <v>0</v>
      </c>
      <c r="D53" s="68">
        <f ca="1">INDIRECT(ADDRESS(2+QUOTIENT(ROW()-2,COUNTA('Form Responses 1'!$1:$1)-4),4,,TRUE,"Form Responses 1"))</f>
        <v>0</v>
      </c>
      <c r="E53" s="85">
        <f ca="1" t="shared" si="0"/>
        <v>6</v>
      </c>
      <c r="F53" s="68" t="str">
        <f ca="1">IF(ISBLANK(A53)," ",INDIRECT(ADDRESS(1,5+MOD(ROW()-2,COUNTA('Form Responses 1'!$1:$1)-4),,TRUE,"Form Responses 1")))</f>
        <v>Gedung Utama [ Ruang Kerja]</v>
      </c>
      <c r="G53" s="68" t="e">
        <f ca="1">IF(ISBLANK(A53)," ",INDIRECT(ADDRESS(MATCH(A53,'Form Responses 1'!A:A,0),5+MOD(ROW()-2,COUNTA('Form Responses 1'!$1:$1)-4),,TRUE,"Form Responses 1")))</f>
        <v>#N/A</v>
      </c>
      <c r="H53" s="86" t="str">
        <f ca="1" t="shared" si="1"/>
        <v>Gedung Utama</v>
      </c>
      <c r="I53" s="86" t="str">
        <f ca="1" t="shared" si="7"/>
        <v> Ruang Kerja</v>
      </c>
      <c r="J53" s="86" t="str">
        <f ca="1" t="shared" si="2"/>
        <v>CLEANING SERVICE</v>
      </c>
      <c r="K53" s="86" t="str">
        <f ca="1" t="array" ref="K53">IFERROR(INDEX(MASTER!B:B,MATCH(G53,MASTER!A:A,0))/100," ")</f>
        <v> </v>
      </c>
      <c r="L53" s="68">
        <f ca="1" t="shared" si="3"/>
        <v>0</v>
      </c>
      <c r="M53" s="68" t="str">
        <f ca="1" t="shared" si="4"/>
        <v>1900 - WEEK 00</v>
      </c>
      <c r="N53" s="68" t="str">
        <f ca="1" t="shared" si="5"/>
        <v>1900 - MONTH 01</v>
      </c>
      <c r="O53" s="86" t="str">
        <f ca="1" t="shared" ref="O53:P53" si="62">IFERROR(AVERAGEIF(M:M,M53,$K:$K)," ")</f>
        <v> </v>
      </c>
      <c r="P53" s="86" t="str">
        <f ca="1" t="shared" si="62"/>
        <v> </v>
      </c>
      <c r="Q53" s="68" t="str">
        <f ca="1">IF(ISBLANK(A53)," ",IF(O53&gt;MASTER!$B$3/100,"SB",IF(O53&gt;MASTER!$B$4/100,"B",IF(O53&gt;MASTER!$B$5/100,"C","K"))))</f>
        <v>SB</v>
      </c>
      <c r="R53" s="68" t="str">
        <f ca="1">IF(ISBLANK(B53)," ",IF(P53&gt;MASTER!$B$3/100,"SB",IF(P53&gt;MASTER!$B$4/100,"B",IF(P53&gt;MASTER!$B$5/100,"C","K"))))</f>
        <v>SB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0</v>
      </c>
      <c r="AG53" s="68" t="str">
        <f ca="1" t="shared" si="14"/>
        <v>1900 01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68">
        <f ca="1">INDIRECT(ADDRESS(2+QUOTIENT(ROW()-2,COUNTA('Form Responses 1'!$1:$1)-4),1,,TRUE,"Form Responses 1"))</f>
        <v>0</v>
      </c>
      <c r="B54" s="68">
        <f ca="1">INDIRECT(ADDRESS(2+QUOTIENT(ROW()-2,COUNTA('Form Responses 1'!$1:$1)-4),2,,TRUE,"Form Responses 1"))</f>
        <v>0</v>
      </c>
      <c r="C54" s="68">
        <f ca="1">INDIRECT(ADDRESS(2+QUOTIENT(ROW()-2,COUNTA('Form Responses 1'!$1:$1)-4),3,,TRUE,"Form Responses 1"))</f>
        <v>0</v>
      </c>
      <c r="D54" s="68">
        <f ca="1">INDIRECT(ADDRESS(2+QUOTIENT(ROW()-2,COUNTA('Form Responses 1'!$1:$1)-4),4,,TRUE,"Form Responses 1"))</f>
        <v>0</v>
      </c>
      <c r="E54" s="85">
        <f ca="1" t="shared" si="0"/>
        <v>6</v>
      </c>
      <c r="F54" s="68" t="str">
        <f ca="1">IF(ISBLANK(A54)," ",INDIRECT(ADDRESS(1,5+MOD(ROW()-2,COUNTA('Form Responses 1'!$1:$1)-4),,TRUE,"Form Responses 1")))</f>
        <v>Gedung Utama [ Toilet]</v>
      </c>
      <c r="G54" s="68" t="e">
        <f ca="1">IF(ISBLANK(A54)," ",INDIRECT(ADDRESS(MATCH(A54,'Form Responses 1'!A:A,0),5+MOD(ROW()-2,COUNTA('Form Responses 1'!$1:$1)-4),,TRUE,"Form Responses 1")))</f>
        <v>#N/A</v>
      </c>
      <c r="H54" s="86" t="str">
        <f ca="1" t="shared" si="1"/>
        <v>Gedung Utama</v>
      </c>
      <c r="I54" s="86" t="str">
        <f ca="1" t="shared" si="7"/>
        <v> Toilet</v>
      </c>
      <c r="J54" s="86" t="str">
        <f ca="1" t="shared" si="2"/>
        <v>CLEANING SERVICE</v>
      </c>
      <c r="K54" s="86" t="str">
        <f ca="1" t="array" ref="K54">IFERROR(INDEX(MASTER!B:B,MATCH(G54,MASTER!A:A,0))/100," ")</f>
        <v> </v>
      </c>
      <c r="L54" s="68">
        <f ca="1" t="shared" si="3"/>
        <v>0</v>
      </c>
      <c r="M54" s="68" t="str">
        <f ca="1" t="shared" si="4"/>
        <v>1900 - WEEK 00</v>
      </c>
      <c r="N54" s="68" t="str">
        <f ca="1" t="shared" si="5"/>
        <v>1900 - MONTH 01</v>
      </c>
      <c r="O54" s="86" t="str">
        <f ca="1" t="shared" ref="O54:P54" si="63">IFERROR(AVERAGEIF(M:M,M54,$K:$K)," ")</f>
        <v> </v>
      </c>
      <c r="P54" s="86" t="str">
        <f ca="1" t="shared" si="63"/>
        <v> </v>
      </c>
      <c r="Q54" s="68" t="str">
        <f ca="1">IF(ISBLANK(A54)," ",IF(O54&gt;MASTER!$B$3/100,"SB",IF(O54&gt;MASTER!$B$4/100,"B",IF(O54&gt;MASTER!$B$5/100,"C","K"))))</f>
        <v>SB</v>
      </c>
      <c r="R54" s="68" t="str">
        <f ca="1">IF(ISBLANK(B54)," ",IF(P54&gt;MASTER!$B$3/100,"SB",IF(P54&gt;MASTER!$B$4/100,"B",IF(P54&gt;MASTER!$B$5/100,"C","K"))))</f>
        <v>SB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0</v>
      </c>
      <c r="AG54" s="68" t="str">
        <f ca="1" t="shared" si="14"/>
        <v>1900 01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68">
        <f ca="1">INDIRECT(ADDRESS(2+QUOTIENT(ROW()-2,COUNTA('Form Responses 1'!$1:$1)-4),1,,TRUE,"Form Responses 1"))</f>
        <v>0</v>
      </c>
      <c r="B55" s="68">
        <f ca="1">INDIRECT(ADDRESS(2+QUOTIENT(ROW()-2,COUNTA('Form Responses 1'!$1:$1)-4),2,,TRUE,"Form Responses 1"))</f>
        <v>0</v>
      </c>
      <c r="C55" s="68">
        <f ca="1">INDIRECT(ADDRESS(2+QUOTIENT(ROW()-2,COUNTA('Form Responses 1'!$1:$1)-4),3,,TRUE,"Form Responses 1"))</f>
        <v>0</v>
      </c>
      <c r="D55" s="68">
        <f ca="1">INDIRECT(ADDRESS(2+QUOTIENT(ROW()-2,COUNTA('Form Responses 1'!$1:$1)-4),4,,TRUE,"Form Responses 1"))</f>
        <v>0</v>
      </c>
      <c r="E55" s="85">
        <f ca="1" t="shared" si="0"/>
        <v>6</v>
      </c>
      <c r="F55" s="68" t="str">
        <f ca="1">IF(ISBLANK(A55)," ",INDIRECT(ADDRESS(1,5+MOD(ROW()-2,COUNTA('Form Responses 1'!$1:$1)-4),,TRUE,"Form Responses 1")))</f>
        <v>Gedung Utama [ Halaman]</v>
      </c>
      <c r="G55" s="68" t="e">
        <f ca="1">IF(ISBLANK(A55)," ",INDIRECT(ADDRESS(MATCH(A55,'Form Responses 1'!A:A,0),5+MOD(ROW()-2,COUNTA('Form Responses 1'!$1:$1)-4),,TRUE,"Form Responses 1")))</f>
        <v>#N/A</v>
      </c>
      <c r="H55" s="86" t="str">
        <f ca="1" t="shared" si="1"/>
        <v>Gedung Utama</v>
      </c>
      <c r="I55" s="86" t="str">
        <f ca="1" t="shared" si="7"/>
        <v> Halaman</v>
      </c>
      <c r="J55" s="86" t="str">
        <f ca="1" t="shared" si="2"/>
        <v>CLEANING SERVICE</v>
      </c>
      <c r="K55" s="86" t="str">
        <f ca="1" t="array" ref="K55">IFERROR(INDEX(MASTER!B:B,MATCH(G55,MASTER!A:A,0))/100," ")</f>
        <v> </v>
      </c>
      <c r="L55" s="68">
        <f ca="1" t="shared" si="3"/>
        <v>0</v>
      </c>
      <c r="M55" s="68" t="str">
        <f ca="1" t="shared" si="4"/>
        <v>1900 - WEEK 00</v>
      </c>
      <c r="N55" s="68" t="str">
        <f ca="1" t="shared" si="5"/>
        <v>1900 - MONTH 01</v>
      </c>
      <c r="O55" s="86" t="str">
        <f ca="1" t="shared" ref="O55:P55" si="64">IFERROR(AVERAGEIF(M:M,M55,$K:$K)," ")</f>
        <v> </v>
      </c>
      <c r="P55" s="86" t="str">
        <f ca="1" t="shared" si="64"/>
        <v> </v>
      </c>
      <c r="Q55" s="68" t="str">
        <f ca="1">IF(ISBLANK(A55)," ",IF(O55&gt;MASTER!$B$3/100,"SB",IF(O55&gt;MASTER!$B$4/100,"B",IF(O55&gt;MASTER!$B$5/100,"C","K"))))</f>
        <v>SB</v>
      </c>
      <c r="R55" s="68" t="str">
        <f ca="1">IF(ISBLANK(B55)," ",IF(P55&gt;MASTER!$B$3/100,"SB",IF(P55&gt;MASTER!$B$4/100,"B",IF(P55&gt;MASTER!$B$5/100,"C","K"))))</f>
        <v>SB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0</v>
      </c>
      <c r="AG55" s="68" t="str">
        <f ca="1" t="shared" si="14"/>
        <v>1900 01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68">
        <f ca="1">INDIRECT(ADDRESS(2+QUOTIENT(ROW()-2,COUNTA('Form Responses 1'!$1:$1)-4),1,,TRUE,"Form Responses 1"))</f>
        <v>0</v>
      </c>
      <c r="B56" s="68">
        <f ca="1">INDIRECT(ADDRESS(2+QUOTIENT(ROW()-2,COUNTA('Form Responses 1'!$1:$1)-4),2,,TRUE,"Form Responses 1"))</f>
        <v>0</v>
      </c>
      <c r="C56" s="68">
        <f ca="1">INDIRECT(ADDRESS(2+QUOTIENT(ROW()-2,COUNTA('Form Responses 1'!$1:$1)-4),3,,TRUE,"Form Responses 1"))</f>
        <v>0</v>
      </c>
      <c r="D56" s="68">
        <f ca="1">INDIRECT(ADDRESS(2+QUOTIENT(ROW()-2,COUNTA('Form Responses 1'!$1:$1)-4),4,,TRUE,"Form Responses 1"))</f>
        <v>0</v>
      </c>
      <c r="E56" s="85">
        <f ca="1" t="shared" si="0"/>
        <v>6</v>
      </c>
      <c r="F56" s="68" t="str">
        <f ca="1">IF(ISBLANK(A56)," ",INDIRECT(ADDRESS(1,5+MOD(ROW()-2,COUNTA('Form Responses 1'!$1:$1)-4),,TRUE,"Form Responses 1")))</f>
        <v>Security [Security Functions]</v>
      </c>
      <c r="G56" s="68" t="e">
        <f ca="1">IF(ISBLANK(A56)," ",INDIRECT(ADDRESS(MATCH(A56,'Form Responses 1'!A:A,0),5+MOD(ROW()-2,COUNTA('Form Responses 1'!$1:$1)-4),,TRUE,"Form Responses 1")))</f>
        <v>#N/A</v>
      </c>
      <c r="H56" s="86" t="str">
        <f ca="1" t="shared" si="1"/>
        <v>Security</v>
      </c>
      <c r="I56" s="86" t="str">
        <f ca="1" t="shared" si="7"/>
        <v>Security Functions</v>
      </c>
      <c r="J56" s="86" t="str">
        <f ca="1" t="shared" si="2"/>
        <v>SECURITY SERVICE</v>
      </c>
      <c r="K56" s="86" t="str">
        <f ca="1" t="array" ref="K56">IFERROR(INDEX(MASTER!B:B,MATCH(G56,MASTER!A:A,0))/100," ")</f>
        <v> </v>
      </c>
      <c r="L56" s="68">
        <f ca="1" t="shared" si="3"/>
        <v>0</v>
      </c>
      <c r="M56" s="68" t="str">
        <f ca="1" t="shared" si="4"/>
        <v>1900 - WEEK 00</v>
      </c>
      <c r="N56" s="68" t="str">
        <f ca="1" t="shared" si="5"/>
        <v>1900 - MONTH 01</v>
      </c>
      <c r="O56" s="86" t="str">
        <f ca="1" t="shared" ref="O56:P56" si="65">IFERROR(AVERAGEIF(M:M,M56,$K:$K)," ")</f>
        <v> </v>
      </c>
      <c r="P56" s="86" t="str">
        <f ca="1" t="shared" si="65"/>
        <v> </v>
      </c>
      <c r="Q56" s="68" t="str">
        <f ca="1">IF(ISBLANK(A56)," ",IF(O56&gt;MASTER!$B$3/100,"SB",IF(O56&gt;MASTER!$B$4/100,"B",IF(O56&gt;MASTER!$B$5/100,"C","K"))))</f>
        <v>SB</v>
      </c>
      <c r="R56" s="68" t="str">
        <f ca="1">IF(ISBLANK(B56)," ",IF(P56&gt;MASTER!$B$3/100,"SB",IF(P56&gt;MASTER!$B$4/100,"B",IF(P56&gt;MASTER!$B$5/100,"C","K"))))</f>
        <v>SB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0</v>
      </c>
      <c r="AG56" s="68" t="str">
        <f ca="1" t="shared" si="14"/>
        <v>1900 01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68">
        <f ca="1">INDIRECT(ADDRESS(2+QUOTIENT(ROW()-2,COUNTA('Form Responses 1'!$1:$1)-4),1,,TRUE,"Form Responses 1"))</f>
        <v>0</v>
      </c>
      <c r="B57" s="68">
        <f ca="1">INDIRECT(ADDRESS(2+QUOTIENT(ROW()-2,COUNTA('Form Responses 1'!$1:$1)-4),2,,TRUE,"Form Responses 1"))</f>
        <v>0</v>
      </c>
      <c r="C57" s="68">
        <f ca="1">INDIRECT(ADDRESS(2+QUOTIENT(ROW()-2,COUNTA('Form Responses 1'!$1:$1)-4),3,,TRUE,"Form Responses 1"))</f>
        <v>0</v>
      </c>
      <c r="D57" s="68">
        <f ca="1">INDIRECT(ADDRESS(2+QUOTIENT(ROW()-2,COUNTA('Form Responses 1'!$1:$1)-4),4,,TRUE,"Form Responses 1"))</f>
        <v>0</v>
      </c>
      <c r="E57" s="85">
        <f ca="1" t="shared" si="0"/>
        <v>6</v>
      </c>
      <c r="F57" s="68" t="str">
        <f ca="1">IF(ISBLANK(A57)," ",INDIRECT(ADDRESS(1,5+MOD(ROW()-2,COUNTA('Form Responses 1'!$1:$1)-4),,TRUE,"Form Responses 1")))</f>
        <v>Gedung Pameran [Ruangan ]</v>
      </c>
      <c r="G57" s="68" t="e">
        <f ca="1">IF(ISBLANK(A57)," ",INDIRECT(ADDRESS(MATCH(A57,'Form Responses 1'!A:A,0),5+MOD(ROW()-2,COUNTA('Form Responses 1'!$1:$1)-4),,TRUE,"Form Responses 1")))</f>
        <v>#N/A</v>
      </c>
      <c r="H57" s="86" t="str">
        <f ca="1" t="shared" si="1"/>
        <v>Gedung Pameran</v>
      </c>
      <c r="I57" s="86" t="str">
        <f ca="1" t="shared" si="7"/>
        <v>Ruangan </v>
      </c>
      <c r="J57" s="86" t="str">
        <f ca="1" t="shared" si="2"/>
        <v>CLEANING SERVICE</v>
      </c>
      <c r="K57" s="86" t="str">
        <f ca="1" t="array" ref="K57">IFERROR(INDEX(MASTER!B:B,MATCH(G57,MASTER!A:A,0))/100," ")</f>
        <v> </v>
      </c>
      <c r="L57" s="68">
        <f ca="1" t="shared" si="3"/>
        <v>0</v>
      </c>
      <c r="M57" s="68" t="str">
        <f ca="1" t="shared" si="4"/>
        <v>1900 - WEEK 00</v>
      </c>
      <c r="N57" s="68" t="str">
        <f ca="1" t="shared" si="5"/>
        <v>1900 - MONTH 01</v>
      </c>
      <c r="O57" s="86" t="str">
        <f ca="1" t="shared" ref="O57:P57" si="66">IFERROR(AVERAGEIF(M:M,M57,$K:$K)," ")</f>
        <v> </v>
      </c>
      <c r="P57" s="86" t="str">
        <f ca="1" t="shared" si="66"/>
        <v> </v>
      </c>
      <c r="Q57" s="68" t="str">
        <f ca="1">IF(ISBLANK(A57)," ",IF(O57&gt;MASTER!$B$3/100,"SB",IF(O57&gt;MASTER!$B$4/100,"B",IF(O57&gt;MASTER!$B$5/100,"C","K"))))</f>
        <v>SB</v>
      </c>
      <c r="R57" s="68" t="str">
        <f ca="1">IF(ISBLANK(B57)," ",IF(P57&gt;MASTER!$B$3/100,"SB",IF(P57&gt;MASTER!$B$4/100,"B",IF(P57&gt;MASTER!$B$5/100,"C","K"))))</f>
        <v>SB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0</v>
      </c>
      <c r="AG57" s="68" t="str">
        <f ca="1" t="shared" si="14"/>
        <v>1900 01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68">
        <f ca="1">INDIRECT(ADDRESS(2+QUOTIENT(ROW()-2,COUNTA('Form Responses 1'!$1:$1)-4),1,,TRUE,"Form Responses 1"))</f>
        <v>0</v>
      </c>
      <c r="B58" s="68">
        <f ca="1">INDIRECT(ADDRESS(2+QUOTIENT(ROW()-2,COUNTA('Form Responses 1'!$1:$1)-4),2,,TRUE,"Form Responses 1"))</f>
        <v>0</v>
      </c>
      <c r="C58" s="68">
        <f ca="1">INDIRECT(ADDRESS(2+QUOTIENT(ROW()-2,COUNTA('Form Responses 1'!$1:$1)-4),3,,TRUE,"Form Responses 1"))</f>
        <v>0</v>
      </c>
      <c r="D58" s="68">
        <f ca="1">INDIRECT(ADDRESS(2+QUOTIENT(ROW()-2,COUNTA('Form Responses 1'!$1:$1)-4),4,,TRUE,"Form Responses 1"))</f>
        <v>0</v>
      </c>
      <c r="E58" s="85">
        <f ca="1" t="shared" si="0"/>
        <v>6</v>
      </c>
      <c r="F58" s="68" t="str">
        <f ca="1">IF(ISBLANK(A58)," ",INDIRECT(ADDRESS(1,5+MOD(ROW()-2,COUNTA('Form Responses 1'!$1:$1)-4),,TRUE,"Form Responses 1")))</f>
        <v>Gedung Pameran [Toilet]</v>
      </c>
      <c r="G58" s="68" t="e">
        <f ca="1">IF(ISBLANK(A58)," ",INDIRECT(ADDRESS(MATCH(A58,'Form Responses 1'!A:A,0),5+MOD(ROW()-2,COUNTA('Form Responses 1'!$1:$1)-4),,TRUE,"Form Responses 1")))</f>
        <v>#N/A</v>
      </c>
      <c r="H58" s="86" t="str">
        <f ca="1" t="shared" si="1"/>
        <v>Gedung Pameran</v>
      </c>
      <c r="I58" s="86" t="str">
        <f ca="1" t="shared" si="7"/>
        <v>Toilet</v>
      </c>
      <c r="J58" s="86" t="str">
        <f ca="1" t="shared" si="2"/>
        <v>CLEANING SERVICE</v>
      </c>
      <c r="K58" s="86" t="str">
        <f ca="1" t="array" ref="K58">IFERROR(INDEX(MASTER!B:B,MATCH(G58,MASTER!A:A,0))/100," ")</f>
        <v> </v>
      </c>
      <c r="L58" s="68">
        <f ca="1" t="shared" si="3"/>
        <v>0</v>
      </c>
      <c r="M58" s="68" t="str">
        <f ca="1" t="shared" si="4"/>
        <v>1900 - WEEK 00</v>
      </c>
      <c r="N58" s="68" t="str">
        <f ca="1" t="shared" si="5"/>
        <v>1900 - MONTH 01</v>
      </c>
      <c r="O58" s="86" t="str">
        <f ca="1" t="shared" ref="O58:P58" si="67">IFERROR(AVERAGEIF(M:M,M58,$K:$K)," ")</f>
        <v> </v>
      </c>
      <c r="P58" s="86" t="str">
        <f ca="1" t="shared" si="67"/>
        <v> </v>
      </c>
      <c r="Q58" s="68" t="str">
        <f ca="1">IF(ISBLANK(A58)," ",IF(O58&gt;MASTER!$B$3/100,"SB",IF(O58&gt;MASTER!$B$4/100,"B",IF(O58&gt;MASTER!$B$5/100,"C","K"))))</f>
        <v>SB</v>
      </c>
      <c r="R58" s="68" t="str">
        <f ca="1">IF(ISBLANK(B58)," ",IF(P58&gt;MASTER!$B$3/100,"SB",IF(P58&gt;MASTER!$B$4/100,"B",IF(P58&gt;MASTER!$B$5/100,"C","K"))))</f>
        <v>SB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0</v>
      </c>
      <c r="AG58" s="68" t="str">
        <f ca="1" t="shared" si="14"/>
        <v>1900 01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68">
        <f ca="1">INDIRECT(ADDRESS(2+QUOTIENT(ROW()-2,COUNTA('Form Responses 1'!$1:$1)-4),1,,TRUE,"Form Responses 1"))</f>
        <v>0</v>
      </c>
      <c r="B59" s="68">
        <f ca="1">INDIRECT(ADDRESS(2+QUOTIENT(ROW()-2,COUNTA('Form Responses 1'!$1:$1)-4),2,,TRUE,"Form Responses 1"))</f>
        <v>0</v>
      </c>
      <c r="C59" s="68">
        <f ca="1">INDIRECT(ADDRESS(2+QUOTIENT(ROW()-2,COUNTA('Form Responses 1'!$1:$1)-4),3,,TRUE,"Form Responses 1"))</f>
        <v>0</v>
      </c>
      <c r="D59" s="68">
        <f ca="1">INDIRECT(ADDRESS(2+QUOTIENT(ROW()-2,COUNTA('Form Responses 1'!$1:$1)-4),4,,TRUE,"Form Responses 1"))</f>
        <v>0</v>
      </c>
      <c r="E59" s="85">
        <f ca="1" t="shared" si="0"/>
        <v>6</v>
      </c>
      <c r="F59" s="68" t="str">
        <f ca="1">IF(ISBLANK(A59)," ",INDIRECT(ADDRESS(1,5+MOD(ROW()-2,COUNTA('Form Responses 1'!$1:$1)-4),,TRUE,"Form Responses 1")))</f>
        <v>Gedung Pameran [ Halaman]</v>
      </c>
      <c r="G59" s="68" t="e">
        <f ca="1">IF(ISBLANK(A59)," ",INDIRECT(ADDRESS(MATCH(A59,'Form Responses 1'!A:A,0),5+MOD(ROW()-2,COUNTA('Form Responses 1'!$1:$1)-4),,TRUE,"Form Responses 1")))</f>
        <v>#N/A</v>
      </c>
      <c r="H59" s="86" t="str">
        <f ca="1" t="shared" si="1"/>
        <v>Gedung Pameran</v>
      </c>
      <c r="I59" s="86" t="str">
        <f ca="1" t="shared" si="7"/>
        <v> Halaman</v>
      </c>
      <c r="J59" s="86" t="str">
        <f ca="1" t="shared" si="2"/>
        <v>CLEANING SERVICE</v>
      </c>
      <c r="K59" s="86" t="str">
        <f ca="1" t="array" ref="K59">IFERROR(INDEX(MASTER!B:B,MATCH(G59,MASTER!A:A,0))/100," ")</f>
        <v> </v>
      </c>
      <c r="L59" s="68">
        <f ca="1" t="shared" si="3"/>
        <v>0</v>
      </c>
      <c r="M59" s="68" t="str">
        <f ca="1" t="shared" si="4"/>
        <v>1900 - WEEK 00</v>
      </c>
      <c r="N59" s="68" t="str">
        <f ca="1" t="shared" si="5"/>
        <v>1900 - MONTH 01</v>
      </c>
      <c r="O59" s="86" t="str">
        <f ca="1" t="shared" ref="O59:P59" si="68">IFERROR(AVERAGEIF(M:M,M59,$K:$K)," ")</f>
        <v> </v>
      </c>
      <c r="P59" s="86" t="str">
        <f ca="1" t="shared" si="68"/>
        <v> </v>
      </c>
      <c r="Q59" s="68" t="str">
        <f ca="1">IF(ISBLANK(A59)," ",IF(O59&gt;MASTER!$B$3/100,"SB",IF(O59&gt;MASTER!$B$4/100,"B",IF(O59&gt;MASTER!$B$5/100,"C","K"))))</f>
        <v>SB</v>
      </c>
      <c r="R59" s="68" t="str">
        <f ca="1">IF(ISBLANK(B59)," ",IF(P59&gt;MASTER!$B$3/100,"SB",IF(P59&gt;MASTER!$B$4/100,"B",IF(P59&gt;MASTER!$B$5/100,"C","K"))))</f>
        <v>SB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0</v>
      </c>
      <c r="AG59" s="68" t="str">
        <f ca="1" t="shared" si="14"/>
        <v>1900 01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68">
        <f ca="1">INDIRECT(ADDRESS(2+QUOTIENT(ROW()-2,COUNTA('Form Responses 1'!$1:$1)-4),1,,TRUE,"Form Responses 1"))</f>
        <v>0</v>
      </c>
      <c r="B60" s="68">
        <f ca="1">INDIRECT(ADDRESS(2+QUOTIENT(ROW()-2,COUNTA('Form Responses 1'!$1:$1)-4),2,,TRUE,"Form Responses 1"))</f>
        <v>0</v>
      </c>
      <c r="C60" s="68">
        <f ca="1">INDIRECT(ADDRESS(2+QUOTIENT(ROW()-2,COUNTA('Form Responses 1'!$1:$1)-4),3,,TRUE,"Form Responses 1"))</f>
        <v>0</v>
      </c>
      <c r="D60" s="68">
        <f ca="1">INDIRECT(ADDRESS(2+QUOTIENT(ROW()-2,COUNTA('Form Responses 1'!$1:$1)-4),4,,TRUE,"Form Responses 1"))</f>
        <v>0</v>
      </c>
      <c r="E60" s="85">
        <f ca="1" t="shared" si="0"/>
        <v>6</v>
      </c>
      <c r="F60" s="68" t="str">
        <f ca="1">IF(ISBLANK(A60)," ",INDIRECT(ADDRESS(1,5+MOD(ROW()-2,COUNTA('Form Responses 1'!$1:$1)-4),,TRUE,"Form Responses 1")))</f>
        <v>Gedung Utama [Ruang Tamu]</v>
      </c>
      <c r="G60" s="68" t="e">
        <f ca="1">IF(ISBLANK(A60)," ",INDIRECT(ADDRESS(MATCH(A60,'Form Responses 1'!A:A,0),5+MOD(ROW()-2,COUNTA('Form Responses 1'!$1:$1)-4),,TRUE,"Form Responses 1")))</f>
        <v>#N/A</v>
      </c>
      <c r="H60" s="86" t="str">
        <f ca="1" t="shared" si="1"/>
        <v>Gedung Utama</v>
      </c>
      <c r="I60" s="86" t="str">
        <f ca="1" t="shared" si="7"/>
        <v>Ruang Tamu</v>
      </c>
      <c r="J60" s="86" t="str">
        <f ca="1" t="shared" si="2"/>
        <v>CLEANING SERVICE</v>
      </c>
      <c r="K60" s="86" t="str">
        <f ca="1" t="array" ref="K60">IFERROR(INDEX(MASTER!B:B,MATCH(G60,MASTER!A:A,0))/100," ")</f>
        <v> </v>
      </c>
      <c r="L60" s="68">
        <f ca="1" t="shared" si="3"/>
        <v>0</v>
      </c>
      <c r="M60" s="68" t="str">
        <f ca="1" t="shared" si="4"/>
        <v>1900 - WEEK 00</v>
      </c>
      <c r="N60" s="68" t="str">
        <f ca="1" t="shared" si="5"/>
        <v>1900 - MONTH 01</v>
      </c>
      <c r="O60" s="86" t="str">
        <f ca="1" t="shared" ref="O60:P60" si="69">IFERROR(AVERAGEIF(M:M,M60,$K:$K)," ")</f>
        <v> </v>
      </c>
      <c r="P60" s="86" t="str">
        <f ca="1" t="shared" si="69"/>
        <v> </v>
      </c>
      <c r="Q60" s="68" t="str">
        <f ca="1">IF(ISBLANK(A60)," ",IF(O60&gt;MASTER!$B$3/100,"SB",IF(O60&gt;MASTER!$B$4/100,"B",IF(O60&gt;MASTER!$B$5/100,"C","K"))))</f>
        <v>SB</v>
      </c>
      <c r="R60" s="68" t="str">
        <f ca="1">IF(ISBLANK(B60)," ",IF(P60&gt;MASTER!$B$3/100,"SB",IF(P60&gt;MASTER!$B$4/100,"B",IF(P60&gt;MASTER!$B$5/100,"C","K"))))</f>
        <v>SB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0</v>
      </c>
      <c r="AG60" s="68" t="str">
        <f ca="1" t="shared" si="14"/>
        <v>1900 01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68">
        <f ca="1">INDIRECT(ADDRESS(2+QUOTIENT(ROW()-2,COUNTA('Form Responses 1'!$1:$1)-4),1,,TRUE,"Form Responses 1"))</f>
        <v>0</v>
      </c>
      <c r="B61" s="68">
        <f ca="1">INDIRECT(ADDRESS(2+QUOTIENT(ROW()-2,COUNTA('Form Responses 1'!$1:$1)-4),2,,TRUE,"Form Responses 1"))</f>
        <v>0</v>
      </c>
      <c r="C61" s="68">
        <f ca="1">INDIRECT(ADDRESS(2+QUOTIENT(ROW()-2,COUNTA('Form Responses 1'!$1:$1)-4),3,,TRUE,"Form Responses 1"))</f>
        <v>0</v>
      </c>
      <c r="D61" s="68">
        <f ca="1">INDIRECT(ADDRESS(2+QUOTIENT(ROW()-2,COUNTA('Form Responses 1'!$1:$1)-4),4,,TRUE,"Form Responses 1"))</f>
        <v>0</v>
      </c>
      <c r="E61" s="85">
        <f ca="1" t="shared" si="0"/>
        <v>6</v>
      </c>
      <c r="F61" s="68" t="str">
        <f ca="1">IF(ISBLANK(A61)," ",INDIRECT(ADDRESS(1,5+MOD(ROW()-2,COUNTA('Form Responses 1'!$1:$1)-4),,TRUE,"Form Responses 1")))</f>
        <v>Gedung Utama [ Ruang Penyimpanan Artefak]</v>
      </c>
      <c r="G61" s="68" t="e">
        <f ca="1">IF(ISBLANK(A61)," ",INDIRECT(ADDRESS(MATCH(A61,'Form Responses 1'!A:A,0),5+MOD(ROW()-2,COUNTA('Form Responses 1'!$1:$1)-4),,TRUE,"Form Responses 1")))</f>
        <v>#N/A</v>
      </c>
      <c r="H61" s="86" t="str">
        <f ca="1" t="shared" si="1"/>
        <v>Gedung Utama</v>
      </c>
      <c r="I61" s="86" t="str">
        <f ca="1" t="shared" si="7"/>
        <v> Ruang Penyimpanan Artefak</v>
      </c>
      <c r="J61" s="86" t="str">
        <f ca="1" t="shared" si="2"/>
        <v>CLEANING SERVICE</v>
      </c>
      <c r="K61" s="86" t="str">
        <f ca="1" t="array" ref="K61">IFERROR(INDEX(MASTER!B:B,MATCH(G61,MASTER!A:A,0))/100," ")</f>
        <v> </v>
      </c>
      <c r="L61" s="68">
        <f ca="1" t="shared" si="3"/>
        <v>0</v>
      </c>
      <c r="M61" s="68" t="str">
        <f ca="1" t="shared" si="4"/>
        <v>1900 - WEEK 00</v>
      </c>
      <c r="N61" s="68" t="str">
        <f ca="1" t="shared" si="5"/>
        <v>1900 - MONTH 01</v>
      </c>
      <c r="O61" s="86" t="str">
        <f ca="1" t="shared" ref="O61:P61" si="70">IFERROR(AVERAGEIF(M:M,M61,$K:$K)," ")</f>
        <v> </v>
      </c>
      <c r="P61" s="86" t="str">
        <f ca="1" t="shared" si="70"/>
        <v> </v>
      </c>
      <c r="Q61" s="68" t="str">
        <f ca="1">IF(ISBLANK(A61)," ",IF(O61&gt;MASTER!$B$3/100,"SB",IF(O61&gt;MASTER!$B$4/100,"B",IF(O61&gt;MASTER!$B$5/100,"C","K"))))</f>
        <v>SB</v>
      </c>
      <c r="R61" s="68" t="str">
        <f ca="1">IF(ISBLANK(B61)," ",IF(P61&gt;MASTER!$B$3/100,"SB",IF(P61&gt;MASTER!$B$4/100,"B",IF(P61&gt;MASTER!$B$5/100,"C","K"))))</f>
        <v>SB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0</v>
      </c>
      <c r="AG61" s="68" t="str">
        <f ca="1" t="shared" si="14"/>
        <v>1900 01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68">
        <f ca="1">INDIRECT(ADDRESS(2+QUOTIENT(ROW()-2,COUNTA('Form Responses 1'!$1:$1)-4),1,,TRUE,"Form Responses 1"))</f>
        <v>0</v>
      </c>
      <c r="B62" s="68">
        <f ca="1">INDIRECT(ADDRESS(2+QUOTIENT(ROW()-2,COUNTA('Form Responses 1'!$1:$1)-4),2,,TRUE,"Form Responses 1"))</f>
        <v>0</v>
      </c>
      <c r="C62" s="68">
        <f ca="1">INDIRECT(ADDRESS(2+QUOTIENT(ROW()-2,COUNTA('Form Responses 1'!$1:$1)-4),3,,TRUE,"Form Responses 1"))</f>
        <v>0</v>
      </c>
      <c r="D62" s="68">
        <f ca="1">INDIRECT(ADDRESS(2+QUOTIENT(ROW()-2,COUNTA('Form Responses 1'!$1:$1)-4),4,,TRUE,"Form Responses 1"))</f>
        <v>0</v>
      </c>
      <c r="E62" s="85">
        <f ca="1" t="shared" si="0"/>
        <v>6</v>
      </c>
      <c r="F62" s="68" t="str">
        <f ca="1">IF(ISBLANK(A62)," ",INDIRECT(ADDRESS(1,5+MOD(ROW()-2,COUNTA('Form Responses 1'!$1:$1)-4),,TRUE,"Form Responses 1")))</f>
        <v>Gedung Utama [ Ruang Kerja]</v>
      </c>
      <c r="G62" s="68" t="e">
        <f ca="1">IF(ISBLANK(A62)," ",INDIRECT(ADDRESS(MATCH(A62,'Form Responses 1'!A:A,0),5+MOD(ROW()-2,COUNTA('Form Responses 1'!$1:$1)-4),,TRUE,"Form Responses 1")))</f>
        <v>#N/A</v>
      </c>
      <c r="H62" s="86" t="str">
        <f ca="1" t="shared" si="1"/>
        <v>Gedung Utama</v>
      </c>
      <c r="I62" s="86" t="str">
        <f ca="1" t="shared" si="7"/>
        <v> Ruang Kerja</v>
      </c>
      <c r="J62" s="86" t="str">
        <f ca="1" t="shared" si="2"/>
        <v>CLEANING SERVICE</v>
      </c>
      <c r="K62" s="86" t="str">
        <f ca="1" t="array" ref="K62">IFERROR(INDEX(MASTER!B:B,MATCH(G62,MASTER!A:A,0))/100," ")</f>
        <v> </v>
      </c>
      <c r="L62" s="68">
        <f ca="1" t="shared" si="3"/>
        <v>0</v>
      </c>
      <c r="M62" s="68" t="str">
        <f ca="1" t="shared" si="4"/>
        <v>1900 - WEEK 00</v>
      </c>
      <c r="N62" s="68" t="str">
        <f ca="1" t="shared" si="5"/>
        <v>1900 - MONTH 01</v>
      </c>
      <c r="O62" s="86" t="str">
        <f ca="1" t="shared" ref="O62:P62" si="71">IFERROR(AVERAGEIF(M:M,M62,$K:$K)," ")</f>
        <v> </v>
      </c>
      <c r="P62" s="86" t="str">
        <f ca="1" t="shared" si="71"/>
        <v> </v>
      </c>
      <c r="Q62" s="68" t="str">
        <f ca="1">IF(ISBLANK(A62)," ",IF(O62&gt;MASTER!$B$3/100,"SB",IF(O62&gt;MASTER!$B$4/100,"B",IF(O62&gt;MASTER!$B$5/100,"C","K"))))</f>
        <v>SB</v>
      </c>
      <c r="R62" s="68" t="str">
        <f ca="1">IF(ISBLANK(B62)," ",IF(P62&gt;MASTER!$B$3/100,"SB",IF(P62&gt;MASTER!$B$4/100,"B",IF(P62&gt;MASTER!$B$5/100,"C","K"))))</f>
        <v>SB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0</v>
      </c>
      <c r="AG62" s="68" t="str">
        <f ca="1" t="shared" si="14"/>
        <v>1900 01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68">
        <f ca="1">INDIRECT(ADDRESS(2+QUOTIENT(ROW()-2,COUNTA('Form Responses 1'!$1:$1)-4),1,,TRUE,"Form Responses 1"))</f>
        <v>0</v>
      </c>
      <c r="B63" s="68">
        <f ca="1">INDIRECT(ADDRESS(2+QUOTIENT(ROW()-2,COUNTA('Form Responses 1'!$1:$1)-4),2,,TRUE,"Form Responses 1"))</f>
        <v>0</v>
      </c>
      <c r="C63" s="68">
        <f ca="1">INDIRECT(ADDRESS(2+QUOTIENT(ROW()-2,COUNTA('Form Responses 1'!$1:$1)-4),3,,TRUE,"Form Responses 1"))</f>
        <v>0</v>
      </c>
      <c r="D63" s="68">
        <f ca="1">INDIRECT(ADDRESS(2+QUOTIENT(ROW()-2,COUNTA('Form Responses 1'!$1:$1)-4),4,,TRUE,"Form Responses 1"))</f>
        <v>0</v>
      </c>
      <c r="E63" s="85">
        <f ca="1" t="shared" si="0"/>
        <v>6</v>
      </c>
      <c r="F63" s="68" t="str">
        <f ca="1">IF(ISBLANK(A63)," ",INDIRECT(ADDRESS(1,5+MOD(ROW()-2,COUNTA('Form Responses 1'!$1:$1)-4),,TRUE,"Form Responses 1")))</f>
        <v>Gedung Utama [ Toilet]</v>
      </c>
      <c r="G63" s="68" t="e">
        <f ca="1">IF(ISBLANK(A63)," ",INDIRECT(ADDRESS(MATCH(A63,'Form Responses 1'!A:A,0),5+MOD(ROW()-2,COUNTA('Form Responses 1'!$1:$1)-4),,TRUE,"Form Responses 1")))</f>
        <v>#N/A</v>
      </c>
      <c r="H63" s="86" t="str">
        <f ca="1" t="shared" si="1"/>
        <v>Gedung Utama</v>
      </c>
      <c r="I63" s="86" t="str">
        <f ca="1" t="shared" si="7"/>
        <v> Toilet</v>
      </c>
      <c r="J63" s="86" t="str">
        <f ca="1" t="shared" si="2"/>
        <v>CLEANING SERVICE</v>
      </c>
      <c r="K63" s="86" t="str">
        <f ca="1" t="array" ref="K63">IFERROR(INDEX(MASTER!B:B,MATCH(G63,MASTER!A:A,0))/100," ")</f>
        <v> </v>
      </c>
      <c r="L63" s="68">
        <f ca="1" t="shared" si="3"/>
        <v>0</v>
      </c>
      <c r="M63" s="68" t="str">
        <f ca="1" t="shared" si="4"/>
        <v>1900 - WEEK 00</v>
      </c>
      <c r="N63" s="68" t="str">
        <f ca="1" t="shared" si="5"/>
        <v>1900 - MONTH 01</v>
      </c>
      <c r="O63" s="86" t="str">
        <f ca="1" t="shared" ref="O63:P63" si="72">IFERROR(AVERAGEIF(M:M,M63,$K:$K)," ")</f>
        <v> </v>
      </c>
      <c r="P63" s="86" t="str">
        <f ca="1" t="shared" si="72"/>
        <v> </v>
      </c>
      <c r="Q63" s="68" t="str">
        <f ca="1">IF(ISBLANK(A63)," ",IF(O63&gt;MASTER!$B$3/100,"SB",IF(O63&gt;MASTER!$B$4/100,"B",IF(O63&gt;MASTER!$B$5/100,"C","K"))))</f>
        <v>SB</v>
      </c>
      <c r="R63" s="68" t="str">
        <f ca="1">IF(ISBLANK(B63)," ",IF(P63&gt;MASTER!$B$3/100,"SB",IF(P63&gt;MASTER!$B$4/100,"B",IF(P63&gt;MASTER!$B$5/100,"C","K"))))</f>
        <v>SB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0</v>
      </c>
      <c r="AG63" s="68" t="str">
        <f ca="1" t="shared" si="14"/>
        <v>1900 01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68">
        <f ca="1">INDIRECT(ADDRESS(2+QUOTIENT(ROW()-2,COUNTA('Form Responses 1'!$1:$1)-4),1,,TRUE,"Form Responses 1"))</f>
        <v>0</v>
      </c>
      <c r="B64" s="68">
        <f ca="1">INDIRECT(ADDRESS(2+QUOTIENT(ROW()-2,COUNTA('Form Responses 1'!$1:$1)-4),2,,TRUE,"Form Responses 1"))</f>
        <v>0</v>
      </c>
      <c r="C64" s="68">
        <f ca="1">INDIRECT(ADDRESS(2+QUOTIENT(ROW()-2,COUNTA('Form Responses 1'!$1:$1)-4),3,,TRUE,"Form Responses 1"))</f>
        <v>0</v>
      </c>
      <c r="D64" s="68">
        <f ca="1">INDIRECT(ADDRESS(2+QUOTIENT(ROW()-2,COUNTA('Form Responses 1'!$1:$1)-4),4,,TRUE,"Form Responses 1"))</f>
        <v>0</v>
      </c>
      <c r="E64" s="85">
        <f ca="1" t="shared" si="0"/>
        <v>6</v>
      </c>
      <c r="F64" s="68" t="str">
        <f ca="1">IF(ISBLANK(A64)," ",INDIRECT(ADDRESS(1,5+MOD(ROW()-2,COUNTA('Form Responses 1'!$1:$1)-4),,TRUE,"Form Responses 1")))</f>
        <v>Gedung Utama [ Halaman]</v>
      </c>
      <c r="G64" s="68" t="e">
        <f ca="1">IF(ISBLANK(A64)," ",INDIRECT(ADDRESS(MATCH(A64,'Form Responses 1'!A:A,0),5+MOD(ROW()-2,COUNTA('Form Responses 1'!$1:$1)-4),,TRUE,"Form Responses 1")))</f>
        <v>#N/A</v>
      </c>
      <c r="H64" s="86" t="str">
        <f ca="1" t="shared" si="1"/>
        <v>Gedung Utama</v>
      </c>
      <c r="I64" s="86" t="str">
        <f ca="1" t="shared" si="7"/>
        <v> Halaman</v>
      </c>
      <c r="J64" s="86" t="str">
        <f ca="1" t="shared" si="2"/>
        <v>CLEANING SERVICE</v>
      </c>
      <c r="K64" s="86" t="str">
        <f ca="1" t="array" ref="K64">IFERROR(INDEX(MASTER!B:B,MATCH(G64,MASTER!A:A,0))/100," ")</f>
        <v> </v>
      </c>
      <c r="L64" s="68">
        <f ca="1" t="shared" si="3"/>
        <v>0</v>
      </c>
      <c r="M64" s="68" t="str">
        <f ca="1" t="shared" si="4"/>
        <v>1900 - WEEK 00</v>
      </c>
      <c r="N64" s="68" t="str">
        <f ca="1" t="shared" si="5"/>
        <v>1900 - MONTH 01</v>
      </c>
      <c r="O64" s="86" t="str">
        <f ca="1" t="shared" ref="O64:P64" si="73">IFERROR(AVERAGEIF(M:M,M64,$K:$K)," ")</f>
        <v> </v>
      </c>
      <c r="P64" s="86" t="str">
        <f ca="1" t="shared" si="73"/>
        <v> </v>
      </c>
      <c r="Q64" s="68" t="str">
        <f ca="1">IF(ISBLANK(A64)," ",IF(O64&gt;MASTER!$B$3/100,"SB",IF(O64&gt;MASTER!$B$4/100,"B",IF(O64&gt;MASTER!$B$5/100,"C","K"))))</f>
        <v>SB</v>
      </c>
      <c r="R64" s="68" t="str">
        <f ca="1">IF(ISBLANK(B64)," ",IF(P64&gt;MASTER!$B$3/100,"SB",IF(P64&gt;MASTER!$B$4/100,"B",IF(P64&gt;MASTER!$B$5/100,"C","K"))))</f>
        <v>SB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0</v>
      </c>
      <c r="AG64" s="68" t="str">
        <f ca="1" t="shared" si="14"/>
        <v>1900 01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68">
        <f ca="1">INDIRECT(ADDRESS(2+QUOTIENT(ROW()-2,COUNTA('Form Responses 1'!$1:$1)-4),1,,TRUE,"Form Responses 1"))</f>
        <v>0</v>
      </c>
      <c r="B65" s="68">
        <f ca="1">INDIRECT(ADDRESS(2+QUOTIENT(ROW()-2,COUNTA('Form Responses 1'!$1:$1)-4),2,,TRUE,"Form Responses 1"))</f>
        <v>0</v>
      </c>
      <c r="C65" s="68">
        <f ca="1">INDIRECT(ADDRESS(2+QUOTIENT(ROW()-2,COUNTA('Form Responses 1'!$1:$1)-4),3,,TRUE,"Form Responses 1"))</f>
        <v>0</v>
      </c>
      <c r="D65" s="68">
        <f ca="1">INDIRECT(ADDRESS(2+QUOTIENT(ROW()-2,COUNTA('Form Responses 1'!$1:$1)-4),4,,TRUE,"Form Responses 1"))</f>
        <v>0</v>
      </c>
      <c r="E65" s="85">
        <f ca="1" t="shared" si="0"/>
        <v>6</v>
      </c>
      <c r="F65" s="68" t="str">
        <f ca="1">IF(ISBLANK(A65)," ",INDIRECT(ADDRESS(1,5+MOD(ROW()-2,COUNTA('Form Responses 1'!$1:$1)-4),,TRUE,"Form Responses 1")))</f>
        <v>Security [Security Functions]</v>
      </c>
      <c r="G65" s="68" t="e">
        <f ca="1">IF(ISBLANK(A65)," ",INDIRECT(ADDRESS(MATCH(A65,'Form Responses 1'!A:A,0),5+MOD(ROW()-2,COUNTA('Form Responses 1'!$1:$1)-4),,TRUE,"Form Responses 1")))</f>
        <v>#N/A</v>
      </c>
      <c r="H65" s="86" t="str">
        <f ca="1" t="shared" si="1"/>
        <v>Security</v>
      </c>
      <c r="I65" s="86" t="str">
        <f ca="1" t="shared" si="7"/>
        <v>Security Functions</v>
      </c>
      <c r="J65" s="86" t="str">
        <f ca="1" t="shared" si="2"/>
        <v>SECURITY SERVICE</v>
      </c>
      <c r="K65" s="86" t="str">
        <f ca="1" t="array" ref="K65">IFERROR(INDEX(MASTER!B:B,MATCH(G65,MASTER!A:A,0))/100," ")</f>
        <v> </v>
      </c>
      <c r="L65" s="68">
        <f ca="1" t="shared" si="3"/>
        <v>0</v>
      </c>
      <c r="M65" s="68" t="str">
        <f ca="1" t="shared" si="4"/>
        <v>1900 - WEEK 00</v>
      </c>
      <c r="N65" s="68" t="str">
        <f ca="1" t="shared" si="5"/>
        <v>1900 - MONTH 01</v>
      </c>
      <c r="O65" s="86" t="str">
        <f ca="1" t="shared" ref="O65:P65" si="74">IFERROR(AVERAGEIF(M:M,M65,$K:$K)," ")</f>
        <v> </v>
      </c>
      <c r="P65" s="86" t="str">
        <f ca="1" t="shared" si="74"/>
        <v> </v>
      </c>
      <c r="Q65" s="68" t="str">
        <f ca="1">IF(ISBLANK(A65)," ",IF(O65&gt;MASTER!$B$3/100,"SB",IF(O65&gt;MASTER!$B$4/100,"B",IF(O65&gt;MASTER!$B$5/100,"C","K"))))</f>
        <v>SB</v>
      </c>
      <c r="R65" s="68" t="str">
        <f ca="1">IF(ISBLANK(B65)," ",IF(P65&gt;MASTER!$B$3/100,"SB",IF(P65&gt;MASTER!$B$4/100,"B",IF(P65&gt;MASTER!$B$5/100,"C","K"))))</f>
        <v>SB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0</v>
      </c>
      <c r="AG65" s="68" t="str">
        <f ca="1" t="shared" si="14"/>
        <v>1900 01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68">
        <f ca="1">INDIRECT(ADDRESS(2+QUOTIENT(ROW()-2,COUNTA('Form Responses 1'!$1:$1)-4),1,,TRUE,"Form Responses 1"))</f>
        <v>0</v>
      </c>
      <c r="B66" s="68">
        <f ca="1">INDIRECT(ADDRESS(2+QUOTIENT(ROW()-2,COUNTA('Form Responses 1'!$1:$1)-4),2,,TRUE,"Form Responses 1"))</f>
        <v>0</v>
      </c>
      <c r="C66" s="68">
        <f ca="1">INDIRECT(ADDRESS(2+QUOTIENT(ROW()-2,COUNTA('Form Responses 1'!$1:$1)-4),3,,TRUE,"Form Responses 1"))</f>
        <v>0</v>
      </c>
      <c r="D66" s="68">
        <f ca="1">INDIRECT(ADDRESS(2+QUOTIENT(ROW()-2,COUNTA('Form Responses 1'!$1:$1)-4),4,,TRUE,"Form Responses 1"))</f>
        <v>0</v>
      </c>
      <c r="E66" s="85">
        <f ca="1" t="shared" si="0"/>
        <v>6</v>
      </c>
      <c r="F66" s="68" t="str">
        <f ca="1">IF(ISBLANK(A66)," ",INDIRECT(ADDRESS(1,5+MOD(ROW()-2,COUNTA('Form Responses 1'!$1:$1)-4),,TRUE,"Form Responses 1")))</f>
        <v>Gedung Pameran [Ruangan ]</v>
      </c>
      <c r="G66" s="68" t="e">
        <f ca="1">IF(ISBLANK(A66)," ",INDIRECT(ADDRESS(MATCH(A66,'Form Responses 1'!A:A,0),5+MOD(ROW()-2,COUNTA('Form Responses 1'!$1:$1)-4),,TRUE,"Form Responses 1")))</f>
        <v>#N/A</v>
      </c>
      <c r="H66" s="86" t="str">
        <f ca="1" t="shared" si="1"/>
        <v>Gedung Pameran</v>
      </c>
      <c r="I66" s="86" t="str">
        <f ca="1" t="shared" si="7"/>
        <v>Ruangan </v>
      </c>
      <c r="J66" s="86" t="str">
        <f ca="1" t="shared" si="2"/>
        <v>CLEANING SERVICE</v>
      </c>
      <c r="K66" s="86" t="str">
        <f ca="1" t="array" ref="K66">IFERROR(INDEX(MASTER!B:B,MATCH(G66,MASTER!A:A,0))/100," ")</f>
        <v> </v>
      </c>
      <c r="L66" s="68">
        <f ca="1" t="shared" si="3"/>
        <v>0</v>
      </c>
      <c r="M66" s="68" t="str">
        <f ca="1" t="shared" si="4"/>
        <v>1900 - WEEK 00</v>
      </c>
      <c r="N66" s="68" t="str">
        <f ca="1" t="shared" si="5"/>
        <v>1900 - MONTH 01</v>
      </c>
      <c r="O66" s="86" t="str">
        <f ca="1" t="shared" ref="O66:P66" si="75">IFERROR(AVERAGEIF(M:M,M66,$K:$K)," ")</f>
        <v> </v>
      </c>
      <c r="P66" s="86" t="str">
        <f ca="1" t="shared" si="75"/>
        <v> </v>
      </c>
      <c r="Q66" s="68" t="str">
        <f ca="1">IF(ISBLANK(A66)," ",IF(O66&gt;MASTER!$B$3/100,"SB",IF(O66&gt;MASTER!$B$4/100,"B",IF(O66&gt;MASTER!$B$5/100,"C","K"))))</f>
        <v>SB</v>
      </c>
      <c r="R66" s="68" t="str">
        <f ca="1">IF(ISBLANK(B66)," ",IF(P66&gt;MASTER!$B$3/100,"SB",IF(P66&gt;MASTER!$B$4/100,"B",IF(P66&gt;MASTER!$B$5/100,"C","K"))))</f>
        <v>SB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0</v>
      </c>
      <c r="AG66" s="68" t="str">
        <f ca="1" t="shared" si="14"/>
        <v>1900 01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68">
        <f ca="1">INDIRECT(ADDRESS(2+QUOTIENT(ROW()-2,COUNTA('Form Responses 1'!$1:$1)-4),1,,TRUE,"Form Responses 1"))</f>
        <v>0</v>
      </c>
      <c r="B67" s="68">
        <f ca="1">INDIRECT(ADDRESS(2+QUOTIENT(ROW()-2,COUNTA('Form Responses 1'!$1:$1)-4),2,,TRUE,"Form Responses 1"))</f>
        <v>0</v>
      </c>
      <c r="C67" s="68">
        <f ca="1">INDIRECT(ADDRESS(2+QUOTIENT(ROW()-2,COUNTA('Form Responses 1'!$1:$1)-4),3,,TRUE,"Form Responses 1"))</f>
        <v>0</v>
      </c>
      <c r="D67" s="68">
        <f ca="1">INDIRECT(ADDRESS(2+QUOTIENT(ROW()-2,COUNTA('Form Responses 1'!$1:$1)-4),4,,TRUE,"Form Responses 1"))</f>
        <v>0</v>
      </c>
      <c r="E67" s="85">
        <f ca="1" t="shared" si="0"/>
        <v>6</v>
      </c>
      <c r="F67" s="68" t="str">
        <f ca="1">IF(ISBLANK(A67)," ",INDIRECT(ADDRESS(1,5+MOD(ROW()-2,COUNTA('Form Responses 1'!$1:$1)-4),,TRUE,"Form Responses 1")))</f>
        <v>Gedung Pameran [Toilet]</v>
      </c>
      <c r="G67" s="68" t="e">
        <f ca="1">IF(ISBLANK(A67)," ",INDIRECT(ADDRESS(MATCH(A67,'Form Responses 1'!A:A,0),5+MOD(ROW()-2,COUNTA('Form Responses 1'!$1:$1)-4),,TRUE,"Form Responses 1")))</f>
        <v>#N/A</v>
      </c>
      <c r="H67" s="86" t="str">
        <f ca="1" t="shared" si="1"/>
        <v>Gedung Pameran</v>
      </c>
      <c r="I67" s="86" t="str">
        <f ca="1" t="shared" ref="I67:I130" si="76">MID(F67,FIND("[",F67)+1,LEN(F67)-FIND("[",F67)-1)</f>
        <v>Toilet</v>
      </c>
      <c r="J67" s="86" t="str">
        <f ca="1" t="shared" si="2"/>
        <v>CLEANING SERVICE</v>
      </c>
      <c r="K67" s="86" t="str">
        <f ca="1" t="array" ref="K67">IFERROR(INDEX(MASTER!B:B,MATCH(G67,MASTER!A:A,0))/100," ")</f>
        <v> </v>
      </c>
      <c r="L67" s="68">
        <f ca="1" t="shared" si="3"/>
        <v>0</v>
      </c>
      <c r="M67" s="68" t="str">
        <f ca="1" t="shared" si="4"/>
        <v>1900 - WEEK 00</v>
      </c>
      <c r="N67" s="68" t="str">
        <f ca="1" t="shared" si="5"/>
        <v>1900 - MONTH 01</v>
      </c>
      <c r="O67" s="86" t="str">
        <f ca="1" t="shared" ref="O67:P67" si="77">IFERROR(AVERAGEIF(M:M,M67,$K:$K)," ")</f>
        <v> </v>
      </c>
      <c r="P67" s="86" t="str">
        <f ca="1" t="shared" si="77"/>
        <v> </v>
      </c>
      <c r="Q67" s="68" t="str">
        <f ca="1">IF(ISBLANK(A67)," ",IF(O67&gt;MASTER!$B$3/100,"SB",IF(O67&gt;MASTER!$B$4/100,"B",IF(O67&gt;MASTER!$B$5/100,"C","K"))))</f>
        <v>SB</v>
      </c>
      <c r="R67" s="68" t="str">
        <f ca="1">IF(ISBLANK(B67)," ",IF(P67&gt;MASTER!$B$3/100,"SB",IF(P67&gt;MASTER!$B$4/100,"B",IF(P67&gt;MASTER!$B$5/100,"C","K"))))</f>
        <v>SB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0</v>
      </c>
      <c r="AG67" s="68" t="str">
        <f ca="1" t="shared" si="14"/>
        <v>1900 01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68">
        <f ca="1">INDIRECT(ADDRESS(2+QUOTIENT(ROW()-2,COUNTA('Form Responses 1'!$1:$1)-4),1,,TRUE,"Form Responses 1"))</f>
        <v>0</v>
      </c>
      <c r="B68" s="68">
        <f ca="1">INDIRECT(ADDRESS(2+QUOTIENT(ROW()-2,COUNTA('Form Responses 1'!$1:$1)-4),2,,TRUE,"Form Responses 1"))</f>
        <v>0</v>
      </c>
      <c r="C68" s="68">
        <f ca="1">INDIRECT(ADDRESS(2+QUOTIENT(ROW()-2,COUNTA('Form Responses 1'!$1:$1)-4),3,,TRUE,"Form Responses 1"))</f>
        <v>0</v>
      </c>
      <c r="D68" s="68">
        <f ca="1">INDIRECT(ADDRESS(2+QUOTIENT(ROW()-2,COUNTA('Form Responses 1'!$1:$1)-4),4,,TRUE,"Form Responses 1"))</f>
        <v>0</v>
      </c>
      <c r="E68" s="85">
        <f ca="1" t="shared" si="0"/>
        <v>6</v>
      </c>
      <c r="F68" s="68" t="str">
        <f ca="1">IF(ISBLANK(A68)," ",INDIRECT(ADDRESS(1,5+MOD(ROW()-2,COUNTA('Form Responses 1'!$1:$1)-4),,TRUE,"Form Responses 1")))</f>
        <v>Gedung Pameran [ Halaman]</v>
      </c>
      <c r="G68" s="68" t="e">
        <f ca="1">IF(ISBLANK(A68)," ",INDIRECT(ADDRESS(MATCH(A68,'Form Responses 1'!A:A,0),5+MOD(ROW()-2,COUNTA('Form Responses 1'!$1:$1)-4),,TRUE,"Form Responses 1")))</f>
        <v>#N/A</v>
      </c>
      <c r="H68" s="86" t="str">
        <f ca="1" t="shared" si="1"/>
        <v>Gedung Pameran</v>
      </c>
      <c r="I68" s="86" t="str">
        <f ca="1" t="shared" si="76"/>
        <v> Halaman</v>
      </c>
      <c r="J68" s="86" t="str">
        <f ca="1" t="shared" si="2"/>
        <v>CLEANING SERVICE</v>
      </c>
      <c r="K68" s="86" t="str">
        <f ca="1" t="array" ref="K68">IFERROR(INDEX(MASTER!B:B,MATCH(G68,MASTER!A:A,0))/100," ")</f>
        <v> </v>
      </c>
      <c r="L68" s="68">
        <f ca="1" t="shared" si="3"/>
        <v>0</v>
      </c>
      <c r="M68" s="68" t="str">
        <f ca="1" t="shared" si="4"/>
        <v>1900 - WEEK 00</v>
      </c>
      <c r="N68" s="68" t="str">
        <f ca="1" t="shared" si="5"/>
        <v>1900 - MONTH 01</v>
      </c>
      <c r="O68" s="86" t="str">
        <f ca="1" t="shared" ref="O68:P68" si="78">IFERROR(AVERAGEIF(M:M,M68,$K:$K)," ")</f>
        <v> </v>
      </c>
      <c r="P68" s="86" t="str">
        <f ca="1" t="shared" si="78"/>
        <v> </v>
      </c>
      <c r="Q68" s="68" t="str">
        <f ca="1">IF(ISBLANK(A68)," ",IF(O68&gt;MASTER!$B$3/100,"SB",IF(O68&gt;MASTER!$B$4/100,"B",IF(O68&gt;MASTER!$B$5/100,"C","K"))))</f>
        <v>SB</v>
      </c>
      <c r="R68" s="68" t="str">
        <f ca="1">IF(ISBLANK(B68)," ",IF(P68&gt;MASTER!$B$3/100,"SB",IF(P68&gt;MASTER!$B$4/100,"B",IF(P68&gt;MASTER!$B$5/100,"C","K"))))</f>
        <v>SB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0</v>
      </c>
      <c r="AG68" s="68" t="str">
        <f ca="1" t="shared" si="14"/>
        <v>1900 01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68">
        <f ca="1">INDIRECT(ADDRESS(2+QUOTIENT(ROW()-2,COUNTA('Form Responses 1'!$1:$1)-4),1,,TRUE,"Form Responses 1"))</f>
        <v>0</v>
      </c>
      <c r="B69" s="68">
        <f ca="1">INDIRECT(ADDRESS(2+QUOTIENT(ROW()-2,COUNTA('Form Responses 1'!$1:$1)-4),2,,TRUE,"Form Responses 1"))</f>
        <v>0</v>
      </c>
      <c r="C69" s="68">
        <f ca="1">INDIRECT(ADDRESS(2+QUOTIENT(ROW()-2,COUNTA('Form Responses 1'!$1:$1)-4),3,,TRUE,"Form Responses 1"))</f>
        <v>0</v>
      </c>
      <c r="D69" s="68">
        <f ca="1">INDIRECT(ADDRESS(2+QUOTIENT(ROW()-2,COUNTA('Form Responses 1'!$1:$1)-4),4,,TRUE,"Form Responses 1"))</f>
        <v>0</v>
      </c>
      <c r="E69" s="85">
        <f ca="1" t="shared" si="0"/>
        <v>6</v>
      </c>
      <c r="F69" s="68" t="str">
        <f ca="1">IF(ISBLANK(A69)," ",INDIRECT(ADDRESS(1,5+MOD(ROW()-2,COUNTA('Form Responses 1'!$1:$1)-4),,TRUE,"Form Responses 1")))</f>
        <v>Gedung Utama [Ruang Tamu]</v>
      </c>
      <c r="G69" s="68" t="e">
        <f ca="1">IF(ISBLANK(A69)," ",INDIRECT(ADDRESS(MATCH(A69,'Form Responses 1'!A:A,0),5+MOD(ROW()-2,COUNTA('Form Responses 1'!$1:$1)-4),,TRUE,"Form Responses 1")))</f>
        <v>#N/A</v>
      </c>
      <c r="H69" s="86" t="str">
        <f ca="1" t="shared" si="1"/>
        <v>Gedung Utama</v>
      </c>
      <c r="I69" s="86" t="str">
        <f ca="1" t="shared" si="76"/>
        <v>Ruang Tamu</v>
      </c>
      <c r="J69" s="86" t="str">
        <f ca="1" t="shared" si="2"/>
        <v>CLEANING SERVICE</v>
      </c>
      <c r="K69" s="86" t="str">
        <f ca="1" t="array" ref="K69">IFERROR(INDEX(MASTER!B:B,MATCH(G69,MASTER!A:A,0))/100," ")</f>
        <v> </v>
      </c>
      <c r="L69" s="68">
        <f ca="1" t="shared" si="3"/>
        <v>0</v>
      </c>
      <c r="M69" s="68" t="str">
        <f ca="1" t="shared" si="4"/>
        <v>1900 - WEEK 00</v>
      </c>
      <c r="N69" s="68" t="str">
        <f ca="1" t="shared" si="5"/>
        <v>1900 - MONTH 01</v>
      </c>
      <c r="O69" s="86" t="str">
        <f ca="1" t="shared" ref="O69:P69" si="79">IFERROR(AVERAGEIF(M:M,M69,$K:$K)," ")</f>
        <v> </v>
      </c>
      <c r="P69" s="86" t="str">
        <f ca="1" t="shared" si="79"/>
        <v> </v>
      </c>
      <c r="Q69" s="68" t="str">
        <f ca="1">IF(ISBLANK(A69)," ",IF(O69&gt;MASTER!$B$3/100,"SB",IF(O69&gt;MASTER!$B$4/100,"B",IF(O69&gt;MASTER!$B$5/100,"C","K"))))</f>
        <v>SB</v>
      </c>
      <c r="R69" s="68" t="str">
        <f ca="1">IF(ISBLANK(B69)," ",IF(P69&gt;MASTER!$B$3/100,"SB",IF(P69&gt;MASTER!$B$4/100,"B",IF(P69&gt;MASTER!$B$5/100,"C","K"))))</f>
        <v>SB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0</v>
      </c>
      <c r="AG69" s="68" t="str">
        <f ca="1" t="shared" si="14"/>
        <v>1900 01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68">
        <f ca="1">INDIRECT(ADDRESS(2+QUOTIENT(ROW()-2,COUNTA('Form Responses 1'!$1:$1)-4),1,,TRUE,"Form Responses 1"))</f>
        <v>0</v>
      </c>
      <c r="B70" s="68">
        <f ca="1">INDIRECT(ADDRESS(2+QUOTIENT(ROW()-2,COUNTA('Form Responses 1'!$1:$1)-4),2,,TRUE,"Form Responses 1"))</f>
        <v>0</v>
      </c>
      <c r="C70" s="68">
        <f ca="1">INDIRECT(ADDRESS(2+QUOTIENT(ROW()-2,COUNTA('Form Responses 1'!$1:$1)-4),3,,TRUE,"Form Responses 1"))</f>
        <v>0</v>
      </c>
      <c r="D70" s="68">
        <f ca="1">INDIRECT(ADDRESS(2+QUOTIENT(ROW()-2,COUNTA('Form Responses 1'!$1:$1)-4),4,,TRUE,"Form Responses 1"))</f>
        <v>0</v>
      </c>
      <c r="E70" s="85">
        <f ca="1" t="shared" si="0"/>
        <v>6</v>
      </c>
      <c r="F70" s="68" t="str">
        <f ca="1">IF(ISBLANK(A70)," ",INDIRECT(ADDRESS(1,5+MOD(ROW()-2,COUNTA('Form Responses 1'!$1:$1)-4),,TRUE,"Form Responses 1")))</f>
        <v>Gedung Utama [ Ruang Penyimpanan Artefak]</v>
      </c>
      <c r="G70" s="68" t="e">
        <f ca="1">IF(ISBLANK(A70)," ",INDIRECT(ADDRESS(MATCH(A70,'Form Responses 1'!A:A,0),5+MOD(ROW()-2,COUNTA('Form Responses 1'!$1:$1)-4),,TRUE,"Form Responses 1")))</f>
        <v>#N/A</v>
      </c>
      <c r="H70" s="86" t="str">
        <f ca="1" t="shared" si="1"/>
        <v>Gedung Utama</v>
      </c>
      <c r="I70" s="86" t="str">
        <f ca="1" t="shared" si="76"/>
        <v> Ruang Penyimpanan Artefak</v>
      </c>
      <c r="J70" s="86" t="str">
        <f ca="1" t="shared" si="2"/>
        <v>CLEANING SERVICE</v>
      </c>
      <c r="K70" s="86" t="str">
        <f ca="1" t="array" ref="K70">IFERROR(INDEX(MASTER!B:B,MATCH(G70,MASTER!A:A,0))/100," ")</f>
        <v> </v>
      </c>
      <c r="L70" s="68">
        <f ca="1" t="shared" si="3"/>
        <v>0</v>
      </c>
      <c r="M70" s="68" t="str">
        <f ca="1" t="shared" si="4"/>
        <v>1900 - WEEK 00</v>
      </c>
      <c r="N70" s="68" t="str">
        <f ca="1" t="shared" si="5"/>
        <v>1900 - MONTH 01</v>
      </c>
      <c r="O70" s="86" t="str">
        <f ca="1" t="shared" ref="O70:P70" si="80">IFERROR(AVERAGEIF(M:M,M70,$K:$K)," ")</f>
        <v> </v>
      </c>
      <c r="P70" s="86" t="str">
        <f ca="1" t="shared" si="80"/>
        <v> </v>
      </c>
      <c r="Q70" s="68" t="str">
        <f ca="1">IF(ISBLANK(A70)," ",IF(O70&gt;MASTER!$B$3/100,"SB",IF(O70&gt;MASTER!$B$4/100,"B",IF(O70&gt;MASTER!$B$5/100,"C","K"))))</f>
        <v>SB</v>
      </c>
      <c r="R70" s="68" t="str">
        <f ca="1">IF(ISBLANK(B70)," ",IF(P70&gt;MASTER!$B$3/100,"SB",IF(P70&gt;MASTER!$B$4/100,"B",IF(P70&gt;MASTER!$B$5/100,"C","K"))))</f>
        <v>SB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0</v>
      </c>
      <c r="AG70" s="68" t="str">
        <f ca="1" t="shared" si="14"/>
        <v>1900 01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68">
        <f ca="1">INDIRECT(ADDRESS(2+QUOTIENT(ROW()-2,COUNTA('Form Responses 1'!$1:$1)-4),1,,TRUE,"Form Responses 1"))</f>
        <v>0</v>
      </c>
      <c r="B71" s="68">
        <f ca="1">INDIRECT(ADDRESS(2+QUOTIENT(ROW()-2,COUNTA('Form Responses 1'!$1:$1)-4),2,,TRUE,"Form Responses 1"))</f>
        <v>0</v>
      </c>
      <c r="C71" s="68">
        <f ca="1">INDIRECT(ADDRESS(2+QUOTIENT(ROW()-2,COUNTA('Form Responses 1'!$1:$1)-4),3,,TRUE,"Form Responses 1"))</f>
        <v>0</v>
      </c>
      <c r="D71" s="68">
        <f ca="1">INDIRECT(ADDRESS(2+QUOTIENT(ROW()-2,COUNTA('Form Responses 1'!$1:$1)-4),4,,TRUE,"Form Responses 1"))</f>
        <v>0</v>
      </c>
      <c r="E71" s="85">
        <f ca="1" t="shared" si="0"/>
        <v>6</v>
      </c>
      <c r="F71" s="68" t="str">
        <f ca="1">IF(ISBLANK(A71)," ",INDIRECT(ADDRESS(1,5+MOD(ROW()-2,COUNTA('Form Responses 1'!$1:$1)-4),,TRUE,"Form Responses 1")))</f>
        <v>Gedung Utama [ Ruang Kerja]</v>
      </c>
      <c r="G71" s="68" t="e">
        <f ca="1">IF(ISBLANK(A71)," ",INDIRECT(ADDRESS(MATCH(A71,'Form Responses 1'!A:A,0),5+MOD(ROW()-2,COUNTA('Form Responses 1'!$1:$1)-4),,TRUE,"Form Responses 1")))</f>
        <v>#N/A</v>
      </c>
      <c r="H71" s="86" t="str">
        <f ca="1" t="shared" si="1"/>
        <v>Gedung Utama</v>
      </c>
      <c r="I71" s="86" t="str">
        <f ca="1" t="shared" si="76"/>
        <v> Ruang Kerja</v>
      </c>
      <c r="J71" s="86" t="str">
        <f ca="1" t="shared" si="2"/>
        <v>CLEANING SERVICE</v>
      </c>
      <c r="K71" s="86" t="str">
        <f ca="1" t="array" ref="K71">IFERROR(INDEX(MASTER!B:B,MATCH(G71,MASTER!A:A,0))/100," ")</f>
        <v> </v>
      </c>
      <c r="L71" s="68">
        <f ca="1" t="shared" si="3"/>
        <v>0</v>
      </c>
      <c r="M71" s="68" t="str">
        <f ca="1" t="shared" si="4"/>
        <v>1900 - WEEK 00</v>
      </c>
      <c r="N71" s="68" t="str">
        <f ca="1" t="shared" si="5"/>
        <v>1900 - MONTH 01</v>
      </c>
      <c r="O71" s="86" t="str">
        <f ca="1" t="shared" ref="O71:P71" si="81">IFERROR(AVERAGEIF(M:M,M71,$K:$K)," ")</f>
        <v> </v>
      </c>
      <c r="P71" s="86" t="str">
        <f ca="1" t="shared" si="81"/>
        <v> </v>
      </c>
      <c r="Q71" s="68" t="str">
        <f ca="1">IF(ISBLANK(A71)," ",IF(O71&gt;MASTER!$B$3/100,"SB",IF(O71&gt;MASTER!$B$4/100,"B",IF(O71&gt;MASTER!$B$5/100,"C","K"))))</f>
        <v>SB</v>
      </c>
      <c r="R71" s="68" t="str">
        <f ca="1">IF(ISBLANK(B71)," ",IF(P71&gt;MASTER!$B$3/100,"SB",IF(P71&gt;MASTER!$B$4/100,"B",IF(P71&gt;MASTER!$B$5/100,"C","K"))))</f>
        <v>SB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0</v>
      </c>
      <c r="AG71" s="68" t="str">
        <f ca="1" t="shared" si="14"/>
        <v>1900 01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68">
        <f ca="1">INDIRECT(ADDRESS(2+QUOTIENT(ROW()-2,COUNTA('Form Responses 1'!$1:$1)-4),1,,TRUE,"Form Responses 1"))</f>
        <v>0</v>
      </c>
      <c r="B72" s="68">
        <f ca="1">INDIRECT(ADDRESS(2+QUOTIENT(ROW()-2,COUNTA('Form Responses 1'!$1:$1)-4),2,,TRUE,"Form Responses 1"))</f>
        <v>0</v>
      </c>
      <c r="C72" s="68">
        <f ca="1">INDIRECT(ADDRESS(2+QUOTIENT(ROW()-2,COUNTA('Form Responses 1'!$1:$1)-4),3,,TRUE,"Form Responses 1"))</f>
        <v>0</v>
      </c>
      <c r="D72" s="68">
        <f ca="1">INDIRECT(ADDRESS(2+QUOTIENT(ROW()-2,COUNTA('Form Responses 1'!$1:$1)-4),4,,TRUE,"Form Responses 1"))</f>
        <v>0</v>
      </c>
      <c r="E72" s="85">
        <f ca="1" t="shared" si="0"/>
        <v>6</v>
      </c>
      <c r="F72" s="68" t="str">
        <f ca="1">IF(ISBLANK(A72)," ",INDIRECT(ADDRESS(1,5+MOD(ROW()-2,COUNTA('Form Responses 1'!$1:$1)-4),,TRUE,"Form Responses 1")))</f>
        <v>Gedung Utama [ Toilet]</v>
      </c>
      <c r="G72" s="68" t="e">
        <f ca="1">IF(ISBLANK(A72)," ",INDIRECT(ADDRESS(MATCH(A72,'Form Responses 1'!A:A,0),5+MOD(ROW()-2,COUNTA('Form Responses 1'!$1:$1)-4),,TRUE,"Form Responses 1")))</f>
        <v>#N/A</v>
      </c>
      <c r="H72" s="86" t="str">
        <f ca="1" t="shared" si="1"/>
        <v>Gedung Utama</v>
      </c>
      <c r="I72" s="86" t="str">
        <f ca="1" t="shared" si="76"/>
        <v> Toilet</v>
      </c>
      <c r="J72" s="86" t="str">
        <f ca="1" t="shared" si="2"/>
        <v>CLEANING SERVICE</v>
      </c>
      <c r="K72" s="86" t="str">
        <f ca="1" t="array" ref="K72">IFERROR(INDEX(MASTER!B:B,MATCH(G72,MASTER!A:A,0))/100," ")</f>
        <v> </v>
      </c>
      <c r="L72" s="68">
        <f ca="1" t="shared" si="3"/>
        <v>0</v>
      </c>
      <c r="M72" s="68" t="str">
        <f ca="1" t="shared" si="4"/>
        <v>1900 - WEEK 00</v>
      </c>
      <c r="N72" s="68" t="str">
        <f ca="1" t="shared" si="5"/>
        <v>1900 - MONTH 01</v>
      </c>
      <c r="O72" s="86" t="str">
        <f ca="1" t="shared" ref="O72:P72" si="82">IFERROR(AVERAGEIF(M:M,M72,$K:$K)," ")</f>
        <v> </v>
      </c>
      <c r="P72" s="86" t="str">
        <f ca="1" t="shared" si="82"/>
        <v> </v>
      </c>
      <c r="Q72" s="68" t="str">
        <f ca="1">IF(ISBLANK(A72)," ",IF(O72&gt;MASTER!$B$3/100,"SB",IF(O72&gt;MASTER!$B$4/100,"B",IF(O72&gt;MASTER!$B$5/100,"C","K"))))</f>
        <v>SB</v>
      </c>
      <c r="R72" s="68" t="str">
        <f ca="1">IF(ISBLANK(B72)," ",IF(P72&gt;MASTER!$B$3/100,"SB",IF(P72&gt;MASTER!$B$4/100,"B",IF(P72&gt;MASTER!$B$5/100,"C","K"))))</f>
        <v>SB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0</v>
      </c>
      <c r="AG72" s="68" t="str">
        <f ca="1" t="shared" si="14"/>
        <v>1900 01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68">
        <f ca="1">INDIRECT(ADDRESS(2+QUOTIENT(ROW()-2,COUNTA('Form Responses 1'!$1:$1)-4),1,,TRUE,"Form Responses 1"))</f>
        <v>0</v>
      </c>
      <c r="B73" s="68">
        <f ca="1">INDIRECT(ADDRESS(2+QUOTIENT(ROW()-2,COUNTA('Form Responses 1'!$1:$1)-4),2,,TRUE,"Form Responses 1"))</f>
        <v>0</v>
      </c>
      <c r="C73" s="68">
        <f ca="1">INDIRECT(ADDRESS(2+QUOTIENT(ROW()-2,COUNTA('Form Responses 1'!$1:$1)-4),3,,TRUE,"Form Responses 1"))</f>
        <v>0</v>
      </c>
      <c r="D73" s="68">
        <f ca="1">INDIRECT(ADDRESS(2+QUOTIENT(ROW()-2,COUNTA('Form Responses 1'!$1:$1)-4),4,,TRUE,"Form Responses 1"))</f>
        <v>0</v>
      </c>
      <c r="E73" s="85">
        <f ca="1" t="shared" si="0"/>
        <v>6</v>
      </c>
      <c r="F73" s="68" t="str">
        <f ca="1">IF(ISBLANK(A73)," ",INDIRECT(ADDRESS(1,5+MOD(ROW()-2,COUNTA('Form Responses 1'!$1:$1)-4),,TRUE,"Form Responses 1")))</f>
        <v>Gedung Utama [ Halaman]</v>
      </c>
      <c r="G73" s="68" t="e">
        <f ca="1">IF(ISBLANK(A73)," ",INDIRECT(ADDRESS(MATCH(A73,'Form Responses 1'!A:A,0),5+MOD(ROW()-2,COUNTA('Form Responses 1'!$1:$1)-4),,TRUE,"Form Responses 1")))</f>
        <v>#N/A</v>
      </c>
      <c r="H73" s="86" t="str">
        <f ca="1" t="shared" si="1"/>
        <v>Gedung Utama</v>
      </c>
      <c r="I73" s="86" t="str">
        <f ca="1" t="shared" si="76"/>
        <v> Halaman</v>
      </c>
      <c r="J73" s="86" t="str">
        <f ca="1" t="shared" si="2"/>
        <v>CLEANING SERVICE</v>
      </c>
      <c r="K73" s="86" t="str">
        <f ca="1" t="array" ref="K73">IFERROR(INDEX(MASTER!B:B,MATCH(G73,MASTER!A:A,0))/100," ")</f>
        <v> </v>
      </c>
      <c r="L73" s="68">
        <f ca="1" t="shared" si="3"/>
        <v>0</v>
      </c>
      <c r="M73" s="68" t="str">
        <f ca="1" t="shared" si="4"/>
        <v>1900 - WEEK 00</v>
      </c>
      <c r="N73" s="68" t="str">
        <f ca="1" t="shared" si="5"/>
        <v>1900 - MONTH 01</v>
      </c>
      <c r="O73" s="86" t="str">
        <f ca="1" t="shared" ref="O73:P73" si="83">IFERROR(AVERAGEIF(M:M,M73,$K:$K)," ")</f>
        <v> </v>
      </c>
      <c r="P73" s="86" t="str">
        <f ca="1" t="shared" si="83"/>
        <v> </v>
      </c>
      <c r="Q73" s="68" t="str">
        <f ca="1">IF(ISBLANK(A73)," ",IF(O73&gt;MASTER!$B$3/100,"SB",IF(O73&gt;MASTER!$B$4/100,"B",IF(O73&gt;MASTER!$B$5/100,"C","K"))))</f>
        <v>SB</v>
      </c>
      <c r="R73" s="68" t="str">
        <f ca="1">IF(ISBLANK(B73)," ",IF(P73&gt;MASTER!$B$3/100,"SB",IF(P73&gt;MASTER!$B$4/100,"B",IF(P73&gt;MASTER!$B$5/100,"C","K"))))</f>
        <v>SB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0</v>
      </c>
      <c r="AG73" s="68" t="str">
        <f ca="1" t="shared" si="14"/>
        <v>1900 01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68">
        <f ca="1">INDIRECT(ADDRESS(2+QUOTIENT(ROW()-2,COUNTA('Form Responses 1'!$1:$1)-4),1,,TRUE,"Form Responses 1"))</f>
        <v>0</v>
      </c>
      <c r="B74" s="68">
        <f ca="1">INDIRECT(ADDRESS(2+QUOTIENT(ROW()-2,COUNTA('Form Responses 1'!$1:$1)-4),2,,TRUE,"Form Responses 1"))</f>
        <v>0</v>
      </c>
      <c r="C74" s="68">
        <f ca="1">INDIRECT(ADDRESS(2+QUOTIENT(ROW()-2,COUNTA('Form Responses 1'!$1:$1)-4),3,,TRUE,"Form Responses 1"))</f>
        <v>0</v>
      </c>
      <c r="D74" s="68">
        <f ca="1">INDIRECT(ADDRESS(2+QUOTIENT(ROW()-2,COUNTA('Form Responses 1'!$1:$1)-4),4,,TRUE,"Form Responses 1"))</f>
        <v>0</v>
      </c>
      <c r="E74" s="85">
        <f ca="1" t="shared" si="0"/>
        <v>6</v>
      </c>
      <c r="F74" s="68" t="str">
        <f ca="1">IF(ISBLANK(A74)," ",INDIRECT(ADDRESS(1,5+MOD(ROW()-2,COUNTA('Form Responses 1'!$1:$1)-4),,TRUE,"Form Responses 1")))</f>
        <v>Security [Security Functions]</v>
      </c>
      <c r="G74" s="68" t="e">
        <f ca="1">IF(ISBLANK(A74)," ",INDIRECT(ADDRESS(MATCH(A74,'Form Responses 1'!A:A,0),5+MOD(ROW()-2,COUNTA('Form Responses 1'!$1:$1)-4),,TRUE,"Form Responses 1")))</f>
        <v>#N/A</v>
      </c>
      <c r="H74" s="86" t="str">
        <f ca="1" t="shared" si="1"/>
        <v>Security</v>
      </c>
      <c r="I74" s="86" t="str">
        <f ca="1" t="shared" si="76"/>
        <v>Security Functions</v>
      </c>
      <c r="J74" s="86" t="str">
        <f ca="1" t="shared" si="2"/>
        <v>SECURITY SERVICE</v>
      </c>
      <c r="K74" s="86" t="str">
        <f ca="1" t="array" ref="K74">IFERROR(INDEX(MASTER!B:B,MATCH(G74,MASTER!A:A,0))/100," ")</f>
        <v> </v>
      </c>
      <c r="L74" s="68">
        <f ca="1" t="shared" si="3"/>
        <v>0</v>
      </c>
      <c r="M74" s="68" t="str">
        <f ca="1" t="shared" si="4"/>
        <v>1900 - WEEK 00</v>
      </c>
      <c r="N74" s="68" t="str">
        <f ca="1" t="shared" si="5"/>
        <v>1900 - MONTH 01</v>
      </c>
      <c r="O74" s="86" t="str">
        <f ca="1" t="shared" ref="O74:P74" si="84">IFERROR(AVERAGEIF(M:M,M74,$K:$K)," ")</f>
        <v> </v>
      </c>
      <c r="P74" s="86" t="str">
        <f ca="1" t="shared" si="84"/>
        <v> </v>
      </c>
      <c r="Q74" s="68" t="str">
        <f ca="1">IF(ISBLANK(A74)," ",IF(O74&gt;MASTER!$B$3/100,"SB",IF(O74&gt;MASTER!$B$4/100,"B",IF(O74&gt;MASTER!$B$5/100,"C","K"))))</f>
        <v>SB</v>
      </c>
      <c r="R74" s="68" t="str">
        <f ca="1">IF(ISBLANK(B74)," ",IF(P74&gt;MASTER!$B$3/100,"SB",IF(P74&gt;MASTER!$B$4/100,"B",IF(P74&gt;MASTER!$B$5/100,"C","K"))))</f>
        <v>SB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0</v>
      </c>
      <c r="AG74" s="68" t="str">
        <f ca="1" t="shared" si="14"/>
        <v>1900 01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68">
        <f ca="1">INDIRECT(ADDRESS(2+QUOTIENT(ROW()-2,COUNTA('Form Responses 1'!$1:$1)-4),1,,TRUE,"Form Responses 1"))</f>
        <v>0</v>
      </c>
      <c r="B75" s="68">
        <f ca="1">INDIRECT(ADDRESS(2+QUOTIENT(ROW()-2,COUNTA('Form Responses 1'!$1:$1)-4),2,,TRUE,"Form Responses 1"))</f>
        <v>0</v>
      </c>
      <c r="C75" s="68">
        <f ca="1">INDIRECT(ADDRESS(2+QUOTIENT(ROW()-2,COUNTA('Form Responses 1'!$1:$1)-4),3,,TRUE,"Form Responses 1"))</f>
        <v>0</v>
      </c>
      <c r="D75" s="68">
        <f ca="1">INDIRECT(ADDRESS(2+QUOTIENT(ROW()-2,COUNTA('Form Responses 1'!$1:$1)-4),4,,TRUE,"Form Responses 1"))</f>
        <v>0</v>
      </c>
      <c r="E75" s="85">
        <f ca="1" t="shared" si="0"/>
        <v>6</v>
      </c>
      <c r="F75" s="68" t="str">
        <f ca="1">IF(ISBLANK(A75)," ",INDIRECT(ADDRESS(1,5+MOD(ROW()-2,COUNTA('Form Responses 1'!$1:$1)-4),,TRUE,"Form Responses 1")))</f>
        <v>Gedung Pameran [Ruangan ]</v>
      </c>
      <c r="G75" s="68" t="e">
        <f ca="1">IF(ISBLANK(A75)," ",INDIRECT(ADDRESS(MATCH(A75,'Form Responses 1'!A:A,0),5+MOD(ROW()-2,COUNTA('Form Responses 1'!$1:$1)-4),,TRUE,"Form Responses 1")))</f>
        <v>#N/A</v>
      </c>
      <c r="H75" s="86" t="str">
        <f ca="1" t="shared" si="1"/>
        <v>Gedung Pameran</v>
      </c>
      <c r="I75" s="86" t="str">
        <f ca="1" t="shared" si="76"/>
        <v>Ruangan </v>
      </c>
      <c r="J75" s="86" t="str">
        <f ca="1" t="shared" si="2"/>
        <v>CLEANING SERVICE</v>
      </c>
      <c r="K75" s="86" t="str">
        <f ca="1" t="array" ref="K75">IFERROR(INDEX(MASTER!B:B,MATCH(G75,MASTER!A:A,0))/100," ")</f>
        <v> </v>
      </c>
      <c r="L75" s="68">
        <f ca="1" t="shared" si="3"/>
        <v>0</v>
      </c>
      <c r="M75" s="68" t="str">
        <f ca="1" t="shared" si="4"/>
        <v>1900 - WEEK 00</v>
      </c>
      <c r="N75" s="68" t="str">
        <f ca="1" t="shared" si="5"/>
        <v>1900 - MONTH 01</v>
      </c>
      <c r="O75" s="86" t="str">
        <f ca="1" t="shared" ref="O75:P75" si="85">IFERROR(AVERAGEIF(M:M,M75,$K:$K)," ")</f>
        <v> </v>
      </c>
      <c r="P75" s="86" t="str">
        <f ca="1" t="shared" si="85"/>
        <v> </v>
      </c>
      <c r="Q75" s="68" t="str">
        <f ca="1">IF(ISBLANK(A75)," ",IF(O75&gt;MASTER!$B$3/100,"SB",IF(O75&gt;MASTER!$B$4/100,"B",IF(O75&gt;MASTER!$B$5/100,"C","K"))))</f>
        <v>SB</v>
      </c>
      <c r="R75" s="68" t="str">
        <f ca="1">IF(ISBLANK(B75)," ",IF(P75&gt;MASTER!$B$3/100,"SB",IF(P75&gt;MASTER!$B$4/100,"B",IF(P75&gt;MASTER!$B$5/100,"C","K"))))</f>
        <v>SB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0</v>
      </c>
      <c r="AG75" s="68" t="str">
        <f ca="1" t="shared" si="14"/>
        <v>1900 01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68">
        <f ca="1">INDIRECT(ADDRESS(2+QUOTIENT(ROW()-2,COUNTA('Form Responses 1'!$1:$1)-4),1,,TRUE,"Form Responses 1"))</f>
        <v>0</v>
      </c>
      <c r="B76" s="68">
        <f ca="1">INDIRECT(ADDRESS(2+QUOTIENT(ROW()-2,COUNTA('Form Responses 1'!$1:$1)-4),2,,TRUE,"Form Responses 1"))</f>
        <v>0</v>
      </c>
      <c r="C76" s="68">
        <f ca="1">INDIRECT(ADDRESS(2+QUOTIENT(ROW()-2,COUNTA('Form Responses 1'!$1:$1)-4),3,,TRUE,"Form Responses 1"))</f>
        <v>0</v>
      </c>
      <c r="D76" s="68">
        <f ca="1">INDIRECT(ADDRESS(2+QUOTIENT(ROW()-2,COUNTA('Form Responses 1'!$1:$1)-4),4,,TRUE,"Form Responses 1"))</f>
        <v>0</v>
      </c>
      <c r="E76" s="85">
        <f ca="1" t="shared" si="0"/>
        <v>6</v>
      </c>
      <c r="F76" s="68" t="str">
        <f ca="1">IF(ISBLANK(A76)," ",INDIRECT(ADDRESS(1,5+MOD(ROW()-2,COUNTA('Form Responses 1'!$1:$1)-4),,TRUE,"Form Responses 1")))</f>
        <v>Gedung Pameran [Toilet]</v>
      </c>
      <c r="G76" s="68" t="e">
        <f ca="1">IF(ISBLANK(A76)," ",INDIRECT(ADDRESS(MATCH(A76,'Form Responses 1'!A:A,0),5+MOD(ROW()-2,COUNTA('Form Responses 1'!$1:$1)-4),,TRUE,"Form Responses 1")))</f>
        <v>#N/A</v>
      </c>
      <c r="H76" s="86" t="str">
        <f ca="1" t="shared" si="1"/>
        <v>Gedung Pameran</v>
      </c>
      <c r="I76" s="86" t="str">
        <f ca="1" t="shared" si="76"/>
        <v>Toilet</v>
      </c>
      <c r="J76" s="86" t="str">
        <f ca="1" t="shared" si="2"/>
        <v>CLEANING SERVICE</v>
      </c>
      <c r="K76" s="86" t="str">
        <f ca="1" t="array" ref="K76">IFERROR(INDEX(MASTER!B:B,MATCH(G76,MASTER!A:A,0))/100," ")</f>
        <v> </v>
      </c>
      <c r="L76" s="68">
        <f ca="1" t="shared" si="3"/>
        <v>0</v>
      </c>
      <c r="M76" s="68" t="str">
        <f ca="1" t="shared" si="4"/>
        <v>1900 - WEEK 00</v>
      </c>
      <c r="N76" s="68" t="str">
        <f ca="1" t="shared" si="5"/>
        <v>1900 - MONTH 01</v>
      </c>
      <c r="O76" s="86" t="str">
        <f ca="1" t="shared" ref="O76:P76" si="86">IFERROR(AVERAGEIF(M:M,M76,$K:$K)," ")</f>
        <v> </v>
      </c>
      <c r="P76" s="86" t="str">
        <f ca="1" t="shared" si="86"/>
        <v> </v>
      </c>
      <c r="Q76" s="68" t="str">
        <f ca="1">IF(ISBLANK(A76)," ",IF(O76&gt;MASTER!$B$3/100,"SB",IF(O76&gt;MASTER!$B$4/100,"B",IF(O76&gt;MASTER!$B$5/100,"C","K"))))</f>
        <v>SB</v>
      </c>
      <c r="R76" s="68" t="str">
        <f ca="1">IF(ISBLANK(B76)," ",IF(P76&gt;MASTER!$B$3/100,"SB",IF(P76&gt;MASTER!$B$4/100,"B",IF(P76&gt;MASTER!$B$5/100,"C","K"))))</f>
        <v>SB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0</v>
      </c>
      <c r="AG76" s="68" t="str">
        <f ca="1" t="shared" si="14"/>
        <v>1900 01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68">
        <f ca="1">INDIRECT(ADDRESS(2+QUOTIENT(ROW()-2,COUNTA('Form Responses 1'!$1:$1)-4),1,,TRUE,"Form Responses 1"))</f>
        <v>0</v>
      </c>
      <c r="B77" s="68">
        <f ca="1">INDIRECT(ADDRESS(2+QUOTIENT(ROW()-2,COUNTA('Form Responses 1'!$1:$1)-4),2,,TRUE,"Form Responses 1"))</f>
        <v>0</v>
      </c>
      <c r="C77" s="68">
        <f ca="1">INDIRECT(ADDRESS(2+QUOTIENT(ROW()-2,COUNTA('Form Responses 1'!$1:$1)-4),3,,TRUE,"Form Responses 1"))</f>
        <v>0</v>
      </c>
      <c r="D77" s="68">
        <f ca="1">INDIRECT(ADDRESS(2+QUOTIENT(ROW()-2,COUNTA('Form Responses 1'!$1:$1)-4),4,,TRUE,"Form Responses 1"))</f>
        <v>0</v>
      </c>
      <c r="E77" s="85">
        <f ca="1" t="shared" si="0"/>
        <v>6</v>
      </c>
      <c r="F77" s="68" t="str">
        <f ca="1">IF(ISBLANK(A77)," ",INDIRECT(ADDRESS(1,5+MOD(ROW()-2,COUNTA('Form Responses 1'!$1:$1)-4),,TRUE,"Form Responses 1")))</f>
        <v>Gedung Pameran [ Halaman]</v>
      </c>
      <c r="G77" s="68" t="e">
        <f ca="1">IF(ISBLANK(A77)," ",INDIRECT(ADDRESS(MATCH(A77,'Form Responses 1'!A:A,0),5+MOD(ROW()-2,COUNTA('Form Responses 1'!$1:$1)-4),,TRUE,"Form Responses 1")))</f>
        <v>#N/A</v>
      </c>
      <c r="H77" s="86" t="str">
        <f ca="1" t="shared" si="1"/>
        <v>Gedung Pameran</v>
      </c>
      <c r="I77" s="86" t="str">
        <f ca="1" t="shared" si="76"/>
        <v> Halaman</v>
      </c>
      <c r="J77" s="86" t="str">
        <f ca="1" t="shared" si="2"/>
        <v>CLEANING SERVICE</v>
      </c>
      <c r="K77" s="86" t="str">
        <f ca="1" t="array" ref="K77">IFERROR(INDEX(MASTER!B:B,MATCH(G77,MASTER!A:A,0))/100," ")</f>
        <v> </v>
      </c>
      <c r="L77" s="68">
        <f ca="1" t="shared" si="3"/>
        <v>0</v>
      </c>
      <c r="M77" s="68" t="str">
        <f ca="1" t="shared" si="4"/>
        <v>1900 - WEEK 00</v>
      </c>
      <c r="N77" s="68" t="str">
        <f ca="1" t="shared" si="5"/>
        <v>1900 - MONTH 01</v>
      </c>
      <c r="O77" s="86" t="str">
        <f ca="1" t="shared" ref="O77:P77" si="87">IFERROR(AVERAGEIF(M:M,M77,$K:$K)," ")</f>
        <v> </v>
      </c>
      <c r="P77" s="86" t="str">
        <f ca="1" t="shared" si="87"/>
        <v> </v>
      </c>
      <c r="Q77" s="68" t="str">
        <f ca="1">IF(ISBLANK(A77)," ",IF(O77&gt;MASTER!$B$3/100,"SB",IF(O77&gt;MASTER!$B$4/100,"B",IF(O77&gt;MASTER!$B$5/100,"C","K"))))</f>
        <v>SB</v>
      </c>
      <c r="R77" s="68" t="str">
        <f ca="1">IF(ISBLANK(B77)," ",IF(P77&gt;MASTER!$B$3/100,"SB",IF(P77&gt;MASTER!$B$4/100,"B",IF(P77&gt;MASTER!$B$5/100,"C","K"))))</f>
        <v>SB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0</v>
      </c>
      <c r="AG77" s="68" t="str">
        <f ca="1" t="shared" si="14"/>
        <v>1900 01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68">
        <f ca="1">INDIRECT(ADDRESS(2+QUOTIENT(ROW()-2,COUNTA('Form Responses 1'!$1:$1)-4),1,,TRUE,"Form Responses 1"))</f>
        <v>0</v>
      </c>
      <c r="B78" s="68">
        <f ca="1">INDIRECT(ADDRESS(2+QUOTIENT(ROW()-2,COUNTA('Form Responses 1'!$1:$1)-4),2,,TRUE,"Form Responses 1"))</f>
        <v>0</v>
      </c>
      <c r="C78" s="68">
        <f ca="1">INDIRECT(ADDRESS(2+QUOTIENT(ROW()-2,COUNTA('Form Responses 1'!$1:$1)-4),3,,TRUE,"Form Responses 1"))</f>
        <v>0</v>
      </c>
      <c r="D78" s="68">
        <f ca="1">INDIRECT(ADDRESS(2+QUOTIENT(ROW()-2,COUNTA('Form Responses 1'!$1:$1)-4),4,,TRUE,"Form Responses 1"))</f>
        <v>0</v>
      </c>
      <c r="E78" s="85">
        <f ca="1" t="shared" si="0"/>
        <v>6</v>
      </c>
      <c r="F78" s="68" t="str">
        <f ca="1">IF(ISBLANK(A78)," ",INDIRECT(ADDRESS(1,5+MOD(ROW()-2,COUNTA('Form Responses 1'!$1:$1)-4),,TRUE,"Form Responses 1")))</f>
        <v>Gedung Utama [Ruang Tamu]</v>
      </c>
      <c r="G78" s="68" t="e">
        <f ca="1">IF(ISBLANK(A78)," ",INDIRECT(ADDRESS(MATCH(A78,'Form Responses 1'!A:A,0),5+MOD(ROW()-2,COUNTA('Form Responses 1'!$1:$1)-4),,TRUE,"Form Responses 1")))</f>
        <v>#N/A</v>
      </c>
      <c r="H78" s="86" t="str">
        <f ca="1" t="shared" si="1"/>
        <v>Gedung Utama</v>
      </c>
      <c r="I78" s="86" t="str">
        <f ca="1" t="shared" si="76"/>
        <v>Ruang Tamu</v>
      </c>
      <c r="J78" s="86" t="str">
        <f ca="1" t="shared" si="2"/>
        <v>CLEANING SERVICE</v>
      </c>
      <c r="K78" s="86" t="str">
        <f ca="1" t="array" ref="K78">IFERROR(INDEX(MASTER!B:B,MATCH(G78,MASTER!A:A,0))/100," ")</f>
        <v> </v>
      </c>
      <c r="L78" s="68">
        <f ca="1" t="shared" si="3"/>
        <v>0</v>
      </c>
      <c r="M78" s="68" t="str">
        <f ca="1" t="shared" si="4"/>
        <v>1900 - WEEK 00</v>
      </c>
      <c r="N78" s="68" t="str">
        <f ca="1" t="shared" si="5"/>
        <v>1900 - MONTH 01</v>
      </c>
      <c r="O78" s="86" t="str">
        <f ca="1" t="shared" ref="O78:P78" si="88">IFERROR(AVERAGEIF(M:M,M78,$K:$K)," ")</f>
        <v> </v>
      </c>
      <c r="P78" s="86" t="str">
        <f ca="1" t="shared" si="88"/>
        <v> </v>
      </c>
      <c r="Q78" s="68" t="str">
        <f ca="1">IF(ISBLANK(A78)," ",IF(O78&gt;MASTER!$B$3/100,"SB",IF(O78&gt;MASTER!$B$4/100,"B",IF(O78&gt;MASTER!$B$5/100,"C","K"))))</f>
        <v>SB</v>
      </c>
      <c r="R78" s="68" t="str">
        <f ca="1">IF(ISBLANK(B78)," ",IF(P78&gt;MASTER!$B$3/100,"SB",IF(P78&gt;MASTER!$B$4/100,"B",IF(P78&gt;MASTER!$B$5/100,"C","K"))))</f>
        <v>SB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0</v>
      </c>
      <c r="AG78" s="68" t="str">
        <f ca="1" t="shared" si="14"/>
        <v>1900 01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68">
        <f ca="1">INDIRECT(ADDRESS(2+QUOTIENT(ROW()-2,COUNTA('Form Responses 1'!$1:$1)-4),1,,TRUE,"Form Responses 1"))</f>
        <v>0</v>
      </c>
      <c r="B79" s="68">
        <f ca="1">INDIRECT(ADDRESS(2+QUOTIENT(ROW()-2,COUNTA('Form Responses 1'!$1:$1)-4),2,,TRUE,"Form Responses 1"))</f>
        <v>0</v>
      </c>
      <c r="C79" s="68">
        <f ca="1">INDIRECT(ADDRESS(2+QUOTIENT(ROW()-2,COUNTA('Form Responses 1'!$1:$1)-4),3,,TRUE,"Form Responses 1"))</f>
        <v>0</v>
      </c>
      <c r="D79" s="68">
        <f ca="1">INDIRECT(ADDRESS(2+QUOTIENT(ROW()-2,COUNTA('Form Responses 1'!$1:$1)-4),4,,TRUE,"Form Responses 1"))</f>
        <v>0</v>
      </c>
      <c r="E79" s="85">
        <f ca="1" t="shared" si="0"/>
        <v>6</v>
      </c>
      <c r="F79" s="68" t="str">
        <f ca="1">IF(ISBLANK(A79)," ",INDIRECT(ADDRESS(1,5+MOD(ROW()-2,COUNTA('Form Responses 1'!$1:$1)-4),,TRUE,"Form Responses 1")))</f>
        <v>Gedung Utama [ Ruang Penyimpanan Artefak]</v>
      </c>
      <c r="G79" s="68" t="e">
        <f ca="1">IF(ISBLANK(A79)," ",INDIRECT(ADDRESS(MATCH(A79,'Form Responses 1'!A:A,0),5+MOD(ROW()-2,COUNTA('Form Responses 1'!$1:$1)-4),,TRUE,"Form Responses 1")))</f>
        <v>#N/A</v>
      </c>
      <c r="H79" s="86" t="str">
        <f ca="1" t="shared" si="1"/>
        <v>Gedung Utama</v>
      </c>
      <c r="I79" s="86" t="str">
        <f ca="1" t="shared" si="76"/>
        <v> Ruang Penyimpanan Artefak</v>
      </c>
      <c r="J79" s="86" t="str">
        <f ca="1" t="shared" si="2"/>
        <v>CLEANING SERVICE</v>
      </c>
      <c r="K79" s="86" t="str">
        <f ca="1" t="array" ref="K79">IFERROR(INDEX(MASTER!B:B,MATCH(G79,MASTER!A:A,0))/100," ")</f>
        <v> </v>
      </c>
      <c r="L79" s="68">
        <f ca="1" t="shared" si="3"/>
        <v>0</v>
      </c>
      <c r="M79" s="68" t="str">
        <f ca="1" t="shared" si="4"/>
        <v>1900 - WEEK 00</v>
      </c>
      <c r="N79" s="68" t="str">
        <f ca="1" t="shared" si="5"/>
        <v>1900 - MONTH 01</v>
      </c>
      <c r="O79" s="86" t="str">
        <f ca="1" t="shared" ref="O79:P79" si="89">IFERROR(AVERAGEIF(M:M,M79,$K:$K)," ")</f>
        <v> </v>
      </c>
      <c r="P79" s="86" t="str">
        <f ca="1" t="shared" si="89"/>
        <v> </v>
      </c>
      <c r="Q79" s="68" t="str">
        <f ca="1">IF(ISBLANK(A79)," ",IF(O79&gt;MASTER!$B$3/100,"SB",IF(O79&gt;MASTER!$B$4/100,"B",IF(O79&gt;MASTER!$B$5/100,"C","K"))))</f>
        <v>SB</v>
      </c>
      <c r="R79" s="68" t="str">
        <f ca="1">IF(ISBLANK(B79)," ",IF(P79&gt;MASTER!$B$3/100,"SB",IF(P79&gt;MASTER!$B$4/100,"B",IF(P79&gt;MASTER!$B$5/100,"C","K"))))</f>
        <v>SB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0</v>
      </c>
      <c r="AG79" s="68" t="str">
        <f ca="1" t="shared" si="14"/>
        <v>1900 01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68">
        <f ca="1">INDIRECT(ADDRESS(2+QUOTIENT(ROW()-2,COUNTA('Form Responses 1'!$1:$1)-4),1,,TRUE,"Form Responses 1"))</f>
        <v>0</v>
      </c>
      <c r="B80" s="68">
        <f ca="1">INDIRECT(ADDRESS(2+QUOTIENT(ROW()-2,COUNTA('Form Responses 1'!$1:$1)-4),2,,TRUE,"Form Responses 1"))</f>
        <v>0</v>
      </c>
      <c r="C80" s="68">
        <f ca="1">INDIRECT(ADDRESS(2+QUOTIENT(ROW()-2,COUNTA('Form Responses 1'!$1:$1)-4),3,,TRUE,"Form Responses 1"))</f>
        <v>0</v>
      </c>
      <c r="D80" s="68">
        <f ca="1">INDIRECT(ADDRESS(2+QUOTIENT(ROW()-2,COUNTA('Form Responses 1'!$1:$1)-4),4,,TRUE,"Form Responses 1"))</f>
        <v>0</v>
      </c>
      <c r="E80" s="85">
        <f ca="1" t="shared" si="0"/>
        <v>6</v>
      </c>
      <c r="F80" s="68" t="str">
        <f ca="1">IF(ISBLANK(A80)," ",INDIRECT(ADDRESS(1,5+MOD(ROW()-2,COUNTA('Form Responses 1'!$1:$1)-4),,TRUE,"Form Responses 1")))</f>
        <v>Gedung Utama [ Ruang Kerja]</v>
      </c>
      <c r="G80" s="68" t="e">
        <f ca="1">IF(ISBLANK(A80)," ",INDIRECT(ADDRESS(MATCH(A80,'Form Responses 1'!A:A,0),5+MOD(ROW()-2,COUNTA('Form Responses 1'!$1:$1)-4),,TRUE,"Form Responses 1")))</f>
        <v>#N/A</v>
      </c>
      <c r="H80" s="86" t="str">
        <f ca="1" t="shared" si="1"/>
        <v>Gedung Utama</v>
      </c>
      <c r="I80" s="86" t="str">
        <f ca="1" t="shared" si="76"/>
        <v> Ruang Kerja</v>
      </c>
      <c r="J80" s="86" t="str">
        <f ca="1" t="shared" si="2"/>
        <v>CLEANING SERVICE</v>
      </c>
      <c r="K80" s="86" t="str">
        <f ca="1" t="array" ref="K80">IFERROR(INDEX(MASTER!B:B,MATCH(G80,MASTER!A:A,0))/100," ")</f>
        <v> </v>
      </c>
      <c r="L80" s="68">
        <f ca="1" t="shared" si="3"/>
        <v>0</v>
      </c>
      <c r="M80" s="68" t="str">
        <f ca="1" t="shared" si="4"/>
        <v>1900 - WEEK 00</v>
      </c>
      <c r="N80" s="68" t="str">
        <f ca="1" t="shared" si="5"/>
        <v>1900 - MONTH 01</v>
      </c>
      <c r="O80" s="86" t="str">
        <f ca="1" t="shared" ref="O80:P80" si="90">IFERROR(AVERAGEIF(M:M,M80,$K:$K)," ")</f>
        <v> </v>
      </c>
      <c r="P80" s="86" t="str">
        <f ca="1" t="shared" si="90"/>
        <v> </v>
      </c>
      <c r="Q80" s="68" t="str">
        <f ca="1">IF(ISBLANK(A80)," ",IF(O80&gt;MASTER!$B$3/100,"SB",IF(O80&gt;MASTER!$B$4/100,"B",IF(O80&gt;MASTER!$B$5/100,"C","K"))))</f>
        <v>SB</v>
      </c>
      <c r="R80" s="68" t="str">
        <f ca="1">IF(ISBLANK(B80)," ",IF(P80&gt;MASTER!$B$3/100,"SB",IF(P80&gt;MASTER!$B$4/100,"B",IF(P80&gt;MASTER!$B$5/100,"C","K"))))</f>
        <v>SB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0</v>
      </c>
      <c r="AG80" s="68" t="str">
        <f ca="1" t="shared" si="14"/>
        <v>1900 01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68">
        <f ca="1">INDIRECT(ADDRESS(2+QUOTIENT(ROW()-2,COUNTA('Form Responses 1'!$1:$1)-4),1,,TRUE,"Form Responses 1"))</f>
        <v>0</v>
      </c>
      <c r="B81" s="68">
        <f ca="1">INDIRECT(ADDRESS(2+QUOTIENT(ROW()-2,COUNTA('Form Responses 1'!$1:$1)-4),2,,TRUE,"Form Responses 1"))</f>
        <v>0</v>
      </c>
      <c r="C81" s="68">
        <f ca="1">INDIRECT(ADDRESS(2+QUOTIENT(ROW()-2,COUNTA('Form Responses 1'!$1:$1)-4),3,,TRUE,"Form Responses 1"))</f>
        <v>0</v>
      </c>
      <c r="D81" s="68">
        <f ca="1">INDIRECT(ADDRESS(2+QUOTIENT(ROW()-2,COUNTA('Form Responses 1'!$1:$1)-4),4,,TRUE,"Form Responses 1"))</f>
        <v>0</v>
      </c>
      <c r="E81" s="85">
        <f ca="1" t="shared" si="0"/>
        <v>6</v>
      </c>
      <c r="F81" s="68" t="str">
        <f ca="1">IF(ISBLANK(A81)," ",INDIRECT(ADDRESS(1,5+MOD(ROW()-2,COUNTA('Form Responses 1'!$1:$1)-4),,TRUE,"Form Responses 1")))</f>
        <v>Gedung Utama [ Toilet]</v>
      </c>
      <c r="G81" s="68" t="e">
        <f ca="1">IF(ISBLANK(A81)," ",INDIRECT(ADDRESS(MATCH(A81,'Form Responses 1'!A:A,0),5+MOD(ROW()-2,COUNTA('Form Responses 1'!$1:$1)-4),,TRUE,"Form Responses 1")))</f>
        <v>#N/A</v>
      </c>
      <c r="H81" s="86" t="str">
        <f ca="1" t="shared" si="1"/>
        <v>Gedung Utama</v>
      </c>
      <c r="I81" s="86" t="str">
        <f ca="1" t="shared" si="76"/>
        <v> Toilet</v>
      </c>
      <c r="J81" s="86" t="str">
        <f ca="1" t="shared" si="2"/>
        <v>CLEANING SERVICE</v>
      </c>
      <c r="K81" s="86" t="str">
        <f ca="1" t="array" ref="K81">IFERROR(INDEX(MASTER!B:B,MATCH(G81,MASTER!A:A,0))/100," ")</f>
        <v> </v>
      </c>
      <c r="L81" s="68">
        <f ca="1" t="shared" si="3"/>
        <v>0</v>
      </c>
      <c r="M81" s="68" t="str">
        <f ca="1" t="shared" si="4"/>
        <v>1900 - WEEK 00</v>
      </c>
      <c r="N81" s="68" t="str">
        <f ca="1" t="shared" si="5"/>
        <v>1900 - MONTH 01</v>
      </c>
      <c r="O81" s="86" t="str">
        <f ca="1" t="shared" ref="O81:P81" si="91">IFERROR(AVERAGEIF(M:M,M81,$K:$K)," ")</f>
        <v> </v>
      </c>
      <c r="P81" s="86" t="str">
        <f ca="1" t="shared" si="91"/>
        <v> </v>
      </c>
      <c r="Q81" s="68" t="str">
        <f ca="1">IF(ISBLANK(A81)," ",IF(O81&gt;MASTER!$B$3/100,"SB",IF(O81&gt;MASTER!$B$4/100,"B",IF(O81&gt;MASTER!$B$5/100,"C","K"))))</f>
        <v>SB</v>
      </c>
      <c r="R81" s="68" t="str">
        <f ca="1">IF(ISBLANK(B81)," ",IF(P81&gt;MASTER!$B$3/100,"SB",IF(P81&gt;MASTER!$B$4/100,"B",IF(P81&gt;MASTER!$B$5/100,"C","K"))))</f>
        <v>SB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0</v>
      </c>
      <c r="AG81" s="68" t="str">
        <f ca="1" t="shared" si="14"/>
        <v>1900 01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68">
        <f ca="1">INDIRECT(ADDRESS(2+QUOTIENT(ROW()-2,COUNTA('Form Responses 1'!$1:$1)-4),1,,TRUE,"Form Responses 1"))</f>
        <v>0</v>
      </c>
      <c r="B82" s="68">
        <f ca="1">INDIRECT(ADDRESS(2+QUOTIENT(ROW()-2,COUNTA('Form Responses 1'!$1:$1)-4),2,,TRUE,"Form Responses 1"))</f>
        <v>0</v>
      </c>
      <c r="C82" s="68">
        <f ca="1">INDIRECT(ADDRESS(2+QUOTIENT(ROW()-2,COUNTA('Form Responses 1'!$1:$1)-4),3,,TRUE,"Form Responses 1"))</f>
        <v>0</v>
      </c>
      <c r="D82" s="68">
        <f ca="1">INDIRECT(ADDRESS(2+QUOTIENT(ROW()-2,COUNTA('Form Responses 1'!$1:$1)-4),4,,TRUE,"Form Responses 1"))</f>
        <v>0</v>
      </c>
      <c r="E82" s="85">
        <f ca="1" t="shared" si="0"/>
        <v>6</v>
      </c>
      <c r="F82" s="68" t="str">
        <f ca="1">IF(ISBLANK(A82)," ",INDIRECT(ADDRESS(1,5+MOD(ROW()-2,COUNTA('Form Responses 1'!$1:$1)-4),,TRUE,"Form Responses 1")))</f>
        <v>Gedung Utama [ Halaman]</v>
      </c>
      <c r="G82" s="68" t="e">
        <f ca="1">IF(ISBLANK(A82)," ",INDIRECT(ADDRESS(MATCH(A82,'Form Responses 1'!A:A,0),5+MOD(ROW()-2,COUNTA('Form Responses 1'!$1:$1)-4),,TRUE,"Form Responses 1")))</f>
        <v>#N/A</v>
      </c>
      <c r="H82" s="86" t="str">
        <f ca="1" t="shared" si="1"/>
        <v>Gedung Utama</v>
      </c>
      <c r="I82" s="86" t="str">
        <f ca="1" t="shared" si="76"/>
        <v> Halaman</v>
      </c>
      <c r="J82" s="86" t="str">
        <f ca="1" t="shared" si="2"/>
        <v>CLEANING SERVICE</v>
      </c>
      <c r="K82" s="86" t="str">
        <f ca="1" t="array" ref="K82">IFERROR(INDEX(MASTER!B:B,MATCH(G82,MASTER!A:A,0))/100," ")</f>
        <v> </v>
      </c>
      <c r="L82" s="68">
        <f ca="1" t="shared" si="3"/>
        <v>0</v>
      </c>
      <c r="M82" s="68" t="str">
        <f ca="1" t="shared" si="4"/>
        <v>1900 - WEEK 00</v>
      </c>
      <c r="N82" s="68" t="str">
        <f ca="1" t="shared" si="5"/>
        <v>1900 - MONTH 01</v>
      </c>
      <c r="O82" s="86" t="str">
        <f ca="1" t="shared" ref="O82:P82" si="92">IFERROR(AVERAGEIF(M:M,M82,$K:$K)," ")</f>
        <v> </v>
      </c>
      <c r="P82" s="86" t="str">
        <f ca="1" t="shared" si="92"/>
        <v> </v>
      </c>
      <c r="Q82" s="68" t="str">
        <f ca="1">IF(ISBLANK(A82)," ",IF(O82&gt;MASTER!$B$3/100,"SB",IF(O82&gt;MASTER!$B$4/100,"B",IF(O82&gt;MASTER!$B$5/100,"C","K"))))</f>
        <v>SB</v>
      </c>
      <c r="R82" s="68" t="str">
        <f ca="1">IF(ISBLANK(B82)," ",IF(P82&gt;MASTER!$B$3/100,"SB",IF(P82&gt;MASTER!$B$4/100,"B",IF(P82&gt;MASTER!$B$5/100,"C","K"))))</f>
        <v>SB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0</v>
      </c>
      <c r="AG82" s="68" t="str">
        <f ca="1" t="shared" si="14"/>
        <v>1900 01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68">
        <f ca="1">INDIRECT(ADDRESS(2+QUOTIENT(ROW()-2,COUNTA('Form Responses 1'!$1:$1)-4),1,,TRUE,"Form Responses 1"))</f>
        <v>0</v>
      </c>
      <c r="B83" s="68">
        <f ca="1">INDIRECT(ADDRESS(2+QUOTIENT(ROW()-2,COUNTA('Form Responses 1'!$1:$1)-4),2,,TRUE,"Form Responses 1"))</f>
        <v>0</v>
      </c>
      <c r="C83" s="68">
        <f ca="1">INDIRECT(ADDRESS(2+QUOTIENT(ROW()-2,COUNTA('Form Responses 1'!$1:$1)-4),3,,TRUE,"Form Responses 1"))</f>
        <v>0</v>
      </c>
      <c r="D83" s="68">
        <f ca="1">INDIRECT(ADDRESS(2+QUOTIENT(ROW()-2,COUNTA('Form Responses 1'!$1:$1)-4),4,,TRUE,"Form Responses 1"))</f>
        <v>0</v>
      </c>
      <c r="E83" s="85">
        <f ca="1" t="shared" si="0"/>
        <v>6</v>
      </c>
      <c r="F83" s="68" t="str">
        <f ca="1">IF(ISBLANK(A83)," ",INDIRECT(ADDRESS(1,5+MOD(ROW()-2,COUNTA('Form Responses 1'!$1:$1)-4),,TRUE,"Form Responses 1")))</f>
        <v>Security [Security Functions]</v>
      </c>
      <c r="G83" s="68" t="e">
        <f ca="1">IF(ISBLANK(A83)," ",INDIRECT(ADDRESS(MATCH(A83,'Form Responses 1'!A:A,0),5+MOD(ROW()-2,COUNTA('Form Responses 1'!$1:$1)-4),,TRUE,"Form Responses 1")))</f>
        <v>#N/A</v>
      </c>
      <c r="H83" s="86" t="str">
        <f ca="1" t="shared" si="1"/>
        <v>Security</v>
      </c>
      <c r="I83" s="86" t="str">
        <f ca="1" t="shared" si="76"/>
        <v>Security Functions</v>
      </c>
      <c r="J83" s="86" t="str">
        <f ca="1" t="shared" si="2"/>
        <v>SECURITY SERVICE</v>
      </c>
      <c r="K83" s="86" t="str">
        <f ca="1" t="array" ref="K83">IFERROR(INDEX(MASTER!B:B,MATCH(G83,MASTER!A:A,0))/100," ")</f>
        <v> </v>
      </c>
      <c r="L83" s="68">
        <f ca="1" t="shared" si="3"/>
        <v>0</v>
      </c>
      <c r="M83" s="68" t="str">
        <f ca="1" t="shared" si="4"/>
        <v>1900 - WEEK 00</v>
      </c>
      <c r="N83" s="68" t="str">
        <f ca="1" t="shared" si="5"/>
        <v>1900 - MONTH 01</v>
      </c>
      <c r="O83" s="86" t="str">
        <f ca="1" t="shared" ref="O83:P83" si="93">IFERROR(AVERAGEIF(M:M,M83,$K:$K)," ")</f>
        <v> </v>
      </c>
      <c r="P83" s="86" t="str">
        <f ca="1" t="shared" si="93"/>
        <v> </v>
      </c>
      <c r="Q83" s="68" t="str">
        <f ca="1">IF(ISBLANK(A83)," ",IF(O83&gt;MASTER!$B$3/100,"SB",IF(O83&gt;MASTER!$B$4/100,"B",IF(O83&gt;MASTER!$B$5/100,"C","K"))))</f>
        <v>SB</v>
      </c>
      <c r="R83" s="68" t="str">
        <f ca="1">IF(ISBLANK(B83)," ",IF(P83&gt;MASTER!$B$3/100,"SB",IF(P83&gt;MASTER!$B$4/100,"B",IF(P83&gt;MASTER!$B$5/100,"C","K"))))</f>
        <v>SB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0</v>
      </c>
      <c r="AG83" s="68" t="str">
        <f ca="1" t="shared" si="14"/>
        <v>1900 01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68">
        <f ca="1">INDIRECT(ADDRESS(2+QUOTIENT(ROW()-2,COUNTA('Form Responses 1'!$1:$1)-4),1,,TRUE,"Form Responses 1"))</f>
        <v>0</v>
      </c>
      <c r="B84" s="68">
        <f ca="1">INDIRECT(ADDRESS(2+QUOTIENT(ROW()-2,COUNTA('Form Responses 1'!$1:$1)-4),2,,TRUE,"Form Responses 1"))</f>
        <v>0</v>
      </c>
      <c r="C84" s="68">
        <f ca="1">INDIRECT(ADDRESS(2+QUOTIENT(ROW()-2,COUNTA('Form Responses 1'!$1:$1)-4),3,,TRUE,"Form Responses 1"))</f>
        <v>0</v>
      </c>
      <c r="D84" s="68">
        <f ca="1">INDIRECT(ADDRESS(2+QUOTIENT(ROW()-2,COUNTA('Form Responses 1'!$1:$1)-4),4,,TRUE,"Form Responses 1"))</f>
        <v>0</v>
      </c>
      <c r="E84" s="85">
        <f ca="1" t="shared" si="0"/>
        <v>6</v>
      </c>
      <c r="F84" s="68" t="str">
        <f ca="1">IF(ISBLANK(A84)," ",INDIRECT(ADDRESS(1,5+MOD(ROW()-2,COUNTA('Form Responses 1'!$1:$1)-4),,TRUE,"Form Responses 1")))</f>
        <v>Gedung Pameran [Ruangan ]</v>
      </c>
      <c r="G84" s="68" t="e">
        <f ca="1">IF(ISBLANK(A84)," ",INDIRECT(ADDRESS(MATCH(A84,'Form Responses 1'!A:A,0),5+MOD(ROW()-2,COUNTA('Form Responses 1'!$1:$1)-4),,TRUE,"Form Responses 1")))</f>
        <v>#N/A</v>
      </c>
      <c r="H84" s="86" t="str">
        <f ca="1" t="shared" si="1"/>
        <v>Gedung Pameran</v>
      </c>
      <c r="I84" s="86" t="str">
        <f ca="1" t="shared" si="76"/>
        <v>Ruangan </v>
      </c>
      <c r="J84" s="86" t="str">
        <f ca="1" t="shared" si="2"/>
        <v>CLEANING SERVICE</v>
      </c>
      <c r="K84" s="86" t="str">
        <f ca="1" t="array" ref="K84">IFERROR(INDEX(MASTER!B:B,MATCH(G84,MASTER!A:A,0))/100," ")</f>
        <v> </v>
      </c>
      <c r="L84" s="68">
        <f ca="1" t="shared" si="3"/>
        <v>0</v>
      </c>
      <c r="M84" s="68" t="str">
        <f ca="1" t="shared" si="4"/>
        <v>1900 - WEEK 00</v>
      </c>
      <c r="N84" s="68" t="str">
        <f ca="1" t="shared" si="5"/>
        <v>1900 - MONTH 01</v>
      </c>
      <c r="O84" s="86" t="str">
        <f ca="1" t="shared" ref="O84:P84" si="94">IFERROR(AVERAGEIF(M:M,M84,$K:$K)," ")</f>
        <v> </v>
      </c>
      <c r="P84" s="86" t="str">
        <f ca="1" t="shared" si="94"/>
        <v> </v>
      </c>
      <c r="Q84" s="68" t="str">
        <f ca="1">IF(ISBLANK(A84)," ",IF(O84&gt;MASTER!$B$3/100,"SB",IF(O84&gt;MASTER!$B$4/100,"B",IF(O84&gt;MASTER!$B$5/100,"C","K"))))</f>
        <v>SB</v>
      </c>
      <c r="R84" s="68" t="str">
        <f ca="1">IF(ISBLANK(B84)," ",IF(P84&gt;MASTER!$B$3/100,"SB",IF(P84&gt;MASTER!$B$4/100,"B",IF(P84&gt;MASTER!$B$5/100,"C","K"))))</f>
        <v>SB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0</v>
      </c>
      <c r="AG84" s="68" t="str">
        <f ca="1" t="shared" si="14"/>
        <v>1900 01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68">
        <f ca="1">INDIRECT(ADDRESS(2+QUOTIENT(ROW()-2,COUNTA('Form Responses 1'!$1:$1)-4),1,,TRUE,"Form Responses 1"))</f>
        <v>0</v>
      </c>
      <c r="B85" s="68">
        <f ca="1">INDIRECT(ADDRESS(2+QUOTIENT(ROW()-2,COUNTA('Form Responses 1'!$1:$1)-4),2,,TRUE,"Form Responses 1"))</f>
        <v>0</v>
      </c>
      <c r="C85" s="68">
        <f ca="1">INDIRECT(ADDRESS(2+QUOTIENT(ROW()-2,COUNTA('Form Responses 1'!$1:$1)-4),3,,TRUE,"Form Responses 1"))</f>
        <v>0</v>
      </c>
      <c r="D85" s="68">
        <f ca="1">INDIRECT(ADDRESS(2+QUOTIENT(ROW()-2,COUNTA('Form Responses 1'!$1:$1)-4),4,,TRUE,"Form Responses 1"))</f>
        <v>0</v>
      </c>
      <c r="E85" s="85">
        <f ca="1" t="shared" si="0"/>
        <v>6</v>
      </c>
      <c r="F85" s="68" t="str">
        <f ca="1">IF(ISBLANK(A85)," ",INDIRECT(ADDRESS(1,5+MOD(ROW()-2,COUNTA('Form Responses 1'!$1:$1)-4),,TRUE,"Form Responses 1")))</f>
        <v>Gedung Pameran [Toilet]</v>
      </c>
      <c r="G85" s="68" t="e">
        <f ca="1">IF(ISBLANK(A85)," ",INDIRECT(ADDRESS(MATCH(A85,'Form Responses 1'!A:A,0),5+MOD(ROW()-2,COUNTA('Form Responses 1'!$1:$1)-4),,TRUE,"Form Responses 1")))</f>
        <v>#N/A</v>
      </c>
      <c r="H85" s="86" t="str">
        <f ca="1" t="shared" si="1"/>
        <v>Gedung Pameran</v>
      </c>
      <c r="I85" s="86" t="str">
        <f ca="1" t="shared" si="76"/>
        <v>Toilet</v>
      </c>
      <c r="J85" s="86" t="str">
        <f ca="1" t="shared" si="2"/>
        <v>CLEANING SERVICE</v>
      </c>
      <c r="K85" s="86" t="str">
        <f ca="1" t="array" ref="K85">IFERROR(INDEX(MASTER!B:B,MATCH(G85,MASTER!A:A,0))/100," ")</f>
        <v> </v>
      </c>
      <c r="L85" s="68">
        <f ca="1" t="shared" si="3"/>
        <v>0</v>
      </c>
      <c r="M85" s="68" t="str">
        <f ca="1" t="shared" si="4"/>
        <v>1900 - WEEK 00</v>
      </c>
      <c r="N85" s="68" t="str">
        <f ca="1" t="shared" si="5"/>
        <v>1900 - MONTH 01</v>
      </c>
      <c r="O85" s="86" t="str">
        <f ca="1" t="shared" ref="O85:P85" si="95">IFERROR(AVERAGEIF(M:M,M85,$K:$K)," ")</f>
        <v> </v>
      </c>
      <c r="P85" s="86" t="str">
        <f ca="1" t="shared" si="95"/>
        <v> </v>
      </c>
      <c r="Q85" s="68" t="str">
        <f ca="1">IF(ISBLANK(A85)," ",IF(O85&gt;MASTER!$B$3/100,"SB",IF(O85&gt;MASTER!$B$4/100,"B",IF(O85&gt;MASTER!$B$5/100,"C","K"))))</f>
        <v>SB</v>
      </c>
      <c r="R85" s="68" t="str">
        <f ca="1">IF(ISBLANK(B85)," ",IF(P85&gt;MASTER!$B$3/100,"SB",IF(P85&gt;MASTER!$B$4/100,"B",IF(P85&gt;MASTER!$B$5/100,"C","K"))))</f>
        <v>SB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0</v>
      </c>
      <c r="AG85" s="68" t="str">
        <f ca="1" t="shared" si="14"/>
        <v>1900 01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68">
        <f ca="1">INDIRECT(ADDRESS(2+QUOTIENT(ROW()-2,COUNTA('Form Responses 1'!$1:$1)-4),1,,TRUE,"Form Responses 1"))</f>
        <v>0</v>
      </c>
      <c r="B86" s="68">
        <f ca="1">INDIRECT(ADDRESS(2+QUOTIENT(ROW()-2,COUNTA('Form Responses 1'!$1:$1)-4),2,,TRUE,"Form Responses 1"))</f>
        <v>0</v>
      </c>
      <c r="C86" s="68">
        <f ca="1">INDIRECT(ADDRESS(2+QUOTIENT(ROW()-2,COUNTA('Form Responses 1'!$1:$1)-4),3,,TRUE,"Form Responses 1"))</f>
        <v>0</v>
      </c>
      <c r="D86" s="68">
        <f ca="1">INDIRECT(ADDRESS(2+QUOTIENT(ROW()-2,COUNTA('Form Responses 1'!$1:$1)-4),4,,TRUE,"Form Responses 1"))</f>
        <v>0</v>
      </c>
      <c r="E86" s="85">
        <f ca="1" t="shared" si="0"/>
        <v>6</v>
      </c>
      <c r="F86" s="68" t="str">
        <f ca="1">IF(ISBLANK(A86)," ",INDIRECT(ADDRESS(1,5+MOD(ROW()-2,COUNTA('Form Responses 1'!$1:$1)-4),,TRUE,"Form Responses 1")))</f>
        <v>Gedung Pameran [ Halaman]</v>
      </c>
      <c r="G86" s="68" t="e">
        <f ca="1">IF(ISBLANK(A86)," ",INDIRECT(ADDRESS(MATCH(A86,'Form Responses 1'!A:A,0),5+MOD(ROW()-2,COUNTA('Form Responses 1'!$1:$1)-4),,TRUE,"Form Responses 1")))</f>
        <v>#N/A</v>
      </c>
      <c r="H86" s="86" t="str">
        <f ca="1" t="shared" si="1"/>
        <v>Gedung Pameran</v>
      </c>
      <c r="I86" s="86" t="str">
        <f ca="1" t="shared" si="76"/>
        <v> Halaman</v>
      </c>
      <c r="J86" s="86" t="str">
        <f ca="1" t="shared" si="2"/>
        <v>CLEANING SERVICE</v>
      </c>
      <c r="K86" s="86" t="str">
        <f ca="1" t="array" ref="K86">IFERROR(INDEX(MASTER!B:B,MATCH(G86,MASTER!A:A,0))/100," ")</f>
        <v> </v>
      </c>
      <c r="L86" s="68">
        <f ca="1" t="shared" si="3"/>
        <v>0</v>
      </c>
      <c r="M86" s="68" t="str">
        <f ca="1" t="shared" si="4"/>
        <v>1900 - WEEK 00</v>
      </c>
      <c r="N86" s="68" t="str">
        <f ca="1" t="shared" si="5"/>
        <v>1900 - MONTH 01</v>
      </c>
      <c r="O86" s="86" t="str">
        <f ca="1" t="shared" ref="O86:P86" si="96">IFERROR(AVERAGEIF(M:M,M86,$K:$K)," ")</f>
        <v> </v>
      </c>
      <c r="P86" s="86" t="str">
        <f ca="1" t="shared" si="96"/>
        <v> </v>
      </c>
      <c r="Q86" s="68" t="str">
        <f ca="1">IF(ISBLANK(A86)," ",IF(O86&gt;MASTER!$B$3/100,"SB",IF(O86&gt;MASTER!$B$4/100,"B",IF(O86&gt;MASTER!$B$5/100,"C","K"))))</f>
        <v>SB</v>
      </c>
      <c r="R86" s="68" t="str">
        <f ca="1">IF(ISBLANK(B86)," ",IF(P86&gt;MASTER!$B$3/100,"SB",IF(P86&gt;MASTER!$B$4/100,"B",IF(P86&gt;MASTER!$B$5/100,"C","K"))))</f>
        <v>SB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0</v>
      </c>
      <c r="AG86" s="68" t="str">
        <f ca="1" t="shared" si="14"/>
        <v>1900 01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68">
        <f ca="1">INDIRECT(ADDRESS(2+QUOTIENT(ROW()-2,COUNTA('Form Responses 1'!$1:$1)-4),1,,TRUE,"Form Responses 1"))</f>
        <v>0</v>
      </c>
      <c r="B87" s="68">
        <f ca="1">INDIRECT(ADDRESS(2+QUOTIENT(ROW()-2,COUNTA('Form Responses 1'!$1:$1)-4),2,,TRUE,"Form Responses 1"))</f>
        <v>0</v>
      </c>
      <c r="C87" s="68">
        <f ca="1">INDIRECT(ADDRESS(2+QUOTIENT(ROW()-2,COUNTA('Form Responses 1'!$1:$1)-4),3,,TRUE,"Form Responses 1"))</f>
        <v>0</v>
      </c>
      <c r="D87" s="68">
        <f ca="1">INDIRECT(ADDRESS(2+QUOTIENT(ROW()-2,COUNTA('Form Responses 1'!$1:$1)-4),4,,TRUE,"Form Responses 1"))</f>
        <v>0</v>
      </c>
      <c r="E87" s="85">
        <f ca="1" t="shared" si="0"/>
        <v>6</v>
      </c>
      <c r="F87" s="68" t="str">
        <f ca="1">IF(ISBLANK(A87)," ",INDIRECT(ADDRESS(1,5+MOD(ROW()-2,COUNTA('Form Responses 1'!$1:$1)-4),,TRUE,"Form Responses 1")))</f>
        <v>Gedung Utama [Ruang Tamu]</v>
      </c>
      <c r="G87" s="68" t="e">
        <f ca="1">IF(ISBLANK(A87)," ",INDIRECT(ADDRESS(MATCH(A87,'Form Responses 1'!A:A,0),5+MOD(ROW()-2,COUNTA('Form Responses 1'!$1:$1)-4),,TRUE,"Form Responses 1")))</f>
        <v>#N/A</v>
      </c>
      <c r="H87" s="86" t="str">
        <f ca="1" t="shared" si="1"/>
        <v>Gedung Utama</v>
      </c>
      <c r="I87" s="86" t="str">
        <f ca="1" t="shared" si="76"/>
        <v>Ruang Tamu</v>
      </c>
      <c r="J87" s="86" t="str">
        <f ca="1" t="shared" si="2"/>
        <v>CLEANING SERVICE</v>
      </c>
      <c r="K87" s="86" t="str">
        <f ca="1" t="array" ref="K87">IFERROR(INDEX(MASTER!B:B,MATCH(G87,MASTER!A:A,0))/100," ")</f>
        <v> </v>
      </c>
      <c r="L87" s="68">
        <f ca="1" t="shared" si="3"/>
        <v>0</v>
      </c>
      <c r="M87" s="68" t="str">
        <f ca="1" t="shared" si="4"/>
        <v>1900 - WEEK 00</v>
      </c>
      <c r="N87" s="68" t="str">
        <f ca="1" t="shared" si="5"/>
        <v>1900 - MONTH 01</v>
      </c>
      <c r="O87" s="86" t="str">
        <f ca="1" t="shared" ref="O87:P87" si="97">IFERROR(AVERAGEIF(M:M,M87,$K:$K)," ")</f>
        <v> </v>
      </c>
      <c r="P87" s="86" t="str">
        <f ca="1" t="shared" si="97"/>
        <v> </v>
      </c>
      <c r="Q87" s="68" t="str">
        <f ca="1">IF(ISBLANK(A87)," ",IF(O87&gt;MASTER!$B$3/100,"SB",IF(O87&gt;MASTER!$B$4/100,"B",IF(O87&gt;MASTER!$B$5/100,"C","K"))))</f>
        <v>SB</v>
      </c>
      <c r="R87" s="68" t="str">
        <f ca="1">IF(ISBLANK(B87)," ",IF(P87&gt;MASTER!$B$3/100,"SB",IF(P87&gt;MASTER!$B$4/100,"B",IF(P87&gt;MASTER!$B$5/100,"C","K"))))</f>
        <v>SB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0</v>
      </c>
      <c r="AG87" s="68" t="str">
        <f ca="1" t="shared" si="14"/>
        <v>1900 01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68">
        <f ca="1">INDIRECT(ADDRESS(2+QUOTIENT(ROW()-2,COUNTA('Form Responses 1'!$1:$1)-4),1,,TRUE,"Form Responses 1"))</f>
        <v>0</v>
      </c>
      <c r="B88" s="68">
        <f ca="1">INDIRECT(ADDRESS(2+QUOTIENT(ROW()-2,COUNTA('Form Responses 1'!$1:$1)-4),2,,TRUE,"Form Responses 1"))</f>
        <v>0</v>
      </c>
      <c r="C88" s="68">
        <f ca="1">INDIRECT(ADDRESS(2+QUOTIENT(ROW()-2,COUNTA('Form Responses 1'!$1:$1)-4),3,,TRUE,"Form Responses 1"))</f>
        <v>0</v>
      </c>
      <c r="D88" s="68">
        <f ca="1">INDIRECT(ADDRESS(2+QUOTIENT(ROW()-2,COUNTA('Form Responses 1'!$1:$1)-4),4,,TRUE,"Form Responses 1"))</f>
        <v>0</v>
      </c>
      <c r="E88" s="85">
        <f ca="1" t="shared" si="0"/>
        <v>6</v>
      </c>
      <c r="F88" s="68" t="str">
        <f ca="1">IF(ISBLANK(A88)," ",INDIRECT(ADDRESS(1,5+MOD(ROW()-2,COUNTA('Form Responses 1'!$1:$1)-4),,TRUE,"Form Responses 1")))</f>
        <v>Gedung Utama [ Ruang Penyimpanan Artefak]</v>
      </c>
      <c r="G88" s="68" t="e">
        <f ca="1">IF(ISBLANK(A88)," ",INDIRECT(ADDRESS(MATCH(A88,'Form Responses 1'!A:A,0),5+MOD(ROW()-2,COUNTA('Form Responses 1'!$1:$1)-4),,TRUE,"Form Responses 1")))</f>
        <v>#N/A</v>
      </c>
      <c r="H88" s="86" t="str">
        <f ca="1" t="shared" si="1"/>
        <v>Gedung Utama</v>
      </c>
      <c r="I88" s="86" t="str">
        <f ca="1" t="shared" si="76"/>
        <v> Ruang Penyimpanan Artefak</v>
      </c>
      <c r="J88" s="86" t="str">
        <f ca="1" t="shared" si="2"/>
        <v>CLEANING SERVICE</v>
      </c>
      <c r="K88" s="86" t="str">
        <f ca="1" t="array" ref="K88">IFERROR(INDEX(MASTER!B:B,MATCH(G88,MASTER!A:A,0))/100," ")</f>
        <v> </v>
      </c>
      <c r="L88" s="68">
        <f ca="1" t="shared" si="3"/>
        <v>0</v>
      </c>
      <c r="M88" s="68" t="str">
        <f ca="1" t="shared" si="4"/>
        <v>1900 - WEEK 00</v>
      </c>
      <c r="N88" s="68" t="str">
        <f ca="1" t="shared" si="5"/>
        <v>1900 - MONTH 01</v>
      </c>
      <c r="O88" s="86" t="str">
        <f ca="1" t="shared" ref="O88:P88" si="98">IFERROR(AVERAGEIF(M:M,M88,$K:$K)," ")</f>
        <v> </v>
      </c>
      <c r="P88" s="86" t="str">
        <f ca="1" t="shared" si="98"/>
        <v> </v>
      </c>
      <c r="Q88" s="68" t="str">
        <f ca="1">IF(ISBLANK(A88)," ",IF(O88&gt;MASTER!$B$3/100,"SB",IF(O88&gt;MASTER!$B$4/100,"B",IF(O88&gt;MASTER!$B$5/100,"C","K"))))</f>
        <v>SB</v>
      </c>
      <c r="R88" s="68" t="str">
        <f ca="1">IF(ISBLANK(B88)," ",IF(P88&gt;MASTER!$B$3/100,"SB",IF(P88&gt;MASTER!$B$4/100,"B",IF(P88&gt;MASTER!$B$5/100,"C","K"))))</f>
        <v>SB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0</v>
      </c>
      <c r="AG88" s="68" t="str">
        <f ca="1" t="shared" si="14"/>
        <v>1900 01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68">
        <f ca="1">INDIRECT(ADDRESS(2+QUOTIENT(ROW()-2,COUNTA('Form Responses 1'!$1:$1)-4),1,,TRUE,"Form Responses 1"))</f>
        <v>0</v>
      </c>
      <c r="B89" s="68">
        <f ca="1">INDIRECT(ADDRESS(2+QUOTIENT(ROW()-2,COUNTA('Form Responses 1'!$1:$1)-4),2,,TRUE,"Form Responses 1"))</f>
        <v>0</v>
      </c>
      <c r="C89" s="68">
        <f ca="1">INDIRECT(ADDRESS(2+QUOTIENT(ROW()-2,COUNTA('Form Responses 1'!$1:$1)-4),3,,TRUE,"Form Responses 1"))</f>
        <v>0</v>
      </c>
      <c r="D89" s="68">
        <f ca="1">INDIRECT(ADDRESS(2+QUOTIENT(ROW()-2,COUNTA('Form Responses 1'!$1:$1)-4),4,,TRUE,"Form Responses 1"))</f>
        <v>0</v>
      </c>
      <c r="E89" s="85">
        <f ca="1" t="shared" si="0"/>
        <v>6</v>
      </c>
      <c r="F89" s="68" t="str">
        <f ca="1">IF(ISBLANK(A89)," ",INDIRECT(ADDRESS(1,5+MOD(ROW()-2,COUNTA('Form Responses 1'!$1:$1)-4),,TRUE,"Form Responses 1")))</f>
        <v>Gedung Utama [ Ruang Kerja]</v>
      </c>
      <c r="G89" s="68" t="e">
        <f ca="1">IF(ISBLANK(A89)," ",INDIRECT(ADDRESS(MATCH(A89,'Form Responses 1'!A:A,0),5+MOD(ROW()-2,COUNTA('Form Responses 1'!$1:$1)-4),,TRUE,"Form Responses 1")))</f>
        <v>#N/A</v>
      </c>
      <c r="H89" s="86" t="str">
        <f ca="1" t="shared" si="1"/>
        <v>Gedung Utama</v>
      </c>
      <c r="I89" s="86" t="str">
        <f ca="1" t="shared" si="76"/>
        <v> Ruang Kerja</v>
      </c>
      <c r="J89" s="86" t="str">
        <f ca="1" t="shared" si="2"/>
        <v>CLEANING SERVICE</v>
      </c>
      <c r="K89" s="86" t="str">
        <f ca="1" t="array" ref="K89">IFERROR(INDEX(MASTER!B:B,MATCH(G89,MASTER!A:A,0))/100," ")</f>
        <v> </v>
      </c>
      <c r="L89" s="68">
        <f ca="1" t="shared" si="3"/>
        <v>0</v>
      </c>
      <c r="M89" s="68" t="str">
        <f ca="1" t="shared" si="4"/>
        <v>1900 - WEEK 00</v>
      </c>
      <c r="N89" s="68" t="str">
        <f ca="1" t="shared" si="5"/>
        <v>1900 - MONTH 01</v>
      </c>
      <c r="O89" s="86" t="str">
        <f ca="1" t="shared" ref="O89:P89" si="99">IFERROR(AVERAGEIF(M:M,M89,$K:$K)," ")</f>
        <v> </v>
      </c>
      <c r="P89" s="86" t="str">
        <f ca="1" t="shared" si="99"/>
        <v> </v>
      </c>
      <c r="Q89" s="68" t="str">
        <f ca="1">IF(ISBLANK(A89)," ",IF(O89&gt;MASTER!$B$3/100,"SB",IF(O89&gt;MASTER!$B$4/100,"B",IF(O89&gt;MASTER!$B$5/100,"C","K"))))</f>
        <v>SB</v>
      </c>
      <c r="R89" s="68" t="str">
        <f ca="1">IF(ISBLANK(B89)," ",IF(P89&gt;MASTER!$B$3/100,"SB",IF(P89&gt;MASTER!$B$4/100,"B",IF(P89&gt;MASTER!$B$5/100,"C","K"))))</f>
        <v>SB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0</v>
      </c>
      <c r="AG89" s="68" t="str">
        <f ca="1" t="shared" si="14"/>
        <v>1900 01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68">
        <f ca="1">INDIRECT(ADDRESS(2+QUOTIENT(ROW()-2,COUNTA('Form Responses 1'!$1:$1)-4),1,,TRUE,"Form Responses 1"))</f>
        <v>0</v>
      </c>
      <c r="B90" s="68">
        <f ca="1">INDIRECT(ADDRESS(2+QUOTIENT(ROW()-2,COUNTA('Form Responses 1'!$1:$1)-4),2,,TRUE,"Form Responses 1"))</f>
        <v>0</v>
      </c>
      <c r="C90" s="68">
        <f ca="1">INDIRECT(ADDRESS(2+QUOTIENT(ROW()-2,COUNTA('Form Responses 1'!$1:$1)-4),3,,TRUE,"Form Responses 1"))</f>
        <v>0</v>
      </c>
      <c r="D90" s="68">
        <f ca="1">INDIRECT(ADDRESS(2+QUOTIENT(ROW()-2,COUNTA('Form Responses 1'!$1:$1)-4),4,,TRUE,"Form Responses 1"))</f>
        <v>0</v>
      </c>
      <c r="E90" s="85">
        <f ca="1" t="shared" si="0"/>
        <v>6</v>
      </c>
      <c r="F90" s="68" t="str">
        <f ca="1">IF(ISBLANK(A90)," ",INDIRECT(ADDRESS(1,5+MOD(ROW()-2,COUNTA('Form Responses 1'!$1:$1)-4),,TRUE,"Form Responses 1")))</f>
        <v>Gedung Utama [ Toilet]</v>
      </c>
      <c r="G90" s="68" t="e">
        <f ca="1">IF(ISBLANK(A90)," ",INDIRECT(ADDRESS(MATCH(A90,'Form Responses 1'!A:A,0),5+MOD(ROW()-2,COUNTA('Form Responses 1'!$1:$1)-4),,TRUE,"Form Responses 1")))</f>
        <v>#N/A</v>
      </c>
      <c r="H90" s="86" t="str">
        <f ca="1" t="shared" si="1"/>
        <v>Gedung Utama</v>
      </c>
      <c r="I90" s="86" t="str">
        <f ca="1" t="shared" si="76"/>
        <v> Toilet</v>
      </c>
      <c r="J90" s="86" t="str">
        <f ca="1" t="shared" si="2"/>
        <v>CLEANING SERVICE</v>
      </c>
      <c r="K90" s="86" t="str">
        <f ca="1" t="array" ref="K90">IFERROR(INDEX(MASTER!B:B,MATCH(G90,MASTER!A:A,0))/100," ")</f>
        <v> </v>
      </c>
      <c r="L90" s="68">
        <f ca="1" t="shared" si="3"/>
        <v>0</v>
      </c>
      <c r="M90" s="68" t="str">
        <f ca="1" t="shared" si="4"/>
        <v>1900 - WEEK 00</v>
      </c>
      <c r="N90" s="68" t="str">
        <f ca="1" t="shared" si="5"/>
        <v>1900 - MONTH 01</v>
      </c>
      <c r="O90" s="86" t="str">
        <f ca="1" t="shared" ref="O90:P90" si="100">IFERROR(AVERAGEIF(M:M,M90,$K:$K)," ")</f>
        <v> </v>
      </c>
      <c r="P90" s="86" t="str">
        <f ca="1" t="shared" si="100"/>
        <v> </v>
      </c>
      <c r="Q90" s="68" t="str">
        <f ca="1">IF(ISBLANK(A90)," ",IF(O90&gt;MASTER!$B$3/100,"SB",IF(O90&gt;MASTER!$B$4/100,"B",IF(O90&gt;MASTER!$B$5/100,"C","K"))))</f>
        <v>SB</v>
      </c>
      <c r="R90" s="68" t="str">
        <f ca="1">IF(ISBLANK(B90)," ",IF(P90&gt;MASTER!$B$3/100,"SB",IF(P90&gt;MASTER!$B$4/100,"B",IF(P90&gt;MASTER!$B$5/100,"C","K"))))</f>
        <v>SB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0</v>
      </c>
      <c r="AG90" s="68" t="str">
        <f ca="1" t="shared" si="14"/>
        <v>1900 01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68">
        <f ca="1">INDIRECT(ADDRESS(2+QUOTIENT(ROW()-2,COUNTA('Form Responses 1'!$1:$1)-4),1,,TRUE,"Form Responses 1"))</f>
        <v>0</v>
      </c>
      <c r="B91" s="68">
        <f ca="1">INDIRECT(ADDRESS(2+QUOTIENT(ROW()-2,COUNTA('Form Responses 1'!$1:$1)-4),2,,TRUE,"Form Responses 1"))</f>
        <v>0</v>
      </c>
      <c r="C91" s="68">
        <f ca="1">INDIRECT(ADDRESS(2+QUOTIENT(ROW()-2,COUNTA('Form Responses 1'!$1:$1)-4),3,,TRUE,"Form Responses 1"))</f>
        <v>0</v>
      </c>
      <c r="D91" s="68">
        <f ca="1">INDIRECT(ADDRESS(2+QUOTIENT(ROW()-2,COUNTA('Form Responses 1'!$1:$1)-4),4,,TRUE,"Form Responses 1"))</f>
        <v>0</v>
      </c>
      <c r="E91" s="85">
        <f ca="1" t="shared" si="0"/>
        <v>6</v>
      </c>
      <c r="F91" s="68" t="str">
        <f ca="1">IF(ISBLANK(A91)," ",INDIRECT(ADDRESS(1,5+MOD(ROW()-2,COUNTA('Form Responses 1'!$1:$1)-4),,TRUE,"Form Responses 1")))</f>
        <v>Gedung Utama [ Halaman]</v>
      </c>
      <c r="G91" s="68" t="e">
        <f ca="1">IF(ISBLANK(A91)," ",INDIRECT(ADDRESS(MATCH(A91,'Form Responses 1'!A:A,0),5+MOD(ROW()-2,COUNTA('Form Responses 1'!$1:$1)-4),,TRUE,"Form Responses 1")))</f>
        <v>#N/A</v>
      </c>
      <c r="H91" s="86" t="str">
        <f ca="1" t="shared" si="1"/>
        <v>Gedung Utama</v>
      </c>
      <c r="I91" s="86" t="str">
        <f ca="1" t="shared" si="76"/>
        <v> Halaman</v>
      </c>
      <c r="J91" s="86" t="str">
        <f ca="1" t="shared" si="2"/>
        <v>CLEANING SERVICE</v>
      </c>
      <c r="K91" s="86" t="str">
        <f ca="1" t="array" ref="K91">IFERROR(INDEX(MASTER!B:B,MATCH(G91,MASTER!A:A,0))/100," ")</f>
        <v> </v>
      </c>
      <c r="L91" s="68">
        <f ca="1" t="shared" si="3"/>
        <v>0</v>
      </c>
      <c r="M91" s="68" t="str">
        <f ca="1" t="shared" si="4"/>
        <v>1900 - WEEK 00</v>
      </c>
      <c r="N91" s="68" t="str">
        <f ca="1" t="shared" si="5"/>
        <v>1900 - MONTH 01</v>
      </c>
      <c r="O91" s="86" t="str">
        <f ca="1" t="shared" ref="O91:P91" si="101">IFERROR(AVERAGEIF(M:M,M91,$K:$K)," ")</f>
        <v> </v>
      </c>
      <c r="P91" s="86" t="str">
        <f ca="1" t="shared" si="101"/>
        <v> </v>
      </c>
      <c r="Q91" s="68" t="str">
        <f ca="1">IF(ISBLANK(A91)," ",IF(O91&gt;MASTER!$B$3/100,"SB",IF(O91&gt;MASTER!$B$4/100,"B",IF(O91&gt;MASTER!$B$5/100,"C","K"))))</f>
        <v>SB</v>
      </c>
      <c r="R91" s="68" t="str">
        <f ca="1">IF(ISBLANK(B91)," ",IF(P91&gt;MASTER!$B$3/100,"SB",IF(P91&gt;MASTER!$B$4/100,"B",IF(P91&gt;MASTER!$B$5/100,"C","K"))))</f>
        <v>SB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0</v>
      </c>
      <c r="AG91" s="68" t="str">
        <f ca="1" t="shared" si="14"/>
        <v>1900 01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68">
        <f ca="1">INDIRECT(ADDRESS(2+QUOTIENT(ROW()-2,COUNTA('Form Responses 1'!$1:$1)-4),1,,TRUE,"Form Responses 1"))</f>
        <v>0</v>
      </c>
      <c r="B92" s="68">
        <f ca="1">INDIRECT(ADDRESS(2+QUOTIENT(ROW()-2,COUNTA('Form Responses 1'!$1:$1)-4),2,,TRUE,"Form Responses 1"))</f>
        <v>0</v>
      </c>
      <c r="C92" s="68">
        <f ca="1">INDIRECT(ADDRESS(2+QUOTIENT(ROW()-2,COUNTA('Form Responses 1'!$1:$1)-4),3,,TRUE,"Form Responses 1"))</f>
        <v>0</v>
      </c>
      <c r="D92" s="68">
        <f ca="1">INDIRECT(ADDRESS(2+QUOTIENT(ROW()-2,COUNTA('Form Responses 1'!$1:$1)-4),4,,TRUE,"Form Responses 1"))</f>
        <v>0</v>
      </c>
      <c r="E92" s="85">
        <f ca="1" t="shared" si="0"/>
        <v>6</v>
      </c>
      <c r="F92" s="68" t="str">
        <f ca="1">IF(ISBLANK(A92)," ",INDIRECT(ADDRESS(1,5+MOD(ROW()-2,COUNTA('Form Responses 1'!$1:$1)-4),,TRUE,"Form Responses 1")))</f>
        <v>Security [Security Functions]</v>
      </c>
      <c r="G92" s="68" t="e">
        <f ca="1">IF(ISBLANK(A92)," ",INDIRECT(ADDRESS(MATCH(A92,'Form Responses 1'!A:A,0),5+MOD(ROW()-2,COUNTA('Form Responses 1'!$1:$1)-4),,TRUE,"Form Responses 1")))</f>
        <v>#N/A</v>
      </c>
      <c r="H92" s="86" t="str">
        <f ca="1" t="shared" si="1"/>
        <v>Security</v>
      </c>
      <c r="I92" s="86" t="str">
        <f ca="1" t="shared" si="76"/>
        <v>Security Functions</v>
      </c>
      <c r="J92" s="86" t="str">
        <f ca="1" t="shared" si="2"/>
        <v>SECURITY SERVICE</v>
      </c>
      <c r="K92" s="86" t="str">
        <f ca="1" t="array" ref="K92">IFERROR(INDEX(MASTER!B:B,MATCH(G92,MASTER!A:A,0))/100," ")</f>
        <v> </v>
      </c>
      <c r="L92" s="68">
        <f ca="1" t="shared" si="3"/>
        <v>0</v>
      </c>
      <c r="M92" s="68" t="str">
        <f ca="1" t="shared" si="4"/>
        <v>1900 - WEEK 00</v>
      </c>
      <c r="N92" s="68" t="str">
        <f ca="1" t="shared" si="5"/>
        <v>1900 - MONTH 01</v>
      </c>
      <c r="O92" s="86" t="str">
        <f ca="1" t="shared" ref="O92:P92" si="102">IFERROR(AVERAGEIF(M:M,M92,$K:$K)," ")</f>
        <v> </v>
      </c>
      <c r="P92" s="86" t="str">
        <f ca="1" t="shared" si="102"/>
        <v> </v>
      </c>
      <c r="Q92" s="68" t="str">
        <f ca="1">IF(ISBLANK(A92)," ",IF(O92&gt;MASTER!$B$3/100,"SB",IF(O92&gt;MASTER!$B$4/100,"B",IF(O92&gt;MASTER!$B$5/100,"C","K"))))</f>
        <v>SB</v>
      </c>
      <c r="R92" s="68" t="str">
        <f ca="1">IF(ISBLANK(B92)," ",IF(P92&gt;MASTER!$B$3/100,"SB",IF(P92&gt;MASTER!$B$4/100,"B",IF(P92&gt;MASTER!$B$5/100,"C","K"))))</f>
        <v>SB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0</v>
      </c>
      <c r="AG92" s="68" t="str">
        <f ca="1" t="shared" si="14"/>
        <v>1900 01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68">
        <f ca="1">INDIRECT(ADDRESS(2+QUOTIENT(ROW()-2,COUNTA('Form Responses 1'!$1:$1)-4),1,,TRUE,"Form Responses 1"))</f>
        <v>0</v>
      </c>
      <c r="B93" s="68">
        <f ca="1">INDIRECT(ADDRESS(2+QUOTIENT(ROW()-2,COUNTA('Form Responses 1'!$1:$1)-4),2,,TRUE,"Form Responses 1"))</f>
        <v>0</v>
      </c>
      <c r="C93" s="68">
        <f ca="1">INDIRECT(ADDRESS(2+QUOTIENT(ROW()-2,COUNTA('Form Responses 1'!$1:$1)-4),3,,TRUE,"Form Responses 1"))</f>
        <v>0</v>
      </c>
      <c r="D93" s="68">
        <f ca="1">INDIRECT(ADDRESS(2+QUOTIENT(ROW()-2,COUNTA('Form Responses 1'!$1:$1)-4),4,,TRUE,"Form Responses 1"))</f>
        <v>0</v>
      </c>
      <c r="E93" s="85">
        <f ca="1" t="shared" si="0"/>
        <v>6</v>
      </c>
      <c r="F93" s="68" t="str">
        <f ca="1">IF(ISBLANK(A93)," ",INDIRECT(ADDRESS(1,5+MOD(ROW()-2,COUNTA('Form Responses 1'!$1:$1)-4),,TRUE,"Form Responses 1")))</f>
        <v>Gedung Pameran [Ruangan ]</v>
      </c>
      <c r="G93" s="68" t="e">
        <f ca="1">IF(ISBLANK(A93)," ",INDIRECT(ADDRESS(MATCH(A93,'Form Responses 1'!A:A,0),5+MOD(ROW()-2,COUNTA('Form Responses 1'!$1:$1)-4),,TRUE,"Form Responses 1")))</f>
        <v>#N/A</v>
      </c>
      <c r="H93" s="86" t="str">
        <f ca="1" t="shared" si="1"/>
        <v>Gedung Pameran</v>
      </c>
      <c r="I93" s="86" t="str">
        <f ca="1" t="shared" si="76"/>
        <v>Ruangan </v>
      </c>
      <c r="J93" s="86" t="str">
        <f ca="1" t="shared" si="2"/>
        <v>CLEANING SERVICE</v>
      </c>
      <c r="K93" s="86" t="str">
        <f ca="1" t="array" ref="K93">IFERROR(INDEX(MASTER!B:B,MATCH(G93,MASTER!A:A,0))/100," ")</f>
        <v> </v>
      </c>
      <c r="L93" s="68">
        <f ca="1" t="shared" si="3"/>
        <v>0</v>
      </c>
      <c r="M93" s="68" t="str">
        <f ca="1" t="shared" si="4"/>
        <v>1900 - WEEK 00</v>
      </c>
      <c r="N93" s="68" t="str">
        <f ca="1" t="shared" si="5"/>
        <v>1900 - MONTH 01</v>
      </c>
      <c r="O93" s="86" t="str">
        <f ca="1" t="shared" ref="O93:P93" si="103">IFERROR(AVERAGEIF(M:M,M93,$K:$K)," ")</f>
        <v> </v>
      </c>
      <c r="P93" s="86" t="str">
        <f ca="1" t="shared" si="103"/>
        <v> </v>
      </c>
      <c r="Q93" s="68" t="str">
        <f ca="1">IF(ISBLANK(A93)," ",IF(O93&gt;MASTER!$B$3/100,"SB",IF(O93&gt;MASTER!$B$4/100,"B",IF(O93&gt;MASTER!$B$5/100,"C","K"))))</f>
        <v>SB</v>
      </c>
      <c r="R93" s="68" t="str">
        <f ca="1">IF(ISBLANK(B93)," ",IF(P93&gt;MASTER!$B$3/100,"SB",IF(P93&gt;MASTER!$B$4/100,"B",IF(P93&gt;MASTER!$B$5/100,"C","K"))))</f>
        <v>SB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0</v>
      </c>
      <c r="AG93" s="68" t="str">
        <f ca="1" t="shared" si="14"/>
        <v>1900 01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68">
        <f ca="1">INDIRECT(ADDRESS(2+QUOTIENT(ROW()-2,COUNTA('Form Responses 1'!$1:$1)-4),1,,TRUE,"Form Responses 1"))</f>
        <v>0</v>
      </c>
      <c r="B94" s="68">
        <f ca="1">INDIRECT(ADDRESS(2+QUOTIENT(ROW()-2,COUNTA('Form Responses 1'!$1:$1)-4),2,,TRUE,"Form Responses 1"))</f>
        <v>0</v>
      </c>
      <c r="C94" s="68">
        <f ca="1">INDIRECT(ADDRESS(2+QUOTIENT(ROW()-2,COUNTA('Form Responses 1'!$1:$1)-4),3,,TRUE,"Form Responses 1"))</f>
        <v>0</v>
      </c>
      <c r="D94" s="68">
        <f ca="1">INDIRECT(ADDRESS(2+QUOTIENT(ROW()-2,COUNTA('Form Responses 1'!$1:$1)-4),4,,TRUE,"Form Responses 1"))</f>
        <v>0</v>
      </c>
      <c r="E94" s="85">
        <f ca="1" t="shared" si="0"/>
        <v>6</v>
      </c>
      <c r="F94" s="68" t="str">
        <f ca="1">IF(ISBLANK(A94)," ",INDIRECT(ADDRESS(1,5+MOD(ROW()-2,COUNTA('Form Responses 1'!$1:$1)-4),,TRUE,"Form Responses 1")))</f>
        <v>Gedung Pameran [Toilet]</v>
      </c>
      <c r="G94" s="68" t="e">
        <f ca="1">IF(ISBLANK(A94)," ",INDIRECT(ADDRESS(MATCH(A94,'Form Responses 1'!A:A,0),5+MOD(ROW()-2,COUNTA('Form Responses 1'!$1:$1)-4),,TRUE,"Form Responses 1")))</f>
        <v>#N/A</v>
      </c>
      <c r="H94" s="86" t="str">
        <f ca="1" t="shared" si="1"/>
        <v>Gedung Pameran</v>
      </c>
      <c r="I94" s="86" t="str">
        <f ca="1" t="shared" si="76"/>
        <v>Toilet</v>
      </c>
      <c r="J94" s="86" t="str">
        <f ca="1" t="shared" si="2"/>
        <v>CLEANING SERVICE</v>
      </c>
      <c r="K94" s="86" t="str">
        <f ca="1" t="array" ref="K94">IFERROR(INDEX(MASTER!B:B,MATCH(G94,MASTER!A:A,0))/100," ")</f>
        <v> </v>
      </c>
      <c r="L94" s="68">
        <f ca="1" t="shared" si="3"/>
        <v>0</v>
      </c>
      <c r="M94" s="68" t="str">
        <f ca="1" t="shared" si="4"/>
        <v>1900 - WEEK 00</v>
      </c>
      <c r="N94" s="68" t="str">
        <f ca="1" t="shared" si="5"/>
        <v>1900 - MONTH 01</v>
      </c>
      <c r="O94" s="86" t="str">
        <f ca="1" t="shared" ref="O94:P94" si="104">IFERROR(AVERAGEIF(M:M,M94,$K:$K)," ")</f>
        <v> </v>
      </c>
      <c r="P94" s="86" t="str">
        <f ca="1" t="shared" si="104"/>
        <v> </v>
      </c>
      <c r="Q94" s="68" t="str">
        <f ca="1">IF(ISBLANK(A94)," ",IF(O94&gt;MASTER!$B$3/100,"SB",IF(O94&gt;MASTER!$B$4/100,"B",IF(O94&gt;MASTER!$B$5/100,"C","K"))))</f>
        <v>SB</v>
      </c>
      <c r="R94" s="68" t="str">
        <f ca="1">IF(ISBLANK(B94)," ",IF(P94&gt;MASTER!$B$3/100,"SB",IF(P94&gt;MASTER!$B$4/100,"B",IF(P94&gt;MASTER!$B$5/100,"C","K"))))</f>
        <v>SB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0</v>
      </c>
      <c r="AG94" s="68" t="str">
        <f ca="1" t="shared" si="14"/>
        <v>1900 01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68">
        <f ca="1">INDIRECT(ADDRESS(2+QUOTIENT(ROW()-2,COUNTA('Form Responses 1'!$1:$1)-4),1,,TRUE,"Form Responses 1"))</f>
        <v>0</v>
      </c>
      <c r="B95" s="68">
        <f ca="1">INDIRECT(ADDRESS(2+QUOTIENT(ROW()-2,COUNTA('Form Responses 1'!$1:$1)-4),2,,TRUE,"Form Responses 1"))</f>
        <v>0</v>
      </c>
      <c r="C95" s="68">
        <f ca="1">INDIRECT(ADDRESS(2+QUOTIENT(ROW()-2,COUNTA('Form Responses 1'!$1:$1)-4),3,,TRUE,"Form Responses 1"))</f>
        <v>0</v>
      </c>
      <c r="D95" s="68">
        <f ca="1">INDIRECT(ADDRESS(2+QUOTIENT(ROW()-2,COUNTA('Form Responses 1'!$1:$1)-4),4,,TRUE,"Form Responses 1"))</f>
        <v>0</v>
      </c>
      <c r="E95" s="85">
        <f ca="1" t="shared" si="0"/>
        <v>6</v>
      </c>
      <c r="F95" s="68" t="str">
        <f ca="1">IF(ISBLANK(A95)," ",INDIRECT(ADDRESS(1,5+MOD(ROW()-2,COUNTA('Form Responses 1'!$1:$1)-4),,TRUE,"Form Responses 1")))</f>
        <v>Gedung Pameran [ Halaman]</v>
      </c>
      <c r="G95" s="68" t="e">
        <f ca="1">IF(ISBLANK(A95)," ",INDIRECT(ADDRESS(MATCH(A95,'Form Responses 1'!A:A,0),5+MOD(ROW()-2,COUNTA('Form Responses 1'!$1:$1)-4),,TRUE,"Form Responses 1")))</f>
        <v>#N/A</v>
      </c>
      <c r="H95" s="86" t="str">
        <f ca="1" t="shared" si="1"/>
        <v>Gedung Pameran</v>
      </c>
      <c r="I95" s="86" t="str">
        <f ca="1" t="shared" si="76"/>
        <v> Halaman</v>
      </c>
      <c r="J95" s="86" t="str">
        <f ca="1" t="shared" si="2"/>
        <v>CLEANING SERVICE</v>
      </c>
      <c r="K95" s="86" t="str">
        <f ca="1" t="array" ref="K95">IFERROR(INDEX(MASTER!B:B,MATCH(G95,MASTER!A:A,0))/100," ")</f>
        <v> </v>
      </c>
      <c r="L95" s="68">
        <f ca="1" t="shared" si="3"/>
        <v>0</v>
      </c>
      <c r="M95" s="68" t="str">
        <f ca="1" t="shared" si="4"/>
        <v>1900 - WEEK 00</v>
      </c>
      <c r="N95" s="68" t="str">
        <f ca="1" t="shared" si="5"/>
        <v>1900 - MONTH 01</v>
      </c>
      <c r="O95" s="86" t="str">
        <f ca="1" t="shared" ref="O95:P95" si="105">IFERROR(AVERAGEIF(M:M,M95,$K:$K)," ")</f>
        <v> </v>
      </c>
      <c r="P95" s="86" t="str">
        <f ca="1" t="shared" si="105"/>
        <v> </v>
      </c>
      <c r="Q95" s="68" t="str">
        <f ca="1">IF(ISBLANK(A95)," ",IF(O95&gt;MASTER!$B$3/100,"SB",IF(O95&gt;MASTER!$B$4/100,"B",IF(O95&gt;MASTER!$B$5/100,"C","K"))))</f>
        <v>SB</v>
      </c>
      <c r="R95" s="68" t="str">
        <f ca="1">IF(ISBLANK(B95)," ",IF(P95&gt;MASTER!$B$3/100,"SB",IF(P95&gt;MASTER!$B$4/100,"B",IF(P95&gt;MASTER!$B$5/100,"C","K"))))</f>
        <v>SB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0</v>
      </c>
      <c r="AG95" s="68" t="str">
        <f ca="1" t="shared" si="14"/>
        <v>1900 01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68">
        <f ca="1">INDIRECT(ADDRESS(2+QUOTIENT(ROW()-2,COUNTA('Form Responses 1'!$1:$1)-4),1,,TRUE,"Form Responses 1"))</f>
        <v>0</v>
      </c>
      <c r="B96" s="68">
        <f ca="1">INDIRECT(ADDRESS(2+QUOTIENT(ROW()-2,COUNTA('Form Responses 1'!$1:$1)-4),2,,TRUE,"Form Responses 1"))</f>
        <v>0</v>
      </c>
      <c r="C96" s="68">
        <f ca="1">INDIRECT(ADDRESS(2+QUOTIENT(ROW()-2,COUNTA('Form Responses 1'!$1:$1)-4),3,,TRUE,"Form Responses 1"))</f>
        <v>0</v>
      </c>
      <c r="D96" s="68">
        <f ca="1">INDIRECT(ADDRESS(2+QUOTIENT(ROW()-2,COUNTA('Form Responses 1'!$1:$1)-4),4,,TRUE,"Form Responses 1"))</f>
        <v>0</v>
      </c>
      <c r="E96" s="85">
        <f ca="1" t="shared" si="0"/>
        <v>6</v>
      </c>
      <c r="F96" s="68" t="str">
        <f ca="1">IF(ISBLANK(A96)," ",INDIRECT(ADDRESS(1,5+MOD(ROW()-2,COUNTA('Form Responses 1'!$1:$1)-4),,TRUE,"Form Responses 1")))</f>
        <v>Gedung Utama [Ruang Tamu]</v>
      </c>
      <c r="G96" s="68" t="e">
        <f ca="1">IF(ISBLANK(A96)," ",INDIRECT(ADDRESS(MATCH(A96,'Form Responses 1'!A:A,0),5+MOD(ROW()-2,COUNTA('Form Responses 1'!$1:$1)-4),,TRUE,"Form Responses 1")))</f>
        <v>#N/A</v>
      </c>
      <c r="H96" s="86" t="str">
        <f ca="1" t="shared" si="1"/>
        <v>Gedung Utama</v>
      </c>
      <c r="I96" s="86" t="str">
        <f ca="1" t="shared" si="76"/>
        <v>Ruang Tamu</v>
      </c>
      <c r="J96" s="86" t="str">
        <f ca="1" t="shared" si="2"/>
        <v>CLEANING SERVICE</v>
      </c>
      <c r="K96" s="86" t="str">
        <f ca="1" t="array" ref="K96">IFERROR(INDEX(MASTER!B:B,MATCH(G96,MASTER!A:A,0))/100," ")</f>
        <v> </v>
      </c>
      <c r="L96" s="68">
        <f ca="1" t="shared" si="3"/>
        <v>0</v>
      </c>
      <c r="M96" s="68" t="str">
        <f ca="1" t="shared" si="4"/>
        <v>1900 - WEEK 00</v>
      </c>
      <c r="N96" s="68" t="str">
        <f ca="1" t="shared" si="5"/>
        <v>1900 - MONTH 01</v>
      </c>
      <c r="O96" s="86" t="str">
        <f ca="1" t="shared" ref="O96:P96" si="106">IFERROR(AVERAGEIF(M:M,M96,$K:$K)," ")</f>
        <v> </v>
      </c>
      <c r="P96" s="86" t="str">
        <f ca="1" t="shared" si="106"/>
        <v> </v>
      </c>
      <c r="Q96" s="68" t="str">
        <f ca="1">IF(ISBLANK(A96)," ",IF(O96&gt;MASTER!$B$3/100,"SB",IF(O96&gt;MASTER!$B$4/100,"B",IF(O96&gt;MASTER!$B$5/100,"C","K"))))</f>
        <v>SB</v>
      </c>
      <c r="R96" s="68" t="str">
        <f ca="1">IF(ISBLANK(B96)," ",IF(P96&gt;MASTER!$B$3/100,"SB",IF(P96&gt;MASTER!$B$4/100,"B",IF(P96&gt;MASTER!$B$5/100,"C","K"))))</f>
        <v>SB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0</v>
      </c>
      <c r="AG96" s="68" t="str">
        <f ca="1" t="shared" si="14"/>
        <v>1900 01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68">
        <f ca="1">INDIRECT(ADDRESS(2+QUOTIENT(ROW()-2,COUNTA('Form Responses 1'!$1:$1)-4),1,,TRUE,"Form Responses 1"))</f>
        <v>0</v>
      </c>
      <c r="B97" s="68">
        <f ca="1">INDIRECT(ADDRESS(2+QUOTIENT(ROW()-2,COUNTA('Form Responses 1'!$1:$1)-4),2,,TRUE,"Form Responses 1"))</f>
        <v>0</v>
      </c>
      <c r="C97" s="68">
        <f ca="1">INDIRECT(ADDRESS(2+QUOTIENT(ROW()-2,COUNTA('Form Responses 1'!$1:$1)-4),3,,TRUE,"Form Responses 1"))</f>
        <v>0</v>
      </c>
      <c r="D97" s="68">
        <f ca="1">INDIRECT(ADDRESS(2+QUOTIENT(ROW()-2,COUNTA('Form Responses 1'!$1:$1)-4),4,,TRUE,"Form Responses 1"))</f>
        <v>0</v>
      </c>
      <c r="E97" s="85">
        <f ca="1" t="shared" si="0"/>
        <v>6</v>
      </c>
      <c r="F97" s="68" t="str">
        <f ca="1">IF(ISBLANK(A97)," ",INDIRECT(ADDRESS(1,5+MOD(ROW()-2,COUNTA('Form Responses 1'!$1:$1)-4),,TRUE,"Form Responses 1")))</f>
        <v>Gedung Utama [ Ruang Penyimpanan Artefak]</v>
      </c>
      <c r="G97" s="68" t="e">
        <f ca="1">IF(ISBLANK(A97)," ",INDIRECT(ADDRESS(MATCH(A97,'Form Responses 1'!A:A,0),5+MOD(ROW()-2,COUNTA('Form Responses 1'!$1:$1)-4),,TRUE,"Form Responses 1")))</f>
        <v>#N/A</v>
      </c>
      <c r="H97" s="86" t="str">
        <f ca="1" t="shared" si="1"/>
        <v>Gedung Utama</v>
      </c>
      <c r="I97" s="86" t="str">
        <f ca="1" t="shared" si="76"/>
        <v> Ruang Penyimpanan Artefak</v>
      </c>
      <c r="J97" s="86" t="str">
        <f ca="1" t="shared" si="2"/>
        <v>CLEANING SERVICE</v>
      </c>
      <c r="K97" s="86" t="str">
        <f ca="1" t="array" ref="K97">IFERROR(INDEX(MASTER!B:B,MATCH(G97,MASTER!A:A,0))/100," ")</f>
        <v> </v>
      </c>
      <c r="L97" s="68">
        <f ca="1" t="shared" si="3"/>
        <v>0</v>
      </c>
      <c r="M97" s="68" t="str">
        <f ca="1" t="shared" si="4"/>
        <v>1900 - WEEK 00</v>
      </c>
      <c r="N97" s="68" t="str">
        <f ca="1" t="shared" si="5"/>
        <v>1900 - MONTH 01</v>
      </c>
      <c r="O97" s="86" t="str">
        <f ca="1" t="shared" ref="O97:P97" si="107">IFERROR(AVERAGEIF(M:M,M97,$K:$K)," ")</f>
        <v> </v>
      </c>
      <c r="P97" s="86" t="str">
        <f ca="1" t="shared" si="107"/>
        <v> </v>
      </c>
      <c r="Q97" s="68" t="str">
        <f ca="1">IF(ISBLANK(A97)," ",IF(O97&gt;MASTER!$B$3/100,"SB",IF(O97&gt;MASTER!$B$4/100,"B",IF(O97&gt;MASTER!$B$5/100,"C","K"))))</f>
        <v>SB</v>
      </c>
      <c r="R97" s="68" t="str">
        <f ca="1">IF(ISBLANK(B97)," ",IF(P97&gt;MASTER!$B$3/100,"SB",IF(P97&gt;MASTER!$B$4/100,"B",IF(P97&gt;MASTER!$B$5/100,"C","K"))))</f>
        <v>SB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0</v>
      </c>
      <c r="AG97" s="68" t="str">
        <f ca="1" t="shared" si="14"/>
        <v>1900 01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68">
        <f ca="1">INDIRECT(ADDRESS(2+QUOTIENT(ROW()-2,COUNTA('Form Responses 1'!$1:$1)-4),1,,TRUE,"Form Responses 1"))</f>
        <v>0</v>
      </c>
      <c r="B98" s="68">
        <f ca="1">INDIRECT(ADDRESS(2+QUOTIENT(ROW()-2,COUNTA('Form Responses 1'!$1:$1)-4),2,,TRUE,"Form Responses 1"))</f>
        <v>0</v>
      </c>
      <c r="C98" s="68">
        <f ca="1">INDIRECT(ADDRESS(2+QUOTIENT(ROW()-2,COUNTA('Form Responses 1'!$1:$1)-4),3,,TRUE,"Form Responses 1"))</f>
        <v>0</v>
      </c>
      <c r="D98" s="68">
        <f ca="1">INDIRECT(ADDRESS(2+QUOTIENT(ROW()-2,COUNTA('Form Responses 1'!$1:$1)-4),4,,TRUE,"Form Responses 1"))</f>
        <v>0</v>
      </c>
      <c r="E98" s="85">
        <f ca="1" t="shared" si="0"/>
        <v>6</v>
      </c>
      <c r="F98" s="68" t="str">
        <f ca="1">IF(ISBLANK(A98)," ",INDIRECT(ADDRESS(1,5+MOD(ROW()-2,COUNTA('Form Responses 1'!$1:$1)-4),,TRUE,"Form Responses 1")))</f>
        <v>Gedung Utama [ Ruang Kerja]</v>
      </c>
      <c r="G98" s="68" t="e">
        <f ca="1">IF(ISBLANK(A98)," ",INDIRECT(ADDRESS(MATCH(A98,'Form Responses 1'!A:A,0),5+MOD(ROW()-2,COUNTA('Form Responses 1'!$1:$1)-4),,TRUE,"Form Responses 1")))</f>
        <v>#N/A</v>
      </c>
      <c r="H98" s="86" t="str">
        <f ca="1" t="shared" si="1"/>
        <v>Gedung Utama</v>
      </c>
      <c r="I98" s="86" t="str">
        <f ca="1" t="shared" si="76"/>
        <v> Ruang Kerja</v>
      </c>
      <c r="J98" s="86" t="str">
        <f ca="1" t="shared" si="2"/>
        <v>CLEANING SERVICE</v>
      </c>
      <c r="K98" s="86" t="str">
        <f ca="1" t="array" ref="K98">IFERROR(INDEX(MASTER!B:B,MATCH(G98,MASTER!A:A,0))/100," ")</f>
        <v> </v>
      </c>
      <c r="L98" s="68">
        <f ca="1" t="shared" si="3"/>
        <v>0</v>
      </c>
      <c r="M98" s="68" t="str">
        <f ca="1" t="shared" si="4"/>
        <v>1900 - WEEK 00</v>
      </c>
      <c r="N98" s="68" t="str">
        <f ca="1" t="shared" si="5"/>
        <v>1900 - MONTH 01</v>
      </c>
      <c r="O98" s="86" t="str">
        <f ca="1" t="shared" ref="O98:P98" si="108">IFERROR(AVERAGEIF(M:M,M98,$K:$K)," ")</f>
        <v> </v>
      </c>
      <c r="P98" s="86" t="str">
        <f ca="1" t="shared" si="108"/>
        <v> </v>
      </c>
      <c r="Q98" s="68" t="str">
        <f ca="1">IF(ISBLANK(A98)," ",IF(O98&gt;MASTER!$B$3/100,"SB",IF(O98&gt;MASTER!$B$4/100,"B",IF(O98&gt;MASTER!$B$5/100,"C","K"))))</f>
        <v>SB</v>
      </c>
      <c r="R98" s="68" t="str">
        <f ca="1">IF(ISBLANK(B98)," ",IF(P98&gt;MASTER!$B$3/100,"SB",IF(P98&gt;MASTER!$B$4/100,"B",IF(P98&gt;MASTER!$B$5/100,"C","K"))))</f>
        <v>SB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0</v>
      </c>
      <c r="AG98" s="68" t="str">
        <f ca="1" t="shared" si="14"/>
        <v>1900 01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68">
        <f ca="1">INDIRECT(ADDRESS(2+QUOTIENT(ROW()-2,COUNTA('Form Responses 1'!$1:$1)-4),1,,TRUE,"Form Responses 1"))</f>
        <v>0</v>
      </c>
      <c r="B99" s="68">
        <f ca="1">INDIRECT(ADDRESS(2+QUOTIENT(ROW()-2,COUNTA('Form Responses 1'!$1:$1)-4),2,,TRUE,"Form Responses 1"))</f>
        <v>0</v>
      </c>
      <c r="C99" s="68">
        <f ca="1">INDIRECT(ADDRESS(2+QUOTIENT(ROW()-2,COUNTA('Form Responses 1'!$1:$1)-4),3,,TRUE,"Form Responses 1"))</f>
        <v>0</v>
      </c>
      <c r="D99" s="68">
        <f ca="1">INDIRECT(ADDRESS(2+QUOTIENT(ROW()-2,COUNTA('Form Responses 1'!$1:$1)-4),4,,TRUE,"Form Responses 1"))</f>
        <v>0</v>
      </c>
      <c r="E99" s="85">
        <f ca="1" t="shared" si="0"/>
        <v>6</v>
      </c>
      <c r="F99" s="68" t="str">
        <f ca="1">IF(ISBLANK(A99)," ",INDIRECT(ADDRESS(1,5+MOD(ROW()-2,COUNTA('Form Responses 1'!$1:$1)-4),,TRUE,"Form Responses 1")))</f>
        <v>Gedung Utama [ Toilet]</v>
      </c>
      <c r="G99" s="68" t="e">
        <f ca="1">IF(ISBLANK(A99)," ",INDIRECT(ADDRESS(MATCH(A99,'Form Responses 1'!A:A,0),5+MOD(ROW()-2,COUNTA('Form Responses 1'!$1:$1)-4),,TRUE,"Form Responses 1")))</f>
        <v>#N/A</v>
      </c>
      <c r="H99" s="86" t="str">
        <f ca="1" t="shared" si="1"/>
        <v>Gedung Utama</v>
      </c>
      <c r="I99" s="86" t="str">
        <f ca="1" t="shared" si="76"/>
        <v> Toilet</v>
      </c>
      <c r="J99" s="86" t="str">
        <f ca="1" t="shared" si="2"/>
        <v>CLEANING SERVICE</v>
      </c>
      <c r="K99" s="86" t="str">
        <f ca="1" t="array" ref="K99">IFERROR(INDEX(MASTER!B:B,MATCH(G99,MASTER!A:A,0))/100," ")</f>
        <v> </v>
      </c>
      <c r="L99" s="68">
        <f ca="1" t="shared" si="3"/>
        <v>0</v>
      </c>
      <c r="M99" s="68" t="str">
        <f ca="1" t="shared" si="4"/>
        <v>1900 - WEEK 00</v>
      </c>
      <c r="N99" s="68" t="str">
        <f ca="1" t="shared" si="5"/>
        <v>1900 - MONTH 01</v>
      </c>
      <c r="O99" s="86" t="str">
        <f ca="1" t="shared" ref="O99:P99" si="109">IFERROR(AVERAGEIF(M:M,M99,$K:$K)," ")</f>
        <v> </v>
      </c>
      <c r="P99" s="86" t="str">
        <f ca="1" t="shared" si="109"/>
        <v> </v>
      </c>
      <c r="Q99" s="68" t="str">
        <f ca="1">IF(ISBLANK(A99)," ",IF(O99&gt;MASTER!$B$3/100,"SB",IF(O99&gt;MASTER!$B$4/100,"B",IF(O99&gt;MASTER!$B$5/100,"C","K"))))</f>
        <v>SB</v>
      </c>
      <c r="R99" s="68" t="str">
        <f ca="1">IF(ISBLANK(B99)," ",IF(P99&gt;MASTER!$B$3/100,"SB",IF(P99&gt;MASTER!$B$4/100,"B",IF(P99&gt;MASTER!$B$5/100,"C","K"))))</f>
        <v>SB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0</v>
      </c>
      <c r="AG99" s="68" t="str">
        <f ca="1" t="shared" si="14"/>
        <v>1900 01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68">
        <f ca="1">INDIRECT(ADDRESS(2+QUOTIENT(ROW()-2,COUNTA('Form Responses 1'!$1:$1)-4),1,,TRUE,"Form Responses 1"))</f>
        <v>0</v>
      </c>
      <c r="B100" s="68">
        <f ca="1">INDIRECT(ADDRESS(2+QUOTIENT(ROW()-2,COUNTA('Form Responses 1'!$1:$1)-4),2,,TRUE,"Form Responses 1"))</f>
        <v>0</v>
      </c>
      <c r="C100" s="68">
        <f ca="1">INDIRECT(ADDRESS(2+QUOTIENT(ROW()-2,COUNTA('Form Responses 1'!$1:$1)-4),3,,TRUE,"Form Responses 1"))</f>
        <v>0</v>
      </c>
      <c r="D100" s="68">
        <f ca="1">INDIRECT(ADDRESS(2+QUOTIENT(ROW()-2,COUNTA('Form Responses 1'!$1:$1)-4),4,,TRUE,"Form Responses 1"))</f>
        <v>0</v>
      </c>
      <c r="E100" s="85">
        <f ca="1" t="shared" si="0"/>
        <v>6</v>
      </c>
      <c r="F100" s="68" t="str">
        <f ca="1">IF(ISBLANK(A100)," ",INDIRECT(ADDRESS(1,5+MOD(ROW()-2,COUNTA('Form Responses 1'!$1:$1)-4),,TRUE,"Form Responses 1")))</f>
        <v>Gedung Utama [ Halaman]</v>
      </c>
      <c r="G100" s="68" t="e">
        <f ca="1">IF(ISBLANK(A100)," ",INDIRECT(ADDRESS(MATCH(A100,'Form Responses 1'!A:A,0),5+MOD(ROW()-2,COUNTA('Form Responses 1'!$1:$1)-4),,TRUE,"Form Responses 1")))</f>
        <v>#N/A</v>
      </c>
      <c r="H100" s="86" t="str">
        <f ca="1" t="shared" si="1"/>
        <v>Gedung Utama</v>
      </c>
      <c r="I100" s="86" t="str">
        <f ca="1" t="shared" si="76"/>
        <v> Halaman</v>
      </c>
      <c r="J100" s="86" t="str">
        <f ca="1" t="shared" si="2"/>
        <v>CLEANING SERVICE</v>
      </c>
      <c r="K100" s="86" t="str">
        <f ca="1" t="array" ref="K100">IFERROR(INDEX(MASTER!B:B,MATCH(G100,MASTER!A:A,0))/100," ")</f>
        <v> </v>
      </c>
      <c r="L100" s="68">
        <f ca="1" t="shared" si="3"/>
        <v>0</v>
      </c>
      <c r="M100" s="68" t="str">
        <f ca="1" t="shared" si="4"/>
        <v>1900 - WEEK 00</v>
      </c>
      <c r="N100" s="68" t="str">
        <f ca="1" t="shared" si="5"/>
        <v>1900 - MONTH 01</v>
      </c>
      <c r="O100" s="86" t="str">
        <f ca="1" t="shared" ref="O100:P100" si="110">IFERROR(AVERAGEIF(M:M,M100,$K:$K)," ")</f>
        <v> </v>
      </c>
      <c r="P100" s="86" t="str">
        <f ca="1" t="shared" si="110"/>
        <v> </v>
      </c>
      <c r="Q100" s="68" t="str">
        <f ca="1">IF(ISBLANK(A100)," ",IF(O100&gt;MASTER!$B$3/100,"SB",IF(O100&gt;MASTER!$B$4/100,"B",IF(O100&gt;MASTER!$B$5/100,"C","K"))))</f>
        <v>SB</v>
      </c>
      <c r="R100" s="68" t="str">
        <f ca="1">IF(ISBLANK(B100)," ",IF(P100&gt;MASTER!$B$3/100,"SB",IF(P100&gt;MASTER!$B$4/100,"B",IF(P100&gt;MASTER!$B$5/100,"C","K"))))</f>
        <v>SB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0</v>
      </c>
      <c r="AG100" s="68" t="str">
        <f ca="1" t="shared" si="14"/>
        <v>1900 01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68">
        <f ca="1">INDIRECT(ADDRESS(2+QUOTIENT(ROW()-2,COUNTA('Form Responses 1'!$1:$1)-4),1,,TRUE,"Form Responses 1"))</f>
        <v>0</v>
      </c>
      <c r="B101" s="68">
        <f ca="1">INDIRECT(ADDRESS(2+QUOTIENT(ROW()-2,COUNTA('Form Responses 1'!$1:$1)-4),2,,TRUE,"Form Responses 1"))</f>
        <v>0</v>
      </c>
      <c r="C101" s="68">
        <f ca="1">INDIRECT(ADDRESS(2+QUOTIENT(ROW()-2,COUNTA('Form Responses 1'!$1:$1)-4),3,,TRUE,"Form Responses 1"))</f>
        <v>0</v>
      </c>
      <c r="D101" s="68">
        <f ca="1">INDIRECT(ADDRESS(2+QUOTIENT(ROW()-2,COUNTA('Form Responses 1'!$1:$1)-4),4,,TRUE,"Form Responses 1"))</f>
        <v>0</v>
      </c>
      <c r="E101" s="85">
        <f ca="1" t="shared" si="0"/>
        <v>6</v>
      </c>
      <c r="F101" s="68" t="str">
        <f ca="1">IF(ISBLANK(A101)," ",INDIRECT(ADDRESS(1,5+MOD(ROW()-2,COUNTA('Form Responses 1'!$1:$1)-4),,TRUE,"Form Responses 1")))</f>
        <v>Security [Security Functions]</v>
      </c>
      <c r="G101" s="68" t="e">
        <f ca="1">IF(ISBLANK(A101)," ",INDIRECT(ADDRESS(MATCH(A101,'Form Responses 1'!A:A,0),5+MOD(ROW()-2,COUNTA('Form Responses 1'!$1:$1)-4),,TRUE,"Form Responses 1")))</f>
        <v>#N/A</v>
      </c>
      <c r="H101" s="86" t="str">
        <f ca="1" t="shared" si="1"/>
        <v>Security</v>
      </c>
      <c r="I101" s="86" t="str">
        <f ca="1" t="shared" si="76"/>
        <v>Security Functions</v>
      </c>
      <c r="J101" s="86" t="str">
        <f ca="1" t="shared" si="2"/>
        <v>SECURITY SERVICE</v>
      </c>
      <c r="K101" s="86" t="str">
        <f ca="1" t="array" ref="K101">IFERROR(INDEX(MASTER!B:B,MATCH(G101,MASTER!A:A,0))/100," ")</f>
        <v> </v>
      </c>
      <c r="L101" s="68">
        <f ca="1" t="shared" si="3"/>
        <v>0</v>
      </c>
      <c r="M101" s="68" t="str">
        <f ca="1" t="shared" si="4"/>
        <v>1900 - WEEK 00</v>
      </c>
      <c r="N101" s="68" t="str">
        <f ca="1" t="shared" si="5"/>
        <v>1900 - MONTH 01</v>
      </c>
      <c r="O101" s="86" t="str">
        <f ca="1" t="shared" ref="O101:P101" si="111">IFERROR(AVERAGEIF(M:M,M101,$K:$K)," ")</f>
        <v> </v>
      </c>
      <c r="P101" s="86" t="str">
        <f ca="1" t="shared" si="111"/>
        <v> </v>
      </c>
      <c r="Q101" s="68" t="str">
        <f ca="1">IF(ISBLANK(A101)," ",IF(O101&gt;MASTER!$B$3/100,"SB",IF(O101&gt;MASTER!$B$4/100,"B",IF(O101&gt;MASTER!$B$5/100,"C","K"))))</f>
        <v>SB</v>
      </c>
      <c r="R101" s="68" t="str">
        <f ca="1">IF(ISBLANK(B101)," ",IF(P101&gt;MASTER!$B$3/100,"SB",IF(P101&gt;MASTER!$B$4/100,"B",IF(P101&gt;MASTER!$B$5/100,"C","K"))))</f>
        <v>SB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0</v>
      </c>
      <c r="AG101" s="68" t="str">
        <f ca="1" t="shared" si="14"/>
        <v>1900 01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68">
        <f ca="1">INDIRECT(ADDRESS(2+QUOTIENT(ROW()-2,COUNTA('Form Responses 1'!$1:$1)-4),1,,TRUE,"Form Responses 1"))</f>
        <v>0</v>
      </c>
      <c r="B102" s="68">
        <f ca="1">INDIRECT(ADDRESS(2+QUOTIENT(ROW()-2,COUNTA('Form Responses 1'!$1:$1)-4),2,,TRUE,"Form Responses 1"))</f>
        <v>0</v>
      </c>
      <c r="C102" s="68">
        <f ca="1">INDIRECT(ADDRESS(2+QUOTIENT(ROW()-2,COUNTA('Form Responses 1'!$1:$1)-4),3,,TRUE,"Form Responses 1"))</f>
        <v>0</v>
      </c>
      <c r="D102" s="68">
        <f ca="1">INDIRECT(ADDRESS(2+QUOTIENT(ROW()-2,COUNTA('Form Responses 1'!$1:$1)-4),4,,TRUE,"Form Responses 1"))</f>
        <v>0</v>
      </c>
      <c r="E102" s="85">
        <f ca="1" t="shared" si="0"/>
        <v>6</v>
      </c>
      <c r="F102" s="68" t="str">
        <f ca="1">IF(ISBLANK(A102)," ",INDIRECT(ADDRESS(1,5+MOD(ROW()-2,COUNTA('Form Responses 1'!$1:$1)-4),,TRUE,"Form Responses 1")))</f>
        <v>Gedung Pameran [Ruangan ]</v>
      </c>
      <c r="G102" s="68" t="e">
        <f ca="1">IF(ISBLANK(A102)," ",INDIRECT(ADDRESS(MATCH(A102,'Form Responses 1'!A:A,0),5+MOD(ROW()-2,COUNTA('Form Responses 1'!$1:$1)-4),,TRUE,"Form Responses 1")))</f>
        <v>#N/A</v>
      </c>
      <c r="H102" s="86" t="str">
        <f ca="1" t="shared" si="1"/>
        <v>Gedung Pameran</v>
      </c>
      <c r="I102" s="86" t="str">
        <f ca="1" t="shared" si="76"/>
        <v>Ruangan </v>
      </c>
      <c r="J102" s="86" t="str">
        <f ca="1" t="shared" si="2"/>
        <v>CLEANING SERVICE</v>
      </c>
      <c r="K102" s="86" t="str">
        <f ca="1" t="array" ref="K102">IFERROR(INDEX(MASTER!B:B,MATCH(G102,MASTER!A:A,0))/100," ")</f>
        <v> </v>
      </c>
      <c r="L102" s="68">
        <f ca="1" t="shared" si="3"/>
        <v>0</v>
      </c>
      <c r="M102" s="68" t="str">
        <f ca="1" t="shared" si="4"/>
        <v>1900 - WEEK 00</v>
      </c>
      <c r="N102" s="68" t="str">
        <f ca="1" t="shared" si="5"/>
        <v>1900 - MONTH 01</v>
      </c>
      <c r="O102" s="86" t="str">
        <f ca="1" t="shared" ref="O102:P102" si="112">IFERROR(AVERAGEIF(M:M,M102,$K:$K)," ")</f>
        <v> </v>
      </c>
      <c r="P102" s="86" t="str">
        <f ca="1" t="shared" si="112"/>
        <v> </v>
      </c>
      <c r="Q102" s="68" t="str">
        <f ca="1">IF(ISBLANK(A102)," ",IF(O102&gt;MASTER!$B$3/100,"SB",IF(O102&gt;MASTER!$B$4/100,"B",IF(O102&gt;MASTER!$B$5/100,"C","K"))))</f>
        <v>SB</v>
      </c>
      <c r="R102" s="68" t="str">
        <f ca="1">IF(ISBLANK(B102)," ",IF(P102&gt;MASTER!$B$3/100,"SB",IF(P102&gt;MASTER!$B$4/100,"B",IF(P102&gt;MASTER!$B$5/100,"C","K"))))</f>
        <v>SB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0</v>
      </c>
      <c r="AG102" s="68" t="str">
        <f ca="1" t="shared" si="14"/>
        <v>1900 01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68">
        <f ca="1">INDIRECT(ADDRESS(2+QUOTIENT(ROW()-2,COUNTA('Form Responses 1'!$1:$1)-4),1,,TRUE,"Form Responses 1"))</f>
        <v>0</v>
      </c>
      <c r="B103" s="68">
        <f ca="1">INDIRECT(ADDRESS(2+QUOTIENT(ROW()-2,COUNTA('Form Responses 1'!$1:$1)-4),2,,TRUE,"Form Responses 1"))</f>
        <v>0</v>
      </c>
      <c r="C103" s="68">
        <f ca="1">INDIRECT(ADDRESS(2+QUOTIENT(ROW()-2,COUNTA('Form Responses 1'!$1:$1)-4),3,,TRUE,"Form Responses 1"))</f>
        <v>0</v>
      </c>
      <c r="D103" s="68">
        <f ca="1">INDIRECT(ADDRESS(2+QUOTIENT(ROW()-2,COUNTA('Form Responses 1'!$1:$1)-4),4,,TRUE,"Form Responses 1"))</f>
        <v>0</v>
      </c>
      <c r="E103" s="85">
        <f ca="1" t="shared" si="0"/>
        <v>6</v>
      </c>
      <c r="F103" s="68" t="str">
        <f ca="1">IF(ISBLANK(A103)," ",INDIRECT(ADDRESS(1,5+MOD(ROW()-2,COUNTA('Form Responses 1'!$1:$1)-4),,TRUE,"Form Responses 1")))</f>
        <v>Gedung Pameran [Toilet]</v>
      </c>
      <c r="G103" s="68" t="e">
        <f ca="1">IF(ISBLANK(A103)," ",INDIRECT(ADDRESS(MATCH(A103,'Form Responses 1'!A:A,0),5+MOD(ROW()-2,COUNTA('Form Responses 1'!$1:$1)-4),,TRUE,"Form Responses 1")))</f>
        <v>#N/A</v>
      </c>
      <c r="H103" s="86" t="str">
        <f ca="1" t="shared" si="1"/>
        <v>Gedung Pameran</v>
      </c>
      <c r="I103" s="86" t="str">
        <f ca="1" t="shared" si="76"/>
        <v>Toilet</v>
      </c>
      <c r="J103" s="86" t="str">
        <f ca="1" t="shared" si="2"/>
        <v>CLEANING SERVICE</v>
      </c>
      <c r="K103" s="86" t="str">
        <f ca="1" t="array" ref="K103">IFERROR(INDEX(MASTER!B:B,MATCH(G103,MASTER!A:A,0))/100," ")</f>
        <v> </v>
      </c>
      <c r="L103" s="68">
        <f ca="1" t="shared" si="3"/>
        <v>0</v>
      </c>
      <c r="M103" s="68" t="str">
        <f ca="1" t="shared" si="4"/>
        <v>1900 - WEEK 00</v>
      </c>
      <c r="N103" s="68" t="str">
        <f ca="1" t="shared" si="5"/>
        <v>1900 - MONTH 01</v>
      </c>
      <c r="O103" s="86" t="str">
        <f ca="1" t="shared" ref="O103:P103" si="113">IFERROR(AVERAGEIF(M:M,M103,$K:$K)," ")</f>
        <v> </v>
      </c>
      <c r="P103" s="86" t="str">
        <f ca="1" t="shared" si="113"/>
        <v> </v>
      </c>
      <c r="Q103" s="68" t="str">
        <f ca="1">IF(ISBLANK(A103)," ",IF(O103&gt;MASTER!$B$3/100,"SB",IF(O103&gt;MASTER!$B$4/100,"B",IF(O103&gt;MASTER!$B$5/100,"C","K"))))</f>
        <v>SB</v>
      </c>
      <c r="R103" s="68" t="str">
        <f ca="1">IF(ISBLANK(B103)," ",IF(P103&gt;MASTER!$B$3/100,"SB",IF(P103&gt;MASTER!$B$4/100,"B",IF(P103&gt;MASTER!$B$5/100,"C","K"))))</f>
        <v>SB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0</v>
      </c>
      <c r="AG103" s="68" t="str">
        <f ca="1" t="shared" si="14"/>
        <v>1900 01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68">
        <f ca="1">INDIRECT(ADDRESS(2+QUOTIENT(ROW()-2,COUNTA('Form Responses 1'!$1:$1)-4),1,,TRUE,"Form Responses 1"))</f>
        <v>0</v>
      </c>
      <c r="B104" s="68">
        <f ca="1">INDIRECT(ADDRESS(2+QUOTIENT(ROW()-2,COUNTA('Form Responses 1'!$1:$1)-4),2,,TRUE,"Form Responses 1"))</f>
        <v>0</v>
      </c>
      <c r="C104" s="68">
        <f ca="1">INDIRECT(ADDRESS(2+QUOTIENT(ROW()-2,COUNTA('Form Responses 1'!$1:$1)-4),3,,TRUE,"Form Responses 1"))</f>
        <v>0</v>
      </c>
      <c r="D104" s="68">
        <f ca="1">INDIRECT(ADDRESS(2+QUOTIENT(ROW()-2,COUNTA('Form Responses 1'!$1:$1)-4),4,,TRUE,"Form Responses 1"))</f>
        <v>0</v>
      </c>
      <c r="E104" s="85">
        <f ca="1" t="shared" si="0"/>
        <v>6</v>
      </c>
      <c r="F104" s="68" t="str">
        <f ca="1">IF(ISBLANK(A104)," ",INDIRECT(ADDRESS(1,5+MOD(ROW()-2,COUNTA('Form Responses 1'!$1:$1)-4),,TRUE,"Form Responses 1")))</f>
        <v>Gedung Pameran [ Halaman]</v>
      </c>
      <c r="G104" s="68" t="e">
        <f ca="1">IF(ISBLANK(A104)," ",INDIRECT(ADDRESS(MATCH(A104,'Form Responses 1'!A:A,0),5+MOD(ROW()-2,COUNTA('Form Responses 1'!$1:$1)-4),,TRUE,"Form Responses 1")))</f>
        <v>#N/A</v>
      </c>
      <c r="H104" s="86" t="str">
        <f ca="1" t="shared" si="1"/>
        <v>Gedung Pameran</v>
      </c>
      <c r="I104" s="86" t="str">
        <f ca="1" t="shared" si="76"/>
        <v> Halaman</v>
      </c>
      <c r="J104" s="86" t="str">
        <f ca="1" t="shared" si="2"/>
        <v>CLEANING SERVICE</v>
      </c>
      <c r="K104" s="86" t="str">
        <f ca="1" t="array" ref="K104">IFERROR(INDEX(MASTER!B:B,MATCH(G104,MASTER!A:A,0))/100," ")</f>
        <v> </v>
      </c>
      <c r="L104" s="68">
        <f ca="1" t="shared" si="3"/>
        <v>0</v>
      </c>
      <c r="M104" s="68" t="str">
        <f ca="1" t="shared" si="4"/>
        <v>1900 - WEEK 00</v>
      </c>
      <c r="N104" s="68" t="str">
        <f ca="1" t="shared" si="5"/>
        <v>1900 - MONTH 01</v>
      </c>
      <c r="O104" s="86" t="str">
        <f ca="1" t="shared" ref="O104:P104" si="114">IFERROR(AVERAGEIF(M:M,M104,$K:$K)," ")</f>
        <v> </v>
      </c>
      <c r="P104" s="86" t="str">
        <f ca="1" t="shared" si="114"/>
        <v> </v>
      </c>
      <c r="Q104" s="68" t="str">
        <f ca="1">IF(ISBLANK(A104)," ",IF(O104&gt;MASTER!$B$3/100,"SB",IF(O104&gt;MASTER!$B$4/100,"B",IF(O104&gt;MASTER!$B$5/100,"C","K"))))</f>
        <v>SB</v>
      </c>
      <c r="R104" s="68" t="str">
        <f ca="1">IF(ISBLANK(B104)," ",IF(P104&gt;MASTER!$B$3/100,"SB",IF(P104&gt;MASTER!$B$4/100,"B",IF(P104&gt;MASTER!$B$5/100,"C","K"))))</f>
        <v>SB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0</v>
      </c>
      <c r="AG104" s="68" t="str">
        <f ca="1" t="shared" si="14"/>
        <v>1900 01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68">
        <f ca="1">INDIRECT(ADDRESS(2+QUOTIENT(ROW()-2,COUNTA('Form Responses 1'!$1:$1)-4),1,,TRUE,"Form Responses 1"))</f>
        <v>0</v>
      </c>
      <c r="B105" s="68">
        <f ca="1">INDIRECT(ADDRESS(2+QUOTIENT(ROW()-2,COUNTA('Form Responses 1'!$1:$1)-4),2,,TRUE,"Form Responses 1"))</f>
        <v>0</v>
      </c>
      <c r="C105" s="68">
        <f ca="1">INDIRECT(ADDRESS(2+QUOTIENT(ROW()-2,COUNTA('Form Responses 1'!$1:$1)-4),3,,TRUE,"Form Responses 1"))</f>
        <v>0</v>
      </c>
      <c r="D105" s="68">
        <f ca="1">INDIRECT(ADDRESS(2+QUOTIENT(ROW()-2,COUNTA('Form Responses 1'!$1:$1)-4),4,,TRUE,"Form Responses 1"))</f>
        <v>0</v>
      </c>
      <c r="E105" s="85">
        <f ca="1" t="shared" si="0"/>
        <v>6</v>
      </c>
      <c r="F105" s="68" t="str">
        <f ca="1">IF(ISBLANK(A105)," ",INDIRECT(ADDRESS(1,5+MOD(ROW()-2,COUNTA('Form Responses 1'!$1:$1)-4),,TRUE,"Form Responses 1")))</f>
        <v>Gedung Utama [Ruang Tamu]</v>
      </c>
      <c r="G105" s="68" t="e">
        <f ca="1">IF(ISBLANK(A105)," ",INDIRECT(ADDRESS(MATCH(A105,'Form Responses 1'!A:A,0),5+MOD(ROW()-2,COUNTA('Form Responses 1'!$1:$1)-4),,TRUE,"Form Responses 1")))</f>
        <v>#N/A</v>
      </c>
      <c r="H105" s="86" t="str">
        <f ca="1" t="shared" si="1"/>
        <v>Gedung Utama</v>
      </c>
      <c r="I105" s="86" t="str">
        <f ca="1" t="shared" si="76"/>
        <v>Ruang Tamu</v>
      </c>
      <c r="J105" s="86" t="str">
        <f ca="1" t="shared" si="2"/>
        <v>CLEANING SERVICE</v>
      </c>
      <c r="K105" s="86" t="str">
        <f ca="1" t="array" ref="K105">IFERROR(INDEX(MASTER!B:B,MATCH(G105,MASTER!A:A,0))/100," ")</f>
        <v> </v>
      </c>
      <c r="L105" s="68">
        <f ca="1" t="shared" si="3"/>
        <v>0</v>
      </c>
      <c r="M105" s="68" t="str">
        <f ca="1" t="shared" si="4"/>
        <v>1900 - WEEK 00</v>
      </c>
      <c r="N105" s="68" t="str">
        <f ca="1" t="shared" si="5"/>
        <v>1900 - MONTH 01</v>
      </c>
      <c r="O105" s="86" t="str">
        <f ca="1" t="shared" ref="O105:P105" si="115">IFERROR(AVERAGEIF(M:M,M105,$K:$K)," ")</f>
        <v> </v>
      </c>
      <c r="P105" s="86" t="str">
        <f ca="1" t="shared" si="115"/>
        <v> </v>
      </c>
      <c r="Q105" s="68" t="str">
        <f ca="1">IF(ISBLANK(A105)," ",IF(O105&gt;MASTER!$B$3/100,"SB",IF(O105&gt;MASTER!$B$4/100,"B",IF(O105&gt;MASTER!$B$5/100,"C","K"))))</f>
        <v>SB</v>
      </c>
      <c r="R105" s="68" t="str">
        <f ca="1">IF(ISBLANK(B105)," ",IF(P105&gt;MASTER!$B$3/100,"SB",IF(P105&gt;MASTER!$B$4/100,"B",IF(P105&gt;MASTER!$B$5/100,"C","K"))))</f>
        <v>SB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0</v>
      </c>
      <c r="AG105" s="68" t="str">
        <f ca="1" t="shared" si="14"/>
        <v>1900 01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68">
        <f ca="1">INDIRECT(ADDRESS(2+QUOTIENT(ROW()-2,COUNTA('Form Responses 1'!$1:$1)-4),1,,TRUE,"Form Responses 1"))</f>
        <v>0</v>
      </c>
      <c r="B106" s="68">
        <f ca="1">INDIRECT(ADDRESS(2+QUOTIENT(ROW()-2,COUNTA('Form Responses 1'!$1:$1)-4),2,,TRUE,"Form Responses 1"))</f>
        <v>0</v>
      </c>
      <c r="C106" s="68">
        <f ca="1">INDIRECT(ADDRESS(2+QUOTIENT(ROW()-2,COUNTA('Form Responses 1'!$1:$1)-4),3,,TRUE,"Form Responses 1"))</f>
        <v>0</v>
      </c>
      <c r="D106" s="68">
        <f ca="1">INDIRECT(ADDRESS(2+QUOTIENT(ROW()-2,COUNTA('Form Responses 1'!$1:$1)-4),4,,TRUE,"Form Responses 1"))</f>
        <v>0</v>
      </c>
      <c r="E106" s="85">
        <f ca="1" t="shared" si="0"/>
        <v>6</v>
      </c>
      <c r="F106" s="68" t="str">
        <f ca="1">IF(ISBLANK(A106)," ",INDIRECT(ADDRESS(1,5+MOD(ROW()-2,COUNTA('Form Responses 1'!$1:$1)-4),,TRUE,"Form Responses 1")))</f>
        <v>Gedung Utama [ Ruang Penyimpanan Artefak]</v>
      </c>
      <c r="G106" s="68" t="e">
        <f ca="1">IF(ISBLANK(A106)," ",INDIRECT(ADDRESS(MATCH(A106,'Form Responses 1'!A:A,0),5+MOD(ROW()-2,COUNTA('Form Responses 1'!$1:$1)-4),,TRUE,"Form Responses 1")))</f>
        <v>#N/A</v>
      </c>
      <c r="H106" s="86" t="str">
        <f ca="1" t="shared" si="1"/>
        <v>Gedung Utama</v>
      </c>
      <c r="I106" s="86" t="str">
        <f ca="1" t="shared" si="76"/>
        <v> Ruang Penyimpanan Artefak</v>
      </c>
      <c r="J106" s="86" t="str">
        <f ca="1" t="shared" si="2"/>
        <v>CLEANING SERVICE</v>
      </c>
      <c r="K106" s="86" t="str">
        <f ca="1" t="array" ref="K106">IFERROR(INDEX(MASTER!B:B,MATCH(G106,MASTER!A:A,0))/100," ")</f>
        <v> </v>
      </c>
      <c r="L106" s="68">
        <f ca="1" t="shared" si="3"/>
        <v>0</v>
      </c>
      <c r="M106" s="68" t="str">
        <f ca="1" t="shared" si="4"/>
        <v>1900 - WEEK 00</v>
      </c>
      <c r="N106" s="68" t="str">
        <f ca="1" t="shared" si="5"/>
        <v>1900 - MONTH 01</v>
      </c>
      <c r="O106" s="86" t="str">
        <f ca="1" t="shared" ref="O106:P106" si="116">IFERROR(AVERAGEIF(M:M,M106,$K:$K)," ")</f>
        <v> </v>
      </c>
      <c r="P106" s="86" t="str">
        <f ca="1" t="shared" si="116"/>
        <v> </v>
      </c>
      <c r="Q106" s="68" t="str">
        <f ca="1">IF(ISBLANK(A106)," ",IF(O106&gt;MASTER!$B$3/100,"SB",IF(O106&gt;MASTER!$B$4/100,"B",IF(O106&gt;MASTER!$B$5/100,"C","K"))))</f>
        <v>SB</v>
      </c>
      <c r="R106" s="68" t="str">
        <f ca="1">IF(ISBLANK(B106)," ",IF(P106&gt;MASTER!$B$3/100,"SB",IF(P106&gt;MASTER!$B$4/100,"B",IF(P106&gt;MASTER!$B$5/100,"C","K"))))</f>
        <v>SB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0</v>
      </c>
      <c r="AG106" s="68" t="str">
        <f ca="1" t="shared" si="14"/>
        <v>1900 01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68">
        <f ca="1">INDIRECT(ADDRESS(2+QUOTIENT(ROW()-2,COUNTA('Form Responses 1'!$1:$1)-4),1,,TRUE,"Form Responses 1"))</f>
        <v>0</v>
      </c>
      <c r="B107" s="68">
        <f ca="1">INDIRECT(ADDRESS(2+QUOTIENT(ROW()-2,COUNTA('Form Responses 1'!$1:$1)-4),2,,TRUE,"Form Responses 1"))</f>
        <v>0</v>
      </c>
      <c r="C107" s="68">
        <f ca="1">INDIRECT(ADDRESS(2+QUOTIENT(ROW()-2,COUNTA('Form Responses 1'!$1:$1)-4),3,,TRUE,"Form Responses 1"))</f>
        <v>0</v>
      </c>
      <c r="D107" s="68">
        <f ca="1">INDIRECT(ADDRESS(2+QUOTIENT(ROW()-2,COUNTA('Form Responses 1'!$1:$1)-4),4,,TRUE,"Form Responses 1"))</f>
        <v>0</v>
      </c>
      <c r="E107" s="85">
        <f ca="1" t="shared" si="0"/>
        <v>6</v>
      </c>
      <c r="F107" s="68" t="str">
        <f ca="1">IF(ISBLANK(A107)," ",INDIRECT(ADDRESS(1,5+MOD(ROW()-2,COUNTA('Form Responses 1'!$1:$1)-4),,TRUE,"Form Responses 1")))</f>
        <v>Gedung Utama [ Ruang Kerja]</v>
      </c>
      <c r="G107" s="68" t="e">
        <f ca="1">IF(ISBLANK(A107)," ",INDIRECT(ADDRESS(MATCH(A107,'Form Responses 1'!A:A,0),5+MOD(ROW()-2,COUNTA('Form Responses 1'!$1:$1)-4),,TRUE,"Form Responses 1")))</f>
        <v>#N/A</v>
      </c>
      <c r="H107" s="86" t="str">
        <f ca="1" t="shared" si="1"/>
        <v>Gedung Utama</v>
      </c>
      <c r="I107" s="86" t="str">
        <f ca="1" t="shared" si="76"/>
        <v> Ruang Kerja</v>
      </c>
      <c r="J107" s="86" t="str">
        <f ca="1" t="shared" si="2"/>
        <v>CLEANING SERVICE</v>
      </c>
      <c r="K107" s="86" t="str">
        <f ca="1" t="array" ref="K107">IFERROR(INDEX(MASTER!B:B,MATCH(G107,MASTER!A:A,0))/100," ")</f>
        <v> </v>
      </c>
      <c r="L107" s="68">
        <f ca="1" t="shared" si="3"/>
        <v>0</v>
      </c>
      <c r="M107" s="68" t="str">
        <f ca="1" t="shared" si="4"/>
        <v>1900 - WEEK 00</v>
      </c>
      <c r="N107" s="68" t="str">
        <f ca="1" t="shared" si="5"/>
        <v>1900 - MONTH 01</v>
      </c>
      <c r="O107" s="86" t="str">
        <f ca="1" t="shared" ref="O107:P107" si="117">IFERROR(AVERAGEIF(M:M,M107,$K:$K)," ")</f>
        <v> </v>
      </c>
      <c r="P107" s="86" t="str">
        <f ca="1" t="shared" si="117"/>
        <v> </v>
      </c>
      <c r="Q107" s="68" t="str">
        <f ca="1">IF(ISBLANK(A107)," ",IF(O107&gt;MASTER!$B$3/100,"SB",IF(O107&gt;MASTER!$B$4/100,"B",IF(O107&gt;MASTER!$B$5/100,"C","K"))))</f>
        <v>SB</v>
      </c>
      <c r="R107" s="68" t="str">
        <f ca="1">IF(ISBLANK(B107)," ",IF(P107&gt;MASTER!$B$3/100,"SB",IF(P107&gt;MASTER!$B$4/100,"B",IF(P107&gt;MASTER!$B$5/100,"C","K"))))</f>
        <v>SB</v>
      </c>
    </row>
    <row r="108" customHeight="1" spans="1:18">
      <c r="A108" s="68">
        <f ca="1">INDIRECT(ADDRESS(2+QUOTIENT(ROW()-2,COUNTA('Form Responses 1'!$1:$1)-4),1,,TRUE,"Form Responses 1"))</f>
        <v>0</v>
      </c>
      <c r="B108" s="68">
        <f ca="1">INDIRECT(ADDRESS(2+QUOTIENT(ROW()-2,COUNTA('Form Responses 1'!$1:$1)-4),2,,TRUE,"Form Responses 1"))</f>
        <v>0</v>
      </c>
      <c r="C108" s="68">
        <f ca="1">INDIRECT(ADDRESS(2+QUOTIENT(ROW()-2,COUNTA('Form Responses 1'!$1:$1)-4),3,,TRUE,"Form Responses 1"))</f>
        <v>0</v>
      </c>
      <c r="D108" s="68">
        <f ca="1">INDIRECT(ADDRESS(2+QUOTIENT(ROW()-2,COUNTA('Form Responses 1'!$1:$1)-4),4,,TRUE,"Form Responses 1"))</f>
        <v>0</v>
      </c>
      <c r="E108" s="85">
        <f ca="1" t="shared" si="0"/>
        <v>6</v>
      </c>
      <c r="F108" s="68" t="str">
        <f ca="1">IF(ISBLANK(A108)," ",INDIRECT(ADDRESS(1,5+MOD(ROW()-2,COUNTA('Form Responses 1'!$1:$1)-4),,TRUE,"Form Responses 1")))</f>
        <v>Gedung Utama [ Toilet]</v>
      </c>
      <c r="G108" s="68" t="e">
        <f ca="1">IF(ISBLANK(A108)," ",INDIRECT(ADDRESS(MATCH(A108,'Form Responses 1'!A:A,0),5+MOD(ROW()-2,COUNTA('Form Responses 1'!$1:$1)-4),,TRUE,"Form Responses 1")))</f>
        <v>#N/A</v>
      </c>
      <c r="H108" s="86" t="str">
        <f ca="1" t="shared" si="1"/>
        <v>Gedung Utama</v>
      </c>
      <c r="I108" s="86" t="str">
        <f ca="1" t="shared" si="76"/>
        <v> Toilet</v>
      </c>
      <c r="J108" s="86" t="str">
        <f ca="1" t="shared" si="2"/>
        <v>CLEANING SERVICE</v>
      </c>
      <c r="K108" s="86" t="str">
        <f ca="1" t="array" ref="K108">IFERROR(INDEX(MASTER!B:B,MATCH(G108,MASTER!A:A,0))/100," ")</f>
        <v> </v>
      </c>
      <c r="L108" s="68">
        <f ca="1" t="shared" si="3"/>
        <v>0</v>
      </c>
      <c r="M108" s="68" t="str">
        <f ca="1" t="shared" si="4"/>
        <v>1900 - WEEK 00</v>
      </c>
      <c r="N108" s="68" t="str">
        <f ca="1" t="shared" si="5"/>
        <v>1900 - MONTH 01</v>
      </c>
      <c r="O108" s="86" t="str">
        <f ca="1" t="shared" ref="O108:P108" si="118">IFERROR(AVERAGEIF(M:M,M108,$K:$K)," ")</f>
        <v> </v>
      </c>
      <c r="P108" s="86" t="str">
        <f ca="1" t="shared" si="118"/>
        <v> </v>
      </c>
      <c r="Q108" s="68" t="str">
        <f ca="1">IF(ISBLANK(A108)," ",IF(O108&gt;MASTER!$B$3/100,"SB",IF(O108&gt;MASTER!$B$4/100,"B",IF(O108&gt;MASTER!$B$5/100,"C","K"))))</f>
        <v>SB</v>
      </c>
      <c r="R108" s="68" t="str">
        <f ca="1">IF(ISBLANK(B108)," ",IF(P108&gt;MASTER!$B$3/100,"SB",IF(P108&gt;MASTER!$B$4/100,"B",IF(P108&gt;MASTER!$B$5/100,"C","K"))))</f>
        <v>SB</v>
      </c>
    </row>
    <row r="109" customHeight="1" spans="1:18">
      <c r="A109" s="68">
        <f ca="1">INDIRECT(ADDRESS(2+QUOTIENT(ROW()-2,COUNTA('Form Responses 1'!$1:$1)-4),1,,TRUE,"Form Responses 1"))</f>
        <v>0</v>
      </c>
      <c r="B109" s="68">
        <f ca="1">INDIRECT(ADDRESS(2+QUOTIENT(ROW()-2,COUNTA('Form Responses 1'!$1:$1)-4),2,,TRUE,"Form Responses 1"))</f>
        <v>0</v>
      </c>
      <c r="C109" s="68">
        <f ca="1">INDIRECT(ADDRESS(2+QUOTIENT(ROW()-2,COUNTA('Form Responses 1'!$1:$1)-4),3,,TRUE,"Form Responses 1"))</f>
        <v>0</v>
      </c>
      <c r="D109" s="68">
        <f ca="1">INDIRECT(ADDRESS(2+QUOTIENT(ROW()-2,COUNTA('Form Responses 1'!$1:$1)-4),4,,TRUE,"Form Responses 1"))</f>
        <v>0</v>
      </c>
      <c r="E109" s="85">
        <f ca="1" t="shared" si="0"/>
        <v>6</v>
      </c>
      <c r="F109" s="68" t="str">
        <f ca="1">IF(ISBLANK(A109)," ",INDIRECT(ADDRESS(1,5+MOD(ROW()-2,COUNTA('Form Responses 1'!$1:$1)-4),,TRUE,"Form Responses 1")))</f>
        <v>Gedung Utama [ Halaman]</v>
      </c>
      <c r="G109" s="68" t="e">
        <f ca="1">IF(ISBLANK(A109)," ",INDIRECT(ADDRESS(MATCH(A109,'Form Responses 1'!A:A,0),5+MOD(ROW()-2,COUNTA('Form Responses 1'!$1:$1)-4),,TRUE,"Form Responses 1")))</f>
        <v>#N/A</v>
      </c>
      <c r="H109" s="86" t="str">
        <f ca="1" t="shared" si="1"/>
        <v>Gedung Utama</v>
      </c>
      <c r="I109" s="86" t="str">
        <f ca="1" t="shared" si="76"/>
        <v> Halaman</v>
      </c>
      <c r="J109" s="86" t="str">
        <f ca="1" t="shared" si="2"/>
        <v>CLEANING SERVICE</v>
      </c>
      <c r="K109" s="86" t="str">
        <f ca="1" t="array" ref="K109">IFERROR(INDEX(MASTER!B:B,MATCH(G109,MASTER!A:A,0))/100," ")</f>
        <v> </v>
      </c>
      <c r="L109" s="68">
        <f ca="1" t="shared" si="3"/>
        <v>0</v>
      </c>
      <c r="M109" s="68" t="str">
        <f ca="1" t="shared" si="4"/>
        <v>1900 - WEEK 00</v>
      </c>
      <c r="N109" s="68" t="str">
        <f ca="1" t="shared" si="5"/>
        <v>1900 - MONTH 01</v>
      </c>
      <c r="O109" s="86" t="str">
        <f ca="1" t="shared" ref="O109:P109" si="119">IFERROR(AVERAGEIF(M:M,M109,$K:$K)," ")</f>
        <v> </v>
      </c>
      <c r="P109" s="86" t="str">
        <f ca="1" t="shared" si="119"/>
        <v> </v>
      </c>
      <c r="Q109" s="68" t="str">
        <f ca="1">IF(ISBLANK(A109)," ",IF(O109&gt;MASTER!$B$3/100,"SB",IF(O109&gt;MASTER!$B$4/100,"B",IF(O109&gt;MASTER!$B$5/100,"C","K"))))</f>
        <v>SB</v>
      </c>
      <c r="R109" s="68" t="str">
        <f ca="1">IF(ISBLANK(B109)," ",IF(P109&gt;MASTER!$B$3/100,"SB",IF(P109&gt;MASTER!$B$4/100,"B",IF(P109&gt;MASTER!$B$5/100,"C","K"))))</f>
        <v>SB</v>
      </c>
    </row>
    <row r="110" customHeight="1" spans="1:18">
      <c r="A110" s="68">
        <f ca="1">INDIRECT(ADDRESS(2+QUOTIENT(ROW()-2,COUNTA('Form Responses 1'!$1:$1)-4),1,,TRUE,"Form Responses 1"))</f>
        <v>0</v>
      </c>
      <c r="B110" s="68">
        <f ca="1">INDIRECT(ADDRESS(2+QUOTIENT(ROW()-2,COUNTA('Form Responses 1'!$1:$1)-4),2,,TRUE,"Form Responses 1"))</f>
        <v>0</v>
      </c>
      <c r="C110" s="68">
        <f ca="1">INDIRECT(ADDRESS(2+QUOTIENT(ROW()-2,COUNTA('Form Responses 1'!$1:$1)-4),3,,TRUE,"Form Responses 1"))</f>
        <v>0</v>
      </c>
      <c r="D110" s="68">
        <f ca="1">INDIRECT(ADDRESS(2+QUOTIENT(ROW()-2,COUNTA('Form Responses 1'!$1:$1)-4),4,,TRUE,"Form Responses 1"))</f>
        <v>0</v>
      </c>
      <c r="E110" s="85">
        <f ca="1" t="shared" si="0"/>
        <v>6</v>
      </c>
      <c r="F110" s="68" t="str">
        <f ca="1">IF(ISBLANK(A110)," ",INDIRECT(ADDRESS(1,5+MOD(ROW()-2,COUNTA('Form Responses 1'!$1:$1)-4),,TRUE,"Form Responses 1")))</f>
        <v>Security [Security Functions]</v>
      </c>
      <c r="G110" s="68" t="e">
        <f ca="1">IF(ISBLANK(A110)," ",INDIRECT(ADDRESS(MATCH(A110,'Form Responses 1'!A:A,0),5+MOD(ROW()-2,COUNTA('Form Responses 1'!$1:$1)-4),,TRUE,"Form Responses 1")))</f>
        <v>#N/A</v>
      </c>
      <c r="H110" s="86" t="str">
        <f ca="1" t="shared" si="1"/>
        <v>Security</v>
      </c>
      <c r="I110" s="86" t="str">
        <f ca="1" t="shared" si="76"/>
        <v>Security Functions</v>
      </c>
      <c r="J110" s="86" t="str">
        <f ca="1" t="shared" si="2"/>
        <v>SECURITY SERVICE</v>
      </c>
      <c r="K110" s="86" t="str">
        <f ca="1" t="array" ref="K110">IFERROR(INDEX(MASTER!B:B,MATCH(G110,MASTER!A:A,0))/100," ")</f>
        <v> </v>
      </c>
      <c r="L110" s="68">
        <f ca="1" t="shared" si="3"/>
        <v>0</v>
      </c>
      <c r="M110" s="68" t="str">
        <f ca="1" t="shared" si="4"/>
        <v>1900 - WEEK 00</v>
      </c>
      <c r="N110" s="68" t="str">
        <f ca="1" t="shared" si="5"/>
        <v>1900 - MONTH 01</v>
      </c>
      <c r="O110" s="86" t="str">
        <f ca="1" t="shared" ref="O110:P110" si="120">IFERROR(AVERAGEIF(M:M,M110,$K:$K)," ")</f>
        <v> </v>
      </c>
      <c r="P110" s="86" t="str">
        <f ca="1" t="shared" si="120"/>
        <v> </v>
      </c>
      <c r="Q110" s="68" t="str">
        <f ca="1">IF(ISBLANK(A110)," ",IF(O110&gt;MASTER!$B$3/100,"SB",IF(O110&gt;MASTER!$B$4/100,"B",IF(O110&gt;MASTER!$B$5/100,"C","K"))))</f>
        <v>SB</v>
      </c>
      <c r="R110" s="68" t="str">
        <f ca="1">IF(ISBLANK(B110)," ",IF(P110&gt;MASTER!$B$3/100,"SB",IF(P110&gt;MASTER!$B$4/100,"B",IF(P110&gt;MASTER!$B$5/100,"C","K"))))</f>
        <v>SB</v>
      </c>
    </row>
    <row r="111" customHeight="1" spans="1:18">
      <c r="A111" s="68">
        <f ca="1">INDIRECT(ADDRESS(2+QUOTIENT(ROW()-2,COUNTA('Form Responses 1'!$1:$1)-4),1,,TRUE,"Form Responses 1"))</f>
        <v>0</v>
      </c>
      <c r="B111" s="68">
        <f ca="1">INDIRECT(ADDRESS(2+QUOTIENT(ROW()-2,COUNTA('Form Responses 1'!$1:$1)-4),2,,TRUE,"Form Responses 1"))</f>
        <v>0</v>
      </c>
      <c r="C111" s="68">
        <f ca="1">INDIRECT(ADDRESS(2+QUOTIENT(ROW()-2,COUNTA('Form Responses 1'!$1:$1)-4),3,,TRUE,"Form Responses 1"))</f>
        <v>0</v>
      </c>
      <c r="D111" s="68">
        <f ca="1">INDIRECT(ADDRESS(2+QUOTIENT(ROW()-2,COUNTA('Form Responses 1'!$1:$1)-4),4,,TRUE,"Form Responses 1"))</f>
        <v>0</v>
      </c>
      <c r="E111" s="85">
        <f ca="1" t="shared" si="0"/>
        <v>6</v>
      </c>
      <c r="F111" s="68" t="str">
        <f ca="1">IF(ISBLANK(A111)," ",INDIRECT(ADDRESS(1,5+MOD(ROW()-2,COUNTA('Form Responses 1'!$1:$1)-4),,TRUE,"Form Responses 1")))</f>
        <v>Gedung Pameran [Ruangan ]</v>
      </c>
      <c r="G111" s="68" t="e">
        <f ca="1">IF(ISBLANK(A111)," ",INDIRECT(ADDRESS(MATCH(A111,'Form Responses 1'!A:A,0),5+MOD(ROW()-2,COUNTA('Form Responses 1'!$1:$1)-4),,TRUE,"Form Responses 1")))</f>
        <v>#N/A</v>
      </c>
      <c r="H111" s="86" t="str">
        <f ca="1" t="shared" si="1"/>
        <v>Gedung Pameran</v>
      </c>
      <c r="I111" s="86" t="str">
        <f ca="1" t="shared" si="76"/>
        <v>Ruangan </v>
      </c>
      <c r="J111" s="86" t="str">
        <f ca="1" t="shared" si="2"/>
        <v>CLEANING SERVICE</v>
      </c>
      <c r="K111" s="86" t="str">
        <f ca="1" t="array" ref="K111">IFERROR(INDEX(MASTER!B:B,MATCH(G111,MASTER!A:A,0))/100," ")</f>
        <v> </v>
      </c>
      <c r="L111" s="68">
        <f ca="1" t="shared" si="3"/>
        <v>0</v>
      </c>
      <c r="M111" s="68" t="str">
        <f ca="1" t="shared" si="4"/>
        <v>1900 - WEEK 00</v>
      </c>
      <c r="N111" s="68" t="str">
        <f ca="1" t="shared" si="5"/>
        <v>1900 - MONTH 01</v>
      </c>
      <c r="O111" s="86" t="str">
        <f ca="1" t="shared" ref="O111:P111" si="121">IFERROR(AVERAGEIF(M:M,M111,$K:$K)," ")</f>
        <v> </v>
      </c>
      <c r="P111" s="86" t="str">
        <f ca="1" t="shared" si="121"/>
        <v> </v>
      </c>
      <c r="Q111" s="68" t="str">
        <f ca="1">IF(ISBLANK(A111)," ",IF(O111&gt;MASTER!$B$3/100,"SB",IF(O111&gt;MASTER!$B$4/100,"B",IF(O111&gt;MASTER!$B$5/100,"C","K"))))</f>
        <v>SB</v>
      </c>
      <c r="R111" s="68" t="str">
        <f ca="1">IF(ISBLANK(B111)," ",IF(P111&gt;MASTER!$B$3/100,"SB",IF(P111&gt;MASTER!$B$4/100,"B",IF(P111&gt;MASTER!$B$5/100,"C","K"))))</f>
        <v>SB</v>
      </c>
    </row>
    <row r="112" customHeight="1" spans="1:18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5">
        <f ca="1" t="shared" si="0"/>
        <v>6</v>
      </c>
      <c r="F112" s="68" t="str">
        <f ca="1">IF(ISBLANK(A112)," ",INDIRECT(ADDRESS(1,5+MOD(ROW()-2,COUNTA('Form Responses 1'!$1:$1)-4),,TRUE,"Form Responses 1")))</f>
        <v>Gedung Pameran [Toilet]</v>
      </c>
      <c r="G112" s="68" t="e">
        <f ca="1">IF(ISBLANK(A112)," ",INDIRECT(ADDRESS(MATCH(A112,'Form Responses 1'!A:A,0),5+MOD(ROW()-2,COUNTA('Form Responses 1'!$1:$1)-4),,TRUE,"Form Responses 1")))</f>
        <v>#N/A</v>
      </c>
      <c r="H112" s="86" t="str">
        <f ca="1" t="shared" si="1"/>
        <v>Gedung Pameran</v>
      </c>
      <c r="I112" s="86" t="str">
        <f ca="1" t="shared" si="76"/>
        <v>Toilet</v>
      </c>
      <c r="J112" s="86" t="str">
        <f ca="1" t="shared" si="2"/>
        <v>CLEANING SERVICE</v>
      </c>
      <c r="K112" s="86" t="str">
        <f ca="1" t="array" ref="K112">IFERROR(INDEX(MASTER!B:B,MATCH(G112,MASTER!A:A,0))/100," ")</f>
        <v> </v>
      </c>
      <c r="L112" s="68">
        <f ca="1" t="shared" si="3"/>
        <v>0</v>
      </c>
      <c r="M112" s="68" t="str">
        <f ca="1" t="shared" si="4"/>
        <v>1900 - WEEK 00</v>
      </c>
      <c r="N112" s="68" t="str">
        <f ca="1" t="shared" si="5"/>
        <v>1900 - MONTH 01</v>
      </c>
      <c r="O112" s="86" t="str">
        <f ca="1" t="shared" ref="O112:P112" si="122">IFERROR(AVERAGEIF(M:M,M112,$K:$K)," ")</f>
        <v> </v>
      </c>
      <c r="P112" s="86" t="str">
        <f ca="1" t="shared" si="122"/>
        <v> </v>
      </c>
      <c r="Q112" s="68" t="str">
        <f ca="1">IF(ISBLANK(A112)," ",IF(O112&gt;MASTER!$B$3/100,"SB",IF(O112&gt;MASTER!$B$4/100,"B",IF(O112&gt;MASTER!$B$5/100,"C","K"))))</f>
        <v>SB</v>
      </c>
      <c r="R112" s="68" t="str">
        <f ca="1">IF(ISBLANK(B112)," ",IF(P112&gt;MASTER!$B$3/100,"SB",IF(P112&gt;MASTER!$B$4/100,"B",IF(P112&gt;MASTER!$B$5/100,"C","K"))))</f>
        <v>SB</v>
      </c>
    </row>
    <row r="113" customHeight="1" spans="1:18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5">
        <f ca="1" t="shared" si="0"/>
        <v>6</v>
      </c>
      <c r="F113" s="68" t="str">
        <f ca="1">IF(ISBLANK(A113)," ",INDIRECT(ADDRESS(1,5+MOD(ROW()-2,COUNTA('Form Responses 1'!$1:$1)-4),,TRUE,"Form Responses 1")))</f>
        <v>Gedung Pameran [ Halaman]</v>
      </c>
      <c r="G113" s="68" t="e">
        <f ca="1">IF(ISBLANK(A113)," ",INDIRECT(ADDRESS(MATCH(A113,'Form Responses 1'!A:A,0),5+MOD(ROW()-2,COUNTA('Form Responses 1'!$1:$1)-4),,TRUE,"Form Responses 1")))</f>
        <v>#N/A</v>
      </c>
      <c r="H113" s="86" t="str">
        <f ca="1" t="shared" si="1"/>
        <v>Gedung Pameran</v>
      </c>
      <c r="I113" s="86" t="str">
        <f ca="1" t="shared" si="76"/>
        <v> Halaman</v>
      </c>
      <c r="J113" s="86" t="str">
        <f ca="1" t="shared" si="2"/>
        <v>CLEANING SERVICE</v>
      </c>
      <c r="K113" s="86" t="str">
        <f ca="1" t="array" ref="K113">IFERROR(INDEX(MASTER!B:B,MATCH(G113,MASTER!A:A,0))/100," ")</f>
        <v> </v>
      </c>
      <c r="L113" s="68">
        <f ca="1" t="shared" si="3"/>
        <v>0</v>
      </c>
      <c r="M113" s="68" t="str">
        <f ca="1" t="shared" si="4"/>
        <v>1900 - WEEK 00</v>
      </c>
      <c r="N113" s="68" t="str">
        <f ca="1" t="shared" si="5"/>
        <v>1900 - MONTH 01</v>
      </c>
      <c r="O113" s="86" t="str">
        <f ca="1" t="shared" ref="O113:P113" si="123">IFERROR(AVERAGEIF(M:M,M113,$K:$K)," ")</f>
        <v> </v>
      </c>
      <c r="P113" s="86" t="str">
        <f ca="1" t="shared" si="123"/>
        <v> </v>
      </c>
      <c r="Q113" s="68" t="str">
        <f ca="1">IF(ISBLANK(A113)," ",IF(O113&gt;MASTER!$B$3/100,"SB",IF(O113&gt;MASTER!$B$4/100,"B",IF(O113&gt;MASTER!$B$5/100,"C","K"))))</f>
        <v>SB</v>
      </c>
      <c r="R113" s="68" t="str">
        <f ca="1">IF(ISBLANK(B113)," ",IF(P113&gt;MASTER!$B$3/100,"SB",IF(P113&gt;MASTER!$B$4/100,"B",IF(P113&gt;MASTER!$B$5/100,"C","K"))))</f>
        <v>SB</v>
      </c>
    </row>
    <row r="114" customHeight="1" spans="1:18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5">
        <f ca="1" t="shared" si="0"/>
        <v>6</v>
      </c>
      <c r="F114" s="68" t="str">
        <f ca="1">IF(ISBLANK(A114)," ",INDIRECT(ADDRESS(1,5+MOD(ROW()-2,COUNTA('Form Responses 1'!$1:$1)-4),,TRUE,"Form Responses 1")))</f>
        <v>Gedung Utama [Ruang Tamu]</v>
      </c>
      <c r="G114" s="68" t="e">
        <f ca="1">IF(ISBLANK(A114)," ",INDIRECT(ADDRESS(MATCH(A114,'Form Responses 1'!A:A,0),5+MOD(ROW()-2,COUNTA('Form Responses 1'!$1:$1)-4),,TRUE,"Form Responses 1")))</f>
        <v>#N/A</v>
      </c>
      <c r="H114" s="86" t="str">
        <f ca="1" t="shared" si="1"/>
        <v>Gedung Utama</v>
      </c>
      <c r="I114" s="86" t="str">
        <f ca="1" t="shared" si="76"/>
        <v>Ruang Tamu</v>
      </c>
      <c r="J114" s="86" t="str">
        <f ca="1" t="shared" si="2"/>
        <v>CLEANING SERVICE</v>
      </c>
      <c r="K114" s="86" t="str">
        <f ca="1" t="array" ref="K114">IFERROR(INDEX(MASTER!B:B,MATCH(G114,MASTER!A:A,0))/100," ")</f>
        <v> </v>
      </c>
      <c r="L114" s="68">
        <f ca="1" t="shared" si="3"/>
        <v>0</v>
      </c>
      <c r="M114" s="68" t="str">
        <f ca="1" t="shared" si="4"/>
        <v>1900 - WEEK 00</v>
      </c>
      <c r="N114" s="68" t="str">
        <f ca="1" t="shared" si="5"/>
        <v>1900 - MONTH 01</v>
      </c>
      <c r="O114" s="86" t="str">
        <f ca="1" t="shared" ref="O114:P114" si="124">IFERROR(AVERAGEIF(M:M,M114,$K:$K)," ")</f>
        <v> </v>
      </c>
      <c r="P114" s="86" t="str">
        <f ca="1" t="shared" si="124"/>
        <v> </v>
      </c>
      <c r="Q114" s="68" t="str">
        <f ca="1">IF(ISBLANK(A114)," ",IF(O114&gt;MASTER!$B$3/100,"SB",IF(O114&gt;MASTER!$B$4/100,"B",IF(O114&gt;MASTER!$B$5/100,"C","K"))))</f>
        <v>SB</v>
      </c>
      <c r="R114" s="68" t="str">
        <f ca="1">IF(ISBLANK(B114)," ",IF(P114&gt;MASTER!$B$3/100,"SB",IF(P114&gt;MASTER!$B$4/100,"B",IF(P114&gt;MASTER!$B$5/100,"C","K"))))</f>
        <v>SB</v>
      </c>
    </row>
    <row r="115" customHeight="1" spans="1:18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5">
        <f ca="1" t="shared" si="0"/>
        <v>6</v>
      </c>
      <c r="F115" s="68" t="str">
        <f ca="1">IF(ISBLANK(A115)," ",INDIRECT(ADDRESS(1,5+MOD(ROW()-2,COUNTA('Form Responses 1'!$1:$1)-4),,TRUE,"Form Responses 1")))</f>
        <v>Gedung Utama [ Ruang Penyimpanan Artefak]</v>
      </c>
      <c r="G115" s="68" t="e">
        <f ca="1">IF(ISBLANK(A115)," ",INDIRECT(ADDRESS(MATCH(A115,'Form Responses 1'!A:A,0),5+MOD(ROW()-2,COUNTA('Form Responses 1'!$1:$1)-4),,TRUE,"Form Responses 1")))</f>
        <v>#N/A</v>
      </c>
      <c r="H115" s="86" t="str">
        <f ca="1" t="shared" si="1"/>
        <v>Gedung Utama</v>
      </c>
      <c r="I115" s="86" t="str">
        <f ca="1" t="shared" si="76"/>
        <v> Ruang Penyimpanan Artefak</v>
      </c>
      <c r="J115" s="86" t="str">
        <f ca="1" t="shared" si="2"/>
        <v>CLEANING SERVICE</v>
      </c>
      <c r="K115" s="86" t="str">
        <f ca="1" t="array" ref="K115">IFERROR(INDEX(MASTER!B:B,MATCH(G115,MASTER!A:A,0))/100," ")</f>
        <v> </v>
      </c>
      <c r="L115" s="68">
        <f ca="1" t="shared" si="3"/>
        <v>0</v>
      </c>
      <c r="M115" s="68" t="str">
        <f ca="1" t="shared" si="4"/>
        <v>1900 - WEEK 00</v>
      </c>
      <c r="N115" s="68" t="str">
        <f ca="1" t="shared" si="5"/>
        <v>1900 - MONTH 01</v>
      </c>
      <c r="O115" s="86" t="str">
        <f ca="1" t="shared" ref="O115:P115" si="125">IFERROR(AVERAGEIF(M:M,M115,$K:$K)," ")</f>
        <v> </v>
      </c>
      <c r="P115" s="86" t="str">
        <f ca="1" t="shared" si="125"/>
        <v> </v>
      </c>
      <c r="Q115" s="68" t="str">
        <f ca="1">IF(ISBLANK(A115)," ",IF(O115&gt;MASTER!$B$3/100,"SB",IF(O115&gt;MASTER!$B$4/100,"B",IF(O115&gt;MASTER!$B$5/100,"C","K"))))</f>
        <v>SB</v>
      </c>
      <c r="R115" s="68" t="str">
        <f ca="1">IF(ISBLANK(B115)," ",IF(P115&gt;MASTER!$B$3/100,"SB",IF(P115&gt;MASTER!$B$4/100,"B",IF(P115&gt;MASTER!$B$5/100,"C","K"))))</f>
        <v>SB</v>
      </c>
    </row>
    <row r="116" customHeight="1" spans="1:18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5">
        <f ca="1" t="shared" si="0"/>
        <v>6</v>
      </c>
      <c r="F116" s="68" t="str">
        <f ca="1">IF(ISBLANK(A116)," ",INDIRECT(ADDRESS(1,5+MOD(ROW()-2,COUNTA('Form Responses 1'!$1:$1)-4),,TRUE,"Form Responses 1")))</f>
        <v>Gedung Utama [ Ruang Kerja]</v>
      </c>
      <c r="G116" s="68" t="e">
        <f ca="1">IF(ISBLANK(A116)," ",INDIRECT(ADDRESS(MATCH(A116,'Form Responses 1'!A:A,0),5+MOD(ROW()-2,COUNTA('Form Responses 1'!$1:$1)-4),,TRUE,"Form Responses 1")))</f>
        <v>#N/A</v>
      </c>
      <c r="H116" s="86" t="str">
        <f ca="1" t="shared" si="1"/>
        <v>Gedung Utama</v>
      </c>
      <c r="I116" s="86" t="str">
        <f ca="1" t="shared" si="76"/>
        <v> Ruang Kerja</v>
      </c>
      <c r="J116" s="86" t="str">
        <f ca="1" t="shared" si="2"/>
        <v>CLEANING SERVICE</v>
      </c>
      <c r="K116" s="86" t="str">
        <f ca="1" t="array" ref="K116">IFERROR(INDEX(MASTER!B:B,MATCH(G116,MASTER!A:A,0))/100," ")</f>
        <v> </v>
      </c>
      <c r="L116" s="68">
        <f ca="1" t="shared" si="3"/>
        <v>0</v>
      </c>
      <c r="M116" s="68" t="str">
        <f ca="1" t="shared" si="4"/>
        <v>1900 - WEEK 00</v>
      </c>
      <c r="N116" s="68" t="str">
        <f ca="1" t="shared" si="5"/>
        <v>1900 - MONTH 01</v>
      </c>
      <c r="O116" s="86" t="str">
        <f ca="1" t="shared" ref="O116:P116" si="126">IFERROR(AVERAGEIF(M:M,M116,$K:$K)," ")</f>
        <v> </v>
      </c>
      <c r="P116" s="86" t="str">
        <f ca="1" t="shared" si="126"/>
        <v> </v>
      </c>
      <c r="Q116" s="68" t="str">
        <f ca="1">IF(ISBLANK(A116)," ",IF(O116&gt;MASTER!$B$3/100,"SB",IF(O116&gt;MASTER!$B$4/100,"B",IF(O116&gt;MASTER!$B$5/100,"C","K"))))</f>
        <v>SB</v>
      </c>
      <c r="R116" s="68" t="str">
        <f ca="1">IF(ISBLANK(B116)," ",IF(P116&gt;MASTER!$B$3/100,"SB",IF(P116&gt;MASTER!$B$4/100,"B",IF(P116&gt;MASTER!$B$5/100,"C","K"))))</f>
        <v>SB</v>
      </c>
    </row>
    <row r="117" customHeight="1" spans="1:18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5">
        <f ca="1" t="shared" si="0"/>
        <v>6</v>
      </c>
      <c r="F117" s="68" t="str">
        <f ca="1">IF(ISBLANK(A117)," ",INDIRECT(ADDRESS(1,5+MOD(ROW()-2,COUNTA('Form Responses 1'!$1:$1)-4),,TRUE,"Form Responses 1")))</f>
        <v>Gedung Utama [ Toilet]</v>
      </c>
      <c r="G117" s="68" t="e">
        <f ca="1">IF(ISBLANK(A117)," ",INDIRECT(ADDRESS(MATCH(A117,'Form Responses 1'!A:A,0),5+MOD(ROW()-2,COUNTA('Form Responses 1'!$1:$1)-4),,TRUE,"Form Responses 1")))</f>
        <v>#N/A</v>
      </c>
      <c r="H117" s="86" t="str">
        <f ca="1" t="shared" si="1"/>
        <v>Gedung Utama</v>
      </c>
      <c r="I117" s="86" t="str">
        <f ca="1" t="shared" si="76"/>
        <v> Toilet</v>
      </c>
      <c r="J117" s="86" t="str">
        <f ca="1" t="shared" si="2"/>
        <v>CLEANING SERVICE</v>
      </c>
      <c r="K117" s="86" t="str">
        <f ca="1" t="array" ref="K117">IFERROR(INDEX(MASTER!B:B,MATCH(G117,MASTER!A:A,0))/100," ")</f>
        <v> </v>
      </c>
      <c r="L117" s="68">
        <f ca="1" t="shared" si="3"/>
        <v>0</v>
      </c>
      <c r="M117" s="68" t="str">
        <f ca="1" t="shared" si="4"/>
        <v>1900 - WEEK 00</v>
      </c>
      <c r="N117" s="68" t="str">
        <f ca="1" t="shared" si="5"/>
        <v>1900 - MONTH 01</v>
      </c>
      <c r="O117" s="86" t="str">
        <f ca="1" t="shared" ref="O117:P117" si="127">IFERROR(AVERAGEIF(M:M,M117,$K:$K)," ")</f>
        <v> </v>
      </c>
      <c r="P117" s="86" t="str">
        <f ca="1" t="shared" si="127"/>
        <v> </v>
      </c>
      <c r="Q117" s="68" t="str">
        <f ca="1">IF(ISBLANK(A117)," ",IF(O117&gt;MASTER!$B$3/100,"SB",IF(O117&gt;MASTER!$B$4/100,"B",IF(O117&gt;MASTER!$B$5/100,"C","K"))))</f>
        <v>SB</v>
      </c>
      <c r="R117" s="68" t="str">
        <f ca="1">IF(ISBLANK(B117)," ",IF(P117&gt;MASTER!$B$3/100,"SB",IF(P117&gt;MASTER!$B$4/100,"B",IF(P117&gt;MASTER!$B$5/100,"C","K"))))</f>
        <v>SB</v>
      </c>
    </row>
    <row r="118" customHeight="1" spans="1:18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5">
        <f ca="1" t="shared" si="0"/>
        <v>6</v>
      </c>
      <c r="F118" s="68" t="str">
        <f ca="1">IF(ISBLANK(A118)," ",INDIRECT(ADDRESS(1,5+MOD(ROW()-2,COUNTA('Form Responses 1'!$1:$1)-4),,TRUE,"Form Responses 1")))</f>
        <v>Gedung Utama [ Halaman]</v>
      </c>
      <c r="G118" s="68" t="e">
        <f ca="1">IF(ISBLANK(A118)," ",INDIRECT(ADDRESS(MATCH(A118,'Form Responses 1'!A:A,0),5+MOD(ROW()-2,COUNTA('Form Responses 1'!$1:$1)-4),,TRUE,"Form Responses 1")))</f>
        <v>#N/A</v>
      </c>
      <c r="H118" s="86" t="str">
        <f ca="1" t="shared" si="1"/>
        <v>Gedung Utama</v>
      </c>
      <c r="I118" s="86" t="str">
        <f ca="1" t="shared" si="76"/>
        <v> Halaman</v>
      </c>
      <c r="J118" s="86" t="str">
        <f ca="1" t="shared" si="2"/>
        <v>CLEANING SERVICE</v>
      </c>
      <c r="K118" s="86" t="str">
        <f ca="1" t="array" ref="K118">IFERROR(INDEX(MASTER!B:B,MATCH(G118,MASTER!A:A,0))/100," ")</f>
        <v> </v>
      </c>
      <c r="L118" s="68">
        <f ca="1" t="shared" si="3"/>
        <v>0</v>
      </c>
      <c r="M118" s="68" t="str">
        <f ca="1" t="shared" si="4"/>
        <v>1900 - WEEK 00</v>
      </c>
      <c r="N118" s="68" t="str">
        <f ca="1" t="shared" si="5"/>
        <v>1900 - MONTH 01</v>
      </c>
      <c r="O118" s="86" t="str">
        <f ca="1" t="shared" ref="O118:P118" si="128">IFERROR(AVERAGEIF(M:M,M118,$K:$K)," ")</f>
        <v> </v>
      </c>
      <c r="P118" s="86" t="str">
        <f ca="1" t="shared" si="128"/>
        <v> </v>
      </c>
      <c r="Q118" s="68" t="str">
        <f ca="1">IF(ISBLANK(A118)," ",IF(O118&gt;MASTER!$B$3/100,"SB",IF(O118&gt;MASTER!$B$4/100,"B",IF(O118&gt;MASTER!$B$5/100,"C","K"))))</f>
        <v>SB</v>
      </c>
      <c r="R118" s="68" t="str">
        <f ca="1">IF(ISBLANK(B118)," ",IF(P118&gt;MASTER!$B$3/100,"SB",IF(P118&gt;MASTER!$B$4/100,"B",IF(P118&gt;MASTER!$B$5/100,"C","K"))))</f>
        <v>SB</v>
      </c>
    </row>
    <row r="119" customHeight="1" spans="1:18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5">
        <f ca="1" t="shared" si="0"/>
        <v>6</v>
      </c>
      <c r="F119" s="68" t="str">
        <f ca="1">IF(ISBLANK(A119)," ",INDIRECT(ADDRESS(1,5+MOD(ROW()-2,COUNTA('Form Responses 1'!$1:$1)-4),,TRUE,"Form Responses 1")))</f>
        <v>Security [Security Functions]</v>
      </c>
      <c r="G119" s="68" t="e">
        <f ca="1">IF(ISBLANK(A119)," ",INDIRECT(ADDRESS(MATCH(A119,'Form Responses 1'!A:A,0),5+MOD(ROW()-2,COUNTA('Form Responses 1'!$1:$1)-4),,TRUE,"Form Responses 1")))</f>
        <v>#N/A</v>
      </c>
      <c r="H119" s="86" t="str">
        <f ca="1" t="shared" si="1"/>
        <v>Security</v>
      </c>
      <c r="I119" s="86" t="str">
        <f ca="1" t="shared" si="76"/>
        <v>Security Functions</v>
      </c>
      <c r="J119" s="86" t="str">
        <f ca="1" t="shared" si="2"/>
        <v>SECURITY SERVICE</v>
      </c>
      <c r="K119" s="86" t="str">
        <f ca="1" t="array" ref="K119">IFERROR(INDEX(MASTER!B:B,MATCH(G119,MASTER!A:A,0))/100," ")</f>
        <v> </v>
      </c>
      <c r="L119" s="68">
        <f ca="1" t="shared" si="3"/>
        <v>0</v>
      </c>
      <c r="M119" s="68" t="str">
        <f ca="1" t="shared" si="4"/>
        <v>1900 - WEEK 00</v>
      </c>
      <c r="N119" s="68" t="str">
        <f ca="1" t="shared" si="5"/>
        <v>1900 - MONTH 01</v>
      </c>
      <c r="O119" s="86" t="str">
        <f ca="1" t="shared" ref="O119:P119" si="129">IFERROR(AVERAGEIF(M:M,M119,$K:$K)," ")</f>
        <v> </v>
      </c>
      <c r="P119" s="86" t="str">
        <f ca="1" t="shared" si="129"/>
        <v> </v>
      </c>
      <c r="Q119" s="68" t="str">
        <f ca="1">IF(ISBLANK(A119)," ",IF(O119&gt;MASTER!$B$3/100,"SB",IF(O119&gt;MASTER!$B$4/100,"B",IF(O119&gt;MASTER!$B$5/100,"C","K"))))</f>
        <v>SB</v>
      </c>
      <c r="R119" s="68" t="str">
        <f ca="1">IF(ISBLANK(B119)," ",IF(P119&gt;MASTER!$B$3/100,"SB",IF(P119&gt;MASTER!$B$4/100,"B",IF(P119&gt;MASTER!$B$5/100,"C","K"))))</f>
        <v>SB</v>
      </c>
    </row>
    <row r="120" customHeight="1" spans="1:18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5">
        <f ca="1" t="shared" si="0"/>
        <v>6</v>
      </c>
      <c r="F120" s="68" t="str">
        <f ca="1">IF(ISBLANK(A120)," ",INDIRECT(ADDRESS(1,5+MOD(ROW()-2,COUNTA('Form Responses 1'!$1:$1)-4),,TRUE,"Form Responses 1")))</f>
        <v>Gedung Pameran [Ruangan ]</v>
      </c>
      <c r="G120" s="68" t="e">
        <f ca="1">IF(ISBLANK(A120)," ",INDIRECT(ADDRESS(MATCH(A120,'Form Responses 1'!A:A,0),5+MOD(ROW()-2,COUNTA('Form Responses 1'!$1:$1)-4),,TRUE,"Form Responses 1")))</f>
        <v>#N/A</v>
      </c>
      <c r="H120" s="86" t="str">
        <f ca="1" t="shared" si="1"/>
        <v>Gedung Pameran</v>
      </c>
      <c r="I120" s="86" t="str">
        <f ca="1" t="shared" si="76"/>
        <v>Ruangan </v>
      </c>
      <c r="J120" s="86" t="str">
        <f ca="1" t="shared" si="2"/>
        <v>CLEANING SERVICE</v>
      </c>
      <c r="K120" s="86" t="str">
        <f ca="1" t="array" ref="K120">IFERROR(INDEX(MASTER!B:B,MATCH(G120,MASTER!A:A,0))/100," ")</f>
        <v> </v>
      </c>
      <c r="L120" s="68">
        <f ca="1" t="shared" si="3"/>
        <v>0</v>
      </c>
      <c r="M120" s="68" t="str">
        <f ca="1" t="shared" si="4"/>
        <v>1900 - WEEK 00</v>
      </c>
      <c r="N120" s="68" t="str">
        <f ca="1" t="shared" si="5"/>
        <v>1900 - MONTH 01</v>
      </c>
      <c r="O120" s="86" t="str">
        <f ca="1" t="shared" ref="O120:P120" si="130">IFERROR(AVERAGEIF(M:M,M120,$K:$K)," ")</f>
        <v> </v>
      </c>
      <c r="P120" s="86" t="str">
        <f ca="1" t="shared" si="130"/>
        <v> </v>
      </c>
      <c r="Q120" s="68" t="str">
        <f ca="1">IF(ISBLANK(A120)," ",IF(O120&gt;MASTER!$B$3/100,"SB",IF(O120&gt;MASTER!$B$4/100,"B",IF(O120&gt;MASTER!$B$5/100,"C","K"))))</f>
        <v>SB</v>
      </c>
      <c r="R120" s="68" t="str">
        <f ca="1">IF(ISBLANK(B120)," ",IF(P120&gt;MASTER!$B$3/100,"SB",IF(P120&gt;MASTER!$B$4/100,"B",IF(P120&gt;MASTER!$B$5/100,"C","K"))))</f>
        <v>SB</v>
      </c>
    </row>
    <row r="121" customHeight="1" spans="1:18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5">
        <f ca="1" t="shared" si="0"/>
        <v>6</v>
      </c>
      <c r="F121" s="68" t="str">
        <f ca="1">IF(ISBLANK(A121)," ",INDIRECT(ADDRESS(1,5+MOD(ROW()-2,COUNTA('Form Responses 1'!$1:$1)-4),,TRUE,"Form Responses 1")))</f>
        <v>Gedung Pameran [Toilet]</v>
      </c>
      <c r="G121" s="68" t="e">
        <f ca="1">IF(ISBLANK(A121)," ",INDIRECT(ADDRESS(MATCH(A121,'Form Responses 1'!A:A,0),5+MOD(ROW()-2,COUNTA('Form Responses 1'!$1:$1)-4),,TRUE,"Form Responses 1")))</f>
        <v>#N/A</v>
      </c>
      <c r="H121" s="86" t="str">
        <f ca="1" t="shared" si="1"/>
        <v>Gedung Pameran</v>
      </c>
      <c r="I121" s="86" t="str">
        <f ca="1" t="shared" si="76"/>
        <v>Toilet</v>
      </c>
      <c r="J121" s="86" t="str">
        <f ca="1" t="shared" si="2"/>
        <v>CLEANING SERVICE</v>
      </c>
      <c r="K121" s="86" t="str">
        <f ca="1" t="array" ref="K121">IFERROR(INDEX(MASTER!B:B,MATCH(G121,MASTER!A:A,0))/100," ")</f>
        <v> </v>
      </c>
      <c r="L121" s="68">
        <f ca="1" t="shared" si="3"/>
        <v>0</v>
      </c>
      <c r="M121" s="68" t="str">
        <f ca="1" t="shared" si="4"/>
        <v>1900 - WEEK 00</v>
      </c>
      <c r="N121" s="68" t="str">
        <f ca="1" t="shared" si="5"/>
        <v>1900 - MONTH 01</v>
      </c>
      <c r="O121" s="86" t="str">
        <f ca="1" t="shared" ref="O121:P121" si="131">IFERROR(AVERAGEIF(M:M,M121,$K:$K)," ")</f>
        <v> </v>
      </c>
      <c r="P121" s="86" t="str">
        <f ca="1" t="shared" si="131"/>
        <v> </v>
      </c>
      <c r="Q121" s="68" t="str">
        <f ca="1">IF(ISBLANK(A121)," ",IF(O121&gt;MASTER!$B$3/100,"SB",IF(O121&gt;MASTER!$B$4/100,"B",IF(O121&gt;MASTER!$B$5/100,"C","K"))))</f>
        <v>SB</v>
      </c>
      <c r="R121" s="68" t="str">
        <f ca="1">IF(ISBLANK(B121)," ",IF(P121&gt;MASTER!$B$3/100,"SB",IF(P121&gt;MASTER!$B$4/100,"B",IF(P121&gt;MASTER!$B$5/100,"C","K"))))</f>
        <v>SB</v>
      </c>
    </row>
    <row r="122" customHeight="1" spans="1:18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5">
        <f ca="1" t="shared" si="0"/>
        <v>6</v>
      </c>
      <c r="F122" s="68" t="str">
        <f ca="1">IF(ISBLANK(A122)," ",INDIRECT(ADDRESS(1,5+MOD(ROW()-2,COUNTA('Form Responses 1'!$1:$1)-4),,TRUE,"Form Responses 1")))</f>
        <v>Gedung Pameran [ Halaman]</v>
      </c>
      <c r="G122" s="68" t="e">
        <f ca="1">IF(ISBLANK(A122)," ",INDIRECT(ADDRESS(MATCH(A122,'Form Responses 1'!A:A,0),5+MOD(ROW()-2,COUNTA('Form Responses 1'!$1:$1)-4),,TRUE,"Form Responses 1")))</f>
        <v>#N/A</v>
      </c>
      <c r="H122" s="86" t="str">
        <f ca="1" t="shared" si="1"/>
        <v>Gedung Pameran</v>
      </c>
      <c r="I122" s="86" t="str">
        <f ca="1" t="shared" si="76"/>
        <v> Halaman</v>
      </c>
      <c r="J122" s="86" t="str">
        <f ca="1" t="shared" si="2"/>
        <v>CLEANING SERVICE</v>
      </c>
      <c r="K122" s="86" t="str">
        <f ca="1" t="array" ref="K122">IFERROR(INDEX(MASTER!B:B,MATCH(G122,MASTER!A:A,0))/100," ")</f>
        <v> </v>
      </c>
      <c r="L122" s="68">
        <f ca="1" t="shared" si="3"/>
        <v>0</v>
      </c>
      <c r="M122" s="68" t="str">
        <f ca="1" t="shared" si="4"/>
        <v>1900 - WEEK 00</v>
      </c>
      <c r="N122" s="68" t="str">
        <f ca="1" t="shared" si="5"/>
        <v>1900 - MONTH 01</v>
      </c>
      <c r="O122" s="86" t="str">
        <f ca="1" t="shared" ref="O122:P122" si="132">IFERROR(AVERAGEIF(M:M,M122,$K:$K)," ")</f>
        <v> </v>
      </c>
      <c r="P122" s="86" t="str">
        <f ca="1" t="shared" si="132"/>
        <v> </v>
      </c>
      <c r="Q122" s="68" t="str">
        <f ca="1">IF(ISBLANK(A122)," ",IF(O122&gt;MASTER!$B$3/100,"SB",IF(O122&gt;MASTER!$B$4/100,"B",IF(O122&gt;MASTER!$B$5/100,"C","K"))))</f>
        <v>SB</v>
      </c>
      <c r="R122" s="68" t="str">
        <f ca="1">IF(ISBLANK(B122)," ",IF(P122&gt;MASTER!$B$3/100,"SB",IF(P122&gt;MASTER!$B$4/100,"B",IF(P122&gt;MASTER!$B$5/100,"C","K"))))</f>
        <v>SB</v>
      </c>
    </row>
    <row r="123" customHeight="1" spans="1:18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5">
        <f ca="1" t="shared" si="0"/>
        <v>6</v>
      </c>
      <c r="F123" s="68" t="str">
        <f ca="1">IF(ISBLANK(A123)," ",INDIRECT(ADDRESS(1,5+MOD(ROW()-2,COUNTA('Form Responses 1'!$1:$1)-4),,TRUE,"Form Responses 1")))</f>
        <v>Gedung Utama [Ruang Tamu]</v>
      </c>
      <c r="G123" s="68" t="e">
        <f ca="1">IF(ISBLANK(A123)," ",INDIRECT(ADDRESS(MATCH(A123,'Form Responses 1'!A:A,0),5+MOD(ROW()-2,COUNTA('Form Responses 1'!$1:$1)-4),,TRUE,"Form Responses 1")))</f>
        <v>#N/A</v>
      </c>
      <c r="H123" s="86" t="str">
        <f ca="1" t="shared" si="1"/>
        <v>Gedung Utama</v>
      </c>
      <c r="I123" s="86" t="str">
        <f ca="1" t="shared" si="76"/>
        <v>Ruang Tamu</v>
      </c>
      <c r="J123" s="86" t="str">
        <f ca="1" t="shared" si="2"/>
        <v>CLEANING SERVICE</v>
      </c>
      <c r="K123" s="86" t="str">
        <f ca="1" t="array" ref="K123">IFERROR(INDEX(MASTER!B:B,MATCH(G123,MASTER!A:A,0))/100," ")</f>
        <v> </v>
      </c>
      <c r="L123" s="68">
        <f ca="1" t="shared" si="3"/>
        <v>0</v>
      </c>
      <c r="M123" s="68" t="str">
        <f ca="1" t="shared" si="4"/>
        <v>1900 - WEEK 00</v>
      </c>
      <c r="N123" s="68" t="str">
        <f ca="1" t="shared" si="5"/>
        <v>1900 - MONTH 01</v>
      </c>
      <c r="O123" s="86" t="str">
        <f ca="1" t="shared" ref="O123:P123" si="133">IFERROR(AVERAGEIF(M:M,M123,$K:$K)," ")</f>
        <v> </v>
      </c>
      <c r="P123" s="86" t="str">
        <f ca="1" t="shared" si="133"/>
        <v> </v>
      </c>
      <c r="Q123" s="68" t="str">
        <f ca="1">IF(ISBLANK(A123)," ",IF(O123&gt;MASTER!$B$3/100,"SB",IF(O123&gt;MASTER!$B$4/100,"B",IF(O123&gt;MASTER!$B$5/100,"C","K"))))</f>
        <v>SB</v>
      </c>
      <c r="R123" s="68" t="str">
        <f ca="1">IF(ISBLANK(B123)," ",IF(P123&gt;MASTER!$B$3/100,"SB",IF(P123&gt;MASTER!$B$4/100,"B",IF(P123&gt;MASTER!$B$5/100,"C","K"))))</f>
        <v>SB</v>
      </c>
    </row>
    <row r="124" customHeight="1" spans="1:18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5">
        <f ca="1" t="shared" si="0"/>
        <v>6</v>
      </c>
      <c r="F124" s="68" t="str">
        <f ca="1">IF(ISBLANK(A124)," ",INDIRECT(ADDRESS(1,5+MOD(ROW()-2,COUNTA('Form Responses 1'!$1:$1)-4),,TRUE,"Form Responses 1")))</f>
        <v>Gedung Utama [ Ruang Penyimpanan Artefak]</v>
      </c>
      <c r="G124" s="68" t="e">
        <f ca="1">IF(ISBLANK(A124)," ",INDIRECT(ADDRESS(MATCH(A124,'Form Responses 1'!A:A,0),5+MOD(ROW()-2,COUNTA('Form Responses 1'!$1:$1)-4),,TRUE,"Form Responses 1")))</f>
        <v>#N/A</v>
      </c>
      <c r="H124" s="86" t="str">
        <f ca="1" t="shared" si="1"/>
        <v>Gedung Utama</v>
      </c>
      <c r="I124" s="86" t="str">
        <f ca="1" t="shared" si="76"/>
        <v> Ruang Penyimpanan Artefak</v>
      </c>
      <c r="J124" s="86" t="str">
        <f ca="1" t="shared" si="2"/>
        <v>CLEANING SERVICE</v>
      </c>
      <c r="K124" s="86" t="str">
        <f ca="1" t="array" ref="K124">IFERROR(INDEX(MASTER!B:B,MATCH(G124,MASTER!A:A,0))/100," ")</f>
        <v> </v>
      </c>
      <c r="L124" s="68">
        <f ca="1" t="shared" si="3"/>
        <v>0</v>
      </c>
      <c r="M124" s="68" t="str">
        <f ca="1" t="shared" si="4"/>
        <v>1900 - WEEK 00</v>
      </c>
      <c r="N124" s="68" t="str">
        <f ca="1" t="shared" si="5"/>
        <v>1900 - MONTH 01</v>
      </c>
      <c r="O124" s="86" t="str">
        <f ca="1" t="shared" ref="O124:P124" si="134">IFERROR(AVERAGEIF(M:M,M124,$K:$K)," ")</f>
        <v> </v>
      </c>
      <c r="P124" s="86" t="str">
        <f ca="1" t="shared" si="134"/>
        <v> </v>
      </c>
      <c r="Q124" s="68" t="str">
        <f ca="1">IF(ISBLANK(A124)," ",IF(O124&gt;MASTER!$B$3/100,"SB",IF(O124&gt;MASTER!$B$4/100,"B",IF(O124&gt;MASTER!$B$5/100,"C","K"))))</f>
        <v>SB</v>
      </c>
      <c r="R124" s="68" t="str">
        <f ca="1">IF(ISBLANK(B124)," ",IF(P124&gt;MASTER!$B$3/100,"SB",IF(P124&gt;MASTER!$B$4/100,"B",IF(P124&gt;MASTER!$B$5/100,"C","K"))))</f>
        <v>SB</v>
      </c>
    </row>
    <row r="125" customHeight="1" spans="1:18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5">
        <f ca="1" t="shared" si="0"/>
        <v>6</v>
      </c>
      <c r="F125" s="68" t="str">
        <f ca="1">IF(ISBLANK(A125)," ",INDIRECT(ADDRESS(1,5+MOD(ROW()-2,COUNTA('Form Responses 1'!$1:$1)-4),,TRUE,"Form Responses 1")))</f>
        <v>Gedung Utama [ Ruang Kerja]</v>
      </c>
      <c r="G125" s="68" t="e">
        <f ca="1">IF(ISBLANK(A125)," ",INDIRECT(ADDRESS(MATCH(A125,'Form Responses 1'!A:A,0),5+MOD(ROW()-2,COUNTA('Form Responses 1'!$1:$1)-4),,TRUE,"Form Responses 1")))</f>
        <v>#N/A</v>
      </c>
      <c r="H125" s="86" t="str">
        <f ca="1" t="shared" si="1"/>
        <v>Gedung Utama</v>
      </c>
      <c r="I125" s="86" t="str">
        <f ca="1" t="shared" si="76"/>
        <v> Ruang Kerja</v>
      </c>
      <c r="J125" s="86" t="str">
        <f ca="1" t="shared" si="2"/>
        <v>CLEANING SERVICE</v>
      </c>
      <c r="K125" s="86" t="str">
        <f ca="1" t="array" ref="K125">IFERROR(INDEX(MASTER!B:B,MATCH(G125,MASTER!A:A,0))/100," ")</f>
        <v> </v>
      </c>
      <c r="L125" s="68">
        <f ca="1" t="shared" si="3"/>
        <v>0</v>
      </c>
      <c r="M125" s="68" t="str">
        <f ca="1" t="shared" si="4"/>
        <v>1900 - WEEK 00</v>
      </c>
      <c r="N125" s="68" t="str">
        <f ca="1" t="shared" si="5"/>
        <v>1900 - MONTH 01</v>
      </c>
      <c r="O125" s="86" t="str">
        <f ca="1" t="shared" ref="O125:P125" si="135">IFERROR(AVERAGEIF(M:M,M125,$K:$K)," ")</f>
        <v> </v>
      </c>
      <c r="P125" s="86" t="str">
        <f ca="1" t="shared" si="135"/>
        <v> </v>
      </c>
      <c r="Q125" s="68" t="str">
        <f ca="1">IF(ISBLANK(A125)," ",IF(O125&gt;MASTER!$B$3/100,"SB",IF(O125&gt;MASTER!$B$4/100,"B",IF(O125&gt;MASTER!$B$5/100,"C","K"))))</f>
        <v>SB</v>
      </c>
      <c r="R125" s="68" t="str">
        <f ca="1">IF(ISBLANK(B125)," ",IF(P125&gt;MASTER!$B$3/100,"SB",IF(P125&gt;MASTER!$B$4/100,"B",IF(P125&gt;MASTER!$B$5/100,"C","K"))))</f>
        <v>SB</v>
      </c>
    </row>
    <row r="126" customHeight="1" spans="1:18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5">
        <f ca="1" t="shared" si="0"/>
        <v>6</v>
      </c>
      <c r="F126" s="68" t="str">
        <f ca="1">IF(ISBLANK(A126)," ",INDIRECT(ADDRESS(1,5+MOD(ROW()-2,COUNTA('Form Responses 1'!$1:$1)-4),,TRUE,"Form Responses 1")))</f>
        <v>Gedung Utama [ Toilet]</v>
      </c>
      <c r="G126" s="68" t="e">
        <f ca="1">IF(ISBLANK(A126)," ",INDIRECT(ADDRESS(MATCH(A126,'Form Responses 1'!A:A,0),5+MOD(ROW()-2,COUNTA('Form Responses 1'!$1:$1)-4),,TRUE,"Form Responses 1")))</f>
        <v>#N/A</v>
      </c>
      <c r="H126" s="86" t="str">
        <f ca="1" t="shared" si="1"/>
        <v>Gedung Utama</v>
      </c>
      <c r="I126" s="86" t="str">
        <f ca="1" t="shared" si="76"/>
        <v> Toilet</v>
      </c>
      <c r="J126" s="86" t="str">
        <f ca="1" t="shared" si="2"/>
        <v>CLEANING SERVICE</v>
      </c>
      <c r="K126" s="86" t="str">
        <f ca="1" t="array" ref="K126">IFERROR(INDEX(MASTER!B:B,MATCH(G126,MASTER!A:A,0))/100," ")</f>
        <v> </v>
      </c>
      <c r="L126" s="68">
        <f ca="1" t="shared" si="3"/>
        <v>0</v>
      </c>
      <c r="M126" s="68" t="str">
        <f ca="1" t="shared" si="4"/>
        <v>1900 - WEEK 00</v>
      </c>
      <c r="N126" s="68" t="str">
        <f ca="1" t="shared" si="5"/>
        <v>1900 - MONTH 01</v>
      </c>
      <c r="O126" s="86" t="str">
        <f ca="1" t="shared" ref="O126:P126" si="136">IFERROR(AVERAGEIF(M:M,M126,$K:$K)," ")</f>
        <v> </v>
      </c>
      <c r="P126" s="86" t="str">
        <f ca="1" t="shared" si="136"/>
        <v> </v>
      </c>
      <c r="Q126" s="68" t="str">
        <f ca="1">IF(ISBLANK(A126)," ",IF(O126&gt;MASTER!$B$3/100,"SB",IF(O126&gt;MASTER!$B$4/100,"B",IF(O126&gt;MASTER!$B$5/100,"C","K"))))</f>
        <v>SB</v>
      </c>
      <c r="R126" s="68" t="str">
        <f ca="1">IF(ISBLANK(B126)," ",IF(P126&gt;MASTER!$B$3/100,"SB",IF(P126&gt;MASTER!$B$4/100,"B",IF(P126&gt;MASTER!$B$5/100,"C","K"))))</f>
        <v>SB</v>
      </c>
    </row>
    <row r="127" customHeight="1" spans="1:18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5">
        <f ca="1" t="shared" si="0"/>
        <v>6</v>
      </c>
      <c r="F127" s="68" t="str">
        <f ca="1">IF(ISBLANK(A127)," ",INDIRECT(ADDRESS(1,5+MOD(ROW()-2,COUNTA('Form Responses 1'!$1:$1)-4),,TRUE,"Form Responses 1")))</f>
        <v>Gedung Utama [ Halaman]</v>
      </c>
      <c r="G127" s="68" t="e">
        <f ca="1">IF(ISBLANK(A127)," ",INDIRECT(ADDRESS(MATCH(A127,'Form Responses 1'!A:A,0),5+MOD(ROW()-2,COUNTA('Form Responses 1'!$1:$1)-4),,TRUE,"Form Responses 1")))</f>
        <v>#N/A</v>
      </c>
      <c r="H127" s="86" t="str">
        <f ca="1" t="shared" si="1"/>
        <v>Gedung Utama</v>
      </c>
      <c r="I127" s="86" t="str">
        <f ca="1" t="shared" si="76"/>
        <v> Halaman</v>
      </c>
      <c r="J127" s="86" t="str">
        <f ca="1" t="shared" si="2"/>
        <v>CLEANING SERVICE</v>
      </c>
      <c r="K127" s="86" t="str">
        <f ca="1" t="array" ref="K127">IFERROR(INDEX(MASTER!B:B,MATCH(G127,MASTER!A:A,0))/100," ")</f>
        <v> </v>
      </c>
      <c r="L127" s="68">
        <f ca="1" t="shared" si="3"/>
        <v>0</v>
      </c>
      <c r="M127" s="68" t="str">
        <f ca="1" t="shared" si="4"/>
        <v>1900 - WEEK 00</v>
      </c>
      <c r="N127" s="68" t="str">
        <f ca="1" t="shared" si="5"/>
        <v>1900 - MONTH 01</v>
      </c>
      <c r="O127" s="86" t="str">
        <f ca="1" t="shared" ref="O127:P127" si="137">IFERROR(AVERAGEIF(M:M,M127,$K:$K)," ")</f>
        <v> </v>
      </c>
      <c r="P127" s="86" t="str">
        <f ca="1" t="shared" si="137"/>
        <v> </v>
      </c>
      <c r="Q127" s="68" t="str">
        <f ca="1">IF(ISBLANK(A127)," ",IF(O127&gt;MASTER!$B$3/100,"SB",IF(O127&gt;MASTER!$B$4/100,"B",IF(O127&gt;MASTER!$B$5/100,"C","K"))))</f>
        <v>SB</v>
      </c>
      <c r="R127" s="68" t="str">
        <f ca="1">IF(ISBLANK(B127)," ",IF(P127&gt;MASTER!$B$3/100,"SB",IF(P127&gt;MASTER!$B$4/100,"B",IF(P127&gt;MASTER!$B$5/100,"C","K"))))</f>
        <v>SB</v>
      </c>
    </row>
    <row r="128" customHeight="1" spans="1:18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5">
        <f ca="1" t="shared" si="0"/>
        <v>6</v>
      </c>
      <c r="F128" s="68" t="str">
        <f ca="1">IF(ISBLANK(A128)," ",INDIRECT(ADDRESS(1,5+MOD(ROW()-2,COUNTA('Form Responses 1'!$1:$1)-4),,TRUE,"Form Responses 1")))</f>
        <v>Security [Security Functions]</v>
      </c>
      <c r="G128" s="68" t="e">
        <f ca="1">IF(ISBLANK(A128)," ",INDIRECT(ADDRESS(MATCH(A128,'Form Responses 1'!A:A,0),5+MOD(ROW()-2,COUNTA('Form Responses 1'!$1:$1)-4),,TRUE,"Form Responses 1")))</f>
        <v>#N/A</v>
      </c>
      <c r="H128" s="86" t="str">
        <f ca="1" t="shared" si="1"/>
        <v>Security</v>
      </c>
      <c r="I128" s="86" t="str">
        <f ca="1" t="shared" si="76"/>
        <v>Security Functions</v>
      </c>
      <c r="J128" s="86" t="str">
        <f ca="1" t="shared" si="2"/>
        <v>SECURITY SERVICE</v>
      </c>
      <c r="K128" s="86" t="str">
        <f ca="1" t="array" ref="K128">IFERROR(INDEX(MASTER!B:B,MATCH(G128,MASTER!A:A,0))/100," ")</f>
        <v> </v>
      </c>
      <c r="L128" s="68">
        <f ca="1" t="shared" si="3"/>
        <v>0</v>
      </c>
      <c r="M128" s="68" t="str">
        <f ca="1" t="shared" si="4"/>
        <v>1900 - WEEK 00</v>
      </c>
      <c r="N128" s="68" t="str">
        <f ca="1" t="shared" si="5"/>
        <v>1900 - MONTH 01</v>
      </c>
      <c r="O128" s="86" t="str">
        <f ca="1" t="shared" ref="O128:P128" si="138">IFERROR(AVERAGEIF(M:M,M128,$K:$K)," ")</f>
        <v> </v>
      </c>
      <c r="P128" s="86" t="str">
        <f ca="1" t="shared" si="138"/>
        <v> </v>
      </c>
      <c r="Q128" s="68" t="str">
        <f ca="1">IF(ISBLANK(A128)," ",IF(O128&gt;MASTER!$B$3/100,"SB",IF(O128&gt;MASTER!$B$4/100,"B",IF(O128&gt;MASTER!$B$5/100,"C","K"))))</f>
        <v>SB</v>
      </c>
      <c r="R128" s="68" t="str">
        <f ca="1">IF(ISBLANK(B128)," ",IF(P128&gt;MASTER!$B$3/100,"SB",IF(P128&gt;MASTER!$B$4/100,"B",IF(P128&gt;MASTER!$B$5/100,"C","K"))))</f>
        <v>SB</v>
      </c>
    </row>
    <row r="129" customHeight="1" spans="1:18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5">
        <f ca="1" t="shared" si="0"/>
        <v>6</v>
      </c>
      <c r="F129" s="68" t="str">
        <f ca="1">IF(ISBLANK(A129)," ",INDIRECT(ADDRESS(1,5+MOD(ROW()-2,COUNTA('Form Responses 1'!$1:$1)-4),,TRUE,"Form Responses 1")))</f>
        <v>Gedung Pameran [Ruangan ]</v>
      </c>
      <c r="G129" s="68" t="e">
        <f ca="1">IF(ISBLANK(A129)," ",INDIRECT(ADDRESS(MATCH(A129,'Form Responses 1'!A:A,0),5+MOD(ROW()-2,COUNTA('Form Responses 1'!$1:$1)-4),,TRUE,"Form Responses 1")))</f>
        <v>#N/A</v>
      </c>
      <c r="H129" s="86" t="str">
        <f ca="1" t="shared" si="1"/>
        <v>Gedung Pameran</v>
      </c>
      <c r="I129" s="86" t="str">
        <f ca="1" t="shared" si="76"/>
        <v>Ruangan </v>
      </c>
      <c r="J129" s="86" t="str">
        <f ca="1" t="shared" si="2"/>
        <v>CLEANING SERVICE</v>
      </c>
      <c r="K129" s="86" t="str">
        <f ca="1" t="array" ref="K129">IFERROR(INDEX(MASTER!B:B,MATCH(G129,MASTER!A:A,0))/100," ")</f>
        <v> </v>
      </c>
      <c r="L129" s="68">
        <f ca="1" t="shared" si="3"/>
        <v>0</v>
      </c>
      <c r="M129" s="68" t="str">
        <f ca="1" t="shared" si="4"/>
        <v>1900 - WEEK 00</v>
      </c>
      <c r="N129" s="68" t="str">
        <f ca="1" t="shared" si="5"/>
        <v>1900 - MONTH 01</v>
      </c>
      <c r="O129" s="86" t="str">
        <f ca="1" t="shared" ref="O129:P129" si="139">IFERROR(AVERAGEIF(M:M,M129,$K:$K)," ")</f>
        <v> </v>
      </c>
      <c r="P129" s="86" t="str">
        <f ca="1" t="shared" si="139"/>
        <v> </v>
      </c>
      <c r="Q129" s="68" t="str">
        <f ca="1">IF(ISBLANK(A129)," ",IF(O129&gt;MASTER!$B$3/100,"SB",IF(O129&gt;MASTER!$B$4/100,"B",IF(O129&gt;MASTER!$B$5/100,"C","K"))))</f>
        <v>SB</v>
      </c>
      <c r="R129" s="68" t="str">
        <f ca="1">IF(ISBLANK(B129)," ",IF(P129&gt;MASTER!$B$3/100,"SB",IF(P129&gt;MASTER!$B$4/100,"B",IF(P129&gt;MASTER!$B$5/100,"C","K"))))</f>
        <v>SB</v>
      </c>
    </row>
    <row r="130" customHeight="1" spans="1:18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5">
        <f ca="1" t="shared" si="0"/>
        <v>6</v>
      </c>
      <c r="F130" s="68" t="str">
        <f ca="1">IF(ISBLANK(A130)," ",INDIRECT(ADDRESS(1,5+MOD(ROW()-2,COUNTA('Form Responses 1'!$1:$1)-4),,TRUE,"Form Responses 1")))</f>
        <v>Gedung Pameran [Toilet]</v>
      </c>
      <c r="G130" s="68" t="e">
        <f ca="1">IF(ISBLANK(A130)," ",INDIRECT(ADDRESS(MATCH(A130,'Form Responses 1'!A:A,0),5+MOD(ROW()-2,COUNTA('Form Responses 1'!$1:$1)-4),,TRUE,"Form Responses 1")))</f>
        <v>#N/A</v>
      </c>
      <c r="H130" s="86" t="str">
        <f ca="1" t="shared" si="1"/>
        <v>Gedung Pameran</v>
      </c>
      <c r="I130" s="86" t="str">
        <f ca="1" t="shared" si="76"/>
        <v>Toilet</v>
      </c>
      <c r="J130" s="86" t="str">
        <f ca="1" t="shared" si="2"/>
        <v>CLEANING SERVICE</v>
      </c>
      <c r="K130" s="86" t="str">
        <f ca="1" t="array" ref="K130">IFERROR(INDEX(MASTER!B:B,MATCH(G130,MASTER!A:A,0))/100," ")</f>
        <v> </v>
      </c>
      <c r="L130" s="68">
        <f ca="1" t="shared" si="3"/>
        <v>0</v>
      </c>
      <c r="M130" s="68" t="str">
        <f ca="1" t="shared" si="4"/>
        <v>1900 - WEEK 00</v>
      </c>
      <c r="N130" s="68" t="str">
        <f ca="1" t="shared" si="5"/>
        <v>1900 - MONTH 01</v>
      </c>
      <c r="O130" s="86" t="str">
        <f ca="1" t="shared" ref="O130:P130" si="140">IFERROR(AVERAGEIF(M:M,M130,$K:$K)," ")</f>
        <v> </v>
      </c>
      <c r="P130" s="86" t="str">
        <f ca="1" t="shared" si="140"/>
        <v> </v>
      </c>
      <c r="Q130" s="68" t="str">
        <f ca="1">IF(ISBLANK(A130)," ",IF(O130&gt;MASTER!$B$3/100,"SB",IF(O130&gt;MASTER!$B$4/100,"B",IF(O130&gt;MASTER!$B$5/100,"C","K"))))</f>
        <v>SB</v>
      </c>
      <c r="R130" s="68" t="str">
        <f ca="1">IF(ISBLANK(B130)," ",IF(P130&gt;MASTER!$B$3/100,"SB",IF(P130&gt;MASTER!$B$4/100,"B",IF(P130&gt;MASTER!$B$5/100,"C","K"))))</f>
        <v>SB</v>
      </c>
    </row>
    <row r="131" customHeight="1" spans="1:18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5">
        <f ca="1" t="shared" si="0"/>
        <v>6</v>
      </c>
      <c r="F131" s="68" t="str">
        <f ca="1">IF(ISBLANK(A131)," ",INDIRECT(ADDRESS(1,5+MOD(ROW()-2,COUNTA('Form Responses 1'!$1:$1)-4),,TRUE,"Form Responses 1")))</f>
        <v>Gedung Pameran [ Halaman]</v>
      </c>
      <c r="G131" s="68" t="e">
        <f ca="1">IF(ISBLANK(A131)," ",INDIRECT(ADDRESS(MATCH(A131,'Form Responses 1'!A:A,0),5+MOD(ROW()-2,COUNTA('Form Responses 1'!$1:$1)-4),,TRUE,"Form Responses 1")))</f>
        <v>#N/A</v>
      </c>
      <c r="H131" s="86" t="str">
        <f ca="1" t="shared" si="1"/>
        <v>Gedung Pameran</v>
      </c>
      <c r="I131" s="86" t="str">
        <f ca="1" t="shared" ref="I131:I194" si="141">MID(F131,FIND("[",F131)+1,LEN(F131)-FIND("[",F131)-1)</f>
        <v> Halaman</v>
      </c>
      <c r="J131" s="86" t="str">
        <f ca="1" t="shared" si="2"/>
        <v>CLEANING SERVICE</v>
      </c>
      <c r="K131" s="86" t="str">
        <f ca="1" t="array" ref="K131">IFERROR(INDEX(MASTER!B:B,MATCH(G131,MASTER!A:A,0))/100," ")</f>
        <v> </v>
      </c>
      <c r="L131" s="68">
        <f ca="1" t="shared" si="3"/>
        <v>0</v>
      </c>
      <c r="M131" s="68" t="str">
        <f ca="1" t="shared" si="4"/>
        <v>1900 - WEEK 00</v>
      </c>
      <c r="N131" s="68" t="str">
        <f ca="1" t="shared" si="5"/>
        <v>1900 - MONTH 01</v>
      </c>
      <c r="O131" s="86" t="str">
        <f ca="1" t="shared" ref="O131:P131" si="142">IFERROR(AVERAGEIF(M:M,M131,$K:$K)," ")</f>
        <v> </v>
      </c>
      <c r="P131" s="86" t="str">
        <f ca="1" t="shared" si="142"/>
        <v> </v>
      </c>
      <c r="Q131" s="68" t="str">
        <f ca="1">IF(ISBLANK(A131)," ",IF(O131&gt;MASTER!$B$3/100,"SB",IF(O131&gt;MASTER!$B$4/100,"B",IF(O131&gt;MASTER!$B$5/100,"C","K"))))</f>
        <v>SB</v>
      </c>
      <c r="R131" s="68" t="str">
        <f ca="1">IF(ISBLANK(B131)," ",IF(P131&gt;MASTER!$B$3/100,"SB",IF(P131&gt;MASTER!$B$4/100,"B",IF(P131&gt;MASTER!$B$5/100,"C","K"))))</f>
        <v>SB</v>
      </c>
    </row>
    <row r="132" customHeight="1" spans="1:18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5">
        <f ca="1" t="shared" si="0"/>
        <v>6</v>
      </c>
      <c r="F132" s="68" t="str">
        <f ca="1">IF(ISBLANK(A132)," ",INDIRECT(ADDRESS(1,5+MOD(ROW()-2,COUNTA('Form Responses 1'!$1:$1)-4),,TRUE,"Form Responses 1")))</f>
        <v>Gedung Utama [Ruang Tamu]</v>
      </c>
      <c r="G132" s="68" t="e">
        <f ca="1">IF(ISBLANK(A132)," ",INDIRECT(ADDRESS(MATCH(A132,'Form Responses 1'!A:A,0),5+MOD(ROW()-2,COUNTA('Form Responses 1'!$1:$1)-4),,TRUE,"Form Responses 1")))</f>
        <v>#N/A</v>
      </c>
      <c r="H132" s="86" t="str">
        <f ca="1" t="shared" si="1"/>
        <v>Gedung Utama</v>
      </c>
      <c r="I132" s="86" t="str">
        <f ca="1" t="shared" si="141"/>
        <v>Ruang Tamu</v>
      </c>
      <c r="J132" s="86" t="str">
        <f ca="1" t="shared" si="2"/>
        <v>CLEANING SERVICE</v>
      </c>
      <c r="K132" s="86" t="str">
        <f ca="1" t="array" ref="K132">IFERROR(INDEX(MASTER!B:B,MATCH(G132,MASTER!A:A,0))/100," ")</f>
        <v> </v>
      </c>
      <c r="L132" s="68">
        <f ca="1" t="shared" si="3"/>
        <v>0</v>
      </c>
      <c r="M132" s="68" t="str">
        <f ca="1" t="shared" si="4"/>
        <v>1900 - WEEK 00</v>
      </c>
      <c r="N132" s="68" t="str">
        <f ca="1" t="shared" si="5"/>
        <v>1900 - MONTH 01</v>
      </c>
      <c r="O132" s="86" t="str">
        <f ca="1" t="shared" ref="O132:P132" si="143">IFERROR(AVERAGEIF(M:M,M132,$K:$K)," ")</f>
        <v> </v>
      </c>
      <c r="P132" s="86" t="str">
        <f ca="1" t="shared" si="143"/>
        <v> </v>
      </c>
      <c r="Q132" s="68" t="str">
        <f ca="1">IF(ISBLANK(A132)," ",IF(O132&gt;MASTER!$B$3/100,"SB",IF(O132&gt;MASTER!$B$4/100,"B",IF(O132&gt;MASTER!$B$5/100,"C","K"))))</f>
        <v>SB</v>
      </c>
      <c r="R132" s="68" t="str">
        <f ca="1">IF(ISBLANK(B132)," ",IF(P132&gt;MASTER!$B$3/100,"SB",IF(P132&gt;MASTER!$B$4/100,"B",IF(P132&gt;MASTER!$B$5/100,"C","K"))))</f>
        <v>SB</v>
      </c>
    </row>
    <row r="133" customHeight="1" spans="1:18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5">
        <f ca="1" t="shared" si="0"/>
        <v>6</v>
      </c>
      <c r="F133" s="68" t="str">
        <f ca="1">IF(ISBLANK(A133)," ",INDIRECT(ADDRESS(1,5+MOD(ROW()-2,COUNTA('Form Responses 1'!$1:$1)-4),,TRUE,"Form Responses 1")))</f>
        <v>Gedung Utama [ Ruang Penyimpanan Artefak]</v>
      </c>
      <c r="G133" s="68" t="e">
        <f ca="1">IF(ISBLANK(A133)," ",INDIRECT(ADDRESS(MATCH(A133,'Form Responses 1'!A:A,0),5+MOD(ROW()-2,COUNTA('Form Responses 1'!$1:$1)-4),,TRUE,"Form Responses 1")))</f>
        <v>#N/A</v>
      </c>
      <c r="H133" s="86" t="str">
        <f ca="1" t="shared" si="1"/>
        <v>Gedung Utama</v>
      </c>
      <c r="I133" s="86" t="str">
        <f ca="1" t="shared" si="141"/>
        <v> Ruang Penyimpanan Artefak</v>
      </c>
      <c r="J133" s="86" t="str">
        <f ca="1" t="shared" si="2"/>
        <v>CLEANING SERVICE</v>
      </c>
      <c r="K133" s="86" t="str">
        <f ca="1" t="array" ref="K133">IFERROR(INDEX(MASTER!B:B,MATCH(G133,MASTER!A:A,0))/100," ")</f>
        <v> </v>
      </c>
      <c r="L133" s="68">
        <f ca="1" t="shared" si="3"/>
        <v>0</v>
      </c>
      <c r="M133" s="68" t="str">
        <f ca="1" t="shared" si="4"/>
        <v>1900 - WEEK 00</v>
      </c>
      <c r="N133" s="68" t="str">
        <f ca="1" t="shared" si="5"/>
        <v>1900 - MONTH 01</v>
      </c>
      <c r="O133" s="86" t="str">
        <f ca="1" t="shared" ref="O133:P133" si="144">IFERROR(AVERAGEIF(M:M,M133,$K:$K)," ")</f>
        <v> </v>
      </c>
      <c r="P133" s="86" t="str">
        <f ca="1" t="shared" si="144"/>
        <v> </v>
      </c>
      <c r="Q133" s="68" t="str">
        <f ca="1">IF(ISBLANK(A133)," ",IF(O133&gt;MASTER!$B$3/100,"SB",IF(O133&gt;MASTER!$B$4/100,"B",IF(O133&gt;MASTER!$B$5/100,"C","K"))))</f>
        <v>SB</v>
      </c>
      <c r="R133" s="68" t="str">
        <f ca="1">IF(ISBLANK(B133)," ",IF(P133&gt;MASTER!$B$3/100,"SB",IF(P133&gt;MASTER!$B$4/100,"B",IF(P133&gt;MASTER!$B$5/100,"C","K"))))</f>
        <v>SB</v>
      </c>
    </row>
    <row r="134" customHeight="1" spans="1:18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5">
        <f ca="1" t="shared" si="0"/>
        <v>6</v>
      </c>
      <c r="F134" s="68" t="str">
        <f ca="1">IF(ISBLANK(A134)," ",INDIRECT(ADDRESS(1,5+MOD(ROW()-2,COUNTA('Form Responses 1'!$1:$1)-4),,TRUE,"Form Responses 1")))</f>
        <v>Gedung Utama [ Ruang Kerja]</v>
      </c>
      <c r="G134" s="68" t="e">
        <f ca="1">IF(ISBLANK(A134)," ",INDIRECT(ADDRESS(MATCH(A134,'Form Responses 1'!A:A,0),5+MOD(ROW()-2,COUNTA('Form Responses 1'!$1:$1)-4),,TRUE,"Form Responses 1")))</f>
        <v>#N/A</v>
      </c>
      <c r="H134" s="86" t="str">
        <f ca="1" t="shared" si="1"/>
        <v>Gedung Utama</v>
      </c>
      <c r="I134" s="86" t="str">
        <f ca="1" t="shared" si="141"/>
        <v> Ruang Kerja</v>
      </c>
      <c r="J134" s="86" t="str">
        <f ca="1" t="shared" si="2"/>
        <v>CLEANING SERVICE</v>
      </c>
      <c r="K134" s="86" t="str">
        <f ca="1" t="array" ref="K134">IFERROR(INDEX(MASTER!B:B,MATCH(G134,MASTER!A:A,0))/100," ")</f>
        <v> </v>
      </c>
      <c r="L134" s="68">
        <f ca="1" t="shared" si="3"/>
        <v>0</v>
      </c>
      <c r="M134" s="68" t="str">
        <f ca="1" t="shared" si="4"/>
        <v>1900 - WEEK 00</v>
      </c>
      <c r="N134" s="68" t="str">
        <f ca="1" t="shared" si="5"/>
        <v>1900 - MONTH 01</v>
      </c>
      <c r="O134" s="86" t="str">
        <f ca="1" t="shared" ref="O134:P134" si="145">IFERROR(AVERAGEIF(M:M,M134,$K:$K)," ")</f>
        <v> </v>
      </c>
      <c r="P134" s="86" t="str">
        <f ca="1" t="shared" si="145"/>
        <v> </v>
      </c>
      <c r="Q134" s="68" t="str">
        <f ca="1">IF(ISBLANK(A134)," ",IF(O134&gt;MASTER!$B$3/100,"SB",IF(O134&gt;MASTER!$B$4/100,"B",IF(O134&gt;MASTER!$B$5/100,"C","K"))))</f>
        <v>SB</v>
      </c>
      <c r="R134" s="68" t="str">
        <f ca="1">IF(ISBLANK(B134)," ",IF(P134&gt;MASTER!$B$3/100,"SB",IF(P134&gt;MASTER!$B$4/100,"B",IF(P134&gt;MASTER!$B$5/100,"C","K"))))</f>
        <v>SB</v>
      </c>
    </row>
    <row r="135" customHeight="1" spans="1:18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5">
        <f ca="1" t="shared" si="0"/>
        <v>6</v>
      </c>
      <c r="F135" s="68" t="str">
        <f ca="1">IF(ISBLANK(A135)," ",INDIRECT(ADDRESS(1,5+MOD(ROW()-2,COUNTA('Form Responses 1'!$1:$1)-4),,TRUE,"Form Responses 1")))</f>
        <v>Gedung Utama [ Toilet]</v>
      </c>
      <c r="G135" s="68" t="e">
        <f ca="1">IF(ISBLANK(A135)," ",INDIRECT(ADDRESS(MATCH(A135,'Form Responses 1'!A:A,0),5+MOD(ROW()-2,COUNTA('Form Responses 1'!$1:$1)-4),,TRUE,"Form Responses 1")))</f>
        <v>#N/A</v>
      </c>
      <c r="H135" s="86" t="str">
        <f ca="1" t="shared" si="1"/>
        <v>Gedung Utama</v>
      </c>
      <c r="I135" s="86" t="str">
        <f ca="1" t="shared" si="141"/>
        <v> Toilet</v>
      </c>
      <c r="J135" s="86" t="str">
        <f ca="1" t="shared" si="2"/>
        <v>CLEANING SERVICE</v>
      </c>
      <c r="K135" s="86" t="str">
        <f ca="1" t="array" ref="K135">IFERROR(INDEX(MASTER!B:B,MATCH(G135,MASTER!A:A,0))/100," ")</f>
        <v> </v>
      </c>
      <c r="L135" s="68">
        <f ca="1" t="shared" si="3"/>
        <v>0</v>
      </c>
      <c r="M135" s="68" t="str">
        <f ca="1" t="shared" si="4"/>
        <v>1900 - WEEK 00</v>
      </c>
      <c r="N135" s="68" t="str">
        <f ca="1" t="shared" si="5"/>
        <v>1900 - MONTH 01</v>
      </c>
      <c r="O135" s="86" t="str">
        <f ca="1" t="shared" ref="O135:P135" si="146">IFERROR(AVERAGEIF(M:M,M135,$K:$K)," ")</f>
        <v> </v>
      </c>
      <c r="P135" s="86" t="str">
        <f ca="1" t="shared" si="146"/>
        <v> </v>
      </c>
      <c r="Q135" s="68" t="str">
        <f ca="1">IF(ISBLANK(A135)," ",IF(O135&gt;MASTER!$B$3/100,"SB",IF(O135&gt;MASTER!$B$4/100,"B",IF(O135&gt;MASTER!$B$5/100,"C","K"))))</f>
        <v>SB</v>
      </c>
      <c r="R135" s="68" t="str">
        <f ca="1">IF(ISBLANK(B135)," ",IF(P135&gt;MASTER!$B$3/100,"SB",IF(P135&gt;MASTER!$B$4/100,"B",IF(P135&gt;MASTER!$B$5/100,"C","K"))))</f>
        <v>SB</v>
      </c>
    </row>
    <row r="136" customHeight="1" spans="1:18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5">
        <f ca="1" t="shared" si="0"/>
        <v>6</v>
      </c>
      <c r="F136" s="68" t="str">
        <f ca="1">IF(ISBLANK(A136)," ",INDIRECT(ADDRESS(1,5+MOD(ROW()-2,COUNTA('Form Responses 1'!$1:$1)-4),,TRUE,"Form Responses 1")))</f>
        <v>Gedung Utama [ Halaman]</v>
      </c>
      <c r="G136" s="68" t="e">
        <f ca="1">IF(ISBLANK(A136)," ",INDIRECT(ADDRESS(MATCH(A136,'Form Responses 1'!A:A,0),5+MOD(ROW()-2,COUNTA('Form Responses 1'!$1:$1)-4),,TRUE,"Form Responses 1")))</f>
        <v>#N/A</v>
      </c>
      <c r="H136" s="86" t="str">
        <f ca="1" t="shared" si="1"/>
        <v>Gedung Utama</v>
      </c>
      <c r="I136" s="86" t="str">
        <f ca="1" t="shared" si="141"/>
        <v> Halaman</v>
      </c>
      <c r="J136" s="86" t="str">
        <f ca="1" t="shared" si="2"/>
        <v>CLEANING SERVICE</v>
      </c>
      <c r="K136" s="86" t="str">
        <f ca="1" t="array" ref="K136">IFERROR(INDEX(MASTER!B:B,MATCH(G136,MASTER!A:A,0))/100," ")</f>
        <v> </v>
      </c>
      <c r="L136" s="68">
        <f ca="1" t="shared" si="3"/>
        <v>0</v>
      </c>
      <c r="M136" s="68" t="str">
        <f ca="1" t="shared" si="4"/>
        <v>1900 - WEEK 00</v>
      </c>
      <c r="N136" s="68" t="str">
        <f ca="1" t="shared" si="5"/>
        <v>1900 - MONTH 01</v>
      </c>
      <c r="O136" s="86" t="str">
        <f ca="1" t="shared" ref="O136:P136" si="147">IFERROR(AVERAGEIF(M:M,M136,$K:$K)," ")</f>
        <v> </v>
      </c>
      <c r="P136" s="86" t="str">
        <f ca="1" t="shared" si="147"/>
        <v> </v>
      </c>
      <c r="Q136" s="68" t="str">
        <f ca="1">IF(ISBLANK(A136)," ",IF(O136&gt;MASTER!$B$3/100,"SB",IF(O136&gt;MASTER!$B$4/100,"B",IF(O136&gt;MASTER!$B$5/100,"C","K"))))</f>
        <v>SB</v>
      </c>
      <c r="R136" s="68" t="str">
        <f ca="1">IF(ISBLANK(B136)," ",IF(P136&gt;MASTER!$B$3/100,"SB",IF(P136&gt;MASTER!$B$4/100,"B",IF(P136&gt;MASTER!$B$5/100,"C","K"))))</f>
        <v>SB</v>
      </c>
    </row>
    <row r="137" customHeight="1" spans="1:18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5">
        <f ca="1" t="shared" si="0"/>
        <v>6</v>
      </c>
      <c r="F137" s="68" t="str">
        <f ca="1">IF(ISBLANK(A137)," ",INDIRECT(ADDRESS(1,5+MOD(ROW()-2,COUNTA('Form Responses 1'!$1:$1)-4),,TRUE,"Form Responses 1")))</f>
        <v>Security [Security Functions]</v>
      </c>
      <c r="G137" s="68" t="e">
        <f ca="1">IF(ISBLANK(A137)," ",INDIRECT(ADDRESS(MATCH(A137,'Form Responses 1'!A:A,0),5+MOD(ROW()-2,COUNTA('Form Responses 1'!$1:$1)-4),,TRUE,"Form Responses 1")))</f>
        <v>#N/A</v>
      </c>
      <c r="H137" s="86" t="str">
        <f ca="1" t="shared" si="1"/>
        <v>Security</v>
      </c>
      <c r="I137" s="86" t="str">
        <f ca="1" t="shared" si="141"/>
        <v>Security Functions</v>
      </c>
      <c r="J137" s="86" t="str">
        <f ca="1" t="shared" si="2"/>
        <v>SECURITY SERVICE</v>
      </c>
      <c r="K137" s="86" t="str">
        <f ca="1" t="array" ref="K137">IFERROR(INDEX(MASTER!B:B,MATCH(G137,MASTER!A:A,0))/100," ")</f>
        <v> </v>
      </c>
      <c r="L137" s="68">
        <f ca="1" t="shared" si="3"/>
        <v>0</v>
      </c>
      <c r="M137" s="68" t="str">
        <f ca="1" t="shared" si="4"/>
        <v>1900 - WEEK 00</v>
      </c>
      <c r="N137" s="68" t="str">
        <f ca="1" t="shared" si="5"/>
        <v>1900 - MONTH 01</v>
      </c>
      <c r="O137" s="86" t="str">
        <f ca="1" t="shared" ref="O137:P137" si="148">IFERROR(AVERAGEIF(M:M,M137,$K:$K)," ")</f>
        <v> </v>
      </c>
      <c r="P137" s="86" t="str">
        <f ca="1" t="shared" si="148"/>
        <v> </v>
      </c>
      <c r="Q137" s="68" t="str">
        <f ca="1">IF(ISBLANK(A137)," ",IF(O137&gt;MASTER!$B$3/100,"SB",IF(O137&gt;MASTER!$B$4/100,"B",IF(O137&gt;MASTER!$B$5/100,"C","K"))))</f>
        <v>SB</v>
      </c>
      <c r="R137" s="68" t="str">
        <f ca="1">IF(ISBLANK(B137)," ",IF(P137&gt;MASTER!$B$3/100,"SB",IF(P137&gt;MASTER!$B$4/100,"B",IF(P137&gt;MASTER!$B$5/100,"C","K"))))</f>
        <v>SB</v>
      </c>
    </row>
    <row r="138" customHeight="1" spans="1:18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5">
        <f ca="1" t="shared" si="0"/>
        <v>6</v>
      </c>
      <c r="F138" s="68" t="str">
        <f ca="1">IF(ISBLANK(A138)," ",INDIRECT(ADDRESS(1,5+MOD(ROW()-2,COUNTA('Form Responses 1'!$1:$1)-4),,TRUE,"Form Responses 1")))</f>
        <v>Gedung Pameran [Ruangan ]</v>
      </c>
      <c r="G138" s="68" t="e">
        <f ca="1">IF(ISBLANK(A138)," ",INDIRECT(ADDRESS(MATCH(A138,'Form Responses 1'!A:A,0),5+MOD(ROW()-2,COUNTA('Form Responses 1'!$1:$1)-4),,TRUE,"Form Responses 1")))</f>
        <v>#N/A</v>
      </c>
      <c r="H138" s="86" t="str">
        <f ca="1" t="shared" si="1"/>
        <v>Gedung Pameran</v>
      </c>
      <c r="I138" s="86" t="str">
        <f ca="1" t="shared" si="141"/>
        <v>Ruangan </v>
      </c>
      <c r="J138" s="86" t="str">
        <f ca="1" t="shared" si="2"/>
        <v>CLEANING SERVICE</v>
      </c>
      <c r="K138" s="86" t="str">
        <f ca="1" t="array" ref="K138">IFERROR(INDEX(MASTER!B:B,MATCH(G138,MASTER!A:A,0))/100," ")</f>
        <v> </v>
      </c>
      <c r="L138" s="68">
        <f ca="1" t="shared" si="3"/>
        <v>0</v>
      </c>
      <c r="M138" s="68" t="str">
        <f ca="1" t="shared" si="4"/>
        <v>1900 - WEEK 00</v>
      </c>
      <c r="N138" s="68" t="str">
        <f ca="1" t="shared" si="5"/>
        <v>1900 - MONTH 01</v>
      </c>
      <c r="O138" s="86" t="str">
        <f ca="1" t="shared" ref="O138:P138" si="149">IFERROR(AVERAGEIF(M:M,M138,$K:$K)," ")</f>
        <v> </v>
      </c>
      <c r="P138" s="86" t="str">
        <f ca="1" t="shared" si="149"/>
        <v> </v>
      </c>
      <c r="Q138" s="68" t="str">
        <f ca="1">IF(ISBLANK(A138)," ",IF(O138&gt;MASTER!$B$3/100,"SB",IF(O138&gt;MASTER!$B$4/100,"B",IF(O138&gt;MASTER!$B$5/100,"C","K"))))</f>
        <v>SB</v>
      </c>
      <c r="R138" s="68" t="str">
        <f ca="1">IF(ISBLANK(B138)," ",IF(P138&gt;MASTER!$B$3/100,"SB",IF(P138&gt;MASTER!$B$4/100,"B",IF(P138&gt;MASTER!$B$5/100,"C","K"))))</f>
        <v>SB</v>
      </c>
    </row>
    <row r="139" customHeight="1" spans="1:18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5">
        <f ca="1" t="shared" si="0"/>
        <v>6</v>
      </c>
      <c r="F139" s="68" t="str">
        <f ca="1">IF(ISBLANK(A139)," ",INDIRECT(ADDRESS(1,5+MOD(ROW()-2,COUNTA('Form Responses 1'!$1:$1)-4),,TRUE,"Form Responses 1")))</f>
        <v>Gedung Pameran [Toilet]</v>
      </c>
      <c r="G139" s="68" t="e">
        <f ca="1">IF(ISBLANK(A139)," ",INDIRECT(ADDRESS(MATCH(A139,'Form Responses 1'!A:A,0),5+MOD(ROW()-2,COUNTA('Form Responses 1'!$1:$1)-4),,TRUE,"Form Responses 1")))</f>
        <v>#N/A</v>
      </c>
      <c r="H139" s="86" t="str">
        <f ca="1" t="shared" si="1"/>
        <v>Gedung Pameran</v>
      </c>
      <c r="I139" s="86" t="str">
        <f ca="1" t="shared" si="141"/>
        <v>Toilet</v>
      </c>
      <c r="J139" s="86" t="str">
        <f ca="1" t="shared" si="2"/>
        <v>CLEANING SERVICE</v>
      </c>
      <c r="K139" s="86" t="str">
        <f ca="1" t="array" ref="K139">IFERROR(INDEX(MASTER!B:B,MATCH(G139,MASTER!A:A,0))/100," ")</f>
        <v> </v>
      </c>
      <c r="L139" s="68">
        <f ca="1" t="shared" si="3"/>
        <v>0</v>
      </c>
      <c r="M139" s="68" t="str">
        <f ca="1" t="shared" si="4"/>
        <v>1900 - WEEK 00</v>
      </c>
      <c r="N139" s="68" t="str">
        <f ca="1" t="shared" si="5"/>
        <v>1900 - MONTH 01</v>
      </c>
      <c r="O139" s="86" t="str">
        <f ca="1" t="shared" ref="O139:P139" si="150">IFERROR(AVERAGEIF(M:M,M139,$K:$K)," ")</f>
        <v> </v>
      </c>
      <c r="P139" s="86" t="str">
        <f ca="1" t="shared" si="150"/>
        <v> </v>
      </c>
      <c r="Q139" s="68" t="str">
        <f ca="1">IF(ISBLANK(A139)," ",IF(O139&gt;MASTER!$B$3/100,"SB",IF(O139&gt;MASTER!$B$4/100,"B",IF(O139&gt;MASTER!$B$5/100,"C","K"))))</f>
        <v>SB</v>
      </c>
      <c r="R139" s="68" t="str">
        <f ca="1">IF(ISBLANK(B139)," ",IF(P139&gt;MASTER!$B$3/100,"SB",IF(P139&gt;MASTER!$B$4/100,"B",IF(P139&gt;MASTER!$B$5/100,"C","K"))))</f>
        <v>SB</v>
      </c>
    </row>
    <row r="140" customHeight="1" spans="1:18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5">
        <f ca="1" t="shared" si="0"/>
        <v>6</v>
      </c>
      <c r="F140" s="68" t="str">
        <f ca="1">IF(ISBLANK(A140)," ",INDIRECT(ADDRESS(1,5+MOD(ROW()-2,COUNTA('Form Responses 1'!$1:$1)-4),,TRUE,"Form Responses 1")))</f>
        <v>Gedung Pameran [ Halaman]</v>
      </c>
      <c r="G140" s="68" t="e">
        <f ca="1">IF(ISBLANK(A140)," ",INDIRECT(ADDRESS(MATCH(A140,'Form Responses 1'!A:A,0),5+MOD(ROW()-2,COUNTA('Form Responses 1'!$1:$1)-4),,TRUE,"Form Responses 1")))</f>
        <v>#N/A</v>
      </c>
      <c r="H140" s="86" t="str">
        <f ca="1" t="shared" si="1"/>
        <v>Gedung Pameran</v>
      </c>
      <c r="I140" s="86" t="str">
        <f ca="1" t="shared" si="141"/>
        <v> Halaman</v>
      </c>
      <c r="J140" s="86" t="str">
        <f ca="1" t="shared" si="2"/>
        <v>CLEANING SERVICE</v>
      </c>
      <c r="K140" s="86" t="str">
        <f ca="1" t="array" ref="K140">IFERROR(INDEX(MASTER!B:B,MATCH(G140,MASTER!A:A,0))/100," ")</f>
        <v> </v>
      </c>
      <c r="L140" s="68">
        <f ca="1" t="shared" si="3"/>
        <v>0</v>
      </c>
      <c r="M140" s="68" t="str">
        <f ca="1" t="shared" si="4"/>
        <v>1900 - WEEK 00</v>
      </c>
      <c r="N140" s="68" t="str">
        <f ca="1" t="shared" si="5"/>
        <v>1900 - MONTH 01</v>
      </c>
      <c r="O140" s="86" t="str">
        <f ca="1" t="shared" ref="O140:P140" si="151">IFERROR(AVERAGEIF(M:M,M140,$K:$K)," ")</f>
        <v> </v>
      </c>
      <c r="P140" s="86" t="str">
        <f ca="1" t="shared" si="151"/>
        <v> </v>
      </c>
      <c r="Q140" s="68" t="str">
        <f ca="1">IF(ISBLANK(A140)," ",IF(O140&gt;MASTER!$B$3/100,"SB",IF(O140&gt;MASTER!$B$4/100,"B",IF(O140&gt;MASTER!$B$5/100,"C","K"))))</f>
        <v>SB</v>
      </c>
      <c r="R140" s="68" t="str">
        <f ca="1">IF(ISBLANK(B140)," ",IF(P140&gt;MASTER!$B$3/100,"SB",IF(P140&gt;MASTER!$B$4/100,"B",IF(P140&gt;MASTER!$B$5/100,"C","K"))))</f>
        <v>SB</v>
      </c>
    </row>
    <row r="141" customHeight="1" spans="1:18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5">
        <f ca="1" t="shared" si="0"/>
        <v>6</v>
      </c>
      <c r="F141" s="68" t="str">
        <f ca="1">IF(ISBLANK(A141)," ",INDIRECT(ADDRESS(1,5+MOD(ROW()-2,COUNTA('Form Responses 1'!$1:$1)-4),,TRUE,"Form Responses 1")))</f>
        <v>Gedung Utama [Ruang Tamu]</v>
      </c>
      <c r="G141" s="68" t="e">
        <f ca="1">IF(ISBLANK(A141)," ",INDIRECT(ADDRESS(MATCH(A141,'Form Responses 1'!A:A,0),5+MOD(ROW()-2,COUNTA('Form Responses 1'!$1:$1)-4),,TRUE,"Form Responses 1")))</f>
        <v>#N/A</v>
      </c>
      <c r="H141" s="86" t="str">
        <f ca="1" t="shared" si="1"/>
        <v>Gedung Utama</v>
      </c>
      <c r="I141" s="86" t="str">
        <f ca="1" t="shared" si="141"/>
        <v>Ruang Tamu</v>
      </c>
      <c r="J141" s="86" t="str">
        <f ca="1" t="shared" si="2"/>
        <v>CLEANING SERVICE</v>
      </c>
      <c r="K141" s="86" t="str">
        <f ca="1" t="array" ref="K141">IFERROR(INDEX(MASTER!B:B,MATCH(G141,MASTER!A:A,0))/100," ")</f>
        <v> </v>
      </c>
      <c r="L141" s="68">
        <f ca="1" t="shared" si="3"/>
        <v>0</v>
      </c>
      <c r="M141" s="68" t="str">
        <f ca="1" t="shared" si="4"/>
        <v>1900 - WEEK 00</v>
      </c>
      <c r="N141" s="68" t="str">
        <f ca="1" t="shared" si="5"/>
        <v>1900 - MONTH 01</v>
      </c>
      <c r="O141" s="86" t="str">
        <f ca="1" t="shared" ref="O141:P141" si="152">IFERROR(AVERAGEIF(M:M,M141,$K:$K)," ")</f>
        <v> </v>
      </c>
      <c r="P141" s="86" t="str">
        <f ca="1" t="shared" si="152"/>
        <v> </v>
      </c>
      <c r="Q141" s="68" t="str">
        <f ca="1">IF(ISBLANK(A141)," ",IF(O141&gt;MASTER!$B$3/100,"SB",IF(O141&gt;MASTER!$B$4/100,"B",IF(O141&gt;MASTER!$B$5/100,"C","K"))))</f>
        <v>SB</v>
      </c>
      <c r="R141" s="68" t="str">
        <f ca="1">IF(ISBLANK(B141)," ",IF(P141&gt;MASTER!$B$3/100,"SB",IF(P141&gt;MASTER!$B$4/100,"B",IF(P141&gt;MASTER!$B$5/100,"C","K"))))</f>
        <v>SB</v>
      </c>
    </row>
    <row r="142" customHeight="1" spans="1:18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5">
        <f ca="1" t="shared" si="0"/>
        <v>6</v>
      </c>
      <c r="F142" s="68" t="str">
        <f ca="1">IF(ISBLANK(A142)," ",INDIRECT(ADDRESS(1,5+MOD(ROW()-2,COUNTA('Form Responses 1'!$1:$1)-4),,TRUE,"Form Responses 1")))</f>
        <v>Gedung Utama [ Ruang Penyimpanan Artefak]</v>
      </c>
      <c r="G142" s="68" t="e">
        <f ca="1">IF(ISBLANK(A142)," ",INDIRECT(ADDRESS(MATCH(A142,'Form Responses 1'!A:A,0),5+MOD(ROW()-2,COUNTA('Form Responses 1'!$1:$1)-4),,TRUE,"Form Responses 1")))</f>
        <v>#N/A</v>
      </c>
      <c r="H142" s="86" t="str">
        <f ca="1" t="shared" si="1"/>
        <v>Gedung Utama</v>
      </c>
      <c r="I142" s="86" t="str">
        <f ca="1" t="shared" si="141"/>
        <v> Ruang Penyimpanan Artefak</v>
      </c>
      <c r="J142" s="86" t="str">
        <f ca="1" t="shared" si="2"/>
        <v>CLEANING SERVICE</v>
      </c>
      <c r="K142" s="86" t="str">
        <f ca="1" t="array" ref="K142">IFERROR(INDEX(MASTER!B:B,MATCH(G142,MASTER!A:A,0))/100," ")</f>
        <v> </v>
      </c>
      <c r="L142" s="68">
        <f ca="1" t="shared" si="3"/>
        <v>0</v>
      </c>
      <c r="M142" s="68" t="str">
        <f ca="1" t="shared" si="4"/>
        <v>1900 - WEEK 00</v>
      </c>
      <c r="N142" s="68" t="str">
        <f ca="1" t="shared" si="5"/>
        <v>1900 - MONTH 01</v>
      </c>
      <c r="O142" s="86" t="str">
        <f ca="1" t="shared" ref="O142:P142" si="153">IFERROR(AVERAGEIF(M:M,M142,$K:$K)," ")</f>
        <v> </v>
      </c>
      <c r="P142" s="86" t="str">
        <f ca="1" t="shared" si="153"/>
        <v> </v>
      </c>
      <c r="Q142" s="68" t="str">
        <f ca="1">IF(ISBLANK(A142)," ",IF(O142&gt;MASTER!$B$3/100,"SB",IF(O142&gt;MASTER!$B$4/100,"B",IF(O142&gt;MASTER!$B$5/100,"C","K"))))</f>
        <v>SB</v>
      </c>
      <c r="R142" s="68" t="str">
        <f ca="1">IF(ISBLANK(B142)," ",IF(P142&gt;MASTER!$B$3/100,"SB",IF(P142&gt;MASTER!$B$4/100,"B",IF(P142&gt;MASTER!$B$5/100,"C","K"))))</f>
        <v>SB</v>
      </c>
    </row>
    <row r="143" customHeight="1" spans="1:18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5">
        <f ca="1" t="shared" si="0"/>
        <v>6</v>
      </c>
      <c r="F143" s="68" t="str">
        <f ca="1">IF(ISBLANK(A143)," ",INDIRECT(ADDRESS(1,5+MOD(ROW()-2,COUNTA('Form Responses 1'!$1:$1)-4),,TRUE,"Form Responses 1")))</f>
        <v>Gedung Utama [ Ruang Kerja]</v>
      </c>
      <c r="G143" s="68" t="e">
        <f ca="1">IF(ISBLANK(A143)," ",INDIRECT(ADDRESS(MATCH(A143,'Form Responses 1'!A:A,0),5+MOD(ROW()-2,COUNTA('Form Responses 1'!$1:$1)-4),,TRUE,"Form Responses 1")))</f>
        <v>#N/A</v>
      </c>
      <c r="H143" s="86" t="str">
        <f ca="1" t="shared" si="1"/>
        <v>Gedung Utama</v>
      </c>
      <c r="I143" s="86" t="str">
        <f ca="1" t="shared" si="141"/>
        <v> Ruang Kerja</v>
      </c>
      <c r="J143" s="86" t="str">
        <f ca="1" t="shared" si="2"/>
        <v>CLEANING SERVICE</v>
      </c>
      <c r="K143" s="86" t="str">
        <f ca="1" t="array" ref="K143">IFERROR(INDEX(MASTER!B:B,MATCH(G143,MASTER!A:A,0))/100," ")</f>
        <v> </v>
      </c>
      <c r="L143" s="68">
        <f ca="1" t="shared" si="3"/>
        <v>0</v>
      </c>
      <c r="M143" s="68" t="str">
        <f ca="1" t="shared" si="4"/>
        <v>1900 - WEEK 00</v>
      </c>
      <c r="N143" s="68" t="str">
        <f ca="1" t="shared" si="5"/>
        <v>1900 - MONTH 01</v>
      </c>
      <c r="O143" s="86" t="str">
        <f ca="1" t="shared" ref="O143:P143" si="154">IFERROR(AVERAGEIF(M:M,M143,$K:$K)," ")</f>
        <v> </v>
      </c>
      <c r="P143" s="86" t="str">
        <f ca="1" t="shared" si="154"/>
        <v> </v>
      </c>
      <c r="Q143" s="68" t="str">
        <f ca="1">IF(ISBLANK(A143)," ",IF(O143&gt;MASTER!$B$3/100,"SB",IF(O143&gt;MASTER!$B$4/100,"B",IF(O143&gt;MASTER!$B$5/100,"C","K"))))</f>
        <v>SB</v>
      </c>
      <c r="R143" s="68" t="str">
        <f ca="1">IF(ISBLANK(B143)," ",IF(P143&gt;MASTER!$B$3/100,"SB",IF(P143&gt;MASTER!$B$4/100,"B",IF(P143&gt;MASTER!$B$5/100,"C","K"))))</f>
        <v>SB</v>
      </c>
    </row>
    <row r="144" customHeight="1" spans="1:18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5">
        <f ca="1" t="shared" si="0"/>
        <v>6</v>
      </c>
      <c r="F144" s="68" t="str">
        <f ca="1">IF(ISBLANK(A144)," ",INDIRECT(ADDRESS(1,5+MOD(ROW()-2,COUNTA('Form Responses 1'!$1:$1)-4),,TRUE,"Form Responses 1")))</f>
        <v>Gedung Utama [ Toilet]</v>
      </c>
      <c r="G144" s="68" t="e">
        <f ca="1">IF(ISBLANK(A144)," ",INDIRECT(ADDRESS(MATCH(A144,'Form Responses 1'!A:A,0),5+MOD(ROW()-2,COUNTA('Form Responses 1'!$1:$1)-4),,TRUE,"Form Responses 1")))</f>
        <v>#N/A</v>
      </c>
      <c r="H144" s="86" t="str">
        <f ca="1" t="shared" si="1"/>
        <v>Gedung Utama</v>
      </c>
      <c r="I144" s="86" t="str">
        <f ca="1" t="shared" si="141"/>
        <v> Toilet</v>
      </c>
      <c r="J144" s="86" t="str">
        <f ca="1" t="shared" si="2"/>
        <v>CLEANING SERVICE</v>
      </c>
      <c r="K144" s="86" t="str">
        <f ca="1" t="array" ref="K144">IFERROR(INDEX(MASTER!B:B,MATCH(G144,MASTER!A:A,0))/100," ")</f>
        <v> </v>
      </c>
      <c r="L144" s="68">
        <f ca="1" t="shared" si="3"/>
        <v>0</v>
      </c>
      <c r="M144" s="68" t="str">
        <f ca="1" t="shared" si="4"/>
        <v>1900 - WEEK 00</v>
      </c>
      <c r="N144" s="68" t="str">
        <f ca="1" t="shared" si="5"/>
        <v>1900 - MONTH 01</v>
      </c>
      <c r="O144" s="86" t="str">
        <f ca="1" t="shared" ref="O144:P144" si="155">IFERROR(AVERAGEIF(M:M,M144,$K:$K)," ")</f>
        <v> </v>
      </c>
      <c r="P144" s="86" t="str">
        <f ca="1" t="shared" si="155"/>
        <v> </v>
      </c>
      <c r="Q144" s="68" t="str">
        <f ca="1">IF(ISBLANK(A144)," ",IF(O144&gt;MASTER!$B$3/100,"SB",IF(O144&gt;MASTER!$B$4/100,"B",IF(O144&gt;MASTER!$B$5/100,"C","K"))))</f>
        <v>SB</v>
      </c>
      <c r="R144" s="68" t="str">
        <f ca="1">IF(ISBLANK(B144)," ",IF(P144&gt;MASTER!$B$3/100,"SB",IF(P144&gt;MASTER!$B$4/100,"B",IF(P144&gt;MASTER!$B$5/100,"C","K"))))</f>
        <v>SB</v>
      </c>
    </row>
    <row r="145" customHeight="1" spans="1:18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5">
        <f ca="1" t="shared" si="0"/>
        <v>6</v>
      </c>
      <c r="F145" s="68" t="str">
        <f ca="1">IF(ISBLANK(A145)," ",INDIRECT(ADDRESS(1,5+MOD(ROW()-2,COUNTA('Form Responses 1'!$1:$1)-4),,TRUE,"Form Responses 1")))</f>
        <v>Gedung Utama [ Halaman]</v>
      </c>
      <c r="G145" s="68" t="e">
        <f ca="1">IF(ISBLANK(A145)," ",INDIRECT(ADDRESS(MATCH(A145,'Form Responses 1'!A:A,0),5+MOD(ROW()-2,COUNTA('Form Responses 1'!$1:$1)-4),,TRUE,"Form Responses 1")))</f>
        <v>#N/A</v>
      </c>
      <c r="H145" s="86" t="str">
        <f ca="1" t="shared" si="1"/>
        <v>Gedung Utama</v>
      </c>
      <c r="I145" s="86" t="str">
        <f ca="1" t="shared" si="141"/>
        <v> Halaman</v>
      </c>
      <c r="J145" s="86" t="str">
        <f ca="1" t="shared" si="2"/>
        <v>CLEANING SERVICE</v>
      </c>
      <c r="K145" s="86" t="str">
        <f ca="1" t="array" ref="K145">IFERROR(INDEX(MASTER!B:B,MATCH(G145,MASTER!A:A,0))/100," ")</f>
        <v> </v>
      </c>
      <c r="L145" s="68">
        <f ca="1" t="shared" si="3"/>
        <v>0</v>
      </c>
      <c r="M145" s="68" t="str">
        <f ca="1" t="shared" si="4"/>
        <v>1900 - WEEK 00</v>
      </c>
      <c r="N145" s="68" t="str">
        <f ca="1" t="shared" si="5"/>
        <v>1900 - MONTH 01</v>
      </c>
      <c r="O145" s="86" t="str">
        <f ca="1" t="shared" ref="O145:P145" si="156">IFERROR(AVERAGEIF(M:M,M145,$K:$K)," ")</f>
        <v> </v>
      </c>
      <c r="P145" s="86" t="str">
        <f ca="1" t="shared" si="156"/>
        <v> </v>
      </c>
      <c r="Q145" s="68" t="str">
        <f ca="1">IF(ISBLANK(A145)," ",IF(O145&gt;MASTER!$B$3/100,"SB",IF(O145&gt;MASTER!$B$4/100,"B",IF(O145&gt;MASTER!$B$5/100,"C","K"))))</f>
        <v>SB</v>
      </c>
      <c r="R145" s="68" t="str">
        <f ca="1">IF(ISBLANK(B145)," ",IF(P145&gt;MASTER!$B$3/100,"SB",IF(P145&gt;MASTER!$B$4/100,"B",IF(P145&gt;MASTER!$B$5/100,"C","K"))))</f>
        <v>SB</v>
      </c>
    </row>
    <row r="146" customHeight="1" spans="1:18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5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e">
        <f ca="1">IF(ISBLANK(A146)," ",INDIRECT(ADDRESS(MATCH(A146,'Form Responses 1'!A:A,0),5+MOD(ROW()-2,COUNTA('Form Responses 1'!$1:$1)-4),,TRUE,"Form Responses 1")))</f>
        <v>#N/A</v>
      </c>
      <c r="H146" s="86" t="str">
        <f ca="1" t="shared" si="1"/>
        <v>Security</v>
      </c>
      <c r="I146" s="86" t="str">
        <f ca="1" t="shared" si="141"/>
        <v>Security Functions</v>
      </c>
      <c r="J146" s="86" t="str">
        <f ca="1" t="shared" si="2"/>
        <v>SECURITY SERVICE</v>
      </c>
      <c r="K146" s="86" t="str">
        <f ca="1" t="array" ref="K146">IFERROR(INDEX(MASTER!B:B,MATCH(G146,MASTER!A:A,0))/100," ")</f>
        <v> </v>
      </c>
      <c r="L146" s="68">
        <f ca="1" t="shared" si="3"/>
        <v>0</v>
      </c>
      <c r="M146" s="68" t="str">
        <f ca="1" t="shared" si="4"/>
        <v>1900 - WEEK 00</v>
      </c>
      <c r="N146" s="68" t="str">
        <f ca="1" t="shared" si="5"/>
        <v>1900 - MONTH 01</v>
      </c>
      <c r="O146" s="86" t="str">
        <f ca="1" t="shared" ref="O146:P146" si="157">IFERROR(AVERAGEIF(M:M,M146,$K:$K)," ")</f>
        <v> </v>
      </c>
      <c r="P146" s="86" t="str">
        <f ca="1" t="shared" si="157"/>
        <v> </v>
      </c>
      <c r="Q146" s="68" t="str">
        <f ca="1">IF(ISBLANK(A146)," ",IF(O146&gt;MASTER!$B$3/100,"SB",IF(O146&gt;MASTER!$B$4/100,"B",IF(O146&gt;MASTER!$B$5/100,"C","K"))))</f>
        <v>SB</v>
      </c>
      <c r="R146" s="68" t="str">
        <f ca="1">IF(ISBLANK(B146)," ",IF(P146&gt;MASTER!$B$3/100,"SB",IF(P146&gt;MASTER!$B$4/100,"B",IF(P146&gt;MASTER!$B$5/100,"C","K"))))</f>
        <v>SB</v>
      </c>
    </row>
    <row r="147" customHeight="1" spans="1:18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5">
        <f ca="1" t="shared" si="0"/>
        <v>6</v>
      </c>
      <c r="F147" s="68" t="str">
        <f ca="1">IF(ISBLANK(A147)," ",INDIRECT(ADDRESS(1,5+MOD(ROW()-2,COUNTA('Form Responses 1'!$1:$1)-4),,TRUE,"Form Responses 1")))</f>
        <v>Gedung Pameran [Ruangan ]</v>
      </c>
      <c r="G147" s="68" t="e">
        <f ca="1">IF(ISBLANK(A147)," ",INDIRECT(ADDRESS(MATCH(A147,'Form Responses 1'!A:A,0),5+MOD(ROW()-2,COUNTA('Form Responses 1'!$1:$1)-4),,TRUE,"Form Responses 1")))</f>
        <v>#N/A</v>
      </c>
      <c r="H147" s="86" t="str">
        <f ca="1" t="shared" si="1"/>
        <v>Gedung Pameran</v>
      </c>
      <c r="I147" s="86" t="str">
        <f ca="1" t="shared" si="141"/>
        <v>Ruangan </v>
      </c>
      <c r="J147" s="86" t="str">
        <f ca="1" t="shared" si="2"/>
        <v>CLEANING SERVICE</v>
      </c>
      <c r="K147" s="86" t="str">
        <f ca="1" t="array" ref="K147">IFERROR(INDEX(MASTER!B:B,MATCH(G147,MASTER!A:A,0))/100," ")</f>
        <v> </v>
      </c>
      <c r="L147" s="68">
        <f ca="1" t="shared" si="3"/>
        <v>0</v>
      </c>
      <c r="M147" s="68" t="str">
        <f ca="1" t="shared" si="4"/>
        <v>1900 - WEEK 00</v>
      </c>
      <c r="N147" s="68" t="str">
        <f ca="1" t="shared" si="5"/>
        <v>1900 - MONTH 01</v>
      </c>
      <c r="O147" s="86" t="str">
        <f ca="1" t="shared" ref="O147:P147" si="158">IFERROR(AVERAGEIF(M:M,M147,$K:$K)," ")</f>
        <v> </v>
      </c>
      <c r="P147" s="86" t="str">
        <f ca="1" t="shared" si="158"/>
        <v> </v>
      </c>
      <c r="Q147" s="68" t="str">
        <f ca="1">IF(ISBLANK(A147)," ",IF(O147&gt;MASTER!$B$3/100,"SB",IF(O147&gt;MASTER!$B$4/100,"B",IF(O147&gt;MASTER!$B$5/100,"C","K"))))</f>
        <v>SB</v>
      </c>
      <c r="R147" s="68" t="str">
        <f ca="1">IF(ISBLANK(B147)," ",IF(P147&gt;MASTER!$B$3/100,"SB",IF(P147&gt;MASTER!$B$4/100,"B",IF(P147&gt;MASTER!$B$5/100,"C","K"))))</f>
        <v>SB</v>
      </c>
    </row>
    <row r="148" customHeight="1" spans="1:18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5">
        <f ca="1" t="shared" si="0"/>
        <v>6</v>
      </c>
      <c r="F148" s="68" t="str">
        <f ca="1">IF(ISBLANK(A148)," ",INDIRECT(ADDRESS(1,5+MOD(ROW()-2,COUNTA('Form Responses 1'!$1:$1)-4),,TRUE,"Form Responses 1")))</f>
        <v>Gedung Pameran [Toilet]</v>
      </c>
      <c r="G148" s="68" t="e">
        <f ca="1">IF(ISBLANK(A148)," ",INDIRECT(ADDRESS(MATCH(A148,'Form Responses 1'!A:A,0),5+MOD(ROW()-2,COUNTA('Form Responses 1'!$1:$1)-4),,TRUE,"Form Responses 1")))</f>
        <v>#N/A</v>
      </c>
      <c r="H148" s="86" t="str">
        <f ca="1" t="shared" si="1"/>
        <v>Gedung Pameran</v>
      </c>
      <c r="I148" s="86" t="str">
        <f ca="1" t="shared" si="141"/>
        <v>Toilet</v>
      </c>
      <c r="J148" s="86" t="str">
        <f ca="1" t="shared" si="2"/>
        <v>CLEANING SERVICE</v>
      </c>
      <c r="K148" s="86" t="str">
        <f ca="1" t="array" ref="K148">IFERROR(INDEX(MASTER!B:B,MATCH(G148,MASTER!A:A,0))/100," ")</f>
        <v> </v>
      </c>
      <c r="L148" s="68">
        <f ca="1" t="shared" si="3"/>
        <v>0</v>
      </c>
      <c r="M148" s="68" t="str">
        <f ca="1" t="shared" si="4"/>
        <v>1900 - WEEK 00</v>
      </c>
      <c r="N148" s="68" t="str">
        <f ca="1" t="shared" si="5"/>
        <v>1900 - MONTH 01</v>
      </c>
      <c r="O148" s="86" t="str">
        <f ca="1" t="shared" ref="O148:P148" si="159">IFERROR(AVERAGEIF(M:M,M148,$K:$K)," ")</f>
        <v> </v>
      </c>
      <c r="P148" s="86" t="str">
        <f ca="1" t="shared" si="159"/>
        <v> </v>
      </c>
      <c r="Q148" s="68" t="str">
        <f ca="1">IF(ISBLANK(A148)," ",IF(O148&gt;MASTER!$B$3/100,"SB",IF(O148&gt;MASTER!$B$4/100,"B",IF(O148&gt;MASTER!$B$5/100,"C","K"))))</f>
        <v>SB</v>
      </c>
      <c r="R148" s="68" t="str">
        <f ca="1">IF(ISBLANK(B148)," ",IF(P148&gt;MASTER!$B$3/100,"SB",IF(P148&gt;MASTER!$B$4/100,"B",IF(P148&gt;MASTER!$B$5/100,"C","K"))))</f>
        <v>SB</v>
      </c>
    </row>
    <row r="149" customHeight="1" spans="1:18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5">
        <f ca="1" t="shared" si="0"/>
        <v>6</v>
      </c>
      <c r="F149" s="68" t="str">
        <f ca="1">IF(ISBLANK(A149)," ",INDIRECT(ADDRESS(1,5+MOD(ROW()-2,COUNTA('Form Responses 1'!$1:$1)-4),,TRUE,"Form Responses 1")))</f>
        <v>Gedung Pameran [ Halaman]</v>
      </c>
      <c r="G149" s="68" t="e">
        <f ca="1">IF(ISBLANK(A149)," ",INDIRECT(ADDRESS(MATCH(A149,'Form Responses 1'!A:A,0),5+MOD(ROW()-2,COUNTA('Form Responses 1'!$1:$1)-4),,TRUE,"Form Responses 1")))</f>
        <v>#N/A</v>
      </c>
      <c r="H149" s="86" t="str">
        <f ca="1" t="shared" si="1"/>
        <v>Gedung Pameran</v>
      </c>
      <c r="I149" s="86" t="str">
        <f ca="1" t="shared" si="141"/>
        <v> Halaman</v>
      </c>
      <c r="J149" s="86" t="str">
        <f ca="1" t="shared" si="2"/>
        <v>CLEANING SERVICE</v>
      </c>
      <c r="K149" s="86" t="str">
        <f ca="1" t="array" ref="K149">IFERROR(INDEX(MASTER!B:B,MATCH(G149,MASTER!A:A,0))/100," ")</f>
        <v> </v>
      </c>
      <c r="L149" s="68">
        <f ca="1" t="shared" si="3"/>
        <v>0</v>
      </c>
      <c r="M149" s="68" t="str">
        <f ca="1" t="shared" si="4"/>
        <v>1900 - WEEK 00</v>
      </c>
      <c r="N149" s="68" t="str">
        <f ca="1" t="shared" si="5"/>
        <v>1900 - MONTH 01</v>
      </c>
      <c r="O149" s="86" t="str">
        <f ca="1" t="shared" ref="O149:P149" si="160">IFERROR(AVERAGEIF(M:M,M149,$K:$K)," ")</f>
        <v> </v>
      </c>
      <c r="P149" s="86" t="str">
        <f ca="1" t="shared" si="160"/>
        <v> </v>
      </c>
      <c r="Q149" s="68" t="str">
        <f ca="1">IF(ISBLANK(A149)," ",IF(O149&gt;MASTER!$B$3/100,"SB",IF(O149&gt;MASTER!$B$4/100,"B",IF(O149&gt;MASTER!$B$5/100,"C","K"))))</f>
        <v>SB</v>
      </c>
      <c r="R149" s="68" t="str">
        <f ca="1">IF(ISBLANK(B149)," ",IF(P149&gt;MASTER!$B$3/100,"SB",IF(P149&gt;MASTER!$B$4/100,"B",IF(P149&gt;MASTER!$B$5/100,"C","K"))))</f>
        <v>SB</v>
      </c>
    </row>
    <row r="150" customHeight="1" spans="1:18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5">
        <f ca="1" t="shared" si="0"/>
        <v>6</v>
      </c>
      <c r="F150" s="68" t="str">
        <f ca="1">IF(ISBLANK(A150)," ",INDIRECT(ADDRESS(1,5+MOD(ROW()-2,COUNTA('Form Responses 1'!$1:$1)-4),,TRUE,"Form Responses 1")))</f>
        <v>Gedung Utama [Ruang Tamu]</v>
      </c>
      <c r="G150" s="68" t="e">
        <f ca="1">IF(ISBLANK(A150)," ",INDIRECT(ADDRESS(MATCH(A150,'Form Responses 1'!A:A,0),5+MOD(ROW()-2,COUNTA('Form Responses 1'!$1:$1)-4),,TRUE,"Form Responses 1")))</f>
        <v>#N/A</v>
      </c>
      <c r="H150" s="86" t="str">
        <f ca="1" t="shared" si="1"/>
        <v>Gedung Utama</v>
      </c>
      <c r="I150" s="86" t="str">
        <f ca="1" t="shared" si="141"/>
        <v>Ruang Tamu</v>
      </c>
      <c r="J150" s="86" t="str">
        <f ca="1" t="shared" si="2"/>
        <v>CLEANING SERVICE</v>
      </c>
      <c r="K150" s="86" t="str">
        <f ca="1" t="array" ref="K150">IFERROR(INDEX(MASTER!B:B,MATCH(G150,MASTER!A:A,0))/100," ")</f>
        <v> </v>
      </c>
      <c r="L150" s="68">
        <f ca="1" t="shared" si="3"/>
        <v>0</v>
      </c>
      <c r="M150" s="68" t="str">
        <f ca="1" t="shared" si="4"/>
        <v>1900 - WEEK 00</v>
      </c>
      <c r="N150" s="68" t="str">
        <f ca="1" t="shared" si="5"/>
        <v>1900 - MONTH 01</v>
      </c>
      <c r="O150" s="86" t="str">
        <f ca="1" t="shared" ref="O150:P150" si="161">IFERROR(AVERAGEIF(M:M,M150,$K:$K)," ")</f>
        <v> </v>
      </c>
      <c r="P150" s="86" t="str">
        <f ca="1" t="shared" si="161"/>
        <v> </v>
      </c>
      <c r="Q150" s="68" t="str">
        <f ca="1">IF(ISBLANK(A150)," ",IF(O150&gt;MASTER!$B$3/100,"SB",IF(O150&gt;MASTER!$B$4/100,"B",IF(O150&gt;MASTER!$B$5/100,"C","K"))))</f>
        <v>SB</v>
      </c>
      <c r="R150" s="68" t="str">
        <f ca="1">IF(ISBLANK(B150)," ",IF(P150&gt;MASTER!$B$3/100,"SB",IF(P150&gt;MASTER!$B$4/100,"B",IF(P150&gt;MASTER!$B$5/100,"C","K"))))</f>
        <v>SB</v>
      </c>
    </row>
    <row r="151" customHeight="1" spans="1:18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5">
        <f ca="1" t="shared" si="0"/>
        <v>6</v>
      </c>
      <c r="F151" s="68" t="str">
        <f ca="1">IF(ISBLANK(A151)," ",INDIRECT(ADDRESS(1,5+MOD(ROW()-2,COUNTA('Form Responses 1'!$1:$1)-4),,TRUE,"Form Responses 1")))</f>
        <v>Gedung Utama [ Ruang Penyimpanan Artefak]</v>
      </c>
      <c r="G151" s="68" t="e">
        <f ca="1">IF(ISBLANK(A151)," ",INDIRECT(ADDRESS(MATCH(A151,'Form Responses 1'!A:A,0),5+MOD(ROW()-2,COUNTA('Form Responses 1'!$1:$1)-4),,TRUE,"Form Responses 1")))</f>
        <v>#N/A</v>
      </c>
      <c r="H151" s="86" t="str">
        <f ca="1" t="shared" si="1"/>
        <v>Gedung Utama</v>
      </c>
      <c r="I151" s="86" t="str">
        <f ca="1" t="shared" si="141"/>
        <v> Ruang Penyimpanan Artefak</v>
      </c>
      <c r="J151" s="86" t="str">
        <f ca="1" t="shared" si="2"/>
        <v>CLEANING SERVICE</v>
      </c>
      <c r="K151" s="86" t="str">
        <f ca="1" t="array" ref="K151">IFERROR(INDEX(MASTER!B:B,MATCH(G151,MASTER!A:A,0))/100," ")</f>
        <v> </v>
      </c>
      <c r="L151" s="68">
        <f ca="1" t="shared" si="3"/>
        <v>0</v>
      </c>
      <c r="M151" s="68" t="str">
        <f ca="1" t="shared" si="4"/>
        <v>1900 - WEEK 00</v>
      </c>
      <c r="N151" s="68" t="str">
        <f ca="1" t="shared" si="5"/>
        <v>1900 - MONTH 01</v>
      </c>
      <c r="O151" s="86" t="str">
        <f ca="1" t="shared" ref="O151:P151" si="162">IFERROR(AVERAGEIF(M:M,M151,$K:$K)," ")</f>
        <v> </v>
      </c>
      <c r="P151" s="86" t="str">
        <f ca="1" t="shared" si="162"/>
        <v> </v>
      </c>
      <c r="Q151" s="68" t="str">
        <f ca="1">IF(ISBLANK(A151)," ",IF(O151&gt;MASTER!$B$3/100,"SB",IF(O151&gt;MASTER!$B$4/100,"B",IF(O151&gt;MASTER!$B$5/100,"C","K"))))</f>
        <v>SB</v>
      </c>
      <c r="R151" s="68" t="str">
        <f ca="1">IF(ISBLANK(B151)," ",IF(P151&gt;MASTER!$B$3/100,"SB",IF(P151&gt;MASTER!$B$4/100,"B",IF(P151&gt;MASTER!$B$5/100,"C","K"))))</f>
        <v>SB</v>
      </c>
    </row>
    <row r="152" customHeight="1" spans="1:18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5">
        <f ca="1" t="shared" si="0"/>
        <v>6</v>
      </c>
      <c r="F152" s="68" t="str">
        <f ca="1">IF(ISBLANK(A152)," ",INDIRECT(ADDRESS(1,5+MOD(ROW()-2,COUNTA('Form Responses 1'!$1:$1)-4),,TRUE,"Form Responses 1")))</f>
        <v>Gedung Utama [ Ruang Kerja]</v>
      </c>
      <c r="G152" s="68" t="e">
        <f ca="1">IF(ISBLANK(A152)," ",INDIRECT(ADDRESS(MATCH(A152,'Form Responses 1'!A:A,0),5+MOD(ROW()-2,COUNTA('Form Responses 1'!$1:$1)-4),,TRUE,"Form Responses 1")))</f>
        <v>#N/A</v>
      </c>
      <c r="H152" s="86" t="str">
        <f ca="1" t="shared" si="1"/>
        <v>Gedung Utama</v>
      </c>
      <c r="I152" s="86" t="str">
        <f ca="1" t="shared" si="141"/>
        <v> Ruang Kerja</v>
      </c>
      <c r="J152" s="86" t="str">
        <f ca="1" t="shared" si="2"/>
        <v>CLEANING SERVICE</v>
      </c>
      <c r="K152" s="86" t="str">
        <f ca="1" t="array" ref="K152">IFERROR(INDEX(MASTER!B:B,MATCH(G152,MASTER!A:A,0))/100," ")</f>
        <v> </v>
      </c>
      <c r="L152" s="68">
        <f ca="1" t="shared" si="3"/>
        <v>0</v>
      </c>
      <c r="M152" s="68" t="str">
        <f ca="1" t="shared" si="4"/>
        <v>1900 - WEEK 00</v>
      </c>
      <c r="N152" s="68" t="str">
        <f ca="1" t="shared" si="5"/>
        <v>1900 - MONTH 01</v>
      </c>
      <c r="O152" s="86" t="str">
        <f ca="1" t="shared" ref="O152:P152" si="163">IFERROR(AVERAGEIF(M:M,M152,$K:$K)," ")</f>
        <v> </v>
      </c>
      <c r="P152" s="86" t="str">
        <f ca="1" t="shared" si="163"/>
        <v> </v>
      </c>
      <c r="Q152" s="68" t="str">
        <f ca="1">IF(ISBLANK(A152)," ",IF(O152&gt;MASTER!$B$3/100,"SB",IF(O152&gt;MASTER!$B$4/100,"B",IF(O152&gt;MASTER!$B$5/100,"C","K"))))</f>
        <v>SB</v>
      </c>
      <c r="R152" s="68" t="str">
        <f ca="1">IF(ISBLANK(B152)," ",IF(P152&gt;MASTER!$B$3/100,"SB",IF(P152&gt;MASTER!$B$4/100,"B",IF(P152&gt;MASTER!$B$5/100,"C","K"))))</f>
        <v>SB</v>
      </c>
    </row>
    <row r="153" customHeight="1" spans="1:18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5">
        <f ca="1" t="shared" si="0"/>
        <v>6</v>
      </c>
      <c r="F153" s="68" t="str">
        <f ca="1">IF(ISBLANK(A153)," ",INDIRECT(ADDRESS(1,5+MOD(ROW()-2,COUNTA('Form Responses 1'!$1:$1)-4),,TRUE,"Form Responses 1")))</f>
        <v>Gedung Utama [ Toilet]</v>
      </c>
      <c r="G153" s="68" t="e">
        <f ca="1">IF(ISBLANK(A153)," ",INDIRECT(ADDRESS(MATCH(A153,'Form Responses 1'!A:A,0),5+MOD(ROW()-2,COUNTA('Form Responses 1'!$1:$1)-4),,TRUE,"Form Responses 1")))</f>
        <v>#N/A</v>
      </c>
      <c r="H153" s="86" t="str">
        <f ca="1" t="shared" si="1"/>
        <v>Gedung Utama</v>
      </c>
      <c r="I153" s="86" t="str">
        <f ca="1" t="shared" si="141"/>
        <v> Toilet</v>
      </c>
      <c r="J153" s="86" t="str">
        <f ca="1" t="shared" si="2"/>
        <v>CLEANING SERVICE</v>
      </c>
      <c r="K153" s="86" t="str">
        <f ca="1" t="array" ref="K153">IFERROR(INDEX(MASTER!B:B,MATCH(G153,MASTER!A:A,0))/100," ")</f>
        <v> </v>
      </c>
      <c r="L153" s="68">
        <f ca="1" t="shared" si="3"/>
        <v>0</v>
      </c>
      <c r="M153" s="68" t="str">
        <f ca="1" t="shared" si="4"/>
        <v>1900 - WEEK 00</v>
      </c>
      <c r="N153" s="68" t="str">
        <f ca="1" t="shared" si="5"/>
        <v>1900 - MONTH 01</v>
      </c>
      <c r="O153" s="86" t="str">
        <f ca="1" t="shared" ref="O153:P153" si="164">IFERROR(AVERAGEIF(M:M,M153,$K:$K)," ")</f>
        <v> </v>
      </c>
      <c r="P153" s="86" t="str">
        <f ca="1" t="shared" si="164"/>
        <v> </v>
      </c>
      <c r="Q153" s="68" t="str">
        <f ca="1">IF(ISBLANK(A153)," ",IF(O153&gt;MASTER!$B$3/100,"SB",IF(O153&gt;MASTER!$B$4/100,"B",IF(O153&gt;MASTER!$B$5/100,"C","K"))))</f>
        <v>SB</v>
      </c>
      <c r="R153" s="68" t="str">
        <f ca="1">IF(ISBLANK(B153)," ",IF(P153&gt;MASTER!$B$3/100,"SB",IF(P153&gt;MASTER!$B$4/100,"B",IF(P153&gt;MASTER!$B$5/100,"C","K"))))</f>
        <v>SB</v>
      </c>
    </row>
    <row r="154" customHeight="1" spans="1:18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5">
        <f ca="1" t="shared" si="0"/>
        <v>6</v>
      </c>
      <c r="F154" s="68" t="str">
        <f ca="1">IF(ISBLANK(A154)," ",INDIRECT(ADDRESS(1,5+MOD(ROW()-2,COUNTA('Form Responses 1'!$1:$1)-4),,TRUE,"Form Responses 1")))</f>
        <v>Gedung Utama [ Halaman]</v>
      </c>
      <c r="G154" s="68" t="e">
        <f ca="1">IF(ISBLANK(A154)," ",INDIRECT(ADDRESS(MATCH(A154,'Form Responses 1'!A:A,0),5+MOD(ROW()-2,COUNTA('Form Responses 1'!$1:$1)-4),,TRUE,"Form Responses 1")))</f>
        <v>#N/A</v>
      </c>
      <c r="H154" s="86" t="str">
        <f ca="1" t="shared" si="1"/>
        <v>Gedung Utama</v>
      </c>
      <c r="I154" s="86" t="str">
        <f ca="1" t="shared" si="141"/>
        <v> Halaman</v>
      </c>
      <c r="J154" s="86" t="str">
        <f ca="1" t="shared" si="2"/>
        <v>CLEANING SERVICE</v>
      </c>
      <c r="K154" s="86" t="str">
        <f ca="1" t="array" ref="K154">IFERROR(INDEX(MASTER!B:B,MATCH(G154,MASTER!A:A,0))/100," ")</f>
        <v> </v>
      </c>
      <c r="L154" s="68">
        <f ca="1" t="shared" si="3"/>
        <v>0</v>
      </c>
      <c r="M154" s="68" t="str">
        <f ca="1" t="shared" si="4"/>
        <v>1900 - WEEK 00</v>
      </c>
      <c r="N154" s="68" t="str">
        <f ca="1" t="shared" si="5"/>
        <v>1900 - MONTH 01</v>
      </c>
      <c r="O154" s="86" t="str">
        <f ca="1" t="shared" ref="O154:P154" si="165">IFERROR(AVERAGEIF(M:M,M154,$K:$K)," ")</f>
        <v> </v>
      </c>
      <c r="P154" s="86" t="str">
        <f ca="1" t="shared" si="165"/>
        <v> </v>
      </c>
      <c r="Q154" s="68" t="str">
        <f ca="1">IF(ISBLANK(A154)," ",IF(O154&gt;MASTER!$B$3/100,"SB",IF(O154&gt;MASTER!$B$4/100,"B",IF(O154&gt;MASTER!$B$5/100,"C","K"))))</f>
        <v>SB</v>
      </c>
      <c r="R154" s="68" t="str">
        <f ca="1">IF(ISBLANK(B154)," ",IF(P154&gt;MASTER!$B$3/100,"SB",IF(P154&gt;MASTER!$B$4/100,"B",IF(P154&gt;MASTER!$B$5/100,"C","K"))))</f>
        <v>SB</v>
      </c>
    </row>
    <row r="155" customHeight="1" spans="1:18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5">
        <f ca="1" t="shared" si="0"/>
        <v>6</v>
      </c>
      <c r="F155" s="68" t="str">
        <f ca="1">IF(ISBLANK(A155)," ",INDIRECT(ADDRESS(1,5+MOD(ROW()-2,COUNTA('Form Responses 1'!$1:$1)-4),,TRUE,"Form Responses 1")))</f>
        <v>Security [Security Functions]</v>
      </c>
      <c r="G155" s="68" t="e">
        <f ca="1">IF(ISBLANK(A155)," ",INDIRECT(ADDRESS(MATCH(A155,'Form Responses 1'!A:A,0),5+MOD(ROW()-2,COUNTA('Form Responses 1'!$1:$1)-4),,TRUE,"Form Responses 1")))</f>
        <v>#N/A</v>
      </c>
      <c r="H155" s="86" t="str">
        <f ca="1" t="shared" si="1"/>
        <v>Security</v>
      </c>
      <c r="I155" s="86" t="str">
        <f ca="1" t="shared" si="141"/>
        <v>Security Functions</v>
      </c>
      <c r="J155" s="86" t="str">
        <f ca="1" t="shared" si="2"/>
        <v>SECURITY SERVICE</v>
      </c>
      <c r="K155" s="86" t="str">
        <f ca="1" t="array" ref="K155">IFERROR(INDEX(MASTER!B:B,MATCH(G155,MASTER!A:A,0))/100," ")</f>
        <v> </v>
      </c>
      <c r="L155" s="68">
        <f ca="1" t="shared" si="3"/>
        <v>0</v>
      </c>
      <c r="M155" s="68" t="str">
        <f ca="1" t="shared" si="4"/>
        <v>1900 - WEEK 00</v>
      </c>
      <c r="N155" s="68" t="str">
        <f ca="1" t="shared" si="5"/>
        <v>1900 - MONTH 01</v>
      </c>
      <c r="O155" s="86" t="str">
        <f ca="1" t="shared" ref="O155:P155" si="166">IFERROR(AVERAGEIF(M:M,M155,$K:$K)," ")</f>
        <v> </v>
      </c>
      <c r="P155" s="86" t="str">
        <f ca="1" t="shared" si="166"/>
        <v> </v>
      </c>
      <c r="Q155" s="68" t="str">
        <f ca="1">IF(ISBLANK(A155)," ",IF(O155&gt;MASTER!$B$3/100,"SB",IF(O155&gt;MASTER!$B$4/100,"B",IF(O155&gt;MASTER!$B$5/100,"C","K"))))</f>
        <v>SB</v>
      </c>
      <c r="R155" s="68" t="str">
        <f ca="1">IF(ISBLANK(B155)," ",IF(P155&gt;MASTER!$B$3/100,"SB",IF(P155&gt;MASTER!$B$4/100,"B",IF(P155&gt;MASTER!$B$5/100,"C","K"))))</f>
        <v>SB</v>
      </c>
    </row>
    <row r="156" customHeight="1" spans="1:18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5">
        <f ca="1" t="shared" si="0"/>
        <v>6</v>
      </c>
      <c r="F156" s="68" t="str">
        <f ca="1">IF(ISBLANK(A156)," ",INDIRECT(ADDRESS(1,5+MOD(ROW()-2,COUNTA('Form Responses 1'!$1:$1)-4),,TRUE,"Form Responses 1")))</f>
        <v>Gedung Pameran [Ruangan ]</v>
      </c>
      <c r="G156" s="68" t="e">
        <f ca="1">IF(ISBLANK(A156)," ",INDIRECT(ADDRESS(MATCH(A156,'Form Responses 1'!A:A,0),5+MOD(ROW()-2,COUNTA('Form Responses 1'!$1:$1)-4),,TRUE,"Form Responses 1")))</f>
        <v>#N/A</v>
      </c>
      <c r="H156" s="86" t="str">
        <f ca="1" t="shared" si="1"/>
        <v>Gedung Pameran</v>
      </c>
      <c r="I156" s="86" t="str">
        <f ca="1" t="shared" si="141"/>
        <v>Ruangan </v>
      </c>
      <c r="J156" s="86" t="str">
        <f ca="1" t="shared" si="2"/>
        <v>CLEANING SERVICE</v>
      </c>
      <c r="K156" s="86" t="str">
        <f ca="1" t="array" ref="K156">IFERROR(INDEX(MASTER!B:B,MATCH(G156,MASTER!A:A,0))/100," ")</f>
        <v> </v>
      </c>
      <c r="L156" s="68">
        <f ca="1" t="shared" si="3"/>
        <v>0</v>
      </c>
      <c r="M156" s="68" t="str">
        <f ca="1" t="shared" si="4"/>
        <v>1900 - WEEK 00</v>
      </c>
      <c r="N156" s="68" t="str">
        <f ca="1" t="shared" si="5"/>
        <v>1900 - MONTH 01</v>
      </c>
      <c r="O156" s="86" t="str">
        <f ca="1" t="shared" ref="O156:P156" si="167">IFERROR(AVERAGEIF(M:M,M156,$K:$K)," ")</f>
        <v> </v>
      </c>
      <c r="P156" s="86" t="str">
        <f ca="1" t="shared" si="167"/>
        <v> </v>
      </c>
      <c r="Q156" s="68" t="str">
        <f ca="1">IF(ISBLANK(A156)," ",IF(O156&gt;MASTER!$B$3/100,"SB",IF(O156&gt;MASTER!$B$4/100,"B",IF(O156&gt;MASTER!$B$5/100,"C","K"))))</f>
        <v>SB</v>
      </c>
      <c r="R156" s="68" t="str">
        <f ca="1">IF(ISBLANK(B156)," ",IF(P156&gt;MASTER!$B$3/100,"SB",IF(P156&gt;MASTER!$B$4/100,"B",IF(P156&gt;MASTER!$B$5/100,"C","K"))))</f>
        <v>SB</v>
      </c>
    </row>
    <row r="157" customHeight="1" spans="1:18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5">
        <f ca="1" t="shared" si="0"/>
        <v>6</v>
      </c>
      <c r="F157" s="68" t="str">
        <f ca="1">IF(ISBLANK(A157)," ",INDIRECT(ADDRESS(1,5+MOD(ROW()-2,COUNTA('Form Responses 1'!$1:$1)-4),,TRUE,"Form Responses 1")))</f>
        <v>Gedung Pameran [Toilet]</v>
      </c>
      <c r="G157" s="68" t="e">
        <f ca="1">IF(ISBLANK(A157)," ",INDIRECT(ADDRESS(MATCH(A157,'Form Responses 1'!A:A,0),5+MOD(ROW()-2,COUNTA('Form Responses 1'!$1:$1)-4),,TRUE,"Form Responses 1")))</f>
        <v>#N/A</v>
      </c>
      <c r="H157" s="86" t="str">
        <f ca="1" t="shared" si="1"/>
        <v>Gedung Pameran</v>
      </c>
      <c r="I157" s="86" t="str">
        <f ca="1" t="shared" si="141"/>
        <v>Toilet</v>
      </c>
      <c r="J157" s="86" t="str">
        <f ca="1" t="shared" si="2"/>
        <v>CLEANING SERVICE</v>
      </c>
      <c r="K157" s="86" t="str">
        <f ca="1" t="array" ref="K157">IFERROR(INDEX(MASTER!B:B,MATCH(G157,MASTER!A:A,0))/100," ")</f>
        <v> </v>
      </c>
      <c r="L157" s="68">
        <f ca="1" t="shared" si="3"/>
        <v>0</v>
      </c>
      <c r="M157" s="68" t="str">
        <f ca="1" t="shared" si="4"/>
        <v>1900 - WEEK 00</v>
      </c>
      <c r="N157" s="68" t="str">
        <f ca="1" t="shared" si="5"/>
        <v>1900 - MONTH 01</v>
      </c>
      <c r="O157" s="86" t="str">
        <f ca="1" t="shared" ref="O157:P157" si="168">IFERROR(AVERAGEIF(M:M,M157,$K:$K)," ")</f>
        <v> </v>
      </c>
      <c r="P157" s="86" t="str">
        <f ca="1" t="shared" si="168"/>
        <v> </v>
      </c>
      <c r="Q157" s="68" t="str">
        <f ca="1">IF(ISBLANK(A157)," ",IF(O157&gt;MASTER!$B$3/100,"SB",IF(O157&gt;MASTER!$B$4/100,"B",IF(O157&gt;MASTER!$B$5/100,"C","K"))))</f>
        <v>SB</v>
      </c>
      <c r="R157" s="68" t="str">
        <f ca="1">IF(ISBLANK(B157)," ",IF(P157&gt;MASTER!$B$3/100,"SB",IF(P157&gt;MASTER!$B$4/100,"B",IF(P157&gt;MASTER!$B$5/100,"C","K"))))</f>
        <v>SB</v>
      </c>
    </row>
    <row r="158" customHeight="1" spans="1:18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5">
        <f ca="1" t="shared" si="0"/>
        <v>6</v>
      </c>
      <c r="F158" s="68" t="str">
        <f ca="1">IF(ISBLANK(A158)," ",INDIRECT(ADDRESS(1,5+MOD(ROW()-2,COUNTA('Form Responses 1'!$1:$1)-4),,TRUE,"Form Responses 1")))</f>
        <v>Gedung Pameran [ Halaman]</v>
      </c>
      <c r="G158" s="68" t="e">
        <f ca="1">IF(ISBLANK(A158)," ",INDIRECT(ADDRESS(MATCH(A158,'Form Responses 1'!A:A,0),5+MOD(ROW()-2,COUNTA('Form Responses 1'!$1:$1)-4),,TRUE,"Form Responses 1")))</f>
        <v>#N/A</v>
      </c>
      <c r="H158" s="86" t="str">
        <f ca="1" t="shared" si="1"/>
        <v>Gedung Pameran</v>
      </c>
      <c r="I158" s="86" t="str">
        <f ca="1" t="shared" si="141"/>
        <v> Halaman</v>
      </c>
      <c r="J158" s="86" t="str">
        <f ca="1" t="shared" si="2"/>
        <v>CLEANING SERVICE</v>
      </c>
      <c r="K158" s="86" t="str">
        <f ca="1" t="array" ref="K158">IFERROR(INDEX(MASTER!B:B,MATCH(G158,MASTER!A:A,0))/100," ")</f>
        <v> </v>
      </c>
      <c r="L158" s="68">
        <f ca="1" t="shared" si="3"/>
        <v>0</v>
      </c>
      <c r="M158" s="68" t="str">
        <f ca="1" t="shared" si="4"/>
        <v>1900 - WEEK 00</v>
      </c>
      <c r="N158" s="68" t="str">
        <f ca="1" t="shared" si="5"/>
        <v>1900 - MONTH 01</v>
      </c>
      <c r="O158" s="86" t="str">
        <f ca="1" t="shared" ref="O158:P158" si="169">IFERROR(AVERAGEIF(M:M,M158,$K:$K)," ")</f>
        <v> </v>
      </c>
      <c r="P158" s="86" t="str">
        <f ca="1" t="shared" si="169"/>
        <v> </v>
      </c>
      <c r="Q158" s="68" t="str">
        <f ca="1">IF(ISBLANK(A158)," ",IF(O158&gt;MASTER!$B$3/100,"SB",IF(O158&gt;MASTER!$B$4/100,"B",IF(O158&gt;MASTER!$B$5/100,"C","K"))))</f>
        <v>SB</v>
      </c>
      <c r="R158" s="68" t="str">
        <f ca="1">IF(ISBLANK(B158)," ",IF(P158&gt;MASTER!$B$3/100,"SB",IF(P158&gt;MASTER!$B$4/100,"B",IF(P158&gt;MASTER!$B$5/100,"C","K"))))</f>
        <v>SB</v>
      </c>
    </row>
    <row r="159" customHeight="1" spans="1:18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5">
        <f ca="1" t="shared" si="0"/>
        <v>6</v>
      </c>
      <c r="F159" s="68" t="str">
        <f ca="1">IF(ISBLANK(A159)," ",INDIRECT(ADDRESS(1,5+MOD(ROW()-2,COUNTA('Form Responses 1'!$1:$1)-4),,TRUE,"Form Responses 1")))</f>
        <v>Gedung Utama [Ruang Tamu]</v>
      </c>
      <c r="G159" s="68" t="e">
        <f ca="1">IF(ISBLANK(A159)," ",INDIRECT(ADDRESS(MATCH(A159,'Form Responses 1'!A:A,0),5+MOD(ROW()-2,COUNTA('Form Responses 1'!$1:$1)-4),,TRUE,"Form Responses 1")))</f>
        <v>#N/A</v>
      </c>
      <c r="H159" s="86" t="str">
        <f ca="1" t="shared" si="1"/>
        <v>Gedung Utama</v>
      </c>
      <c r="I159" s="86" t="str">
        <f ca="1" t="shared" si="141"/>
        <v>Ruang Tamu</v>
      </c>
      <c r="J159" s="86" t="str">
        <f ca="1" t="shared" si="2"/>
        <v>CLEANING SERVICE</v>
      </c>
      <c r="K159" s="86" t="str">
        <f ca="1" t="array" ref="K159">IFERROR(INDEX(MASTER!B:B,MATCH(G159,MASTER!A:A,0))/100," ")</f>
        <v> </v>
      </c>
      <c r="L159" s="68">
        <f ca="1" t="shared" si="3"/>
        <v>0</v>
      </c>
      <c r="M159" s="68" t="str">
        <f ca="1" t="shared" si="4"/>
        <v>1900 - WEEK 00</v>
      </c>
      <c r="N159" s="68" t="str">
        <f ca="1" t="shared" si="5"/>
        <v>1900 - MONTH 01</v>
      </c>
      <c r="O159" s="86" t="str">
        <f ca="1" t="shared" ref="O159:P159" si="170">IFERROR(AVERAGEIF(M:M,M159,$K:$K)," ")</f>
        <v> </v>
      </c>
      <c r="P159" s="86" t="str">
        <f ca="1" t="shared" si="170"/>
        <v> </v>
      </c>
      <c r="Q159" s="68" t="str">
        <f ca="1">IF(ISBLANK(A159)," ",IF(O159&gt;MASTER!$B$3/100,"SB",IF(O159&gt;MASTER!$B$4/100,"B",IF(O159&gt;MASTER!$B$5/100,"C","K"))))</f>
        <v>SB</v>
      </c>
      <c r="R159" s="68" t="str">
        <f ca="1">IF(ISBLANK(B159)," ",IF(P159&gt;MASTER!$B$3/100,"SB",IF(P159&gt;MASTER!$B$4/100,"B",IF(P159&gt;MASTER!$B$5/100,"C","K"))))</f>
        <v>SB</v>
      </c>
    </row>
    <row r="160" customHeight="1" spans="1:18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5">
        <f ca="1" t="shared" si="0"/>
        <v>6</v>
      </c>
      <c r="F160" s="68" t="str">
        <f ca="1">IF(ISBLANK(A160)," ",INDIRECT(ADDRESS(1,5+MOD(ROW()-2,COUNTA('Form Responses 1'!$1:$1)-4),,TRUE,"Form Responses 1")))</f>
        <v>Gedung Utama [ Ruang Penyimpanan Artefak]</v>
      </c>
      <c r="G160" s="68" t="e">
        <f ca="1">IF(ISBLANK(A160)," ",INDIRECT(ADDRESS(MATCH(A160,'Form Responses 1'!A:A,0),5+MOD(ROW()-2,COUNTA('Form Responses 1'!$1:$1)-4),,TRUE,"Form Responses 1")))</f>
        <v>#N/A</v>
      </c>
      <c r="H160" s="86" t="str">
        <f ca="1" t="shared" si="1"/>
        <v>Gedung Utama</v>
      </c>
      <c r="I160" s="86" t="str">
        <f ca="1" t="shared" si="141"/>
        <v> Ruang Penyimpanan Artefak</v>
      </c>
      <c r="J160" s="86" t="str">
        <f ca="1" t="shared" si="2"/>
        <v>CLEANING SERVICE</v>
      </c>
      <c r="K160" s="86" t="str">
        <f ca="1" t="array" ref="K160">IFERROR(INDEX(MASTER!B:B,MATCH(G160,MASTER!A:A,0))/100," ")</f>
        <v> </v>
      </c>
      <c r="L160" s="68">
        <f ca="1" t="shared" si="3"/>
        <v>0</v>
      </c>
      <c r="M160" s="68" t="str">
        <f ca="1" t="shared" si="4"/>
        <v>1900 - WEEK 00</v>
      </c>
      <c r="N160" s="68" t="str">
        <f ca="1" t="shared" si="5"/>
        <v>1900 - MONTH 01</v>
      </c>
      <c r="O160" s="86" t="str">
        <f ca="1" t="shared" ref="O160:P160" si="171">IFERROR(AVERAGEIF(M:M,M160,$K:$K)," ")</f>
        <v> </v>
      </c>
      <c r="P160" s="86" t="str">
        <f ca="1" t="shared" si="171"/>
        <v> </v>
      </c>
      <c r="Q160" s="68" t="str">
        <f ca="1">IF(ISBLANK(A160)," ",IF(O160&gt;MASTER!$B$3/100,"SB",IF(O160&gt;MASTER!$B$4/100,"B",IF(O160&gt;MASTER!$B$5/100,"C","K"))))</f>
        <v>SB</v>
      </c>
      <c r="R160" s="68" t="str">
        <f ca="1">IF(ISBLANK(B160)," ",IF(P160&gt;MASTER!$B$3/100,"SB",IF(P160&gt;MASTER!$B$4/100,"B",IF(P160&gt;MASTER!$B$5/100,"C","K"))))</f>
        <v>SB</v>
      </c>
    </row>
    <row r="161" customHeight="1" spans="1:18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5">
        <f ca="1" t="shared" si="0"/>
        <v>6</v>
      </c>
      <c r="F161" s="68" t="str">
        <f ca="1">IF(ISBLANK(A161)," ",INDIRECT(ADDRESS(1,5+MOD(ROW()-2,COUNTA('Form Responses 1'!$1:$1)-4),,TRUE,"Form Responses 1")))</f>
        <v>Gedung Utama [ Ruang Kerja]</v>
      </c>
      <c r="G161" s="68" t="e">
        <f ca="1">IF(ISBLANK(A161)," ",INDIRECT(ADDRESS(MATCH(A161,'Form Responses 1'!A:A,0),5+MOD(ROW()-2,COUNTA('Form Responses 1'!$1:$1)-4),,TRUE,"Form Responses 1")))</f>
        <v>#N/A</v>
      </c>
      <c r="H161" s="86" t="str">
        <f ca="1" t="shared" si="1"/>
        <v>Gedung Utama</v>
      </c>
      <c r="I161" s="86" t="str">
        <f ca="1" t="shared" si="141"/>
        <v> Ruang Kerja</v>
      </c>
      <c r="J161" s="86" t="str">
        <f ca="1" t="shared" si="2"/>
        <v>CLEANING SERVICE</v>
      </c>
      <c r="K161" s="86" t="str">
        <f ca="1" t="array" ref="K161">IFERROR(INDEX(MASTER!B:B,MATCH(G161,MASTER!A:A,0))/100," ")</f>
        <v> </v>
      </c>
      <c r="L161" s="68">
        <f ca="1" t="shared" si="3"/>
        <v>0</v>
      </c>
      <c r="M161" s="68" t="str">
        <f ca="1" t="shared" si="4"/>
        <v>1900 - WEEK 00</v>
      </c>
      <c r="N161" s="68" t="str">
        <f ca="1" t="shared" si="5"/>
        <v>1900 - MONTH 01</v>
      </c>
      <c r="O161" s="86" t="str">
        <f ca="1" t="shared" ref="O161:P161" si="172">IFERROR(AVERAGEIF(M:M,M161,$K:$K)," ")</f>
        <v> </v>
      </c>
      <c r="P161" s="86" t="str">
        <f ca="1" t="shared" si="172"/>
        <v> </v>
      </c>
      <c r="Q161" s="68" t="str">
        <f ca="1">IF(ISBLANK(A161)," ",IF(O161&gt;MASTER!$B$3/100,"SB",IF(O161&gt;MASTER!$B$4/100,"B",IF(O161&gt;MASTER!$B$5/100,"C","K"))))</f>
        <v>SB</v>
      </c>
      <c r="R161" s="68" t="str">
        <f ca="1">IF(ISBLANK(B161)," ",IF(P161&gt;MASTER!$B$3/100,"SB",IF(P161&gt;MASTER!$B$4/100,"B",IF(P161&gt;MASTER!$B$5/100,"C","K"))))</f>
        <v>SB</v>
      </c>
    </row>
    <row r="162" customHeight="1" spans="1:18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5">
        <f ca="1" t="shared" si="0"/>
        <v>6</v>
      </c>
      <c r="F162" s="68" t="str">
        <f ca="1">IF(ISBLANK(A162)," ",INDIRECT(ADDRESS(1,5+MOD(ROW()-2,COUNTA('Form Responses 1'!$1:$1)-4),,TRUE,"Form Responses 1")))</f>
        <v>Gedung Utama [ Toilet]</v>
      </c>
      <c r="G162" s="68" t="e">
        <f ca="1">IF(ISBLANK(A162)," ",INDIRECT(ADDRESS(MATCH(A162,'Form Responses 1'!A:A,0),5+MOD(ROW()-2,COUNTA('Form Responses 1'!$1:$1)-4),,TRUE,"Form Responses 1")))</f>
        <v>#N/A</v>
      </c>
      <c r="H162" s="86" t="str">
        <f ca="1" t="shared" si="1"/>
        <v>Gedung Utama</v>
      </c>
      <c r="I162" s="86" t="str">
        <f ca="1" t="shared" si="141"/>
        <v> Toilet</v>
      </c>
      <c r="J162" s="86" t="str">
        <f ca="1" t="shared" si="2"/>
        <v>CLEANING SERVICE</v>
      </c>
      <c r="K162" s="86" t="str">
        <f ca="1" t="array" ref="K162">IFERROR(INDEX(MASTER!B:B,MATCH(G162,MASTER!A:A,0))/100," ")</f>
        <v> </v>
      </c>
      <c r="L162" s="68">
        <f ca="1" t="shared" si="3"/>
        <v>0</v>
      </c>
      <c r="M162" s="68" t="str">
        <f ca="1" t="shared" si="4"/>
        <v>1900 - WEEK 00</v>
      </c>
      <c r="N162" s="68" t="str">
        <f ca="1" t="shared" si="5"/>
        <v>1900 - MONTH 01</v>
      </c>
      <c r="O162" s="86" t="str">
        <f ca="1" t="shared" ref="O162:P162" si="173">IFERROR(AVERAGEIF(M:M,M162,$K:$K)," ")</f>
        <v> </v>
      </c>
      <c r="P162" s="86" t="str">
        <f ca="1" t="shared" si="173"/>
        <v> </v>
      </c>
      <c r="Q162" s="68" t="str">
        <f ca="1">IF(ISBLANK(A162)," ",IF(O162&gt;MASTER!$B$3/100,"SB",IF(O162&gt;MASTER!$B$4/100,"B",IF(O162&gt;MASTER!$B$5/100,"C","K"))))</f>
        <v>SB</v>
      </c>
      <c r="R162" s="68" t="str">
        <f ca="1">IF(ISBLANK(B162)," ",IF(P162&gt;MASTER!$B$3/100,"SB",IF(P162&gt;MASTER!$B$4/100,"B",IF(P162&gt;MASTER!$B$5/100,"C","K"))))</f>
        <v>SB</v>
      </c>
    </row>
    <row r="163" customHeight="1" spans="1:18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5">
        <f ca="1" t="shared" si="0"/>
        <v>6</v>
      </c>
      <c r="F163" s="68" t="str">
        <f ca="1">IF(ISBLANK(A163)," ",INDIRECT(ADDRESS(1,5+MOD(ROW()-2,COUNTA('Form Responses 1'!$1:$1)-4),,TRUE,"Form Responses 1")))</f>
        <v>Gedung Utama [ Halaman]</v>
      </c>
      <c r="G163" s="68" t="e">
        <f ca="1">IF(ISBLANK(A163)," ",INDIRECT(ADDRESS(MATCH(A163,'Form Responses 1'!A:A,0),5+MOD(ROW()-2,COUNTA('Form Responses 1'!$1:$1)-4),,TRUE,"Form Responses 1")))</f>
        <v>#N/A</v>
      </c>
      <c r="H163" s="86" t="str">
        <f ca="1" t="shared" si="1"/>
        <v>Gedung Utama</v>
      </c>
      <c r="I163" s="86" t="str">
        <f ca="1" t="shared" si="141"/>
        <v> Halaman</v>
      </c>
      <c r="J163" s="86" t="str">
        <f ca="1" t="shared" si="2"/>
        <v>CLEANING SERVICE</v>
      </c>
      <c r="K163" s="86" t="str">
        <f ca="1" t="array" ref="K163">IFERROR(INDEX(MASTER!B:B,MATCH(G163,MASTER!A:A,0))/100," ")</f>
        <v> </v>
      </c>
      <c r="L163" s="68">
        <f ca="1" t="shared" si="3"/>
        <v>0</v>
      </c>
      <c r="M163" s="68" t="str">
        <f ca="1" t="shared" si="4"/>
        <v>1900 - WEEK 00</v>
      </c>
      <c r="N163" s="68" t="str">
        <f ca="1" t="shared" si="5"/>
        <v>1900 - MONTH 01</v>
      </c>
      <c r="O163" s="86" t="str">
        <f ca="1" t="shared" ref="O163:P163" si="174">IFERROR(AVERAGEIF(M:M,M163,$K:$K)," ")</f>
        <v> </v>
      </c>
      <c r="P163" s="86" t="str">
        <f ca="1" t="shared" si="174"/>
        <v> </v>
      </c>
      <c r="Q163" s="68" t="str">
        <f ca="1">IF(ISBLANK(A163)," ",IF(O163&gt;MASTER!$B$3/100,"SB",IF(O163&gt;MASTER!$B$4/100,"B",IF(O163&gt;MASTER!$B$5/100,"C","K"))))</f>
        <v>SB</v>
      </c>
      <c r="R163" s="68" t="str">
        <f ca="1">IF(ISBLANK(B163)," ",IF(P163&gt;MASTER!$B$3/100,"SB",IF(P163&gt;MASTER!$B$4/100,"B",IF(P163&gt;MASTER!$B$5/100,"C","K"))))</f>
        <v>SB</v>
      </c>
    </row>
    <row r="164" customHeight="1" spans="1:18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5">
        <f ca="1" t="shared" si="0"/>
        <v>6</v>
      </c>
      <c r="F164" s="68" t="str">
        <f ca="1">IF(ISBLANK(A164)," ",INDIRECT(ADDRESS(1,5+MOD(ROW()-2,COUNTA('Form Responses 1'!$1:$1)-4),,TRUE,"Form Responses 1")))</f>
        <v>Security [Security Functions]</v>
      </c>
      <c r="G164" s="68" t="e">
        <f ca="1">IF(ISBLANK(A164)," ",INDIRECT(ADDRESS(MATCH(A164,'Form Responses 1'!A:A,0),5+MOD(ROW()-2,COUNTA('Form Responses 1'!$1:$1)-4),,TRUE,"Form Responses 1")))</f>
        <v>#N/A</v>
      </c>
      <c r="H164" s="86" t="str">
        <f ca="1" t="shared" si="1"/>
        <v>Security</v>
      </c>
      <c r="I164" s="86" t="str">
        <f ca="1" t="shared" si="141"/>
        <v>Security Functions</v>
      </c>
      <c r="J164" s="86" t="str">
        <f ca="1" t="shared" si="2"/>
        <v>SECURITY SERVICE</v>
      </c>
      <c r="K164" s="86" t="str">
        <f ca="1" t="array" ref="K164">IFERROR(INDEX(MASTER!B:B,MATCH(G164,MASTER!A:A,0))/100," ")</f>
        <v> </v>
      </c>
      <c r="L164" s="68">
        <f ca="1" t="shared" si="3"/>
        <v>0</v>
      </c>
      <c r="M164" s="68" t="str">
        <f ca="1" t="shared" si="4"/>
        <v>1900 - WEEK 00</v>
      </c>
      <c r="N164" s="68" t="str">
        <f ca="1" t="shared" si="5"/>
        <v>1900 - MONTH 01</v>
      </c>
      <c r="O164" s="86" t="str">
        <f ca="1" t="shared" ref="O164:P164" si="175">IFERROR(AVERAGEIF(M:M,M164,$K:$K)," ")</f>
        <v> </v>
      </c>
      <c r="P164" s="86" t="str">
        <f ca="1" t="shared" si="175"/>
        <v> </v>
      </c>
      <c r="Q164" s="68" t="str">
        <f ca="1">IF(ISBLANK(A164)," ",IF(O164&gt;MASTER!$B$3/100,"SB",IF(O164&gt;MASTER!$B$4/100,"B",IF(O164&gt;MASTER!$B$5/100,"C","K"))))</f>
        <v>SB</v>
      </c>
      <c r="R164" s="68" t="str">
        <f ca="1">IF(ISBLANK(B164)," ",IF(P164&gt;MASTER!$B$3/100,"SB",IF(P164&gt;MASTER!$B$4/100,"B",IF(P164&gt;MASTER!$B$5/100,"C","K"))))</f>
        <v>SB</v>
      </c>
    </row>
    <row r="165" customHeight="1" spans="1:18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5">
        <f ca="1" t="shared" si="0"/>
        <v>6</v>
      </c>
      <c r="F165" s="68" t="str">
        <f ca="1">IF(ISBLANK(A165)," ",INDIRECT(ADDRESS(1,5+MOD(ROW()-2,COUNTA('Form Responses 1'!$1:$1)-4),,TRUE,"Form Responses 1")))</f>
        <v>Gedung Pameran [Ruangan ]</v>
      </c>
      <c r="G165" s="68" t="e">
        <f ca="1">IF(ISBLANK(A165)," ",INDIRECT(ADDRESS(MATCH(A165,'Form Responses 1'!A:A,0),5+MOD(ROW()-2,COUNTA('Form Responses 1'!$1:$1)-4),,TRUE,"Form Responses 1")))</f>
        <v>#N/A</v>
      </c>
      <c r="H165" s="86" t="str">
        <f ca="1" t="shared" si="1"/>
        <v>Gedung Pameran</v>
      </c>
      <c r="I165" s="86" t="str">
        <f ca="1" t="shared" si="141"/>
        <v>Ruangan </v>
      </c>
      <c r="J165" s="86" t="str">
        <f ca="1" t="shared" si="2"/>
        <v>CLEANING SERVICE</v>
      </c>
      <c r="K165" s="86" t="str">
        <f ca="1" t="array" ref="K165">IFERROR(INDEX(MASTER!B:B,MATCH(G165,MASTER!A:A,0))/100," ")</f>
        <v> </v>
      </c>
      <c r="L165" s="68">
        <f ca="1" t="shared" si="3"/>
        <v>0</v>
      </c>
      <c r="M165" s="68" t="str">
        <f ca="1" t="shared" si="4"/>
        <v>1900 - WEEK 00</v>
      </c>
      <c r="N165" s="68" t="str">
        <f ca="1" t="shared" si="5"/>
        <v>1900 - MONTH 01</v>
      </c>
      <c r="O165" s="86" t="str">
        <f ca="1" t="shared" ref="O165:P165" si="176">IFERROR(AVERAGEIF(M:M,M165,$K:$K)," ")</f>
        <v> </v>
      </c>
      <c r="P165" s="86" t="str">
        <f ca="1" t="shared" si="176"/>
        <v> </v>
      </c>
      <c r="Q165" s="68" t="str">
        <f ca="1">IF(ISBLANK(A165)," ",IF(O165&gt;MASTER!$B$3/100,"SB",IF(O165&gt;MASTER!$B$4/100,"B",IF(O165&gt;MASTER!$B$5/100,"C","K"))))</f>
        <v>SB</v>
      </c>
      <c r="R165" s="68" t="str">
        <f ca="1">IF(ISBLANK(B165)," ",IF(P165&gt;MASTER!$B$3/100,"SB",IF(P165&gt;MASTER!$B$4/100,"B",IF(P165&gt;MASTER!$B$5/100,"C","K"))))</f>
        <v>SB</v>
      </c>
    </row>
    <row r="166" customHeight="1" spans="1:18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5">
        <f ca="1" t="shared" si="0"/>
        <v>6</v>
      </c>
      <c r="F166" s="68" t="str">
        <f ca="1">IF(ISBLANK(A166)," ",INDIRECT(ADDRESS(1,5+MOD(ROW()-2,COUNTA('Form Responses 1'!$1:$1)-4),,TRUE,"Form Responses 1")))</f>
        <v>Gedung Pameran [Toilet]</v>
      </c>
      <c r="G166" s="68" t="e">
        <f ca="1">IF(ISBLANK(A166)," ",INDIRECT(ADDRESS(MATCH(A166,'Form Responses 1'!A:A,0),5+MOD(ROW()-2,COUNTA('Form Responses 1'!$1:$1)-4),,TRUE,"Form Responses 1")))</f>
        <v>#N/A</v>
      </c>
      <c r="H166" s="86" t="str">
        <f ca="1" t="shared" si="1"/>
        <v>Gedung Pameran</v>
      </c>
      <c r="I166" s="86" t="str">
        <f ca="1" t="shared" si="141"/>
        <v>Toilet</v>
      </c>
      <c r="J166" s="86" t="str">
        <f ca="1" t="shared" si="2"/>
        <v>CLEANING SERVICE</v>
      </c>
      <c r="K166" s="86" t="str">
        <f ca="1" t="array" ref="K166">IFERROR(INDEX(MASTER!B:B,MATCH(G166,MASTER!A:A,0))/100," ")</f>
        <v> </v>
      </c>
      <c r="L166" s="68">
        <f ca="1" t="shared" si="3"/>
        <v>0</v>
      </c>
      <c r="M166" s="68" t="str">
        <f ca="1" t="shared" si="4"/>
        <v>1900 - WEEK 00</v>
      </c>
      <c r="N166" s="68" t="str">
        <f ca="1" t="shared" si="5"/>
        <v>1900 - MONTH 01</v>
      </c>
      <c r="O166" s="86" t="str">
        <f ca="1" t="shared" ref="O166:P166" si="177">IFERROR(AVERAGEIF(M:M,M166,$K:$K)," ")</f>
        <v> </v>
      </c>
      <c r="P166" s="86" t="str">
        <f ca="1" t="shared" si="177"/>
        <v> </v>
      </c>
      <c r="Q166" s="68" t="str">
        <f ca="1">IF(ISBLANK(A166)," ",IF(O166&gt;MASTER!$B$3/100,"SB",IF(O166&gt;MASTER!$B$4/100,"B",IF(O166&gt;MASTER!$B$5/100,"C","K"))))</f>
        <v>SB</v>
      </c>
      <c r="R166" s="68" t="str">
        <f ca="1">IF(ISBLANK(B166)," ",IF(P166&gt;MASTER!$B$3/100,"SB",IF(P166&gt;MASTER!$B$4/100,"B",IF(P166&gt;MASTER!$B$5/100,"C","K"))))</f>
        <v>SB</v>
      </c>
    </row>
    <row r="167" customHeight="1" spans="1:18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5">
        <f ca="1" t="shared" si="0"/>
        <v>6</v>
      </c>
      <c r="F167" s="68" t="str">
        <f ca="1">IF(ISBLANK(A167)," ",INDIRECT(ADDRESS(1,5+MOD(ROW()-2,COUNTA('Form Responses 1'!$1:$1)-4),,TRUE,"Form Responses 1")))</f>
        <v>Gedung Pameran [ Halaman]</v>
      </c>
      <c r="G167" s="68" t="e">
        <f ca="1">IF(ISBLANK(A167)," ",INDIRECT(ADDRESS(MATCH(A167,'Form Responses 1'!A:A,0),5+MOD(ROW()-2,COUNTA('Form Responses 1'!$1:$1)-4),,TRUE,"Form Responses 1")))</f>
        <v>#N/A</v>
      </c>
      <c r="H167" s="86" t="str">
        <f ca="1" t="shared" si="1"/>
        <v>Gedung Pameran</v>
      </c>
      <c r="I167" s="86" t="str">
        <f ca="1" t="shared" si="141"/>
        <v> Halaman</v>
      </c>
      <c r="J167" s="86" t="str">
        <f ca="1" t="shared" si="2"/>
        <v>CLEANING SERVICE</v>
      </c>
      <c r="K167" s="86" t="str">
        <f ca="1" t="array" ref="K167">IFERROR(INDEX(MASTER!B:B,MATCH(G167,MASTER!A:A,0))/100," ")</f>
        <v> </v>
      </c>
      <c r="L167" s="68">
        <f ca="1" t="shared" si="3"/>
        <v>0</v>
      </c>
      <c r="M167" s="68" t="str">
        <f ca="1" t="shared" si="4"/>
        <v>1900 - WEEK 00</v>
      </c>
      <c r="N167" s="68" t="str">
        <f ca="1" t="shared" si="5"/>
        <v>1900 - MONTH 01</v>
      </c>
      <c r="O167" s="86" t="str">
        <f ca="1" t="shared" ref="O167:P167" si="178">IFERROR(AVERAGEIF(M:M,M167,$K:$K)," ")</f>
        <v> </v>
      </c>
      <c r="P167" s="86" t="str">
        <f ca="1" t="shared" si="178"/>
        <v> </v>
      </c>
      <c r="Q167" s="68" t="str">
        <f ca="1">IF(ISBLANK(A167)," ",IF(O167&gt;MASTER!$B$3/100,"SB",IF(O167&gt;MASTER!$B$4/100,"B",IF(O167&gt;MASTER!$B$5/100,"C","K"))))</f>
        <v>SB</v>
      </c>
      <c r="R167" s="68" t="str">
        <f ca="1">IF(ISBLANK(B167)," ",IF(P167&gt;MASTER!$B$3/100,"SB",IF(P167&gt;MASTER!$B$4/100,"B",IF(P167&gt;MASTER!$B$5/100,"C","K"))))</f>
        <v>SB</v>
      </c>
    </row>
    <row r="168" customHeight="1" spans="1:18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5">
        <f ca="1" t="shared" si="0"/>
        <v>6</v>
      </c>
      <c r="F168" s="68" t="str">
        <f ca="1">IF(ISBLANK(A168)," ",INDIRECT(ADDRESS(1,5+MOD(ROW()-2,COUNTA('Form Responses 1'!$1:$1)-4),,TRUE,"Form Responses 1")))</f>
        <v>Gedung Utama [Ruang Tamu]</v>
      </c>
      <c r="G168" s="68" t="e">
        <f ca="1">IF(ISBLANK(A168)," ",INDIRECT(ADDRESS(MATCH(A168,'Form Responses 1'!A:A,0),5+MOD(ROW()-2,COUNTA('Form Responses 1'!$1:$1)-4),,TRUE,"Form Responses 1")))</f>
        <v>#N/A</v>
      </c>
      <c r="H168" s="86" t="str">
        <f ca="1" t="shared" si="1"/>
        <v>Gedung Utama</v>
      </c>
      <c r="I168" s="86" t="str">
        <f ca="1" t="shared" si="141"/>
        <v>Ruang Tamu</v>
      </c>
      <c r="J168" s="86" t="str">
        <f ca="1" t="shared" si="2"/>
        <v>CLEANING SERVICE</v>
      </c>
      <c r="K168" s="86" t="str">
        <f ca="1" t="array" ref="K168">IFERROR(INDEX(MASTER!B:B,MATCH(G168,MASTER!A:A,0))/100," ")</f>
        <v> </v>
      </c>
      <c r="L168" s="68">
        <f ca="1" t="shared" si="3"/>
        <v>0</v>
      </c>
      <c r="M168" s="68" t="str">
        <f ca="1" t="shared" si="4"/>
        <v>1900 - WEEK 00</v>
      </c>
      <c r="N168" s="68" t="str">
        <f ca="1" t="shared" si="5"/>
        <v>1900 - MONTH 01</v>
      </c>
      <c r="O168" s="86" t="str">
        <f ca="1" t="shared" ref="O168:P168" si="179">IFERROR(AVERAGEIF(M:M,M168,$K:$K)," ")</f>
        <v> </v>
      </c>
      <c r="P168" s="86" t="str">
        <f ca="1" t="shared" si="179"/>
        <v> </v>
      </c>
      <c r="Q168" s="68" t="str">
        <f ca="1">IF(ISBLANK(A168)," ",IF(O168&gt;MASTER!$B$3/100,"SB",IF(O168&gt;MASTER!$B$4/100,"B",IF(O168&gt;MASTER!$B$5/100,"C","K"))))</f>
        <v>SB</v>
      </c>
      <c r="R168" s="68" t="str">
        <f ca="1">IF(ISBLANK(B168)," ",IF(P168&gt;MASTER!$B$3/100,"SB",IF(P168&gt;MASTER!$B$4/100,"B",IF(P168&gt;MASTER!$B$5/100,"C","K"))))</f>
        <v>SB</v>
      </c>
    </row>
    <row r="169" customHeight="1" spans="1:18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5">
        <f ca="1" t="shared" si="0"/>
        <v>6</v>
      </c>
      <c r="F169" s="68" t="str">
        <f ca="1">IF(ISBLANK(A169)," ",INDIRECT(ADDRESS(1,5+MOD(ROW()-2,COUNTA('Form Responses 1'!$1:$1)-4),,TRUE,"Form Responses 1")))</f>
        <v>Gedung Utama [ Ruang Penyimpanan Artefak]</v>
      </c>
      <c r="G169" s="68" t="e">
        <f ca="1">IF(ISBLANK(A169)," ",INDIRECT(ADDRESS(MATCH(A169,'Form Responses 1'!A:A,0),5+MOD(ROW()-2,COUNTA('Form Responses 1'!$1:$1)-4),,TRUE,"Form Responses 1")))</f>
        <v>#N/A</v>
      </c>
      <c r="H169" s="86" t="str">
        <f ca="1" t="shared" si="1"/>
        <v>Gedung Utama</v>
      </c>
      <c r="I169" s="86" t="str">
        <f ca="1" t="shared" si="141"/>
        <v> Ruang Penyimpanan Artefak</v>
      </c>
      <c r="J169" s="86" t="str">
        <f ca="1" t="shared" si="2"/>
        <v>CLEANING SERVICE</v>
      </c>
      <c r="K169" s="86" t="str">
        <f ca="1" t="array" ref="K169">IFERROR(INDEX(MASTER!B:B,MATCH(G169,MASTER!A:A,0))/100," ")</f>
        <v> </v>
      </c>
      <c r="L169" s="68">
        <f ca="1" t="shared" si="3"/>
        <v>0</v>
      </c>
      <c r="M169" s="68" t="str">
        <f ca="1" t="shared" si="4"/>
        <v>1900 - WEEK 00</v>
      </c>
      <c r="N169" s="68" t="str">
        <f ca="1" t="shared" si="5"/>
        <v>1900 - MONTH 01</v>
      </c>
      <c r="O169" s="86" t="str">
        <f ca="1" t="shared" ref="O169:P169" si="180">IFERROR(AVERAGEIF(M:M,M169,$K:$K)," ")</f>
        <v> </v>
      </c>
      <c r="P169" s="86" t="str">
        <f ca="1" t="shared" si="180"/>
        <v> </v>
      </c>
      <c r="Q169" s="68" t="str">
        <f ca="1">IF(ISBLANK(A169)," ",IF(O169&gt;MASTER!$B$3/100,"SB",IF(O169&gt;MASTER!$B$4/100,"B",IF(O169&gt;MASTER!$B$5/100,"C","K"))))</f>
        <v>SB</v>
      </c>
      <c r="R169" s="68" t="str">
        <f ca="1">IF(ISBLANK(B169)," ",IF(P169&gt;MASTER!$B$3/100,"SB",IF(P169&gt;MASTER!$B$4/100,"B",IF(P169&gt;MASTER!$B$5/100,"C","K"))))</f>
        <v>SB</v>
      </c>
    </row>
    <row r="170" customHeight="1" spans="1:18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5">
        <f ca="1" t="shared" si="0"/>
        <v>6</v>
      </c>
      <c r="F170" s="68" t="str">
        <f ca="1">IF(ISBLANK(A170)," ",INDIRECT(ADDRESS(1,5+MOD(ROW()-2,COUNTA('Form Responses 1'!$1:$1)-4),,TRUE,"Form Responses 1")))</f>
        <v>Gedung Utama [ Ruang Kerja]</v>
      </c>
      <c r="G170" s="68" t="e">
        <f ca="1">IF(ISBLANK(A170)," ",INDIRECT(ADDRESS(MATCH(A170,'Form Responses 1'!A:A,0),5+MOD(ROW()-2,COUNTA('Form Responses 1'!$1:$1)-4),,TRUE,"Form Responses 1")))</f>
        <v>#N/A</v>
      </c>
      <c r="H170" s="86" t="str">
        <f ca="1" t="shared" si="1"/>
        <v>Gedung Utama</v>
      </c>
      <c r="I170" s="86" t="str">
        <f ca="1" t="shared" si="141"/>
        <v> Ruang Kerja</v>
      </c>
      <c r="J170" s="86" t="str">
        <f ca="1" t="shared" si="2"/>
        <v>CLEANING SERVICE</v>
      </c>
      <c r="K170" s="86" t="str">
        <f ca="1" t="array" ref="K170">IFERROR(INDEX(MASTER!B:B,MATCH(G170,MASTER!A:A,0))/100," ")</f>
        <v> </v>
      </c>
      <c r="L170" s="68">
        <f ca="1" t="shared" si="3"/>
        <v>0</v>
      </c>
      <c r="M170" s="68" t="str">
        <f ca="1" t="shared" si="4"/>
        <v>1900 - WEEK 00</v>
      </c>
      <c r="N170" s="68" t="str">
        <f ca="1" t="shared" si="5"/>
        <v>1900 - MONTH 01</v>
      </c>
      <c r="O170" s="86" t="str">
        <f ca="1" t="shared" ref="O170:P170" si="181">IFERROR(AVERAGEIF(M:M,M170,$K:$K)," ")</f>
        <v> </v>
      </c>
      <c r="P170" s="86" t="str">
        <f ca="1" t="shared" si="181"/>
        <v> </v>
      </c>
      <c r="Q170" s="68" t="str">
        <f ca="1">IF(ISBLANK(A170)," ",IF(O170&gt;MASTER!$B$3/100,"SB",IF(O170&gt;MASTER!$B$4/100,"B",IF(O170&gt;MASTER!$B$5/100,"C","K"))))</f>
        <v>SB</v>
      </c>
      <c r="R170" s="68" t="str">
        <f ca="1">IF(ISBLANK(B170)," ",IF(P170&gt;MASTER!$B$3/100,"SB",IF(P170&gt;MASTER!$B$4/100,"B",IF(P170&gt;MASTER!$B$5/100,"C","K"))))</f>
        <v>SB</v>
      </c>
    </row>
    <row r="171" customHeight="1" spans="1:18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5">
        <f ca="1" t="shared" si="0"/>
        <v>6</v>
      </c>
      <c r="F171" s="68" t="str">
        <f ca="1">IF(ISBLANK(A171)," ",INDIRECT(ADDRESS(1,5+MOD(ROW()-2,COUNTA('Form Responses 1'!$1:$1)-4),,TRUE,"Form Responses 1")))</f>
        <v>Gedung Utama [ Toilet]</v>
      </c>
      <c r="G171" s="68" t="e">
        <f ca="1">IF(ISBLANK(A171)," ",INDIRECT(ADDRESS(MATCH(A171,'Form Responses 1'!A:A,0),5+MOD(ROW()-2,COUNTA('Form Responses 1'!$1:$1)-4),,TRUE,"Form Responses 1")))</f>
        <v>#N/A</v>
      </c>
      <c r="H171" s="86" t="str">
        <f ca="1" t="shared" si="1"/>
        <v>Gedung Utama</v>
      </c>
      <c r="I171" s="86" t="str">
        <f ca="1" t="shared" si="141"/>
        <v> Toilet</v>
      </c>
      <c r="J171" s="86" t="str">
        <f ca="1" t="shared" si="2"/>
        <v>CLEANING SERVICE</v>
      </c>
      <c r="K171" s="86" t="str">
        <f ca="1" t="array" ref="K171">IFERROR(INDEX(MASTER!B:B,MATCH(G171,MASTER!A:A,0))/100," ")</f>
        <v> </v>
      </c>
      <c r="L171" s="68">
        <f ca="1" t="shared" si="3"/>
        <v>0</v>
      </c>
      <c r="M171" s="68" t="str">
        <f ca="1" t="shared" si="4"/>
        <v>1900 - WEEK 00</v>
      </c>
      <c r="N171" s="68" t="str">
        <f ca="1" t="shared" si="5"/>
        <v>1900 - MONTH 01</v>
      </c>
      <c r="O171" s="86" t="str">
        <f ca="1" t="shared" ref="O171:P171" si="182">IFERROR(AVERAGEIF(M:M,M171,$K:$K)," ")</f>
        <v> </v>
      </c>
      <c r="P171" s="86" t="str">
        <f ca="1" t="shared" si="182"/>
        <v> </v>
      </c>
      <c r="Q171" s="68" t="str">
        <f ca="1">IF(ISBLANK(A171)," ",IF(O171&gt;MASTER!$B$3/100,"SB",IF(O171&gt;MASTER!$B$4/100,"B",IF(O171&gt;MASTER!$B$5/100,"C","K"))))</f>
        <v>SB</v>
      </c>
      <c r="R171" s="68" t="str">
        <f ca="1">IF(ISBLANK(B171)," ",IF(P171&gt;MASTER!$B$3/100,"SB",IF(P171&gt;MASTER!$B$4/100,"B",IF(P171&gt;MASTER!$B$5/100,"C","K"))))</f>
        <v>SB</v>
      </c>
    </row>
    <row r="172" customHeight="1" spans="1:18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5">
        <f ca="1" t="shared" si="0"/>
        <v>6</v>
      </c>
      <c r="F172" s="68" t="str">
        <f ca="1">IF(ISBLANK(A172)," ",INDIRECT(ADDRESS(1,5+MOD(ROW()-2,COUNTA('Form Responses 1'!$1:$1)-4),,TRUE,"Form Responses 1")))</f>
        <v>Gedung Utama [ Halaman]</v>
      </c>
      <c r="G172" s="68" t="e">
        <f ca="1">IF(ISBLANK(A172)," ",INDIRECT(ADDRESS(MATCH(A172,'Form Responses 1'!A:A,0),5+MOD(ROW()-2,COUNTA('Form Responses 1'!$1:$1)-4),,TRUE,"Form Responses 1")))</f>
        <v>#N/A</v>
      </c>
      <c r="H172" s="86" t="str">
        <f ca="1" t="shared" si="1"/>
        <v>Gedung Utama</v>
      </c>
      <c r="I172" s="86" t="str">
        <f ca="1" t="shared" si="141"/>
        <v> Halaman</v>
      </c>
      <c r="J172" s="86" t="str">
        <f ca="1" t="shared" si="2"/>
        <v>CLEANING SERVICE</v>
      </c>
      <c r="K172" s="86" t="str">
        <f ca="1" t="array" ref="K172">IFERROR(INDEX(MASTER!B:B,MATCH(G172,MASTER!A:A,0))/100," ")</f>
        <v> </v>
      </c>
      <c r="L172" s="68">
        <f ca="1" t="shared" si="3"/>
        <v>0</v>
      </c>
      <c r="M172" s="68" t="str">
        <f ca="1" t="shared" si="4"/>
        <v>1900 - WEEK 00</v>
      </c>
      <c r="N172" s="68" t="str">
        <f ca="1" t="shared" si="5"/>
        <v>1900 - MONTH 01</v>
      </c>
      <c r="O172" s="86" t="str">
        <f ca="1" t="shared" ref="O172:P172" si="183">IFERROR(AVERAGEIF(M:M,M172,$K:$K)," ")</f>
        <v> </v>
      </c>
      <c r="P172" s="86" t="str">
        <f ca="1" t="shared" si="183"/>
        <v> </v>
      </c>
      <c r="Q172" s="68" t="str">
        <f ca="1">IF(ISBLANK(A172)," ",IF(O172&gt;MASTER!$B$3/100,"SB",IF(O172&gt;MASTER!$B$4/100,"B",IF(O172&gt;MASTER!$B$5/100,"C","K"))))</f>
        <v>SB</v>
      </c>
      <c r="R172" s="68" t="str">
        <f ca="1">IF(ISBLANK(B172)," ",IF(P172&gt;MASTER!$B$3/100,"SB",IF(P172&gt;MASTER!$B$4/100,"B",IF(P172&gt;MASTER!$B$5/100,"C","K"))))</f>
        <v>SB</v>
      </c>
    </row>
    <row r="173" customHeight="1" spans="1:18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5">
        <f ca="1" t="shared" si="0"/>
        <v>6</v>
      </c>
      <c r="F173" s="68" t="str">
        <f ca="1">IF(ISBLANK(A173)," ",INDIRECT(ADDRESS(1,5+MOD(ROW()-2,COUNTA('Form Responses 1'!$1:$1)-4),,TRUE,"Form Responses 1")))</f>
        <v>Security [Security Functions]</v>
      </c>
      <c r="G173" s="68" t="e">
        <f ca="1">IF(ISBLANK(A173)," ",INDIRECT(ADDRESS(MATCH(A173,'Form Responses 1'!A:A,0),5+MOD(ROW()-2,COUNTA('Form Responses 1'!$1:$1)-4),,TRUE,"Form Responses 1")))</f>
        <v>#N/A</v>
      </c>
      <c r="H173" s="86" t="str">
        <f ca="1" t="shared" si="1"/>
        <v>Security</v>
      </c>
      <c r="I173" s="86" t="str">
        <f ca="1" t="shared" si="141"/>
        <v>Security Functions</v>
      </c>
      <c r="J173" s="86" t="str">
        <f ca="1" t="shared" si="2"/>
        <v>SECURITY SERVICE</v>
      </c>
      <c r="K173" s="86" t="str">
        <f ca="1" t="array" ref="K173">IFERROR(INDEX(MASTER!B:B,MATCH(G173,MASTER!A:A,0))/100," ")</f>
        <v> </v>
      </c>
      <c r="L173" s="68">
        <f ca="1" t="shared" si="3"/>
        <v>0</v>
      </c>
      <c r="M173" s="68" t="str">
        <f ca="1" t="shared" si="4"/>
        <v>1900 - WEEK 00</v>
      </c>
      <c r="N173" s="68" t="str">
        <f ca="1" t="shared" si="5"/>
        <v>1900 - MONTH 01</v>
      </c>
      <c r="O173" s="86" t="str">
        <f ca="1" t="shared" ref="O173:P173" si="184">IFERROR(AVERAGEIF(M:M,M173,$K:$K)," ")</f>
        <v> </v>
      </c>
      <c r="P173" s="86" t="str">
        <f ca="1" t="shared" si="184"/>
        <v> </v>
      </c>
      <c r="Q173" s="68" t="str">
        <f ca="1">IF(ISBLANK(A173)," ",IF(O173&gt;MASTER!$B$3/100,"SB",IF(O173&gt;MASTER!$B$4/100,"B",IF(O173&gt;MASTER!$B$5/100,"C","K"))))</f>
        <v>SB</v>
      </c>
      <c r="R173" s="68" t="str">
        <f ca="1">IF(ISBLANK(B173)," ",IF(P173&gt;MASTER!$B$3/100,"SB",IF(P173&gt;MASTER!$B$4/100,"B",IF(P173&gt;MASTER!$B$5/100,"C","K"))))</f>
        <v>SB</v>
      </c>
    </row>
    <row r="174" customHeight="1" spans="1:18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5">
        <f ca="1" t="shared" si="0"/>
        <v>6</v>
      </c>
      <c r="F174" s="68" t="str">
        <f ca="1">IF(ISBLANK(A174)," ",INDIRECT(ADDRESS(1,5+MOD(ROW()-2,COUNTA('Form Responses 1'!$1:$1)-4),,TRUE,"Form Responses 1")))</f>
        <v>Gedung Pameran [Ruangan ]</v>
      </c>
      <c r="G174" s="68" t="e">
        <f ca="1">IF(ISBLANK(A174)," ",INDIRECT(ADDRESS(MATCH(A174,'Form Responses 1'!A:A,0),5+MOD(ROW()-2,COUNTA('Form Responses 1'!$1:$1)-4),,TRUE,"Form Responses 1")))</f>
        <v>#N/A</v>
      </c>
      <c r="H174" s="86" t="str">
        <f ca="1" t="shared" si="1"/>
        <v>Gedung Pameran</v>
      </c>
      <c r="I174" s="86" t="str">
        <f ca="1" t="shared" si="141"/>
        <v>Ruangan </v>
      </c>
      <c r="J174" s="86" t="str">
        <f ca="1" t="shared" si="2"/>
        <v>CLEANING SERVICE</v>
      </c>
      <c r="K174" s="86" t="str">
        <f ca="1" t="array" ref="K174">IFERROR(INDEX(MASTER!B:B,MATCH(G174,MASTER!A:A,0))/100," ")</f>
        <v> </v>
      </c>
      <c r="L174" s="68">
        <f ca="1" t="shared" si="3"/>
        <v>0</v>
      </c>
      <c r="M174" s="68" t="str">
        <f ca="1" t="shared" si="4"/>
        <v>1900 - WEEK 00</v>
      </c>
      <c r="N174" s="68" t="str">
        <f ca="1" t="shared" si="5"/>
        <v>1900 - MONTH 01</v>
      </c>
      <c r="O174" s="86" t="str">
        <f ca="1" t="shared" ref="O174:P174" si="185">IFERROR(AVERAGEIF(M:M,M174,$K:$K)," ")</f>
        <v> </v>
      </c>
      <c r="P174" s="86" t="str">
        <f ca="1" t="shared" si="185"/>
        <v> </v>
      </c>
      <c r="Q174" s="68" t="str">
        <f ca="1">IF(ISBLANK(A174)," ",IF(O174&gt;MASTER!$B$3/100,"SB",IF(O174&gt;MASTER!$B$4/100,"B",IF(O174&gt;MASTER!$B$5/100,"C","K"))))</f>
        <v>SB</v>
      </c>
      <c r="R174" s="68" t="str">
        <f ca="1">IF(ISBLANK(B174)," ",IF(P174&gt;MASTER!$B$3/100,"SB",IF(P174&gt;MASTER!$B$4/100,"B",IF(P174&gt;MASTER!$B$5/100,"C","K"))))</f>
        <v>SB</v>
      </c>
    </row>
    <row r="175" customHeight="1" spans="1:18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5">
        <f ca="1" t="shared" si="0"/>
        <v>6</v>
      </c>
      <c r="F175" s="68" t="str">
        <f ca="1">IF(ISBLANK(A175)," ",INDIRECT(ADDRESS(1,5+MOD(ROW()-2,COUNTA('Form Responses 1'!$1:$1)-4),,TRUE,"Form Responses 1")))</f>
        <v>Gedung Pameran [Toilet]</v>
      </c>
      <c r="G175" s="68" t="e">
        <f ca="1">IF(ISBLANK(A175)," ",INDIRECT(ADDRESS(MATCH(A175,'Form Responses 1'!A:A,0),5+MOD(ROW()-2,COUNTA('Form Responses 1'!$1:$1)-4),,TRUE,"Form Responses 1")))</f>
        <v>#N/A</v>
      </c>
      <c r="H175" s="86" t="str">
        <f ca="1" t="shared" si="1"/>
        <v>Gedung Pameran</v>
      </c>
      <c r="I175" s="86" t="str">
        <f ca="1" t="shared" si="141"/>
        <v>Toilet</v>
      </c>
      <c r="J175" s="86" t="str">
        <f ca="1" t="shared" si="2"/>
        <v>CLEANING SERVICE</v>
      </c>
      <c r="K175" s="86" t="str">
        <f ca="1" t="array" ref="K175">IFERROR(INDEX(MASTER!B:B,MATCH(G175,MASTER!A:A,0))/100," ")</f>
        <v> </v>
      </c>
      <c r="L175" s="68">
        <f ca="1" t="shared" si="3"/>
        <v>0</v>
      </c>
      <c r="M175" s="68" t="str">
        <f ca="1" t="shared" si="4"/>
        <v>1900 - WEEK 00</v>
      </c>
      <c r="N175" s="68" t="str">
        <f ca="1" t="shared" si="5"/>
        <v>1900 - MONTH 01</v>
      </c>
      <c r="O175" s="86" t="str">
        <f ca="1" t="shared" ref="O175:P175" si="186">IFERROR(AVERAGEIF(M:M,M175,$K:$K)," ")</f>
        <v> </v>
      </c>
      <c r="P175" s="86" t="str">
        <f ca="1" t="shared" si="186"/>
        <v> </v>
      </c>
      <c r="Q175" s="68" t="str">
        <f ca="1">IF(ISBLANK(A175)," ",IF(O175&gt;MASTER!$B$3/100,"SB",IF(O175&gt;MASTER!$B$4/100,"B",IF(O175&gt;MASTER!$B$5/100,"C","K"))))</f>
        <v>SB</v>
      </c>
      <c r="R175" s="68" t="str">
        <f ca="1">IF(ISBLANK(B175)," ",IF(P175&gt;MASTER!$B$3/100,"SB",IF(P175&gt;MASTER!$B$4/100,"B",IF(P175&gt;MASTER!$B$5/100,"C","K"))))</f>
        <v>SB</v>
      </c>
    </row>
    <row r="176" customHeight="1" spans="1:18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5">
        <f ca="1" t="shared" si="0"/>
        <v>6</v>
      </c>
      <c r="F176" s="68" t="str">
        <f ca="1">IF(ISBLANK(A176)," ",INDIRECT(ADDRESS(1,5+MOD(ROW()-2,COUNTA('Form Responses 1'!$1:$1)-4),,TRUE,"Form Responses 1")))</f>
        <v>Gedung Pameran [ Halaman]</v>
      </c>
      <c r="G176" s="68" t="e">
        <f ca="1">IF(ISBLANK(A176)," ",INDIRECT(ADDRESS(MATCH(A176,'Form Responses 1'!A:A,0),5+MOD(ROW()-2,COUNTA('Form Responses 1'!$1:$1)-4),,TRUE,"Form Responses 1")))</f>
        <v>#N/A</v>
      </c>
      <c r="H176" s="86" t="str">
        <f ca="1" t="shared" si="1"/>
        <v>Gedung Pameran</v>
      </c>
      <c r="I176" s="86" t="str">
        <f ca="1" t="shared" si="141"/>
        <v> Halaman</v>
      </c>
      <c r="J176" s="86" t="str">
        <f ca="1" t="shared" si="2"/>
        <v>CLEANING SERVICE</v>
      </c>
      <c r="K176" s="86" t="str">
        <f ca="1" t="array" ref="K176">IFERROR(INDEX(MASTER!B:B,MATCH(G176,MASTER!A:A,0))/100," ")</f>
        <v> </v>
      </c>
      <c r="L176" s="68">
        <f ca="1" t="shared" si="3"/>
        <v>0</v>
      </c>
      <c r="M176" s="68" t="str">
        <f ca="1" t="shared" si="4"/>
        <v>1900 - WEEK 00</v>
      </c>
      <c r="N176" s="68" t="str">
        <f ca="1" t="shared" si="5"/>
        <v>1900 - MONTH 01</v>
      </c>
      <c r="O176" s="86" t="str">
        <f ca="1" t="shared" ref="O176:P176" si="187">IFERROR(AVERAGEIF(M:M,M176,$K:$K)," ")</f>
        <v> </v>
      </c>
      <c r="P176" s="86" t="str">
        <f ca="1" t="shared" si="187"/>
        <v> </v>
      </c>
      <c r="Q176" s="68" t="str">
        <f ca="1">IF(ISBLANK(A176)," ",IF(O176&gt;MASTER!$B$3/100,"SB",IF(O176&gt;MASTER!$B$4/100,"B",IF(O176&gt;MASTER!$B$5/100,"C","K"))))</f>
        <v>SB</v>
      </c>
      <c r="R176" s="68" t="str">
        <f ca="1">IF(ISBLANK(B176)," ",IF(P176&gt;MASTER!$B$3/100,"SB",IF(P176&gt;MASTER!$B$4/100,"B",IF(P176&gt;MASTER!$B$5/100,"C","K"))))</f>
        <v>SB</v>
      </c>
    </row>
    <row r="177" customHeight="1" spans="1:18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5">
        <f ca="1" t="shared" si="0"/>
        <v>6</v>
      </c>
      <c r="F177" s="68" t="str">
        <f ca="1">IF(ISBLANK(A177)," ",INDIRECT(ADDRESS(1,5+MOD(ROW()-2,COUNTA('Form Responses 1'!$1:$1)-4),,TRUE,"Form Responses 1")))</f>
        <v>Gedung Utama [Ruang Tamu]</v>
      </c>
      <c r="G177" s="68" t="e">
        <f ca="1">IF(ISBLANK(A177)," ",INDIRECT(ADDRESS(MATCH(A177,'Form Responses 1'!A:A,0),5+MOD(ROW()-2,COUNTA('Form Responses 1'!$1:$1)-4),,TRUE,"Form Responses 1")))</f>
        <v>#N/A</v>
      </c>
      <c r="H177" s="86" t="str">
        <f ca="1" t="shared" si="1"/>
        <v>Gedung Utama</v>
      </c>
      <c r="I177" s="86" t="str">
        <f ca="1" t="shared" si="141"/>
        <v>Ruang Tamu</v>
      </c>
      <c r="J177" s="86" t="str">
        <f ca="1" t="shared" si="2"/>
        <v>CLEANING SERVICE</v>
      </c>
      <c r="K177" s="86" t="str">
        <f ca="1" t="array" ref="K177">IFERROR(INDEX(MASTER!B:B,MATCH(G177,MASTER!A:A,0))/100," ")</f>
        <v> </v>
      </c>
      <c r="L177" s="68">
        <f ca="1" t="shared" si="3"/>
        <v>0</v>
      </c>
      <c r="M177" s="68" t="str">
        <f ca="1" t="shared" si="4"/>
        <v>1900 - WEEK 00</v>
      </c>
      <c r="N177" s="68" t="str">
        <f ca="1" t="shared" si="5"/>
        <v>1900 - MONTH 01</v>
      </c>
      <c r="O177" s="86" t="str">
        <f ca="1" t="shared" ref="O177:P177" si="188">IFERROR(AVERAGEIF(M:M,M177,$K:$K)," ")</f>
        <v> </v>
      </c>
      <c r="P177" s="86" t="str">
        <f ca="1" t="shared" si="188"/>
        <v> </v>
      </c>
      <c r="Q177" s="68" t="str">
        <f ca="1">IF(ISBLANK(A177)," ",IF(O177&gt;MASTER!$B$3/100,"SB",IF(O177&gt;MASTER!$B$4/100,"B",IF(O177&gt;MASTER!$B$5/100,"C","K"))))</f>
        <v>SB</v>
      </c>
      <c r="R177" s="68" t="str">
        <f ca="1">IF(ISBLANK(B177)," ",IF(P177&gt;MASTER!$B$3/100,"SB",IF(P177&gt;MASTER!$B$4/100,"B",IF(P177&gt;MASTER!$B$5/100,"C","K"))))</f>
        <v>SB</v>
      </c>
    </row>
    <row r="178" customHeight="1" spans="1:18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5">
        <f ca="1" t="shared" si="0"/>
        <v>6</v>
      </c>
      <c r="F178" s="68" t="str">
        <f ca="1">IF(ISBLANK(A178)," ",INDIRECT(ADDRESS(1,5+MOD(ROW()-2,COUNTA('Form Responses 1'!$1:$1)-4),,TRUE,"Form Responses 1")))</f>
        <v>Gedung Utama [ Ruang Penyimpanan Artefak]</v>
      </c>
      <c r="G178" s="68" t="e">
        <f ca="1">IF(ISBLANK(A178)," ",INDIRECT(ADDRESS(MATCH(A178,'Form Responses 1'!A:A,0),5+MOD(ROW()-2,COUNTA('Form Responses 1'!$1:$1)-4),,TRUE,"Form Responses 1")))</f>
        <v>#N/A</v>
      </c>
      <c r="H178" s="86" t="str">
        <f ca="1" t="shared" si="1"/>
        <v>Gedung Utama</v>
      </c>
      <c r="I178" s="86" t="str">
        <f ca="1" t="shared" si="141"/>
        <v> Ruang Penyimpanan Artefak</v>
      </c>
      <c r="J178" s="86" t="str">
        <f ca="1" t="shared" si="2"/>
        <v>CLEANING SERVICE</v>
      </c>
      <c r="K178" s="86" t="str">
        <f ca="1" t="array" ref="K178">IFERROR(INDEX(MASTER!B:B,MATCH(G178,MASTER!A:A,0))/100," ")</f>
        <v> </v>
      </c>
      <c r="L178" s="68">
        <f ca="1" t="shared" si="3"/>
        <v>0</v>
      </c>
      <c r="M178" s="68" t="str">
        <f ca="1" t="shared" si="4"/>
        <v>1900 - WEEK 00</v>
      </c>
      <c r="N178" s="68" t="str">
        <f ca="1" t="shared" si="5"/>
        <v>1900 - MONTH 01</v>
      </c>
      <c r="O178" s="86" t="str">
        <f ca="1" t="shared" ref="O178:P178" si="189">IFERROR(AVERAGEIF(M:M,M178,$K:$K)," ")</f>
        <v> </v>
      </c>
      <c r="P178" s="86" t="str">
        <f ca="1" t="shared" si="189"/>
        <v> </v>
      </c>
      <c r="Q178" s="68" t="str">
        <f ca="1">IF(ISBLANK(A178)," ",IF(O178&gt;MASTER!$B$3/100,"SB",IF(O178&gt;MASTER!$B$4/100,"B",IF(O178&gt;MASTER!$B$5/100,"C","K"))))</f>
        <v>SB</v>
      </c>
      <c r="R178" s="68" t="str">
        <f ca="1">IF(ISBLANK(B178)," ",IF(P178&gt;MASTER!$B$3/100,"SB",IF(P178&gt;MASTER!$B$4/100,"B",IF(P178&gt;MASTER!$B$5/100,"C","K"))))</f>
        <v>SB</v>
      </c>
    </row>
    <row r="179" customHeight="1" spans="1:18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5">
        <f ca="1" t="shared" si="0"/>
        <v>6</v>
      </c>
      <c r="F179" s="68" t="str">
        <f ca="1">IF(ISBLANK(A179)," ",INDIRECT(ADDRESS(1,5+MOD(ROW()-2,COUNTA('Form Responses 1'!$1:$1)-4),,TRUE,"Form Responses 1")))</f>
        <v>Gedung Utama [ Ruang Kerja]</v>
      </c>
      <c r="G179" s="68" t="e">
        <f ca="1">IF(ISBLANK(A179)," ",INDIRECT(ADDRESS(MATCH(A179,'Form Responses 1'!A:A,0),5+MOD(ROW()-2,COUNTA('Form Responses 1'!$1:$1)-4),,TRUE,"Form Responses 1")))</f>
        <v>#N/A</v>
      </c>
      <c r="H179" s="86" t="str">
        <f ca="1" t="shared" si="1"/>
        <v>Gedung Utama</v>
      </c>
      <c r="I179" s="86" t="str">
        <f ca="1" t="shared" si="141"/>
        <v> Ruang Kerja</v>
      </c>
      <c r="J179" s="86" t="str">
        <f ca="1" t="shared" si="2"/>
        <v>CLEANING SERVICE</v>
      </c>
      <c r="K179" s="86" t="str">
        <f ca="1" t="array" ref="K179">IFERROR(INDEX(MASTER!B:B,MATCH(G179,MASTER!A:A,0))/100," ")</f>
        <v> </v>
      </c>
      <c r="L179" s="68">
        <f ca="1" t="shared" si="3"/>
        <v>0</v>
      </c>
      <c r="M179" s="68" t="str">
        <f ca="1" t="shared" si="4"/>
        <v>1900 - WEEK 00</v>
      </c>
      <c r="N179" s="68" t="str">
        <f ca="1" t="shared" si="5"/>
        <v>1900 - MONTH 01</v>
      </c>
      <c r="O179" s="86" t="str">
        <f ca="1" t="shared" ref="O179:P179" si="190">IFERROR(AVERAGEIF(M:M,M179,$K:$K)," ")</f>
        <v> </v>
      </c>
      <c r="P179" s="86" t="str">
        <f ca="1" t="shared" si="190"/>
        <v> </v>
      </c>
      <c r="Q179" s="68" t="str">
        <f ca="1">IF(ISBLANK(A179)," ",IF(O179&gt;MASTER!$B$3/100,"SB",IF(O179&gt;MASTER!$B$4/100,"B",IF(O179&gt;MASTER!$B$5/100,"C","K"))))</f>
        <v>SB</v>
      </c>
      <c r="R179" s="68" t="str">
        <f ca="1">IF(ISBLANK(B179)," ",IF(P179&gt;MASTER!$B$3/100,"SB",IF(P179&gt;MASTER!$B$4/100,"B",IF(P179&gt;MASTER!$B$5/100,"C","K"))))</f>
        <v>SB</v>
      </c>
    </row>
    <row r="180" customHeight="1" spans="1:18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5">
        <f ca="1" t="shared" si="0"/>
        <v>6</v>
      </c>
      <c r="F180" s="68" t="str">
        <f ca="1">IF(ISBLANK(A180)," ",INDIRECT(ADDRESS(1,5+MOD(ROW()-2,COUNTA('Form Responses 1'!$1:$1)-4),,TRUE,"Form Responses 1")))</f>
        <v>Gedung Utama [ Toilet]</v>
      </c>
      <c r="G180" s="68" t="e">
        <f ca="1">IF(ISBLANK(A180)," ",INDIRECT(ADDRESS(MATCH(A180,'Form Responses 1'!A:A,0),5+MOD(ROW()-2,COUNTA('Form Responses 1'!$1:$1)-4),,TRUE,"Form Responses 1")))</f>
        <v>#N/A</v>
      </c>
      <c r="H180" s="86" t="str">
        <f ca="1" t="shared" si="1"/>
        <v>Gedung Utama</v>
      </c>
      <c r="I180" s="86" t="str">
        <f ca="1" t="shared" si="141"/>
        <v> Toilet</v>
      </c>
      <c r="J180" s="86" t="str">
        <f ca="1" t="shared" si="2"/>
        <v>CLEANING SERVICE</v>
      </c>
      <c r="K180" s="86" t="str">
        <f ca="1" t="array" ref="K180">IFERROR(INDEX(MASTER!B:B,MATCH(G180,MASTER!A:A,0))/100," ")</f>
        <v> </v>
      </c>
      <c r="L180" s="68">
        <f ca="1" t="shared" si="3"/>
        <v>0</v>
      </c>
      <c r="M180" s="68" t="str">
        <f ca="1" t="shared" si="4"/>
        <v>1900 - WEEK 00</v>
      </c>
      <c r="N180" s="68" t="str">
        <f ca="1" t="shared" si="5"/>
        <v>1900 - MONTH 01</v>
      </c>
      <c r="O180" s="86" t="str">
        <f ca="1" t="shared" ref="O180:P180" si="191">IFERROR(AVERAGEIF(M:M,M180,$K:$K)," ")</f>
        <v> </v>
      </c>
      <c r="P180" s="86" t="str">
        <f ca="1" t="shared" si="191"/>
        <v> </v>
      </c>
      <c r="Q180" s="68" t="str">
        <f ca="1">IF(ISBLANK(A180)," ",IF(O180&gt;MASTER!$B$3/100,"SB",IF(O180&gt;MASTER!$B$4/100,"B",IF(O180&gt;MASTER!$B$5/100,"C","K"))))</f>
        <v>SB</v>
      </c>
      <c r="R180" s="68" t="str">
        <f ca="1">IF(ISBLANK(B180)," ",IF(P180&gt;MASTER!$B$3/100,"SB",IF(P180&gt;MASTER!$B$4/100,"B",IF(P180&gt;MASTER!$B$5/100,"C","K"))))</f>
        <v>SB</v>
      </c>
    </row>
    <row r="181" customHeight="1" spans="1:18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5">
        <f ca="1" t="shared" si="0"/>
        <v>6</v>
      </c>
      <c r="F181" s="68" t="str">
        <f ca="1">IF(ISBLANK(A181)," ",INDIRECT(ADDRESS(1,5+MOD(ROW()-2,COUNTA('Form Responses 1'!$1:$1)-4),,TRUE,"Form Responses 1")))</f>
        <v>Gedung Utama [ Halaman]</v>
      </c>
      <c r="G181" s="68" t="e">
        <f ca="1">IF(ISBLANK(A181)," ",INDIRECT(ADDRESS(MATCH(A181,'Form Responses 1'!A:A,0),5+MOD(ROW()-2,COUNTA('Form Responses 1'!$1:$1)-4),,TRUE,"Form Responses 1")))</f>
        <v>#N/A</v>
      </c>
      <c r="H181" s="86" t="str">
        <f ca="1" t="shared" si="1"/>
        <v>Gedung Utama</v>
      </c>
      <c r="I181" s="86" t="str">
        <f ca="1" t="shared" si="141"/>
        <v> Halaman</v>
      </c>
      <c r="J181" s="86" t="str">
        <f ca="1" t="shared" si="2"/>
        <v>CLEANING SERVICE</v>
      </c>
      <c r="K181" s="86" t="str">
        <f ca="1" t="array" ref="K181">IFERROR(INDEX(MASTER!B:B,MATCH(G181,MASTER!A:A,0))/100," ")</f>
        <v> </v>
      </c>
      <c r="L181" s="68">
        <f ca="1" t="shared" si="3"/>
        <v>0</v>
      </c>
      <c r="M181" s="68" t="str">
        <f ca="1" t="shared" si="4"/>
        <v>1900 - WEEK 00</v>
      </c>
      <c r="N181" s="68" t="str">
        <f ca="1" t="shared" si="5"/>
        <v>1900 - MONTH 01</v>
      </c>
      <c r="O181" s="86" t="str">
        <f ca="1" t="shared" ref="O181:P181" si="192">IFERROR(AVERAGEIF(M:M,M181,$K:$K)," ")</f>
        <v> </v>
      </c>
      <c r="P181" s="86" t="str">
        <f ca="1" t="shared" si="192"/>
        <v> </v>
      </c>
      <c r="Q181" s="68" t="str">
        <f ca="1">IF(ISBLANK(A181)," ",IF(O181&gt;MASTER!$B$3/100,"SB",IF(O181&gt;MASTER!$B$4/100,"B",IF(O181&gt;MASTER!$B$5/100,"C","K"))))</f>
        <v>SB</v>
      </c>
      <c r="R181" s="68" t="str">
        <f ca="1">IF(ISBLANK(B181)," ",IF(P181&gt;MASTER!$B$3/100,"SB",IF(P181&gt;MASTER!$B$4/100,"B",IF(P181&gt;MASTER!$B$5/100,"C","K"))))</f>
        <v>SB</v>
      </c>
    </row>
    <row r="182" customHeight="1" spans="1:18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5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e">
        <f ca="1">IF(ISBLANK(A182)," ",INDIRECT(ADDRESS(MATCH(A182,'Form Responses 1'!A:A,0),5+MOD(ROW()-2,COUNTA('Form Responses 1'!$1:$1)-4),,TRUE,"Form Responses 1")))</f>
        <v>#N/A</v>
      </c>
      <c r="H182" s="86" t="str">
        <f ca="1" t="shared" si="1"/>
        <v>Security</v>
      </c>
      <c r="I182" s="86" t="str">
        <f ca="1" t="shared" si="141"/>
        <v>Security Functions</v>
      </c>
      <c r="J182" s="86" t="str">
        <f ca="1" t="shared" si="2"/>
        <v>SECURITY SERVICE</v>
      </c>
      <c r="K182" s="86" t="str">
        <f ca="1" t="array" ref="K182">IFERROR(INDEX(MASTER!B:B,MATCH(G182,MASTER!A:A,0))/100," ")</f>
        <v> </v>
      </c>
      <c r="L182" s="68">
        <f ca="1" t="shared" si="3"/>
        <v>0</v>
      </c>
      <c r="M182" s="68" t="str">
        <f ca="1" t="shared" si="4"/>
        <v>1900 - WEEK 00</v>
      </c>
      <c r="N182" s="68" t="str">
        <f ca="1" t="shared" si="5"/>
        <v>1900 - MONTH 01</v>
      </c>
      <c r="O182" s="86" t="str">
        <f ca="1" t="shared" ref="O182:P182" si="193">IFERROR(AVERAGEIF(M:M,M182,$K:$K)," ")</f>
        <v> </v>
      </c>
      <c r="P182" s="86" t="str">
        <f ca="1" t="shared" si="193"/>
        <v> </v>
      </c>
      <c r="Q182" s="68" t="str">
        <f ca="1">IF(ISBLANK(A182)," ",IF(O182&gt;MASTER!$B$3/100,"SB",IF(O182&gt;MASTER!$B$4/100,"B",IF(O182&gt;MASTER!$B$5/100,"C","K"))))</f>
        <v>SB</v>
      </c>
      <c r="R182" s="68" t="str">
        <f ca="1">IF(ISBLANK(B182)," ",IF(P182&gt;MASTER!$B$3/100,"SB",IF(P182&gt;MASTER!$B$4/100,"B",IF(P182&gt;MASTER!$B$5/100,"C","K"))))</f>
        <v>SB</v>
      </c>
    </row>
    <row r="183" customHeight="1" spans="1:18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5">
        <f ca="1" t="shared" si="0"/>
        <v>6</v>
      </c>
      <c r="F183" s="68" t="str">
        <f ca="1">IF(ISBLANK(A183)," ",INDIRECT(ADDRESS(1,5+MOD(ROW()-2,COUNTA('Form Responses 1'!$1:$1)-4),,TRUE,"Form Responses 1")))</f>
        <v>Gedung Pameran [Ruangan ]</v>
      </c>
      <c r="G183" s="68" t="e">
        <f ca="1">IF(ISBLANK(A183)," ",INDIRECT(ADDRESS(MATCH(A183,'Form Responses 1'!A:A,0),5+MOD(ROW()-2,COUNTA('Form Responses 1'!$1:$1)-4),,TRUE,"Form Responses 1")))</f>
        <v>#N/A</v>
      </c>
      <c r="H183" s="86" t="str">
        <f ca="1" t="shared" si="1"/>
        <v>Gedung Pameran</v>
      </c>
      <c r="I183" s="86" t="str">
        <f ca="1" t="shared" si="141"/>
        <v>Ruangan </v>
      </c>
      <c r="J183" s="86" t="str">
        <f ca="1" t="shared" si="2"/>
        <v>CLEANING SERVICE</v>
      </c>
      <c r="K183" s="86" t="str">
        <f ca="1" t="array" ref="K183">IFERROR(INDEX(MASTER!B:B,MATCH(G183,MASTER!A:A,0))/100," ")</f>
        <v> </v>
      </c>
      <c r="L183" s="68">
        <f ca="1" t="shared" si="3"/>
        <v>0</v>
      </c>
      <c r="M183" s="68" t="str">
        <f ca="1" t="shared" si="4"/>
        <v>1900 - WEEK 00</v>
      </c>
      <c r="N183" s="68" t="str">
        <f ca="1" t="shared" si="5"/>
        <v>1900 - MONTH 01</v>
      </c>
      <c r="O183" s="86" t="str">
        <f ca="1" t="shared" ref="O183:P183" si="194">IFERROR(AVERAGEIF(M:M,M183,$K:$K)," ")</f>
        <v> </v>
      </c>
      <c r="P183" s="86" t="str">
        <f ca="1" t="shared" si="194"/>
        <v> </v>
      </c>
      <c r="Q183" s="68" t="str">
        <f ca="1">IF(ISBLANK(A183)," ",IF(O183&gt;MASTER!$B$3/100,"SB",IF(O183&gt;MASTER!$B$4/100,"B",IF(O183&gt;MASTER!$B$5/100,"C","K"))))</f>
        <v>SB</v>
      </c>
      <c r="R183" s="68" t="str">
        <f ca="1">IF(ISBLANK(B183)," ",IF(P183&gt;MASTER!$B$3/100,"SB",IF(P183&gt;MASTER!$B$4/100,"B",IF(P183&gt;MASTER!$B$5/100,"C","K"))))</f>
        <v>SB</v>
      </c>
    </row>
    <row r="184" customHeight="1" spans="1:18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5">
        <f ca="1" t="shared" si="0"/>
        <v>6</v>
      </c>
      <c r="F184" s="68" t="str">
        <f ca="1">IF(ISBLANK(A184)," ",INDIRECT(ADDRESS(1,5+MOD(ROW()-2,COUNTA('Form Responses 1'!$1:$1)-4),,TRUE,"Form Responses 1")))</f>
        <v>Gedung Pameran [Toilet]</v>
      </c>
      <c r="G184" s="68" t="e">
        <f ca="1">IF(ISBLANK(A184)," ",INDIRECT(ADDRESS(MATCH(A184,'Form Responses 1'!A:A,0),5+MOD(ROW()-2,COUNTA('Form Responses 1'!$1:$1)-4),,TRUE,"Form Responses 1")))</f>
        <v>#N/A</v>
      </c>
      <c r="H184" s="86" t="str">
        <f ca="1" t="shared" si="1"/>
        <v>Gedung Pameran</v>
      </c>
      <c r="I184" s="86" t="str">
        <f ca="1" t="shared" si="141"/>
        <v>Toilet</v>
      </c>
      <c r="J184" s="86" t="str">
        <f ca="1" t="shared" si="2"/>
        <v>CLEANING SERVICE</v>
      </c>
      <c r="K184" s="86" t="str">
        <f ca="1" t="array" ref="K184">IFERROR(INDEX(MASTER!B:B,MATCH(G184,MASTER!A:A,0))/100," ")</f>
        <v> </v>
      </c>
      <c r="L184" s="68">
        <f ca="1" t="shared" si="3"/>
        <v>0</v>
      </c>
      <c r="M184" s="68" t="str">
        <f ca="1" t="shared" si="4"/>
        <v>1900 - WEEK 00</v>
      </c>
      <c r="N184" s="68" t="str">
        <f ca="1" t="shared" si="5"/>
        <v>1900 - MONTH 01</v>
      </c>
      <c r="O184" s="86" t="str">
        <f ca="1" t="shared" ref="O184:P184" si="195">IFERROR(AVERAGEIF(M:M,M184,$K:$K)," ")</f>
        <v> </v>
      </c>
      <c r="P184" s="86" t="str">
        <f ca="1" t="shared" si="195"/>
        <v> </v>
      </c>
      <c r="Q184" s="68" t="str">
        <f ca="1">IF(ISBLANK(A184)," ",IF(O184&gt;MASTER!$B$3/100,"SB",IF(O184&gt;MASTER!$B$4/100,"B",IF(O184&gt;MASTER!$B$5/100,"C","K"))))</f>
        <v>SB</v>
      </c>
      <c r="R184" s="68" t="str">
        <f ca="1">IF(ISBLANK(B184)," ",IF(P184&gt;MASTER!$B$3/100,"SB",IF(P184&gt;MASTER!$B$4/100,"B",IF(P184&gt;MASTER!$B$5/100,"C","K"))))</f>
        <v>SB</v>
      </c>
    </row>
    <row r="185" customHeight="1" spans="1:18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5">
        <f ca="1" t="shared" si="0"/>
        <v>6</v>
      </c>
      <c r="F185" s="68" t="str">
        <f ca="1">IF(ISBLANK(A185)," ",INDIRECT(ADDRESS(1,5+MOD(ROW()-2,COUNTA('Form Responses 1'!$1:$1)-4),,TRUE,"Form Responses 1")))</f>
        <v>Gedung Pameran [ Halaman]</v>
      </c>
      <c r="G185" s="68" t="e">
        <f ca="1">IF(ISBLANK(A185)," ",INDIRECT(ADDRESS(MATCH(A185,'Form Responses 1'!A:A,0),5+MOD(ROW()-2,COUNTA('Form Responses 1'!$1:$1)-4),,TRUE,"Form Responses 1")))</f>
        <v>#N/A</v>
      </c>
      <c r="H185" s="86" t="str">
        <f ca="1" t="shared" si="1"/>
        <v>Gedung Pameran</v>
      </c>
      <c r="I185" s="86" t="str">
        <f ca="1" t="shared" si="141"/>
        <v> Halaman</v>
      </c>
      <c r="J185" s="86" t="str">
        <f ca="1" t="shared" si="2"/>
        <v>CLEANING SERVICE</v>
      </c>
      <c r="K185" s="86" t="str">
        <f ca="1" t="array" ref="K185">IFERROR(INDEX(MASTER!B:B,MATCH(G185,MASTER!A:A,0))/100," ")</f>
        <v> </v>
      </c>
      <c r="L185" s="68">
        <f ca="1" t="shared" si="3"/>
        <v>0</v>
      </c>
      <c r="M185" s="68" t="str">
        <f ca="1" t="shared" si="4"/>
        <v>1900 - WEEK 00</v>
      </c>
      <c r="N185" s="68" t="str">
        <f ca="1" t="shared" si="5"/>
        <v>1900 - MONTH 01</v>
      </c>
      <c r="O185" s="86" t="str">
        <f ca="1" t="shared" ref="O185:P185" si="196">IFERROR(AVERAGEIF(M:M,M185,$K:$K)," ")</f>
        <v> </v>
      </c>
      <c r="P185" s="86" t="str">
        <f ca="1" t="shared" si="196"/>
        <v> </v>
      </c>
      <c r="Q185" s="68" t="str">
        <f ca="1">IF(ISBLANK(A185)," ",IF(O185&gt;MASTER!$B$3/100,"SB",IF(O185&gt;MASTER!$B$4/100,"B",IF(O185&gt;MASTER!$B$5/100,"C","K"))))</f>
        <v>SB</v>
      </c>
      <c r="R185" s="68" t="str">
        <f ca="1">IF(ISBLANK(B185)," ",IF(P185&gt;MASTER!$B$3/100,"SB",IF(P185&gt;MASTER!$B$4/100,"B",IF(P185&gt;MASTER!$B$5/100,"C","K"))))</f>
        <v>SB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Gedung Utama [Ruang Tamu]</v>
      </c>
      <c r="G186" s="68" t="e">
        <f ca="1">IF(ISBLANK(A186)," ",INDIRECT(ADDRESS(MATCH(A186,'Form Responses 1'!A:A,0),5+MOD(ROW()-2,COUNTA('Form Responses 1'!$1:$1)-4),,TRUE,"Form Responses 1")))</f>
        <v>#N/A</v>
      </c>
      <c r="H186" s="86" t="str">
        <f ca="1" t="shared" si="1"/>
        <v>Gedung Utama</v>
      </c>
      <c r="I186" s="86" t="str">
        <f ca="1" t="shared" si="141"/>
        <v>Ruang Tamu</v>
      </c>
      <c r="J186" s="86" t="str">
        <f ca="1" t="shared" si="2"/>
        <v>CLEANING SERVICE</v>
      </c>
      <c r="K186" s="86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6" t="str">
        <f ca="1" t="shared" ref="O186:P186" si="197">IFERROR(AVERAGEIF(M:M,M186,$K:$K)," ")</f>
        <v> </v>
      </c>
      <c r="P186" s="86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Gedung Utama [ Ruang Penyimpanan Artefak]</v>
      </c>
      <c r="G187" s="68" t="e">
        <f ca="1">IF(ISBLANK(A187)," ",INDIRECT(ADDRESS(MATCH(A187,'Form Responses 1'!A:A,0),5+MOD(ROW()-2,COUNTA('Form Responses 1'!$1:$1)-4),,TRUE,"Form Responses 1")))</f>
        <v>#N/A</v>
      </c>
      <c r="H187" s="86" t="str">
        <f ca="1" t="shared" si="1"/>
        <v>Gedung Utama</v>
      </c>
      <c r="I187" s="86" t="str">
        <f ca="1" t="shared" si="141"/>
        <v> Ruang Penyimpanan Artefak</v>
      </c>
      <c r="J187" s="86" t="str">
        <f ca="1" t="shared" si="2"/>
        <v>CLEANING SERVICE</v>
      </c>
      <c r="K187" s="86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6" t="str">
        <f ca="1" t="shared" ref="O187:P187" si="198">IFERROR(AVERAGEIF(M:M,M187,$K:$K)," ")</f>
        <v> </v>
      </c>
      <c r="P187" s="86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Gedung Utama [ Ruang Kerja]</v>
      </c>
      <c r="G188" s="68" t="e">
        <f ca="1">IF(ISBLANK(A188)," ",INDIRECT(ADDRESS(MATCH(A188,'Form Responses 1'!A:A,0),5+MOD(ROW()-2,COUNTA('Form Responses 1'!$1:$1)-4),,TRUE,"Form Responses 1")))</f>
        <v>#N/A</v>
      </c>
      <c r="H188" s="86" t="str">
        <f ca="1" t="shared" si="1"/>
        <v>Gedung Utama</v>
      </c>
      <c r="I188" s="86" t="str">
        <f ca="1" t="shared" si="141"/>
        <v> Ruang Kerja</v>
      </c>
      <c r="J188" s="86" t="str">
        <f ca="1" t="shared" si="2"/>
        <v>CLEANING SERVICE</v>
      </c>
      <c r="K188" s="86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6" t="str">
        <f ca="1" t="shared" ref="O188:P188" si="199">IFERROR(AVERAGEIF(M:M,M188,$K:$K)," ")</f>
        <v> </v>
      </c>
      <c r="P188" s="86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Gedung Utama [ Toilet]</v>
      </c>
      <c r="G189" s="68" t="e">
        <f ca="1">IF(ISBLANK(A189)," ",INDIRECT(ADDRESS(MATCH(A189,'Form Responses 1'!A:A,0),5+MOD(ROW()-2,COUNTA('Form Responses 1'!$1:$1)-4),,TRUE,"Form Responses 1")))</f>
        <v>#N/A</v>
      </c>
      <c r="H189" s="86" t="str">
        <f ca="1" t="shared" si="1"/>
        <v>Gedung Utama</v>
      </c>
      <c r="I189" s="86" t="str">
        <f ca="1" t="shared" si="141"/>
        <v> Toilet</v>
      </c>
      <c r="J189" s="86" t="str">
        <f ca="1" t="shared" si="2"/>
        <v>CLEANING SERVICE</v>
      </c>
      <c r="K189" s="86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6" t="str">
        <f ca="1" t="shared" ref="O189:P189" si="200">IFERROR(AVERAGEIF(M:M,M189,$K:$K)," ")</f>
        <v> </v>
      </c>
      <c r="P189" s="86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Gedung Utama [ Halaman]</v>
      </c>
      <c r="G190" s="68" t="e">
        <f ca="1">IF(ISBLANK(A190)," ",INDIRECT(ADDRESS(MATCH(A190,'Form Responses 1'!A:A,0),5+MOD(ROW()-2,COUNTA('Form Responses 1'!$1:$1)-4),,TRUE,"Form Responses 1")))</f>
        <v>#N/A</v>
      </c>
      <c r="H190" s="86" t="str">
        <f ca="1" t="shared" si="1"/>
        <v>Gedung Utama</v>
      </c>
      <c r="I190" s="86" t="str">
        <f ca="1" t="shared" si="141"/>
        <v> Halaman</v>
      </c>
      <c r="J190" s="86" t="str">
        <f ca="1" t="shared" si="2"/>
        <v>CLEANING SERVICE</v>
      </c>
      <c r="K190" s="86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6" t="str">
        <f ca="1" t="shared" ref="O190:P190" si="201">IFERROR(AVERAGEIF(M:M,M190,$K:$K)," ")</f>
        <v> </v>
      </c>
      <c r="P190" s="86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Security [Security Functions]</v>
      </c>
      <c r="G191" s="68" t="e">
        <f ca="1">IF(ISBLANK(A191)," ",INDIRECT(ADDRESS(MATCH(A191,'Form Responses 1'!A:A,0),5+MOD(ROW()-2,COUNTA('Form Responses 1'!$1:$1)-4),,TRUE,"Form Responses 1")))</f>
        <v>#N/A</v>
      </c>
      <c r="H191" s="86" t="str">
        <f ca="1" t="shared" si="1"/>
        <v>Security</v>
      </c>
      <c r="I191" s="86" t="str">
        <f ca="1" t="shared" si="141"/>
        <v>Security Functions</v>
      </c>
      <c r="J191" s="86" t="str">
        <f ca="1" t="shared" si="2"/>
        <v>SECURITY SERVICE</v>
      </c>
      <c r="K191" s="86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6" t="str">
        <f ca="1" t="shared" ref="O191:P191" si="202">IFERROR(AVERAGEIF(M:M,M191,$K:$K)," ")</f>
        <v> </v>
      </c>
      <c r="P191" s="86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Gedung Pameran [Ruangan ]</v>
      </c>
      <c r="G192" s="68" t="e">
        <f ca="1">IF(ISBLANK(A192)," ",INDIRECT(ADDRESS(MATCH(A192,'Form Responses 1'!A:A,0),5+MOD(ROW()-2,COUNTA('Form Responses 1'!$1:$1)-4),,TRUE,"Form Responses 1")))</f>
        <v>#N/A</v>
      </c>
      <c r="H192" s="86" t="str">
        <f ca="1" t="shared" si="1"/>
        <v>Gedung Pameran</v>
      </c>
      <c r="I192" s="86" t="str">
        <f ca="1" t="shared" si="141"/>
        <v>Ruangan </v>
      </c>
      <c r="J192" s="86" t="str">
        <f ca="1" t="shared" si="2"/>
        <v>CLEANING SERVICE</v>
      </c>
      <c r="K192" s="86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6" t="str">
        <f ca="1" t="shared" ref="O192:P192" si="203">IFERROR(AVERAGEIF(M:M,M192,$K:$K)," ")</f>
        <v> </v>
      </c>
      <c r="P192" s="86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Gedung Pameran [Toilet]</v>
      </c>
      <c r="G193" s="68" t="e">
        <f ca="1">IF(ISBLANK(A193)," ",INDIRECT(ADDRESS(MATCH(A193,'Form Responses 1'!A:A,0),5+MOD(ROW()-2,COUNTA('Form Responses 1'!$1:$1)-4),,TRUE,"Form Responses 1")))</f>
        <v>#N/A</v>
      </c>
      <c r="H193" s="86" t="str">
        <f ca="1" t="shared" si="1"/>
        <v>Gedung Pameran</v>
      </c>
      <c r="I193" s="86" t="str">
        <f ca="1" t="shared" si="141"/>
        <v>Toilet</v>
      </c>
      <c r="J193" s="86" t="str">
        <f ca="1" t="shared" si="2"/>
        <v>CLEANING SERVICE</v>
      </c>
      <c r="K193" s="86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6" t="str">
        <f ca="1" t="shared" ref="O193:P193" si="204">IFERROR(AVERAGEIF(M:M,M193,$K:$K)," ")</f>
        <v> </v>
      </c>
      <c r="P193" s="86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Gedung Pameran [ Halaman]</v>
      </c>
      <c r="G194" s="68" t="e">
        <f ca="1">IF(ISBLANK(A194)," ",INDIRECT(ADDRESS(MATCH(A194,'Form Responses 1'!A:A,0),5+MOD(ROW()-2,COUNTA('Form Responses 1'!$1:$1)-4),,TRUE,"Form Responses 1")))</f>
        <v>#N/A</v>
      </c>
      <c r="H194" s="86" t="str">
        <f ca="1" t="shared" si="1"/>
        <v>Gedung Pameran</v>
      </c>
      <c r="I194" s="86" t="str">
        <f ca="1" t="shared" si="141"/>
        <v> Halaman</v>
      </c>
      <c r="J194" s="86" t="str">
        <f ca="1" t="shared" si="2"/>
        <v>CLEANING SERVICE</v>
      </c>
      <c r="K194" s="86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6" t="str">
        <f ca="1" t="shared" ref="O194:P194" si="205">IFERROR(AVERAGEIF(M:M,M194,$K:$K)," ")</f>
        <v> </v>
      </c>
      <c r="P194" s="86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Gedung Utama [Ruang Tamu]</v>
      </c>
      <c r="G195" s="68" t="e">
        <f ca="1">IF(ISBLANK(A195)," ",INDIRECT(ADDRESS(MATCH(A195,'Form Responses 1'!A:A,0),5+MOD(ROW()-2,COUNTA('Form Responses 1'!$1:$1)-4),,TRUE,"Form Responses 1")))</f>
        <v>#N/A</v>
      </c>
      <c r="H195" s="86" t="str">
        <f ca="1" t="shared" si="1"/>
        <v>Gedung Utama</v>
      </c>
      <c r="I195" s="86" t="str">
        <f ca="1" t="shared" ref="I195:I258" si="206">MID(F195,FIND("[",F195)+1,LEN(F195)-FIND("[",F195)-1)</f>
        <v>Ruang Tamu</v>
      </c>
      <c r="J195" s="86" t="str">
        <f ca="1" t="shared" si="2"/>
        <v>CLEANING SERVICE</v>
      </c>
      <c r="K195" s="86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6" t="str">
        <f ca="1" t="shared" ref="O195:P195" si="207">IFERROR(AVERAGEIF(M:M,M195,$K:$K)," ")</f>
        <v> </v>
      </c>
      <c r="P195" s="86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Gedung Utama [ Ruang Penyimpanan Artefak]</v>
      </c>
      <c r="G196" s="68" t="e">
        <f ca="1">IF(ISBLANK(A196)," ",INDIRECT(ADDRESS(MATCH(A196,'Form Responses 1'!A:A,0),5+MOD(ROW()-2,COUNTA('Form Responses 1'!$1:$1)-4),,TRUE,"Form Responses 1")))</f>
        <v>#N/A</v>
      </c>
      <c r="H196" s="86" t="str">
        <f ca="1" t="shared" si="1"/>
        <v>Gedung Utama</v>
      </c>
      <c r="I196" s="86" t="str">
        <f ca="1" t="shared" si="206"/>
        <v> Ruang Penyimpanan Artefak</v>
      </c>
      <c r="J196" s="86" t="str">
        <f ca="1" t="shared" si="2"/>
        <v>CLEANING SERVICE</v>
      </c>
      <c r="K196" s="86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6" t="str">
        <f ca="1" t="shared" ref="O196:P196" si="208">IFERROR(AVERAGEIF(M:M,M196,$K:$K)," ")</f>
        <v> </v>
      </c>
      <c r="P196" s="86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Gedung Utama [ Ruang Kerja]</v>
      </c>
      <c r="G197" s="68" t="e">
        <f ca="1">IF(ISBLANK(A197)," ",INDIRECT(ADDRESS(MATCH(A197,'Form Responses 1'!A:A,0),5+MOD(ROW()-2,COUNTA('Form Responses 1'!$1:$1)-4),,TRUE,"Form Responses 1")))</f>
        <v>#N/A</v>
      </c>
      <c r="H197" s="86" t="str">
        <f ca="1" t="shared" si="1"/>
        <v>Gedung Utama</v>
      </c>
      <c r="I197" s="86" t="str">
        <f ca="1" t="shared" si="206"/>
        <v> Ruang Kerja</v>
      </c>
      <c r="J197" s="86" t="str">
        <f ca="1" t="shared" si="2"/>
        <v>CLEANING SERVICE</v>
      </c>
      <c r="K197" s="86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6" t="str">
        <f ca="1" t="shared" ref="O197:P197" si="209">IFERROR(AVERAGEIF(M:M,M197,$K:$K)," ")</f>
        <v> </v>
      </c>
      <c r="P197" s="86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Gedung Utama [ Toilet]</v>
      </c>
      <c r="G198" s="68" t="e">
        <f ca="1">IF(ISBLANK(A198)," ",INDIRECT(ADDRESS(MATCH(A198,'Form Responses 1'!A:A,0),5+MOD(ROW()-2,COUNTA('Form Responses 1'!$1:$1)-4),,TRUE,"Form Responses 1")))</f>
        <v>#N/A</v>
      </c>
      <c r="H198" s="86" t="str">
        <f ca="1" t="shared" si="1"/>
        <v>Gedung Utama</v>
      </c>
      <c r="I198" s="86" t="str">
        <f ca="1" t="shared" si="206"/>
        <v> Toilet</v>
      </c>
      <c r="J198" s="86" t="str">
        <f ca="1" t="shared" si="2"/>
        <v>CLEANING SERVICE</v>
      </c>
      <c r="K198" s="86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6" t="str">
        <f ca="1" t="shared" ref="O198:P198" si="210">IFERROR(AVERAGEIF(M:M,M198,$K:$K)," ")</f>
        <v> </v>
      </c>
      <c r="P198" s="86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Gedung Utama [ Halaman]</v>
      </c>
      <c r="G199" s="68" t="e">
        <f ca="1">IF(ISBLANK(A199)," ",INDIRECT(ADDRESS(MATCH(A199,'Form Responses 1'!A:A,0),5+MOD(ROW()-2,COUNTA('Form Responses 1'!$1:$1)-4),,TRUE,"Form Responses 1")))</f>
        <v>#N/A</v>
      </c>
      <c r="H199" s="86" t="str">
        <f ca="1" t="shared" si="1"/>
        <v>Gedung Utama</v>
      </c>
      <c r="I199" s="86" t="str">
        <f ca="1" t="shared" si="206"/>
        <v> Halaman</v>
      </c>
      <c r="J199" s="86" t="str">
        <f ca="1" t="shared" si="2"/>
        <v>CLEANING SERVICE</v>
      </c>
      <c r="K199" s="86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6" t="str">
        <f ca="1" t="shared" ref="O199:P199" si="211">IFERROR(AVERAGEIF(M:M,M199,$K:$K)," ")</f>
        <v> </v>
      </c>
      <c r="P199" s="86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6" t="str">
        <f ca="1" t="shared" si="1"/>
        <v>Security</v>
      </c>
      <c r="I200" s="86" t="str">
        <f ca="1" t="shared" si="206"/>
        <v>Security Functions</v>
      </c>
      <c r="J200" s="86" t="str">
        <f ca="1" t="shared" si="2"/>
        <v>SECURITY SERVICE</v>
      </c>
      <c r="K200" s="86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6" t="str">
        <f ca="1" t="shared" ref="O200:P200" si="212">IFERROR(AVERAGEIF(M:M,M200,$K:$K)," ")</f>
        <v> </v>
      </c>
      <c r="P200" s="86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Gedung Pameran [Ruangan ]</v>
      </c>
      <c r="G201" s="68" t="e">
        <f ca="1">IF(ISBLANK(A201)," ",INDIRECT(ADDRESS(MATCH(A201,'Form Responses 1'!A:A,0),5+MOD(ROW()-2,COUNTA('Form Responses 1'!$1:$1)-4),,TRUE,"Form Responses 1")))</f>
        <v>#N/A</v>
      </c>
      <c r="H201" s="86" t="str">
        <f ca="1" t="shared" si="1"/>
        <v>Gedung Pameran</v>
      </c>
      <c r="I201" s="86" t="str">
        <f ca="1" t="shared" si="206"/>
        <v>Ruangan </v>
      </c>
      <c r="J201" s="86" t="str">
        <f ca="1" t="shared" si="2"/>
        <v>CLEANING SERVICE</v>
      </c>
      <c r="K201" s="86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6" t="str">
        <f ca="1" t="shared" ref="O201:P201" si="213">IFERROR(AVERAGEIF(M:M,M201,$K:$K)," ")</f>
        <v> </v>
      </c>
      <c r="P201" s="86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Gedung Pameran [Toilet]</v>
      </c>
      <c r="G202" s="68" t="e">
        <f ca="1">IF(ISBLANK(A202)," ",INDIRECT(ADDRESS(MATCH(A202,'Form Responses 1'!A:A,0),5+MOD(ROW()-2,COUNTA('Form Responses 1'!$1:$1)-4),,TRUE,"Form Responses 1")))</f>
        <v>#N/A</v>
      </c>
      <c r="H202" s="86" t="str">
        <f ca="1" t="shared" si="1"/>
        <v>Gedung Pameran</v>
      </c>
      <c r="I202" s="86" t="str">
        <f ca="1" t="shared" si="206"/>
        <v>Toilet</v>
      </c>
      <c r="J202" s="86" t="str">
        <f ca="1" t="shared" si="2"/>
        <v>CLEANING SERVICE</v>
      </c>
      <c r="K202" s="86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6" t="str">
        <f ca="1" t="shared" ref="O202:P202" si="214">IFERROR(AVERAGEIF(M:M,M202,$K:$K)," ")</f>
        <v> </v>
      </c>
      <c r="P202" s="86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Gedung Pameran [ Halaman]</v>
      </c>
      <c r="G203" s="68" t="e">
        <f ca="1">IF(ISBLANK(A203)," ",INDIRECT(ADDRESS(MATCH(A203,'Form Responses 1'!A:A,0),5+MOD(ROW()-2,COUNTA('Form Responses 1'!$1:$1)-4),,TRUE,"Form Responses 1")))</f>
        <v>#N/A</v>
      </c>
      <c r="H203" s="86" t="str">
        <f ca="1" t="shared" si="1"/>
        <v>Gedung Pameran</v>
      </c>
      <c r="I203" s="86" t="str">
        <f ca="1" t="shared" si="206"/>
        <v> Halaman</v>
      </c>
      <c r="J203" s="86" t="str">
        <f ca="1" t="shared" si="2"/>
        <v>CLEANING SERVICE</v>
      </c>
      <c r="K203" s="86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6" t="str">
        <f ca="1" t="shared" ref="O203:P203" si="215">IFERROR(AVERAGEIF(M:M,M203,$K:$K)," ")</f>
        <v> </v>
      </c>
      <c r="P203" s="86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Gedung Utama [Ruang Tamu]</v>
      </c>
      <c r="G204" s="68" t="e">
        <f ca="1">IF(ISBLANK(A204)," ",INDIRECT(ADDRESS(MATCH(A204,'Form Responses 1'!A:A,0),5+MOD(ROW()-2,COUNTA('Form Responses 1'!$1:$1)-4),,TRUE,"Form Responses 1")))</f>
        <v>#N/A</v>
      </c>
      <c r="H204" s="86" t="str">
        <f ca="1" t="shared" si="1"/>
        <v>Gedung Utama</v>
      </c>
      <c r="I204" s="86" t="str">
        <f ca="1" t="shared" si="206"/>
        <v>Ruang Tamu</v>
      </c>
      <c r="J204" s="86" t="str">
        <f ca="1" t="shared" si="2"/>
        <v>CLEANING SERVICE</v>
      </c>
      <c r="K204" s="86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6" t="str">
        <f ca="1" t="shared" ref="O204:P204" si="216">IFERROR(AVERAGEIF(M:M,M204,$K:$K)," ")</f>
        <v> </v>
      </c>
      <c r="P204" s="86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Gedung Utama [ Ruang Penyimpanan Artefak]</v>
      </c>
      <c r="G205" s="68" t="e">
        <f ca="1">IF(ISBLANK(A205)," ",INDIRECT(ADDRESS(MATCH(A205,'Form Responses 1'!A:A,0),5+MOD(ROW()-2,COUNTA('Form Responses 1'!$1:$1)-4),,TRUE,"Form Responses 1")))</f>
        <v>#N/A</v>
      </c>
      <c r="H205" s="86" t="str">
        <f ca="1" t="shared" si="1"/>
        <v>Gedung Utama</v>
      </c>
      <c r="I205" s="86" t="str">
        <f ca="1" t="shared" si="206"/>
        <v> Ruang Penyimpanan Artefak</v>
      </c>
      <c r="J205" s="86" t="str">
        <f ca="1" t="shared" si="2"/>
        <v>CLEANING SERVICE</v>
      </c>
      <c r="K205" s="86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6" t="str">
        <f ca="1" t="shared" ref="O205:P205" si="217">IFERROR(AVERAGEIF(M:M,M205,$K:$K)," ")</f>
        <v> </v>
      </c>
      <c r="P205" s="86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Gedung Utama [ Ruang Kerja]</v>
      </c>
      <c r="G206" s="68" t="e">
        <f ca="1">IF(ISBLANK(A206)," ",INDIRECT(ADDRESS(MATCH(A206,'Form Responses 1'!A:A,0),5+MOD(ROW()-2,COUNTA('Form Responses 1'!$1:$1)-4),,TRUE,"Form Responses 1")))</f>
        <v>#N/A</v>
      </c>
      <c r="H206" s="86" t="str">
        <f ca="1" t="shared" si="1"/>
        <v>Gedung Utama</v>
      </c>
      <c r="I206" s="86" t="str">
        <f ca="1" t="shared" si="206"/>
        <v> Ruang Kerja</v>
      </c>
      <c r="J206" s="86" t="str">
        <f ca="1" t="shared" si="2"/>
        <v>CLEANING SERVICE</v>
      </c>
      <c r="K206" s="86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6" t="str">
        <f ca="1" t="shared" ref="O206:P206" si="218">IFERROR(AVERAGEIF(M:M,M206,$K:$K)," ")</f>
        <v> </v>
      </c>
      <c r="P206" s="86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Gedung Utama [ Toilet]</v>
      </c>
      <c r="G207" s="68" t="e">
        <f ca="1">IF(ISBLANK(A207)," ",INDIRECT(ADDRESS(MATCH(A207,'Form Responses 1'!A:A,0),5+MOD(ROW()-2,COUNTA('Form Responses 1'!$1:$1)-4),,TRUE,"Form Responses 1")))</f>
        <v>#N/A</v>
      </c>
      <c r="H207" s="86" t="str">
        <f ca="1" t="shared" si="1"/>
        <v>Gedung Utama</v>
      </c>
      <c r="I207" s="86" t="str">
        <f ca="1" t="shared" si="206"/>
        <v> Toilet</v>
      </c>
      <c r="J207" s="86" t="str">
        <f ca="1" t="shared" si="2"/>
        <v>CLEANING SERVICE</v>
      </c>
      <c r="K207" s="86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6" t="str">
        <f ca="1" t="shared" ref="O207:P207" si="219">IFERROR(AVERAGEIF(M:M,M207,$K:$K)," ")</f>
        <v> </v>
      </c>
      <c r="P207" s="86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Gedung Utama [ Halaman]</v>
      </c>
      <c r="G208" s="68" t="e">
        <f ca="1">IF(ISBLANK(A208)," ",INDIRECT(ADDRESS(MATCH(A208,'Form Responses 1'!A:A,0),5+MOD(ROW()-2,COUNTA('Form Responses 1'!$1:$1)-4),,TRUE,"Form Responses 1")))</f>
        <v>#N/A</v>
      </c>
      <c r="H208" s="86" t="str">
        <f ca="1" t="shared" si="1"/>
        <v>Gedung Utama</v>
      </c>
      <c r="I208" s="86" t="str">
        <f ca="1" t="shared" si="206"/>
        <v> Halaman</v>
      </c>
      <c r="J208" s="86" t="str">
        <f ca="1" t="shared" si="2"/>
        <v>CLEANING SERVICE</v>
      </c>
      <c r="K208" s="86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6" t="str">
        <f ca="1" t="shared" ref="O208:P208" si="220">IFERROR(AVERAGEIF(M:M,M208,$K:$K)," ")</f>
        <v> </v>
      </c>
      <c r="P208" s="86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6" t="str">
        <f ca="1" t="shared" si="1"/>
        <v>Security</v>
      </c>
      <c r="I209" s="86" t="str">
        <f ca="1" t="shared" si="206"/>
        <v>Security Functions</v>
      </c>
      <c r="J209" s="86" t="str">
        <f ca="1" t="shared" si="2"/>
        <v>SECURITY SERVICE</v>
      </c>
      <c r="K209" s="86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6" t="str">
        <f ca="1" t="shared" ref="O209:P209" si="221">IFERROR(AVERAGEIF(M:M,M209,$K:$K)," ")</f>
        <v> </v>
      </c>
      <c r="P209" s="86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Gedung Pameran [Ruangan ]</v>
      </c>
      <c r="G210" s="68" t="e">
        <f ca="1">IF(ISBLANK(A210)," ",INDIRECT(ADDRESS(MATCH(A210,'Form Responses 1'!A:A,0),5+MOD(ROW()-2,COUNTA('Form Responses 1'!$1:$1)-4),,TRUE,"Form Responses 1")))</f>
        <v>#N/A</v>
      </c>
      <c r="H210" s="86" t="str">
        <f ca="1" t="shared" si="1"/>
        <v>Gedung Pameran</v>
      </c>
      <c r="I210" s="86" t="str">
        <f ca="1" t="shared" si="206"/>
        <v>Ruangan </v>
      </c>
      <c r="J210" s="86" t="str">
        <f ca="1" t="shared" si="2"/>
        <v>CLEANING SERVICE</v>
      </c>
      <c r="K210" s="86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6" t="str">
        <f ca="1" t="shared" ref="O210:P210" si="222">IFERROR(AVERAGEIF(M:M,M210,$K:$K)," ")</f>
        <v> </v>
      </c>
      <c r="P210" s="86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Gedung Pameran [Toilet]</v>
      </c>
      <c r="G211" s="68" t="e">
        <f ca="1">IF(ISBLANK(A211)," ",INDIRECT(ADDRESS(MATCH(A211,'Form Responses 1'!A:A,0),5+MOD(ROW()-2,COUNTA('Form Responses 1'!$1:$1)-4),,TRUE,"Form Responses 1")))</f>
        <v>#N/A</v>
      </c>
      <c r="H211" s="86" t="str">
        <f ca="1" t="shared" si="1"/>
        <v>Gedung Pameran</v>
      </c>
      <c r="I211" s="86" t="str">
        <f ca="1" t="shared" si="206"/>
        <v>Toilet</v>
      </c>
      <c r="J211" s="86" t="str">
        <f ca="1" t="shared" si="2"/>
        <v>CLEANING SERVICE</v>
      </c>
      <c r="K211" s="86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6" t="str">
        <f ca="1" t="shared" ref="O211:P211" si="223">IFERROR(AVERAGEIF(M:M,M211,$K:$K)," ")</f>
        <v> </v>
      </c>
      <c r="P211" s="86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Gedung Pameran [ Halaman]</v>
      </c>
      <c r="G212" s="68" t="e">
        <f ca="1">IF(ISBLANK(A212)," ",INDIRECT(ADDRESS(MATCH(A212,'Form Responses 1'!A:A,0),5+MOD(ROW()-2,COUNTA('Form Responses 1'!$1:$1)-4),,TRUE,"Form Responses 1")))</f>
        <v>#N/A</v>
      </c>
      <c r="H212" s="86" t="str">
        <f ca="1" t="shared" si="1"/>
        <v>Gedung Pameran</v>
      </c>
      <c r="I212" s="86" t="str">
        <f ca="1" t="shared" si="206"/>
        <v> Halaman</v>
      </c>
      <c r="J212" s="86" t="str">
        <f ca="1" t="shared" si="2"/>
        <v>CLEANING SERVICE</v>
      </c>
      <c r="K212" s="86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6" t="str">
        <f ca="1" t="shared" ref="O212:P212" si="224">IFERROR(AVERAGEIF(M:M,M212,$K:$K)," ")</f>
        <v> </v>
      </c>
      <c r="P212" s="86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Gedung Utama [Ruang Tamu]</v>
      </c>
      <c r="G213" s="68" t="e">
        <f ca="1">IF(ISBLANK(A213)," ",INDIRECT(ADDRESS(MATCH(A213,'Form Responses 1'!A:A,0),5+MOD(ROW()-2,COUNTA('Form Responses 1'!$1:$1)-4),,TRUE,"Form Responses 1")))</f>
        <v>#N/A</v>
      </c>
      <c r="H213" s="86" t="str">
        <f ca="1" t="shared" si="1"/>
        <v>Gedung Utama</v>
      </c>
      <c r="I213" s="86" t="str">
        <f ca="1" t="shared" si="206"/>
        <v>Ruang Tamu</v>
      </c>
      <c r="J213" s="86" t="str">
        <f ca="1" t="shared" si="2"/>
        <v>CLEANING SERVICE</v>
      </c>
      <c r="K213" s="86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6" t="str">
        <f ca="1" t="shared" ref="O213:P213" si="225">IFERROR(AVERAGEIF(M:M,M213,$K:$K)," ")</f>
        <v> </v>
      </c>
      <c r="P213" s="86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Gedung Utama [ Ruang Penyimpanan Artefak]</v>
      </c>
      <c r="G214" s="68" t="e">
        <f ca="1">IF(ISBLANK(A214)," ",INDIRECT(ADDRESS(MATCH(A214,'Form Responses 1'!A:A,0),5+MOD(ROW()-2,COUNTA('Form Responses 1'!$1:$1)-4),,TRUE,"Form Responses 1")))</f>
        <v>#N/A</v>
      </c>
      <c r="H214" s="86" t="str">
        <f ca="1" t="shared" si="1"/>
        <v>Gedung Utama</v>
      </c>
      <c r="I214" s="86" t="str">
        <f ca="1" t="shared" si="206"/>
        <v> Ruang Penyimpanan Artefak</v>
      </c>
      <c r="J214" s="86" t="str">
        <f ca="1" t="shared" si="2"/>
        <v>CLEANING SERVICE</v>
      </c>
      <c r="K214" s="86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6" t="str">
        <f ca="1" t="shared" ref="O214:P214" si="226">IFERROR(AVERAGEIF(M:M,M214,$K:$K)," ")</f>
        <v> </v>
      </c>
      <c r="P214" s="86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Gedung Utama [ Ruang Kerja]</v>
      </c>
      <c r="G215" s="68" t="e">
        <f ca="1">IF(ISBLANK(A215)," ",INDIRECT(ADDRESS(MATCH(A215,'Form Responses 1'!A:A,0),5+MOD(ROW()-2,COUNTA('Form Responses 1'!$1:$1)-4),,TRUE,"Form Responses 1")))</f>
        <v>#N/A</v>
      </c>
      <c r="H215" s="86" t="str">
        <f ca="1" t="shared" si="1"/>
        <v>Gedung Utama</v>
      </c>
      <c r="I215" s="86" t="str">
        <f ca="1" t="shared" si="206"/>
        <v> Ruang Kerja</v>
      </c>
      <c r="J215" s="86" t="str">
        <f ca="1" t="shared" si="2"/>
        <v>CLEANING SERVICE</v>
      </c>
      <c r="K215" s="86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6" t="str">
        <f ca="1" t="shared" ref="O215:P215" si="227">IFERROR(AVERAGEIF(M:M,M215,$K:$K)," ")</f>
        <v> </v>
      </c>
      <c r="P215" s="86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Gedung Utama [ Toilet]</v>
      </c>
      <c r="G216" s="68" t="e">
        <f ca="1">IF(ISBLANK(A216)," ",INDIRECT(ADDRESS(MATCH(A216,'Form Responses 1'!A:A,0),5+MOD(ROW()-2,COUNTA('Form Responses 1'!$1:$1)-4),,TRUE,"Form Responses 1")))</f>
        <v>#N/A</v>
      </c>
      <c r="H216" s="86" t="str">
        <f ca="1" t="shared" si="1"/>
        <v>Gedung Utama</v>
      </c>
      <c r="I216" s="86" t="str">
        <f ca="1" t="shared" si="206"/>
        <v> Toilet</v>
      </c>
      <c r="J216" s="86" t="str">
        <f ca="1" t="shared" si="2"/>
        <v>CLEANING SERVICE</v>
      </c>
      <c r="K216" s="86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6" t="str">
        <f ca="1" t="shared" ref="O216:P216" si="228">IFERROR(AVERAGEIF(M:M,M216,$K:$K)," ")</f>
        <v> </v>
      </c>
      <c r="P216" s="86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Gedung Utama [ Halaman]</v>
      </c>
      <c r="G217" s="68" t="e">
        <f ca="1">IF(ISBLANK(A217)," ",INDIRECT(ADDRESS(MATCH(A217,'Form Responses 1'!A:A,0),5+MOD(ROW()-2,COUNTA('Form Responses 1'!$1:$1)-4),,TRUE,"Form Responses 1")))</f>
        <v>#N/A</v>
      </c>
      <c r="H217" s="86" t="str">
        <f ca="1" t="shared" si="1"/>
        <v>Gedung Utama</v>
      </c>
      <c r="I217" s="86" t="str">
        <f ca="1" t="shared" si="206"/>
        <v> Halaman</v>
      </c>
      <c r="J217" s="86" t="str">
        <f ca="1" t="shared" si="2"/>
        <v>CLEANING SERVICE</v>
      </c>
      <c r="K217" s="86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6" t="str">
        <f ca="1" t="shared" ref="O217:P217" si="229">IFERROR(AVERAGEIF(M:M,M217,$K:$K)," ")</f>
        <v> </v>
      </c>
      <c r="P217" s="86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5">
        <f ca="1" t="shared" si="0"/>
        <v>6</v>
      </c>
      <c r="F218" s="68" t="str">
        <f ca="1">IF(ISBLANK(A218)," ",INDIRECT(ADDRESS(1,5+MOD(ROW()-2,COUNTA('Form Responses 1'!$1:$1)-4),,TRUE,"Form Responses 1")))</f>
        <v>Security [Security Functions]</v>
      </c>
      <c r="G218" s="68" t="e">
        <f ca="1">IF(ISBLANK(A218)," ",INDIRECT(ADDRESS(MATCH(A218,'Form Responses 1'!A:A,0),5+MOD(ROW()-2,COUNTA('Form Responses 1'!$1:$1)-4),,TRUE,"Form Responses 1")))</f>
        <v>#N/A</v>
      </c>
      <c r="H218" s="86" t="str">
        <f ca="1" t="shared" si="1"/>
        <v>Security</v>
      </c>
      <c r="I218" s="86" t="str">
        <f ca="1" t="shared" si="206"/>
        <v>Security Functions</v>
      </c>
      <c r="J218" s="86" t="str">
        <f ca="1" t="shared" si="2"/>
        <v>SECURITY SERVICE</v>
      </c>
      <c r="K218" s="86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6" t="str">
        <f ca="1" t="shared" ref="O218:P218" si="230">IFERROR(AVERAGEIF(M:M,M218,$K:$K)," ")</f>
        <v> </v>
      </c>
      <c r="P218" s="86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5">
        <f ca="1" t="shared" si="0"/>
        <v>6</v>
      </c>
      <c r="F219" s="68" t="str">
        <f ca="1">IF(ISBLANK(A219)," ",INDIRECT(ADDRESS(1,5+MOD(ROW()-2,COUNTA('Form Responses 1'!$1:$1)-4),,TRUE,"Form Responses 1")))</f>
        <v>Gedung Pameran [Ruangan ]</v>
      </c>
      <c r="G219" s="68" t="e">
        <f ca="1">IF(ISBLANK(A219)," ",INDIRECT(ADDRESS(MATCH(A219,'Form Responses 1'!A:A,0),5+MOD(ROW()-2,COUNTA('Form Responses 1'!$1:$1)-4),,TRUE,"Form Responses 1")))</f>
        <v>#N/A</v>
      </c>
      <c r="H219" s="86" t="str">
        <f ca="1" t="shared" si="1"/>
        <v>Gedung Pameran</v>
      </c>
      <c r="I219" s="86" t="str">
        <f ca="1" t="shared" si="206"/>
        <v>Ruangan </v>
      </c>
      <c r="J219" s="86" t="str">
        <f ca="1" t="shared" si="2"/>
        <v>CLEANING SERVICE</v>
      </c>
      <c r="K219" s="86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6" t="str">
        <f ca="1" t="shared" ref="O219:P219" si="231">IFERROR(AVERAGEIF(M:M,M219,$K:$K)," ")</f>
        <v> </v>
      </c>
      <c r="P219" s="86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5">
        <f ca="1" t="shared" si="0"/>
        <v>6</v>
      </c>
      <c r="F220" s="68" t="str">
        <f ca="1">IF(ISBLANK(A220)," ",INDIRECT(ADDRESS(1,5+MOD(ROW()-2,COUNTA('Form Responses 1'!$1:$1)-4),,TRUE,"Form Responses 1")))</f>
        <v>Gedung Pameran [Toilet]</v>
      </c>
      <c r="G220" s="68" t="e">
        <f ca="1">IF(ISBLANK(A220)," ",INDIRECT(ADDRESS(MATCH(A220,'Form Responses 1'!A:A,0),5+MOD(ROW()-2,COUNTA('Form Responses 1'!$1:$1)-4),,TRUE,"Form Responses 1")))</f>
        <v>#N/A</v>
      </c>
      <c r="H220" s="86" t="str">
        <f ca="1" t="shared" si="1"/>
        <v>Gedung Pameran</v>
      </c>
      <c r="I220" s="86" t="str">
        <f ca="1" t="shared" si="206"/>
        <v>Toilet</v>
      </c>
      <c r="J220" s="86" t="str">
        <f ca="1" t="shared" si="2"/>
        <v>CLEANING SERVICE</v>
      </c>
      <c r="K220" s="86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6" t="str">
        <f ca="1" t="shared" ref="O220:P220" si="232">IFERROR(AVERAGEIF(M:M,M220,$K:$K)," ")</f>
        <v> </v>
      </c>
      <c r="P220" s="86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5">
        <f ca="1" t="shared" si="0"/>
        <v>6</v>
      </c>
      <c r="F221" s="68" t="str">
        <f ca="1">IF(ISBLANK(A221)," ",INDIRECT(ADDRESS(1,5+MOD(ROW()-2,COUNTA('Form Responses 1'!$1:$1)-4),,TRUE,"Form Responses 1")))</f>
        <v>Gedung Pameran [ Halaman]</v>
      </c>
      <c r="G221" s="68" t="e">
        <f ca="1">IF(ISBLANK(A221)," ",INDIRECT(ADDRESS(MATCH(A221,'Form Responses 1'!A:A,0),5+MOD(ROW()-2,COUNTA('Form Responses 1'!$1:$1)-4),,TRUE,"Form Responses 1")))</f>
        <v>#N/A</v>
      </c>
      <c r="H221" s="86" t="str">
        <f ca="1" t="shared" si="1"/>
        <v>Gedung Pameran</v>
      </c>
      <c r="I221" s="86" t="str">
        <f ca="1" t="shared" si="206"/>
        <v> Halaman</v>
      </c>
      <c r="J221" s="86" t="str">
        <f ca="1" t="shared" si="2"/>
        <v>CLEANING SERVICE</v>
      </c>
      <c r="K221" s="86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6" t="str">
        <f ca="1" t="shared" ref="O221:P221" si="233">IFERROR(AVERAGEIF(M:M,M221,$K:$K)," ")</f>
        <v> </v>
      </c>
      <c r="P221" s="86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5">
        <f ca="1" t="shared" si="0"/>
        <v>6</v>
      </c>
      <c r="F222" s="68" t="str">
        <f ca="1">IF(ISBLANK(A222)," ",INDIRECT(ADDRESS(1,5+MOD(ROW()-2,COUNTA('Form Responses 1'!$1:$1)-4),,TRUE,"Form Responses 1")))</f>
        <v>Gedung Utama [Ruang Tamu]</v>
      </c>
      <c r="G222" s="68" t="e">
        <f ca="1">IF(ISBLANK(A222)," ",INDIRECT(ADDRESS(MATCH(A222,'Form Responses 1'!A:A,0),5+MOD(ROW()-2,COUNTA('Form Responses 1'!$1:$1)-4),,TRUE,"Form Responses 1")))</f>
        <v>#N/A</v>
      </c>
      <c r="H222" s="86" t="str">
        <f ca="1" t="shared" si="1"/>
        <v>Gedung Utama</v>
      </c>
      <c r="I222" s="86" t="str">
        <f ca="1" t="shared" si="206"/>
        <v>Ruang Tamu</v>
      </c>
      <c r="J222" s="86" t="str">
        <f ca="1" t="shared" si="2"/>
        <v>CLEANING SERVICE</v>
      </c>
      <c r="K222" s="86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6" t="str">
        <f ca="1" t="shared" ref="O222:P222" si="234">IFERROR(AVERAGEIF(M:M,M222,$K:$K)," ")</f>
        <v> </v>
      </c>
      <c r="P222" s="86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5">
        <f ca="1" t="shared" si="0"/>
        <v>6</v>
      </c>
      <c r="F223" s="68" t="str">
        <f ca="1">IF(ISBLANK(A223)," ",INDIRECT(ADDRESS(1,5+MOD(ROW()-2,COUNTA('Form Responses 1'!$1:$1)-4),,TRUE,"Form Responses 1")))</f>
        <v>Gedung Utama [ Ruang Penyimpanan Artefak]</v>
      </c>
      <c r="G223" s="68" t="e">
        <f ca="1">IF(ISBLANK(A223)," ",INDIRECT(ADDRESS(MATCH(A223,'Form Responses 1'!A:A,0),5+MOD(ROW()-2,COUNTA('Form Responses 1'!$1:$1)-4),,TRUE,"Form Responses 1")))</f>
        <v>#N/A</v>
      </c>
      <c r="H223" s="86" t="str">
        <f ca="1" t="shared" si="1"/>
        <v>Gedung Utama</v>
      </c>
      <c r="I223" s="86" t="str">
        <f ca="1" t="shared" si="206"/>
        <v> Ruang Penyimpanan Artefak</v>
      </c>
      <c r="J223" s="86" t="str">
        <f ca="1" t="shared" si="2"/>
        <v>CLEANING SERVICE</v>
      </c>
      <c r="K223" s="86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6" t="str">
        <f ca="1" t="shared" ref="O223:P223" si="235">IFERROR(AVERAGEIF(M:M,M223,$K:$K)," ")</f>
        <v> </v>
      </c>
      <c r="P223" s="86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5">
        <f ca="1" t="shared" si="0"/>
        <v>6</v>
      </c>
      <c r="F224" s="68" t="str">
        <f ca="1">IF(ISBLANK(A224)," ",INDIRECT(ADDRESS(1,5+MOD(ROW()-2,COUNTA('Form Responses 1'!$1:$1)-4),,TRUE,"Form Responses 1")))</f>
        <v>Gedung Utama [ Ruang Kerja]</v>
      </c>
      <c r="G224" s="68" t="e">
        <f ca="1">IF(ISBLANK(A224)," ",INDIRECT(ADDRESS(MATCH(A224,'Form Responses 1'!A:A,0),5+MOD(ROW()-2,COUNTA('Form Responses 1'!$1:$1)-4),,TRUE,"Form Responses 1")))</f>
        <v>#N/A</v>
      </c>
      <c r="H224" s="86" t="str">
        <f ca="1" t="shared" si="1"/>
        <v>Gedung Utama</v>
      </c>
      <c r="I224" s="86" t="str">
        <f ca="1" t="shared" si="206"/>
        <v> Ruang Kerja</v>
      </c>
      <c r="J224" s="86" t="str">
        <f ca="1" t="shared" si="2"/>
        <v>CLEANING SERVICE</v>
      </c>
      <c r="K224" s="86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6" t="str">
        <f ca="1" t="shared" ref="O224:P224" si="236">IFERROR(AVERAGEIF(M:M,M224,$K:$K)," ")</f>
        <v> </v>
      </c>
      <c r="P224" s="86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5">
        <f ca="1" t="shared" si="0"/>
        <v>6</v>
      </c>
      <c r="F225" s="68" t="str">
        <f ca="1">IF(ISBLANK(A225)," ",INDIRECT(ADDRESS(1,5+MOD(ROW()-2,COUNTA('Form Responses 1'!$1:$1)-4),,TRUE,"Form Responses 1")))</f>
        <v>Gedung Utama [ Toilet]</v>
      </c>
      <c r="G225" s="68" t="e">
        <f ca="1">IF(ISBLANK(A225)," ",INDIRECT(ADDRESS(MATCH(A225,'Form Responses 1'!A:A,0),5+MOD(ROW()-2,COUNTA('Form Responses 1'!$1:$1)-4),,TRUE,"Form Responses 1")))</f>
        <v>#N/A</v>
      </c>
      <c r="H225" s="86" t="str">
        <f ca="1" t="shared" si="1"/>
        <v>Gedung Utama</v>
      </c>
      <c r="I225" s="86" t="str">
        <f ca="1" t="shared" si="206"/>
        <v> Toilet</v>
      </c>
      <c r="J225" s="86" t="str">
        <f ca="1" t="shared" si="2"/>
        <v>CLEANING SERVICE</v>
      </c>
      <c r="K225" s="86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6" t="str">
        <f ca="1" t="shared" ref="O225:P225" si="237">IFERROR(AVERAGEIF(M:M,M225,$K:$K)," ")</f>
        <v> </v>
      </c>
      <c r="P225" s="86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5">
        <f ca="1" t="shared" si="0"/>
        <v>6</v>
      </c>
      <c r="F226" s="68" t="str">
        <f ca="1">IF(ISBLANK(A226)," ",INDIRECT(ADDRESS(1,5+MOD(ROW()-2,COUNTA('Form Responses 1'!$1:$1)-4),,TRUE,"Form Responses 1")))</f>
        <v>Gedung Utama [ Halaman]</v>
      </c>
      <c r="G226" s="68" t="e">
        <f ca="1">IF(ISBLANK(A226)," ",INDIRECT(ADDRESS(MATCH(A226,'Form Responses 1'!A:A,0),5+MOD(ROW()-2,COUNTA('Form Responses 1'!$1:$1)-4),,TRUE,"Form Responses 1")))</f>
        <v>#N/A</v>
      </c>
      <c r="H226" s="86" t="str">
        <f ca="1" t="shared" si="1"/>
        <v>Gedung Utama</v>
      </c>
      <c r="I226" s="86" t="str">
        <f ca="1" t="shared" si="206"/>
        <v> Halaman</v>
      </c>
      <c r="J226" s="86" t="str">
        <f ca="1" t="shared" si="2"/>
        <v>CLEANING SERVICE</v>
      </c>
      <c r="K226" s="86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6" t="str">
        <f ca="1" t="shared" ref="O226:P226" si="238">IFERROR(AVERAGEIF(M:M,M226,$K:$K)," ")</f>
        <v> </v>
      </c>
      <c r="P226" s="86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5">
        <f ca="1" t="shared" si="0"/>
        <v>6</v>
      </c>
      <c r="F227" s="68" t="str">
        <f ca="1">IF(ISBLANK(A227)," ",INDIRECT(ADDRESS(1,5+MOD(ROW()-2,COUNTA('Form Responses 1'!$1:$1)-4),,TRUE,"Form Responses 1")))</f>
        <v>Security [Security Functions]</v>
      </c>
      <c r="G227" s="68" t="e">
        <f ca="1">IF(ISBLANK(A227)," ",INDIRECT(ADDRESS(MATCH(A227,'Form Responses 1'!A:A,0),5+MOD(ROW()-2,COUNTA('Form Responses 1'!$1:$1)-4),,TRUE,"Form Responses 1")))</f>
        <v>#N/A</v>
      </c>
      <c r="H227" s="86" t="str">
        <f ca="1" t="shared" si="1"/>
        <v>Security</v>
      </c>
      <c r="I227" s="86" t="str">
        <f ca="1" t="shared" si="206"/>
        <v>Security Functions</v>
      </c>
      <c r="J227" s="86" t="str">
        <f ca="1" t="shared" si="2"/>
        <v>SECURITY SERVICE</v>
      </c>
      <c r="K227" s="86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6" t="str">
        <f ca="1" t="shared" ref="O227:P227" si="239">IFERROR(AVERAGEIF(M:M,M227,$K:$K)," ")</f>
        <v> </v>
      </c>
      <c r="P227" s="86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5">
        <f ca="1" t="shared" si="0"/>
        <v>6</v>
      </c>
      <c r="F228" s="68" t="str">
        <f ca="1">IF(ISBLANK(A228)," ",INDIRECT(ADDRESS(1,5+MOD(ROW()-2,COUNTA('Form Responses 1'!$1:$1)-4),,TRUE,"Form Responses 1")))</f>
        <v>Gedung Pameran [Ruangan ]</v>
      </c>
      <c r="G228" s="68" t="e">
        <f ca="1">IF(ISBLANK(A228)," ",INDIRECT(ADDRESS(MATCH(A228,'Form Responses 1'!A:A,0),5+MOD(ROW()-2,COUNTA('Form Responses 1'!$1:$1)-4),,TRUE,"Form Responses 1")))</f>
        <v>#N/A</v>
      </c>
      <c r="H228" s="86" t="str">
        <f ca="1" t="shared" si="1"/>
        <v>Gedung Pameran</v>
      </c>
      <c r="I228" s="86" t="str">
        <f ca="1" t="shared" si="206"/>
        <v>Ruangan </v>
      </c>
      <c r="J228" s="86" t="str">
        <f ca="1" t="shared" si="2"/>
        <v>CLEANING SERVICE</v>
      </c>
      <c r="K228" s="86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6" t="str">
        <f ca="1" t="shared" ref="O228:P228" si="240">IFERROR(AVERAGEIF(M:M,M228,$K:$K)," ")</f>
        <v> </v>
      </c>
      <c r="P228" s="86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5">
        <f ca="1" t="shared" si="0"/>
        <v>6</v>
      </c>
      <c r="F229" s="68" t="str">
        <f ca="1">IF(ISBLANK(A229)," ",INDIRECT(ADDRESS(1,5+MOD(ROW()-2,COUNTA('Form Responses 1'!$1:$1)-4),,TRUE,"Form Responses 1")))</f>
        <v>Gedung Pameran [Toilet]</v>
      </c>
      <c r="G229" s="68" t="e">
        <f ca="1">IF(ISBLANK(A229)," ",INDIRECT(ADDRESS(MATCH(A229,'Form Responses 1'!A:A,0),5+MOD(ROW()-2,COUNTA('Form Responses 1'!$1:$1)-4),,TRUE,"Form Responses 1")))</f>
        <v>#N/A</v>
      </c>
      <c r="H229" s="86" t="str">
        <f ca="1" t="shared" si="1"/>
        <v>Gedung Pameran</v>
      </c>
      <c r="I229" s="86" t="str">
        <f ca="1" t="shared" si="206"/>
        <v>Toilet</v>
      </c>
      <c r="J229" s="86" t="str">
        <f ca="1" t="shared" si="2"/>
        <v>CLEANING SERVICE</v>
      </c>
      <c r="K229" s="86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6" t="str">
        <f ca="1" t="shared" ref="O229:P229" si="241">IFERROR(AVERAGEIF(M:M,M229,$K:$K)," ")</f>
        <v> </v>
      </c>
      <c r="P229" s="86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5">
        <f ca="1" t="shared" si="0"/>
        <v>6</v>
      </c>
      <c r="F230" s="68" t="str">
        <f ca="1">IF(ISBLANK(A230)," ",INDIRECT(ADDRESS(1,5+MOD(ROW()-2,COUNTA('Form Responses 1'!$1:$1)-4),,TRUE,"Form Responses 1")))</f>
        <v>Gedung Pameran [ Halaman]</v>
      </c>
      <c r="G230" s="68" t="e">
        <f ca="1">IF(ISBLANK(A230)," ",INDIRECT(ADDRESS(MATCH(A230,'Form Responses 1'!A:A,0),5+MOD(ROW()-2,COUNTA('Form Responses 1'!$1:$1)-4),,TRUE,"Form Responses 1")))</f>
        <v>#N/A</v>
      </c>
      <c r="H230" s="86" t="str">
        <f ca="1" t="shared" si="1"/>
        <v>Gedung Pameran</v>
      </c>
      <c r="I230" s="86" t="str">
        <f ca="1" t="shared" si="206"/>
        <v> Halaman</v>
      </c>
      <c r="J230" s="86" t="str">
        <f ca="1" t="shared" si="2"/>
        <v>CLEANING SERVICE</v>
      </c>
      <c r="K230" s="86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6" t="str">
        <f ca="1" t="shared" ref="O230:P230" si="242">IFERROR(AVERAGEIF(M:M,M230,$K:$K)," ")</f>
        <v> </v>
      </c>
      <c r="P230" s="86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5">
        <f ca="1" t="shared" si="0"/>
        <v>6</v>
      </c>
      <c r="F231" s="68" t="str">
        <f ca="1">IF(ISBLANK(A231)," ",INDIRECT(ADDRESS(1,5+MOD(ROW()-2,COUNTA('Form Responses 1'!$1:$1)-4),,TRUE,"Form Responses 1")))</f>
        <v>Gedung Utama [Ruang Tamu]</v>
      </c>
      <c r="G231" s="68" t="e">
        <f ca="1">IF(ISBLANK(A231)," ",INDIRECT(ADDRESS(MATCH(A231,'Form Responses 1'!A:A,0),5+MOD(ROW()-2,COUNTA('Form Responses 1'!$1:$1)-4),,TRUE,"Form Responses 1")))</f>
        <v>#N/A</v>
      </c>
      <c r="H231" s="86" t="str">
        <f ca="1" t="shared" si="1"/>
        <v>Gedung Utama</v>
      </c>
      <c r="I231" s="86" t="str">
        <f ca="1" t="shared" si="206"/>
        <v>Ruang Tamu</v>
      </c>
      <c r="J231" s="86" t="str">
        <f ca="1" t="shared" si="2"/>
        <v>CLEANING SERVICE</v>
      </c>
      <c r="K231" s="86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6" t="str">
        <f ca="1" t="shared" ref="O231:P231" si="243">IFERROR(AVERAGEIF(M:M,M231,$K:$K)," ")</f>
        <v> </v>
      </c>
      <c r="P231" s="86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5">
        <f ca="1" t="shared" si="0"/>
        <v>6</v>
      </c>
      <c r="F232" s="68" t="str">
        <f ca="1">IF(ISBLANK(A232)," ",INDIRECT(ADDRESS(1,5+MOD(ROW()-2,COUNTA('Form Responses 1'!$1:$1)-4),,TRUE,"Form Responses 1")))</f>
        <v>Gedung Utama [ Ruang Penyimpanan Artefak]</v>
      </c>
      <c r="G232" s="68" t="e">
        <f ca="1">IF(ISBLANK(A232)," ",INDIRECT(ADDRESS(MATCH(A232,'Form Responses 1'!A:A,0),5+MOD(ROW()-2,COUNTA('Form Responses 1'!$1:$1)-4),,TRUE,"Form Responses 1")))</f>
        <v>#N/A</v>
      </c>
      <c r="H232" s="86" t="str">
        <f ca="1" t="shared" si="1"/>
        <v>Gedung Utama</v>
      </c>
      <c r="I232" s="86" t="str">
        <f ca="1" t="shared" si="206"/>
        <v> Ruang Penyimpanan Artefak</v>
      </c>
      <c r="J232" s="86" t="str">
        <f ca="1" t="shared" si="2"/>
        <v>CLEANING SERVICE</v>
      </c>
      <c r="K232" s="86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6" t="str">
        <f ca="1" t="shared" ref="O232:P232" si="244">IFERROR(AVERAGEIF(M:M,M232,$K:$K)," ")</f>
        <v> </v>
      </c>
      <c r="P232" s="86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5">
        <f ca="1" t="shared" si="0"/>
        <v>6</v>
      </c>
      <c r="F233" s="68" t="str">
        <f ca="1">IF(ISBLANK(A233)," ",INDIRECT(ADDRESS(1,5+MOD(ROW()-2,COUNTA('Form Responses 1'!$1:$1)-4),,TRUE,"Form Responses 1")))</f>
        <v>Gedung Utama [ Ruang Kerja]</v>
      </c>
      <c r="G233" s="68" t="e">
        <f ca="1">IF(ISBLANK(A233)," ",INDIRECT(ADDRESS(MATCH(A233,'Form Responses 1'!A:A,0),5+MOD(ROW()-2,COUNTA('Form Responses 1'!$1:$1)-4),,TRUE,"Form Responses 1")))</f>
        <v>#N/A</v>
      </c>
      <c r="H233" s="86" t="str">
        <f ca="1" t="shared" si="1"/>
        <v>Gedung Utama</v>
      </c>
      <c r="I233" s="86" t="str">
        <f ca="1" t="shared" si="206"/>
        <v> Ruang Kerja</v>
      </c>
      <c r="J233" s="86" t="str">
        <f ca="1" t="shared" si="2"/>
        <v>CLEANING SERVICE</v>
      </c>
      <c r="K233" s="86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6" t="str">
        <f ca="1" t="shared" ref="O233:P233" si="245">IFERROR(AVERAGEIF(M:M,M233,$K:$K)," ")</f>
        <v> </v>
      </c>
      <c r="P233" s="86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5">
        <f ca="1" t="shared" si="0"/>
        <v>6</v>
      </c>
      <c r="F234" s="68" t="str">
        <f ca="1">IF(ISBLANK(A234)," ",INDIRECT(ADDRESS(1,5+MOD(ROW()-2,COUNTA('Form Responses 1'!$1:$1)-4),,TRUE,"Form Responses 1")))</f>
        <v>Gedung Utama [ Toilet]</v>
      </c>
      <c r="G234" s="68" t="e">
        <f ca="1">IF(ISBLANK(A234)," ",INDIRECT(ADDRESS(MATCH(A234,'Form Responses 1'!A:A,0),5+MOD(ROW()-2,COUNTA('Form Responses 1'!$1:$1)-4),,TRUE,"Form Responses 1")))</f>
        <v>#N/A</v>
      </c>
      <c r="H234" s="86" t="str">
        <f ca="1" t="shared" si="1"/>
        <v>Gedung Utama</v>
      </c>
      <c r="I234" s="86" t="str">
        <f ca="1" t="shared" si="206"/>
        <v> Toilet</v>
      </c>
      <c r="J234" s="86" t="str">
        <f ca="1" t="shared" si="2"/>
        <v>CLEANING SERVICE</v>
      </c>
      <c r="K234" s="86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6" t="str">
        <f ca="1" t="shared" ref="O234:P234" si="246">IFERROR(AVERAGEIF(M:M,M234,$K:$K)," ")</f>
        <v> </v>
      </c>
      <c r="P234" s="86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5">
        <f ca="1" t="shared" si="0"/>
        <v>6</v>
      </c>
      <c r="F235" s="68" t="str">
        <f ca="1">IF(ISBLANK(A235)," ",INDIRECT(ADDRESS(1,5+MOD(ROW()-2,COUNTA('Form Responses 1'!$1:$1)-4),,TRUE,"Form Responses 1")))</f>
        <v>Gedung Utama [ Halaman]</v>
      </c>
      <c r="G235" s="68" t="e">
        <f ca="1">IF(ISBLANK(A235)," ",INDIRECT(ADDRESS(MATCH(A235,'Form Responses 1'!A:A,0),5+MOD(ROW()-2,COUNTA('Form Responses 1'!$1:$1)-4),,TRUE,"Form Responses 1")))</f>
        <v>#N/A</v>
      </c>
      <c r="H235" s="86" t="str">
        <f ca="1" t="shared" si="1"/>
        <v>Gedung Utama</v>
      </c>
      <c r="I235" s="86" t="str">
        <f ca="1" t="shared" si="206"/>
        <v> Halaman</v>
      </c>
      <c r="J235" s="86" t="str">
        <f ca="1" t="shared" si="2"/>
        <v>CLEANING SERVICE</v>
      </c>
      <c r="K235" s="86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6" t="str">
        <f ca="1" t="shared" ref="O235:P235" si="247">IFERROR(AVERAGEIF(M:M,M235,$K:$K)," ")</f>
        <v> </v>
      </c>
      <c r="P235" s="86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5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6" t="str">
        <f ca="1" t="shared" si="1"/>
        <v>Security</v>
      </c>
      <c r="I236" s="86" t="str">
        <f ca="1" t="shared" si="206"/>
        <v>Security Functions</v>
      </c>
      <c r="J236" s="86" t="str">
        <f ca="1" t="shared" si="2"/>
        <v>SECURITY SERVICE</v>
      </c>
      <c r="K236" s="86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6" t="str">
        <f ca="1" t="shared" ref="O236:P236" si="248">IFERROR(AVERAGEIF(M:M,M236,$K:$K)," ")</f>
        <v> </v>
      </c>
      <c r="P236" s="86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5">
        <f ca="1" t="shared" si="0"/>
        <v>6</v>
      </c>
      <c r="F237" s="68" t="str">
        <f ca="1">IF(ISBLANK(A237)," ",INDIRECT(ADDRESS(1,5+MOD(ROW()-2,COUNTA('Form Responses 1'!$1:$1)-4),,TRUE,"Form Responses 1")))</f>
        <v>Gedung Pameran [Ruangan ]</v>
      </c>
      <c r="G237" s="68" t="e">
        <f ca="1">IF(ISBLANK(A237)," ",INDIRECT(ADDRESS(MATCH(A237,'Form Responses 1'!A:A,0),5+MOD(ROW()-2,COUNTA('Form Responses 1'!$1:$1)-4),,TRUE,"Form Responses 1")))</f>
        <v>#N/A</v>
      </c>
      <c r="H237" s="86" t="str">
        <f ca="1" t="shared" si="1"/>
        <v>Gedung Pameran</v>
      </c>
      <c r="I237" s="86" t="str">
        <f ca="1" t="shared" si="206"/>
        <v>Ruangan </v>
      </c>
      <c r="J237" s="86" t="str">
        <f ca="1" t="shared" si="2"/>
        <v>CLEANING SERVICE</v>
      </c>
      <c r="K237" s="86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6" t="str">
        <f ca="1" t="shared" ref="O237:P237" si="249">IFERROR(AVERAGEIF(M:M,M237,$K:$K)," ")</f>
        <v> </v>
      </c>
      <c r="P237" s="86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5">
        <f ca="1" t="shared" si="0"/>
        <v>6</v>
      </c>
      <c r="F238" s="68" t="str">
        <f ca="1">IF(ISBLANK(A238)," ",INDIRECT(ADDRESS(1,5+MOD(ROW()-2,COUNTA('Form Responses 1'!$1:$1)-4),,TRUE,"Form Responses 1")))</f>
        <v>Gedung Pameran [Toilet]</v>
      </c>
      <c r="G238" s="68" t="e">
        <f ca="1">IF(ISBLANK(A238)," ",INDIRECT(ADDRESS(MATCH(A238,'Form Responses 1'!A:A,0),5+MOD(ROW()-2,COUNTA('Form Responses 1'!$1:$1)-4),,TRUE,"Form Responses 1")))</f>
        <v>#N/A</v>
      </c>
      <c r="H238" s="86" t="str">
        <f ca="1" t="shared" si="1"/>
        <v>Gedung Pameran</v>
      </c>
      <c r="I238" s="86" t="str">
        <f ca="1" t="shared" si="206"/>
        <v>Toilet</v>
      </c>
      <c r="J238" s="86" t="str">
        <f ca="1" t="shared" si="2"/>
        <v>CLEANING SERVICE</v>
      </c>
      <c r="K238" s="86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6" t="str">
        <f ca="1" t="shared" ref="O238:P238" si="250">IFERROR(AVERAGEIF(M:M,M238,$K:$K)," ")</f>
        <v> </v>
      </c>
      <c r="P238" s="86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5">
        <f ca="1" t="shared" si="0"/>
        <v>6</v>
      </c>
      <c r="F239" s="68" t="str">
        <f ca="1">IF(ISBLANK(A239)," ",INDIRECT(ADDRESS(1,5+MOD(ROW()-2,COUNTA('Form Responses 1'!$1:$1)-4),,TRUE,"Form Responses 1")))</f>
        <v>Gedung Pameran [ Halaman]</v>
      </c>
      <c r="G239" s="68" t="e">
        <f ca="1">IF(ISBLANK(A239)," ",INDIRECT(ADDRESS(MATCH(A239,'Form Responses 1'!A:A,0),5+MOD(ROW()-2,COUNTA('Form Responses 1'!$1:$1)-4),,TRUE,"Form Responses 1")))</f>
        <v>#N/A</v>
      </c>
      <c r="H239" s="86" t="str">
        <f ca="1" t="shared" si="1"/>
        <v>Gedung Pameran</v>
      </c>
      <c r="I239" s="86" t="str">
        <f ca="1" t="shared" si="206"/>
        <v> Halaman</v>
      </c>
      <c r="J239" s="86" t="str">
        <f ca="1" t="shared" si="2"/>
        <v>CLEANING SERVICE</v>
      </c>
      <c r="K239" s="86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6" t="str">
        <f ca="1" t="shared" ref="O239:P239" si="251">IFERROR(AVERAGEIF(M:M,M239,$K:$K)," ")</f>
        <v> </v>
      </c>
      <c r="P239" s="86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5">
        <f ca="1" t="shared" si="0"/>
        <v>6</v>
      </c>
      <c r="F240" s="68" t="str">
        <f ca="1">IF(ISBLANK(A240)," ",INDIRECT(ADDRESS(1,5+MOD(ROW()-2,COUNTA('Form Responses 1'!$1:$1)-4),,TRUE,"Form Responses 1")))</f>
        <v>Gedung Utama [Ruang Tamu]</v>
      </c>
      <c r="G240" s="68" t="e">
        <f ca="1">IF(ISBLANK(A240)," ",INDIRECT(ADDRESS(MATCH(A240,'Form Responses 1'!A:A,0),5+MOD(ROW()-2,COUNTA('Form Responses 1'!$1:$1)-4),,TRUE,"Form Responses 1")))</f>
        <v>#N/A</v>
      </c>
      <c r="H240" s="86" t="str">
        <f ca="1" t="shared" si="1"/>
        <v>Gedung Utama</v>
      </c>
      <c r="I240" s="86" t="str">
        <f ca="1" t="shared" si="206"/>
        <v>Ruang Tamu</v>
      </c>
      <c r="J240" s="86" t="str">
        <f ca="1" t="shared" si="2"/>
        <v>CLEANING SERVICE</v>
      </c>
      <c r="K240" s="86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6" t="str">
        <f ca="1" t="shared" ref="O240:P240" si="252">IFERROR(AVERAGEIF(M:M,M240,$K:$K)," ")</f>
        <v> </v>
      </c>
      <c r="P240" s="86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5">
        <f ca="1" t="shared" si="0"/>
        <v>6</v>
      </c>
      <c r="F241" s="68" t="str">
        <f ca="1">IF(ISBLANK(A241)," ",INDIRECT(ADDRESS(1,5+MOD(ROW()-2,COUNTA('Form Responses 1'!$1:$1)-4),,TRUE,"Form Responses 1")))</f>
        <v>Gedung Utama [ Ruang Penyimpanan Artefak]</v>
      </c>
      <c r="G241" s="68" t="e">
        <f ca="1">IF(ISBLANK(A241)," ",INDIRECT(ADDRESS(MATCH(A241,'Form Responses 1'!A:A,0),5+MOD(ROW()-2,COUNTA('Form Responses 1'!$1:$1)-4),,TRUE,"Form Responses 1")))</f>
        <v>#N/A</v>
      </c>
      <c r="H241" s="86" t="str">
        <f ca="1" t="shared" si="1"/>
        <v>Gedung Utama</v>
      </c>
      <c r="I241" s="86" t="str">
        <f ca="1" t="shared" si="206"/>
        <v> Ruang Penyimpanan Artefak</v>
      </c>
      <c r="J241" s="86" t="str">
        <f ca="1" t="shared" si="2"/>
        <v>CLEANING SERVICE</v>
      </c>
      <c r="K241" s="86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6" t="str">
        <f ca="1" t="shared" ref="O241:P241" si="253">IFERROR(AVERAGEIF(M:M,M241,$K:$K)," ")</f>
        <v> </v>
      </c>
      <c r="P241" s="86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5">
        <f ca="1" t="shared" si="0"/>
        <v>6</v>
      </c>
      <c r="F242" s="68" t="str">
        <f ca="1">IF(ISBLANK(A242)," ",INDIRECT(ADDRESS(1,5+MOD(ROW()-2,COUNTA('Form Responses 1'!$1:$1)-4),,TRUE,"Form Responses 1")))</f>
        <v>Gedung Utama [ Ruang Kerja]</v>
      </c>
      <c r="G242" s="68" t="e">
        <f ca="1">IF(ISBLANK(A242)," ",INDIRECT(ADDRESS(MATCH(A242,'Form Responses 1'!A:A,0),5+MOD(ROW()-2,COUNTA('Form Responses 1'!$1:$1)-4),,TRUE,"Form Responses 1")))</f>
        <v>#N/A</v>
      </c>
      <c r="H242" s="86" t="str">
        <f ca="1" t="shared" si="1"/>
        <v>Gedung Utama</v>
      </c>
      <c r="I242" s="86" t="str">
        <f ca="1" t="shared" si="206"/>
        <v> Ruang Kerja</v>
      </c>
      <c r="J242" s="86" t="str">
        <f ca="1" t="shared" si="2"/>
        <v>CLEANING SERVICE</v>
      </c>
      <c r="K242" s="86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6" t="str">
        <f ca="1" t="shared" ref="O242:P242" si="254">IFERROR(AVERAGEIF(M:M,M242,$K:$K)," ")</f>
        <v> </v>
      </c>
      <c r="P242" s="86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5">
        <f ca="1" t="shared" si="0"/>
        <v>6</v>
      </c>
      <c r="F243" s="68" t="str">
        <f ca="1">IF(ISBLANK(A243)," ",INDIRECT(ADDRESS(1,5+MOD(ROW()-2,COUNTA('Form Responses 1'!$1:$1)-4),,TRUE,"Form Responses 1")))</f>
        <v>Gedung Utama [ Toilet]</v>
      </c>
      <c r="G243" s="68" t="e">
        <f ca="1">IF(ISBLANK(A243)," ",INDIRECT(ADDRESS(MATCH(A243,'Form Responses 1'!A:A,0),5+MOD(ROW()-2,COUNTA('Form Responses 1'!$1:$1)-4),,TRUE,"Form Responses 1")))</f>
        <v>#N/A</v>
      </c>
      <c r="H243" s="86" t="str">
        <f ca="1" t="shared" si="1"/>
        <v>Gedung Utama</v>
      </c>
      <c r="I243" s="86" t="str">
        <f ca="1" t="shared" si="206"/>
        <v> Toilet</v>
      </c>
      <c r="J243" s="86" t="str">
        <f ca="1" t="shared" si="2"/>
        <v>CLEANING SERVICE</v>
      </c>
      <c r="K243" s="86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6" t="str">
        <f ca="1" t="shared" ref="O243:P243" si="255">IFERROR(AVERAGEIF(M:M,M243,$K:$K)," ")</f>
        <v> </v>
      </c>
      <c r="P243" s="86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5">
        <f ca="1" t="shared" si="0"/>
        <v>6</v>
      </c>
      <c r="F244" s="68" t="str">
        <f ca="1">IF(ISBLANK(A244)," ",INDIRECT(ADDRESS(1,5+MOD(ROW()-2,COUNTA('Form Responses 1'!$1:$1)-4),,TRUE,"Form Responses 1")))</f>
        <v>Gedung Utama [ Halaman]</v>
      </c>
      <c r="G244" s="68" t="e">
        <f ca="1">IF(ISBLANK(A244)," ",INDIRECT(ADDRESS(MATCH(A244,'Form Responses 1'!A:A,0),5+MOD(ROW()-2,COUNTA('Form Responses 1'!$1:$1)-4),,TRUE,"Form Responses 1")))</f>
        <v>#N/A</v>
      </c>
      <c r="H244" s="86" t="str">
        <f ca="1" t="shared" si="1"/>
        <v>Gedung Utama</v>
      </c>
      <c r="I244" s="86" t="str">
        <f ca="1" t="shared" si="206"/>
        <v> Halaman</v>
      </c>
      <c r="J244" s="86" t="str">
        <f ca="1" t="shared" si="2"/>
        <v>CLEANING SERVICE</v>
      </c>
      <c r="K244" s="86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6" t="str">
        <f ca="1" t="shared" ref="O244:P244" si="256">IFERROR(AVERAGEIF(M:M,M244,$K:$K)," ")</f>
        <v> </v>
      </c>
      <c r="P244" s="86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5">
        <f ca="1" t="shared" si="0"/>
        <v>6</v>
      </c>
      <c r="F245" s="68" t="str">
        <f ca="1">IF(ISBLANK(A245)," ",INDIRECT(ADDRESS(1,5+MOD(ROW()-2,COUNTA('Form Responses 1'!$1:$1)-4),,TRUE,"Form Responses 1")))</f>
        <v>Security [Security Functions]</v>
      </c>
      <c r="G245" s="68" t="e">
        <f ca="1">IF(ISBLANK(A245)," ",INDIRECT(ADDRESS(MATCH(A245,'Form Responses 1'!A:A,0),5+MOD(ROW()-2,COUNTA('Form Responses 1'!$1:$1)-4),,TRUE,"Form Responses 1")))</f>
        <v>#N/A</v>
      </c>
      <c r="H245" s="86" t="str">
        <f ca="1" t="shared" si="1"/>
        <v>Security</v>
      </c>
      <c r="I245" s="86" t="str">
        <f ca="1" t="shared" si="206"/>
        <v>Security Functions</v>
      </c>
      <c r="J245" s="86" t="str">
        <f ca="1" t="shared" si="2"/>
        <v>SECURITY SERVICE</v>
      </c>
      <c r="K245" s="86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6" t="str">
        <f ca="1" t="shared" ref="O245:P245" si="257">IFERROR(AVERAGEIF(M:M,M245,$K:$K)," ")</f>
        <v> </v>
      </c>
      <c r="P245" s="86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5">
        <f ca="1" t="shared" si="0"/>
        <v>6</v>
      </c>
      <c r="F246" s="68" t="str">
        <f ca="1">IF(ISBLANK(A246)," ",INDIRECT(ADDRESS(1,5+MOD(ROW()-2,COUNTA('Form Responses 1'!$1:$1)-4),,TRUE,"Form Responses 1")))</f>
        <v>Gedung Pameran [Ruangan ]</v>
      </c>
      <c r="G246" s="68" t="e">
        <f ca="1">IF(ISBLANK(A246)," ",INDIRECT(ADDRESS(MATCH(A246,'Form Responses 1'!A:A,0),5+MOD(ROW()-2,COUNTA('Form Responses 1'!$1:$1)-4),,TRUE,"Form Responses 1")))</f>
        <v>#N/A</v>
      </c>
      <c r="H246" s="86" t="str">
        <f ca="1" t="shared" si="1"/>
        <v>Gedung Pameran</v>
      </c>
      <c r="I246" s="86" t="str">
        <f ca="1" t="shared" si="206"/>
        <v>Ruangan </v>
      </c>
      <c r="J246" s="86" t="str">
        <f ca="1" t="shared" si="2"/>
        <v>CLEANING SERVICE</v>
      </c>
      <c r="K246" s="86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6" t="str">
        <f ca="1" t="shared" ref="O246:P246" si="258">IFERROR(AVERAGEIF(M:M,M246,$K:$K)," ")</f>
        <v> </v>
      </c>
      <c r="P246" s="86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5">
        <f ca="1" t="shared" si="0"/>
        <v>6</v>
      </c>
      <c r="F247" s="68" t="str">
        <f ca="1">IF(ISBLANK(A247)," ",INDIRECT(ADDRESS(1,5+MOD(ROW()-2,COUNTA('Form Responses 1'!$1:$1)-4),,TRUE,"Form Responses 1")))</f>
        <v>Gedung Pameran [Toilet]</v>
      </c>
      <c r="G247" s="68" t="e">
        <f ca="1">IF(ISBLANK(A247)," ",INDIRECT(ADDRESS(MATCH(A247,'Form Responses 1'!A:A,0),5+MOD(ROW()-2,COUNTA('Form Responses 1'!$1:$1)-4),,TRUE,"Form Responses 1")))</f>
        <v>#N/A</v>
      </c>
      <c r="H247" s="86" t="str">
        <f ca="1" t="shared" si="1"/>
        <v>Gedung Pameran</v>
      </c>
      <c r="I247" s="86" t="str">
        <f ca="1" t="shared" si="206"/>
        <v>Toilet</v>
      </c>
      <c r="J247" s="86" t="str">
        <f ca="1" t="shared" si="2"/>
        <v>CLEANING SERVICE</v>
      </c>
      <c r="K247" s="86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6" t="str">
        <f ca="1" t="shared" ref="O247:P247" si="259">IFERROR(AVERAGEIF(M:M,M247,$K:$K)," ")</f>
        <v> </v>
      </c>
      <c r="P247" s="86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5">
        <f ca="1" t="shared" si="0"/>
        <v>6</v>
      </c>
      <c r="F248" s="68" t="str">
        <f ca="1">IF(ISBLANK(A248)," ",INDIRECT(ADDRESS(1,5+MOD(ROW()-2,COUNTA('Form Responses 1'!$1:$1)-4),,TRUE,"Form Responses 1")))</f>
        <v>Gedung Pameran [ Halaman]</v>
      </c>
      <c r="G248" s="68" t="e">
        <f ca="1">IF(ISBLANK(A248)," ",INDIRECT(ADDRESS(MATCH(A248,'Form Responses 1'!A:A,0),5+MOD(ROW()-2,COUNTA('Form Responses 1'!$1:$1)-4),,TRUE,"Form Responses 1")))</f>
        <v>#N/A</v>
      </c>
      <c r="H248" s="86" t="str">
        <f ca="1" t="shared" si="1"/>
        <v>Gedung Pameran</v>
      </c>
      <c r="I248" s="86" t="str">
        <f ca="1" t="shared" si="206"/>
        <v> Halaman</v>
      </c>
      <c r="J248" s="86" t="str">
        <f ca="1" t="shared" si="2"/>
        <v>CLEANING SERVICE</v>
      </c>
      <c r="K248" s="86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6" t="str">
        <f ca="1" t="shared" ref="O248:P248" si="260">IFERROR(AVERAGEIF(M:M,M248,$K:$K)," ")</f>
        <v> </v>
      </c>
      <c r="P248" s="86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5">
        <f ca="1" t="shared" si="0"/>
        <v>6</v>
      </c>
      <c r="F249" s="68" t="str">
        <f ca="1">IF(ISBLANK(A249)," ",INDIRECT(ADDRESS(1,5+MOD(ROW()-2,COUNTA('Form Responses 1'!$1:$1)-4),,TRUE,"Form Responses 1")))</f>
        <v>Gedung Utama [Ruang Tamu]</v>
      </c>
      <c r="G249" s="68" t="e">
        <f ca="1">IF(ISBLANK(A249)," ",INDIRECT(ADDRESS(MATCH(A249,'Form Responses 1'!A:A,0),5+MOD(ROW()-2,COUNTA('Form Responses 1'!$1:$1)-4),,TRUE,"Form Responses 1")))</f>
        <v>#N/A</v>
      </c>
      <c r="H249" s="86" t="str">
        <f ca="1" t="shared" si="1"/>
        <v>Gedung Utama</v>
      </c>
      <c r="I249" s="86" t="str">
        <f ca="1" t="shared" si="206"/>
        <v>Ruang Tamu</v>
      </c>
      <c r="J249" s="86" t="str">
        <f ca="1" t="shared" si="2"/>
        <v>CLEANING SERVICE</v>
      </c>
      <c r="K249" s="86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6" t="str">
        <f ca="1" t="shared" ref="O249:P249" si="261">IFERROR(AVERAGEIF(M:M,M249,$K:$K)," ")</f>
        <v> </v>
      </c>
      <c r="P249" s="86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5">
        <f ca="1" t="shared" si="0"/>
        <v>6</v>
      </c>
      <c r="F250" s="68" t="str">
        <f ca="1">IF(ISBLANK(A250)," ",INDIRECT(ADDRESS(1,5+MOD(ROW()-2,COUNTA('Form Responses 1'!$1:$1)-4),,TRUE,"Form Responses 1")))</f>
        <v>Gedung Utama [ Ruang Penyimpanan Artefak]</v>
      </c>
      <c r="G250" s="68" t="e">
        <f ca="1">IF(ISBLANK(A250)," ",INDIRECT(ADDRESS(MATCH(A250,'Form Responses 1'!A:A,0),5+MOD(ROW()-2,COUNTA('Form Responses 1'!$1:$1)-4),,TRUE,"Form Responses 1")))</f>
        <v>#N/A</v>
      </c>
      <c r="H250" s="86" t="str">
        <f ca="1" t="shared" si="1"/>
        <v>Gedung Utama</v>
      </c>
      <c r="I250" s="86" t="str">
        <f ca="1" t="shared" si="206"/>
        <v> Ruang Penyimpanan Artefak</v>
      </c>
      <c r="J250" s="86" t="str">
        <f ca="1" t="shared" si="2"/>
        <v>CLEANING SERVICE</v>
      </c>
      <c r="K250" s="86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6" t="str">
        <f ca="1" t="shared" ref="O250:P250" si="262">IFERROR(AVERAGEIF(M:M,M250,$K:$K)," ")</f>
        <v> </v>
      </c>
      <c r="P250" s="86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5">
        <f ca="1" t="shared" si="0"/>
        <v>6</v>
      </c>
      <c r="F251" s="68" t="str">
        <f ca="1">IF(ISBLANK(A251)," ",INDIRECT(ADDRESS(1,5+MOD(ROW()-2,COUNTA('Form Responses 1'!$1:$1)-4),,TRUE,"Form Responses 1")))</f>
        <v>Gedung Utama [ Ruang Kerja]</v>
      </c>
      <c r="G251" s="68" t="e">
        <f ca="1">IF(ISBLANK(A251)," ",INDIRECT(ADDRESS(MATCH(A251,'Form Responses 1'!A:A,0),5+MOD(ROW()-2,COUNTA('Form Responses 1'!$1:$1)-4),,TRUE,"Form Responses 1")))</f>
        <v>#N/A</v>
      </c>
      <c r="H251" s="86" t="str">
        <f ca="1" t="shared" si="1"/>
        <v>Gedung Utama</v>
      </c>
      <c r="I251" s="86" t="str">
        <f ca="1" t="shared" si="206"/>
        <v> Ruang Kerja</v>
      </c>
      <c r="J251" s="86" t="str">
        <f ca="1" t="shared" si="2"/>
        <v>CLEANING SERVICE</v>
      </c>
      <c r="K251" s="86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6" t="str">
        <f ca="1" t="shared" ref="O251:P251" si="263">IFERROR(AVERAGEIF(M:M,M251,$K:$K)," ")</f>
        <v> </v>
      </c>
      <c r="P251" s="86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5">
        <f ca="1" t="shared" si="0"/>
        <v>6</v>
      </c>
      <c r="F252" s="68" t="str">
        <f ca="1">IF(ISBLANK(A252)," ",INDIRECT(ADDRESS(1,5+MOD(ROW()-2,COUNTA('Form Responses 1'!$1:$1)-4),,TRUE,"Form Responses 1")))</f>
        <v>Gedung Utama [ Toilet]</v>
      </c>
      <c r="G252" s="68" t="e">
        <f ca="1">IF(ISBLANK(A252)," ",INDIRECT(ADDRESS(MATCH(A252,'Form Responses 1'!A:A,0),5+MOD(ROW()-2,COUNTA('Form Responses 1'!$1:$1)-4),,TRUE,"Form Responses 1")))</f>
        <v>#N/A</v>
      </c>
      <c r="H252" s="86" t="str">
        <f ca="1" t="shared" si="1"/>
        <v>Gedung Utama</v>
      </c>
      <c r="I252" s="86" t="str">
        <f ca="1" t="shared" si="206"/>
        <v> Toilet</v>
      </c>
      <c r="J252" s="86" t="str">
        <f ca="1" t="shared" si="2"/>
        <v>CLEANING SERVICE</v>
      </c>
      <c r="K252" s="86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6" t="str">
        <f ca="1" t="shared" ref="O252:P252" si="264">IFERROR(AVERAGEIF(M:M,M252,$K:$K)," ")</f>
        <v> </v>
      </c>
      <c r="P252" s="86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5">
        <f ca="1" t="shared" si="0"/>
        <v>6</v>
      </c>
      <c r="F253" s="68" t="str">
        <f ca="1">IF(ISBLANK(A253)," ",INDIRECT(ADDRESS(1,5+MOD(ROW()-2,COUNTA('Form Responses 1'!$1:$1)-4),,TRUE,"Form Responses 1")))</f>
        <v>Gedung Utama [ Halaman]</v>
      </c>
      <c r="G253" s="68" t="e">
        <f ca="1">IF(ISBLANK(A253)," ",INDIRECT(ADDRESS(MATCH(A253,'Form Responses 1'!A:A,0),5+MOD(ROW()-2,COUNTA('Form Responses 1'!$1:$1)-4),,TRUE,"Form Responses 1")))</f>
        <v>#N/A</v>
      </c>
      <c r="H253" s="86" t="str">
        <f ca="1" t="shared" si="1"/>
        <v>Gedung Utama</v>
      </c>
      <c r="I253" s="86" t="str">
        <f ca="1" t="shared" si="206"/>
        <v> Halaman</v>
      </c>
      <c r="J253" s="86" t="str">
        <f ca="1" t="shared" si="2"/>
        <v>CLEANING SERVICE</v>
      </c>
      <c r="K253" s="86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6" t="str">
        <f ca="1" t="shared" ref="O253:P253" si="265">IFERROR(AVERAGEIF(M:M,M253,$K:$K)," ")</f>
        <v> </v>
      </c>
      <c r="P253" s="86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5">
        <f ca="1" t="shared" si="0"/>
        <v>6</v>
      </c>
      <c r="F254" s="68" t="str">
        <f ca="1">IF(ISBLANK(A254)," ",INDIRECT(ADDRESS(1,5+MOD(ROW()-2,COUNTA('Form Responses 1'!$1:$1)-4),,TRUE,"Form Responses 1")))</f>
        <v>Security [Security Functions]</v>
      </c>
      <c r="G254" s="68" t="e">
        <f ca="1">IF(ISBLANK(A254)," ",INDIRECT(ADDRESS(MATCH(A254,'Form Responses 1'!A:A,0),5+MOD(ROW()-2,COUNTA('Form Responses 1'!$1:$1)-4),,TRUE,"Form Responses 1")))</f>
        <v>#N/A</v>
      </c>
      <c r="H254" s="86" t="str">
        <f ca="1" t="shared" si="1"/>
        <v>Security</v>
      </c>
      <c r="I254" s="86" t="str">
        <f ca="1" t="shared" si="206"/>
        <v>Security Functions</v>
      </c>
      <c r="J254" s="86" t="str">
        <f ca="1" t="shared" si="2"/>
        <v>SECURITY SERVICE</v>
      </c>
      <c r="K254" s="86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6" t="str">
        <f ca="1" t="shared" ref="O254:P254" si="266">IFERROR(AVERAGEIF(M:M,M254,$K:$K)," ")</f>
        <v> </v>
      </c>
      <c r="P254" s="86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5">
        <f ca="1" t="shared" si="0"/>
        <v>6</v>
      </c>
      <c r="F255" s="68" t="str">
        <f ca="1">IF(ISBLANK(A255)," ",INDIRECT(ADDRESS(1,5+MOD(ROW()-2,COUNTA('Form Responses 1'!$1:$1)-4),,TRUE,"Form Responses 1")))</f>
        <v>Gedung Pameran [Ruangan ]</v>
      </c>
      <c r="G255" s="68" t="e">
        <f ca="1">IF(ISBLANK(A255)," ",INDIRECT(ADDRESS(MATCH(A255,'Form Responses 1'!A:A,0),5+MOD(ROW()-2,COUNTA('Form Responses 1'!$1:$1)-4),,TRUE,"Form Responses 1")))</f>
        <v>#N/A</v>
      </c>
      <c r="H255" s="86" t="str">
        <f ca="1" t="shared" si="1"/>
        <v>Gedung Pameran</v>
      </c>
      <c r="I255" s="86" t="str">
        <f ca="1" t="shared" si="206"/>
        <v>Ruangan </v>
      </c>
      <c r="J255" s="86" t="str">
        <f ca="1" t="shared" si="2"/>
        <v>CLEANING SERVICE</v>
      </c>
      <c r="K255" s="86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6" t="str">
        <f ca="1" t="shared" ref="O255:P255" si="267">IFERROR(AVERAGEIF(M:M,M255,$K:$K)," ")</f>
        <v> </v>
      </c>
      <c r="P255" s="86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5">
        <f ca="1" t="shared" si="0"/>
        <v>6</v>
      </c>
      <c r="F256" s="68" t="str">
        <f ca="1">IF(ISBLANK(A256)," ",INDIRECT(ADDRESS(1,5+MOD(ROW()-2,COUNTA('Form Responses 1'!$1:$1)-4),,TRUE,"Form Responses 1")))</f>
        <v>Gedung Pameran [Toilet]</v>
      </c>
      <c r="G256" s="68" t="e">
        <f ca="1">IF(ISBLANK(A256)," ",INDIRECT(ADDRESS(MATCH(A256,'Form Responses 1'!A:A,0),5+MOD(ROW()-2,COUNTA('Form Responses 1'!$1:$1)-4),,TRUE,"Form Responses 1")))</f>
        <v>#N/A</v>
      </c>
      <c r="H256" s="86" t="str">
        <f ca="1" t="shared" si="1"/>
        <v>Gedung Pameran</v>
      </c>
      <c r="I256" s="86" t="str">
        <f ca="1" t="shared" si="206"/>
        <v>Toilet</v>
      </c>
      <c r="J256" s="86" t="str">
        <f ca="1" t="shared" si="2"/>
        <v>CLEANING SERVICE</v>
      </c>
      <c r="K256" s="86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6" t="str">
        <f ca="1" t="shared" ref="O256:P256" si="268">IFERROR(AVERAGEIF(M:M,M256,$K:$K)," ")</f>
        <v> </v>
      </c>
      <c r="P256" s="86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5">
        <f ca="1" t="shared" si="0"/>
        <v>6</v>
      </c>
      <c r="F257" s="68" t="str">
        <f ca="1">IF(ISBLANK(A257)," ",INDIRECT(ADDRESS(1,5+MOD(ROW()-2,COUNTA('Form Responses 1'!$1:$1)-4),,TRUE,"Form Responses 1")))</f>
        <v>Gedung Pameran [ Halaman]</v>
      </c>
      <c r="G257" s="68" t="e">
        <f ca="1">IF(ISBLANK(A257)," ",INDIRECT(ADDRESS(MATCH(A257,'Form Responses 1'!A:A,0),5+MOD(ROW()-2,COUNTA('Form Responses 1'!$1:$1)-4),,TRUE,"Form Responses 1")))</f>
        <v>#N/A</v>
      </c>
      <c r="H257" s="86" t="str">
        <f ca="1" t="shared" si="1"/>
        <v>Gedung Pameran</v>
      </c>
      <c r="I257" s="86" t="str">
        <f ca="1" t="shared" si="206"/>
        <v> Halaman</v>
      </c>
      <c r="J257" s="86" t="str">
        <f ca="1" t="shared" si="2"/>
        <v>CLEANING SERVICE</v>
      </c>
      <c r="K257" s="86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6" t="str">
        <f ca="1" t="shared" ref="O257:P257" si="269">IFERROR(AVERAGEIF(M:M,M257,$K:$K)," ")</f>
        <v> </v>
      </c>
      <c r="P257" s="86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5">
        <f ca="1" t="shared" si="0"/>
        <v>6</v>
      </c>
      <c r="F258" s="68" t="str">
        <f ca="1">IF(ISBLANK(A258)," ",INDIRECT(ADDRESS(1,5+MOD(ROW()-2,COUNTA('Form Responses 1'!$1:$1)-4),,TRUE,"Form Responses 1")))</f>
        <v>Gedung Utama [Ruang Tamu]</v>
      </c>
      <c r="G258" s="68" t="e">
        <f ca="1">IF(ISBLANK(A258)," ",INDIRECT(ADDRESS(MATCH(A258,'Form Responses 1'!A:A,0),5+MOD(ROW()-2,COUNTA('Form Responses 1'!$1:$1)-4),,TRUE,"Form Responses 1")))</f>
        <v>#N/A</v>
      </c>
      <c r="H258" s="86" t="str">
        <f ca="1" t="shared" si="1"/>
        <v>Gedung Utama</v>
      </c>
      <c r="I258" s="86" t="str">
        <f ca="1" t="shared" si="206"/>
        <v>Ruang Tamu</v>
      </c>
      <c r="J258" s="86" t="str">
        <f ca="1" t="shared" si="2"/>
        <v>CLEANING SERVICE</v>
      </c>
      <c r="K258" s="86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6" t="str">
        <f ca="1" t="shared" ref="O258:P258" si="270">IFERROR(AVERAGEIF(M:M,M258,$K:$K)," ")</f>
        <v> </v>
      </c>
      <c r="P258" s="86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5">
        <f ca="1" t="shared" si="0"/>
        <v>6</v>
      </c>
      <c r="F259" s="68" t="str">
        <f ca="1">IF(ISBLANK(A259)," ",INDIRECT(ADDRESS(1,5+MOD(ROW()-2,COUNTA('Form Responses 1'!$1:$1)-4),,TRUE,"Form Responses 1")))</f>
        <v>Gedung Utama [ Ruang Penyimpanan Artefak]</v>
      </c>
      <c r="G259" s="68" t="e">
        <f ca="1">IF(ISBLANK(A259)," ",INDIRECT(ADDRESS(MATCH(A259,'Form Responses 1'!A:A,0),5+MOD(ROW()-2,COUNTA('Form Responses 1'!$1:$1)-4),,TRUE,"Form Responses 1")))</f>
        <v>#N/A</v>
      </c>
      <c r="H259" s="86" t="str">
        <f ca="1" t="shared" si="1"/>
        <v>Gedung Utama</v>
      </c>
      <c r="I259" s="86" t="str">
        <f ca="1" t="shared" ref="I259:I322" si="271">MID(F259,FIND("[",F259)+1,LEN(F259)-FIND("[",F259)-1)</f>
        <v> Ruang Penyimpanan Artefak</v>
      </c>
      <c r="J259" s="86" t="str">
        <f ca="1" t="shared" si="2"/>
        <v>CLEANING SERVICE</v>
      </c>
      <c r="K259" s="86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6" t="str">
        <f ca="1" t="shared" ref="O259:P259" si="272">IFERROR(AVERAGEIF(M:M,M259,$K:$K)," ")</f>
        <v> </v>
      </c>
      <c r="P259" s="86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5">
        <f ca="1" t="shared" si="0"/>
        <v>6</v>
      </c>
      <c r="F260" s="68" t="str">
        <f ca="1">IF(ISBLANK(A260)," ",INDIRECT(ADDRESS(1,5+MOD(ROW()-2,COUNTA('Form Responses 1'!$1:$1)-4),,TRUE,"Form Responses 1")))</f>
        <v>Gedung Utama [ Ruang Kerja]</v>
      </c>
      <c r="G260" s="68" t="e">
        <f ca="1">IF(ISBLANK(A260)," ",INDIRECT(ADDRESS(MATCH(A260,'Form Responses 1'!A:A,0),5+MOD(ROW()-2,COUNTA('Form Responses 1'!$1:$1)-4),,TRUE,"Form Responses 1")))</f>
        <v>#N/A</v>
      </c>
      <c r="H260" s="86" t="str">
        <f ca="1" t="shared" si="1"/>
        <v>Gedung Utama</v>
      </c>
      <c r="I260" s="86" t="str">
        <f ca="1" t="shared" si="271"/>
        <v> Ruang Kerja</v>
      </c>
      <c r="J260" s="86" t="str">
        <f ca="1" t="shared" si="2"/>
        <v>CLEANING SERVICE</v>
      </c>
      <c r="K260" s="86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6" t="str">
        <f ca="1" t="shared" ref="O260:P260" si="273">IFERROR(AVERAGEIF(M:M,M260,$K:$K)," ")</f>
        <v> </v>
      </c>
      <c r="P260" s="86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5">
        <f ca="1" t="shared" si="0"/>
        <v>6</v>
      </c>
      <c r="F261" s="68" t="str">
        <f ca="1">IF(ISBLANK(A261)," ",INDIRECT(ADDRESS(1,5+MOD(ROW()-2,COUNTA('Form Responses 1'!$1:$1)-4),,TRUE,"Form Responses 1")))</f>
        <v>Gedung Utama [ Toilet]</v>
      </c>
      <c r="G261" s="68" t="e">
        <f ca="1">IF(ISBLANK(A261)," ",INDIRECT(ADDRESS(MATCH(A261,'Form Responses 1'!A:A,0),5+MOD(ROW()-2,COUNTA('Form Responses 1'!$1:$1)-4),,TRUE,"Form Responses 1")))</f>
        <v>#N/A</v>
      </c>
      <c r="H261" s="86" t="str">
        <f ca="1" t="shared" si="1"/>
        <v>Gedung Utama</v>
      </c>
      <c r="I261" s="86" t="str">
        <f ca="1" t="shared" si="271"/>
        <v> Toilet</v>
      </c>
      <c r="J261" s="86" t="str">
        <f ca="1" t="shared" si="2"/>
        <v>CLEANING SERVICE</v>
      </c>
      <c r="K261" s="86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6" t="str">
        <f ca="1" t="shared" ref="O261:P261" si="274">IFERROR(AVERAGEIF(M:M,M261,$K:$K)," ")</f>
        <v> </v>
      </c>
      <c r="P261" s="86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5">
        <f ca="1" t="shared" si="0"/>
        <v>6</v>
      </c>
      <c r="F262" s="68" t="str">
        <f ca="1">IF(ISBLANK(A262)," ",INDIRECT(ADDRESS(1,5+MOD(ROW()-2,COUNTA('Form Responses 1'!$1:$1)-4),,TRUE,"Form Responses 1")))</f>
        <v>Gedung Utama [ Halaman]</v>
      </c>
      <c r="G262" s="68" t="e">
        <f ca="1">IF(ISBLANK(A262)," ",INDIRECT(ADDRESS(MATCH(A262,'Form Responses 1'!A:A,0),5+MOD(ROW()-2,COUNTA('Form Responses 1'!$1:$1)-4),,TRUE,"Form Responses 1")))</f>
        <v>#N/A</v>
      </c>
      <c r="H262" s="86" t="str">
        <f ca="1" t="shared" si="1"/>
        <v>Gedung Utama</v>
      </c>
      <c r="I262" s="86" t="str">
        <f ca="1" t="shared" si="271"/>
        <v> Halaman</v>
      </c>
      <c r="J262" s="86" t="str">
        <f ca="1" t="shared" si="2"/>
        <v>CLEANING SERVICE</v>
      </c>
      <c r="K262" s="86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6" t="str">
        <f ca="1" t="shared" ref="O262:P262" si="275">IFERROR(AVERAGEIF(M:M,M262,$K:$K)," ")</f>
        <v> </v>
      </c>
      <c r="P262" s="86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5">
        <f ca="1" t="shared" si="0"/>
        <v>6</v>
      </c>
      <c r="F263" s="68" t="str">
        <f ca="1">IF(ISBLANK(A263)," ",INDIRECT(ADDRESS(1,5+MOD(ROW()-2,COUNTA('Form Responses 1'!$1:$1)-4),,TRUE,"Form Responses 1")))</f>
        <v>Security [Security Functions]</v>
      </c>
      <c r="G263" s="68" t="e">
        <f ca="1">IF(ISBLANK(A263)," ",INDIRECT(ADDRESS(MATCH(A263,'Form Responses 1'!A:A,0),5+MOD(ROW()-2,COUNTA('Form Responses 1'!$1:$1)-4),,TRUE,"Form Responses 1")))</f>
        <v>#N/A</v>
      </c>
      <c r="H263" s="86" t="str">
        <f ca="1" t="shared" si="1"/>
        <v>Security</v>
      </c>
      <c r="I263" s="86" t="str">
        <f ca="1" t="shared" si="271"/>
        <v>Security Functions</v>
      </c>
      <c r="J263" s="86" t="str">
        <f ca="1" t="shared" si="2"/>
        <v>SECURITY SERVICE</v>
      </c>
      <c r="K263" s="86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6" t="str">
        <f ca="1" t="shared" ref="O263:P263" si="276">IFERROR(AVERAGEIF(M:M,M263,$K:$K)," ")</f>
        <v> </v>
      </c>
      <c r="P263" s="86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5">
        <f ca="1" t="shared" si="0"/>
        <v>6</v>
      </c>
      <c r="F264" s="68" t="str">
        <f ca="1">IF(ISBLANK(A264)," ",INDIRECT(ADDRESS(1,5+MOD(ROW()-2,COUNTA('Form Responses 1'!$1:$1)-4),,TRUE,"Form Responses 1")))</f>
        <v>Gedung Pameran [Ruangan ]</v>
      </c>
      <c r="G264" s="68" t="e">
        <f ca="1">IF(ISBLANK(A264)," ",INDIRECT(ADDRESS(MATCH(A264,'Form Responses 1'!A:A,0),5+MOD(ROW()-2,COUNTA('Form Responses 1'!$1:$1)-4),,TRUE,"Form Responses 1")))</f>
        <v>#N/A</v>
      </c>
      <c r="H264" s="86" t="str">
        <f ca="1" t="shared" si="1"/>
        <v>Gedung Pameran</v>
      </c>
      <c r="I264" s="86" t="str">
        <f ca="1" t="shared" si="271"/>
        <v>Ruangan </v>
      </c>
      <c r="J264" s="86" t="str">
        <f ca="1" t="shared" si="2"/>
        <v>CLEANING SERVICE</v>
      </c>
      <c r="K264" s="86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6" t="str">
        <f ca="1" t="shared" ref="O264:P264" si="277">IFERROR(AVERAGEIF(M:M,M264,$K:$K)," ")</f>
        <v> </v>
      </c>
      <c r="P264" s="86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5">
        <f ca="1" t="shared" si="0"/>
        <v>6</v>
      </c>
      <c r="F265" s="68" t="str">
        <f ca="1">IF(ISBLANK(A265)," ",INDIRECT(ADDRESS(1,5+MOD(ROW()-2,COUNTA('Form Responses 1'!$1:$1)-4),,TRUE,"Form Responses 1")))</f>
        <v>Gedung Pameran [Toilet]</v>
      </c>
      <c r="G265" s="68" t="e">
        <f ca="1">IF(ISBLANK(A265)," ",INDIRECT(ADDRESS(MATCH(A265,'Form Responses 1'!A:A,0),5+MOD(ROW()-2,COUNTA('Form Responses 1'!$1:$1)-4),,TRUE,"Form Responses 1")))</f>
        <v>#N/A</v>
      </c>
      <c r="H265" s="86" t="str">
        <f ca="1" t="shared" si="1"/>
        <v>Gedung Pameran</v>
      </c>
      <c r="I265" s="86" t="str">
        <f ca="1" t="shared" si="271"/>
        <v>Toilet</v>
      </c>
      <c r="J265" s="86" t="str">
        <f ca="1" t="shared" si="2"/>
        <v>CLEANING SERVICE</v>
      </c>
      <c r="K265" s="86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6" t="str">
        <f ca="1" t="shared" ref="O265:P265" si="278">IFERROR(AVERAGEIF(M:M,M265,$K:$K)," ")</f>
        <v> </v>
      </c>
      <c r="P265" s="86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5">
        <f ca="1" t="shared" si="0"/>
        <v>6</v>
      </c>
      <c r="F266" s="68" t="str">
        <f ca="1">IF(ISBLANK(A266)," ",INDIRECT(ADDRESS(1,5+MOD(ROW()-2,COUNTA('Form Responses 1'!$1:$1)-4),,TRUE,"Form Responses 1")))</f>
        <v>Gedung Pameran [ Halaman]</v>
      </c>
      <c r="G266" s="68" t="e">
        <f ca="1">IF(ISBLANK(A266)," ",INDIRECT(ADDRESS(MATCH(A266,'Form Responses 1'!A:A,0),5+MOD(ROW()-2,COUNTA('Form Responses 1'!$1:$1)-4),,TRUE,"Form Responses 1")))</f>
        <v>#N/A</v>
      </c>
      <c r="H266" s="86" t="str">
        <f ca="1" t="shared" si="1"/>
        <v>Gedung Pameran</v>
      </c>
      <c r="I266" s="86" t="str">
        <f ca="1" t="shared" si="271"/>
        <v> Halaman</v>
      </c>
      <c r="J266" s="86" t="str">
        <f ca="1" t="shared" si="2"/>
        <v>CLEANING SERVICE</v>
      </c>
      <c r="K266" s="86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6" t="str">
        <f ca="1" t="shared" ref="O266:P266" si="279">IFERROR(AVERAGEIF(M:M,M266,$K:$K)," ")</f>
        <v> </v>
      </c>
      <c r="P266" s="86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5">
        <f ca="1" t="shared" si="0"/>
        <v>6</v>
      </c>
      <c r="F267" s="68" t="str">
        <f ca="1">IF(ISBLANK(A267)," ",INDIRECT(ADDRESS(1,5+MOD(ROW()-2,COUNTA('Form Responses 1'!$1:$1)-4),,TRUE,"Form Responses 1")))</f>
        <v>Gedung Utama [Ruang Tamu]</v>
      </c>
      <c r="G267" s="68" t="e">
        <f ca="1">IF(ISBLANK(A267)," ",INDIRECT(ADDRESS(MATCH(A267,'Form Responses 1'!A:A,0),5+MOD(ROW()-2,COUNTA('Form Responses 1'!$1:$1)-4),,TRUE,"Form Responses 1")))</f>
        <v>#N/A</v>
      </c>
      <c r="H267" s="86" t="str">
        <f ca="1" t="shared" si="1"/>
        <v>Gedung Utama</v>
      </c>
      <c r="I267" s="86" t="str">
        <f ca="1" t="shared" si="271"/>
        <v>Ruang Tamu</v>
      </c>
      <c r="J267" s="86" t="str">
        <f ca="1" t="shared" si="2"/>
        <v>CLEANING SERVICE</v>
      </c>
      <c r="K267" s="86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6" t="str">
        <f ca="1" t="shared" ref="O267:P267" si="280">IFERROR(AVERAGEIF(M:M,M267,$K:$K)," ")</f>
        <v> </v>
      </c>
      <c r="P267" s="86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5">
        <f ca="1" t="shared" si="0"/>
        <v>6</v>
      </c>
      <c r="F268" s="68" t="str">
        <f ca="1">IF(ISBLANK(A268)," ",INDIRECT(ADDRESS(1,5+MOD(ROW()-2,COUNTA('Form Responses 1'!$1:$1)-4),,TRUE,"Form Responses 1")))</f>
        <v>Gedung Utama [ Ruang Penyimpanan Artefak]</v>
      </c>
      <c r="G268" s="68" t="e">
        <f ca="1">IF(ISBLANK(A268)," ",INDIRECT(ADDRESS(MATCH(A268,'Form Responses 1'!A:A,0),5+MOD(ROW()-2,COUNTA('Form Responses 1'!$1:$1)-4),,TRUE,"Form Responses 1")))</f>
        <v>#N/A</v>
      </c>
      <c r="H268" s="86" t="str">
        <f ca="1" t="shared" si="1"/>
        <v>Gedung Utama</v>
      </c>
      <c r="I268" s="86" t="str">
        <f ca="1" t="shared" si="271"/>
        <v> Ruang Penyimpanan Artefak</v>
      </c>
      <c r="J268" s="86" t="str">
        <f ca="1" t="shared" si="2"/>
        <v>CLEANING SERVICE</v>
      </c>
      <c r="K268" s="86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6" t="str">
        <f ca="1" t="shared" ref="O268:P268" si="281">IFERROR(AVERAGEIF(M:M,M268,$K:$K)," ")</f>
        <v> </v>
      </c>
      <c r="P268" s="86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5">
        <f ca="1" t="shared" si="0"/>
        <v>6</v>
      </c>
      <c r="F269" s="68" t="str">
        <f ca="1">IF(ISBLANK(A269)," ",INDIRECT(ADDRESS(1,5+MOD(ROW()-2,COUNTA('Form Responses 1'!$1:$1)-4),,TRUE,"Form Responses 1")))</f>
        <v>Gedung Utama [ Ruang Kerja]</v>
      </c>
      <c r="G269" s="68" t="e">
        <f ca="1">IF(ISBLANK(A269)," ",INDIRECT(ADDRESS(MATCH(A269,'Form Responses 1'!A:A,0),5+MOD(ROW()-2,COUNTA('Form Responses 1'!$1:$1)-4),,TRUE,"Form Responses 1")))</f>
        <v>#N/A</v>
      </c>
      <c r="H269" s="86" t="str">
        <f ca="1" t="shared" si="1"/>
        <v>Gedung Utama</v>
      </c>
      <c r="I269" s="86" t="str">
        <f ca="1" t="shared" si="271"/>
        <v> Ruang Kerja</v>
      </c>
      <c r="J269" s="86" t="str">
        <f ca="1" t="shared" si="2"/>
        <v>CLEANING SERVICE</v>
      </c>
      <c r="K269" s="86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6" t="str">
        <f ca="1" t="shared" ref="O269:P269" si="282">IFERROR(AVERAGEIF(M:M,M269,$K:$K)," ")</f>
        <v> </v>
      </c>
      <c r="P269" s="86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5">
        <f ca="1" t="shared" si="0"/>
        <v>6</v>
      </c>
      <c r="F270" s="68" t="str">
        <f ca="1">IF(ISBLANK(A270)," ",INDIRECT(ADDRESS(1,5+MOD(ROW()-2,COUNTA('Form Responses 1'!$1:$1)-4),,TRUE,"Form Responses 1")))</f>
        <v>Gedung Utama [ Toilet]</v>
      </c>
      <c r="G270" s="68" t="e">
        <f ca="1">IF(ISBLANK(A270)," ",INDIRECT(ADDRESS(MATCH(A270,'Form Responses 1'!A:A,0),5+MOD(ROW()-2,COUNTA('Form Responses 1'!$1:$1)-4),,TRUE,"Form Responses 1")))</f>
        <v>#N/A</v>
      </c>
      <c r="H270" s="86" t="str">
        <f ca="1" t="shared" si="1"/>
        <v>Gedung Utama</v>
      </c>
      <c r="I270" s="86" t="str">
        <f ca="1" t="shared" si="271"/>
        <v> Toilet</v>
      </c>
      <c r="J270" s="86" t="str">
        <f ca="1" t="shared" si="2"/>
        <v>CLEANING SERVICE</v>
      </c>
      <c r="K270" s="86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6" t="str">
        <f ca="1" t="shared" ref="O270:P270" si="283">IFERROR(AVERAGEIF(M:M,M270,$K:$K)," ")</f>
        <v> </v>
      </c>
      <c r="P270" s="86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5">
        <f ca="1" t="shared" si="0"/>
        <v>6</v>
      </c>
      <c r="F271" s="68" t="str">
        <f ca="1">IF(ISBLANK(A271)," ",INDIRECT(ADDRESS(1,5+MOD(ROW()-2,COUNTA('Form Responses 1'!$1:$1)-4),,TRUE,"Form Responses 1")))</f>
        <v>Gedung Utama [ Halaman]</v>
      </c>
      <c r="G271" s="68" t="e">
        <f ca="1">IF(ISBLANK(A271)," ",INDIRECT(ADDRESS(MATCH(A271,'Form Responses 1'!A:A,0),5+MOD(ROW()-2,COUNTA('Form Responses 1'!$1:$1)-4),,TRUE,"Form Responses 1")))</f>
        <v>#N/A</v>
      </c>
      <c r="H271" s="86" t="str">
        <f ca="1" t="shared" si="1"/>
        <v>Gedung Utama</v>
      </c>
      <c r="I271" s="86" t="str">
        <f ca="1" t="shared" si="271"/>
        <v> Halaman</v>
      </c>
      <c r="J271" s="86" t="str">
        <f ca="1" t="shared" si="2"/>
        <v>CLEANING SERVICE</v>
      </c>
      <c r="K271" s="86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6" t="str">
        <f ca="1" t="shared" ref="O271:P271" si="284">IFERROR(AVERAGEIF(M:M,M271,$K:$K)," ")</f>
        <v> </v>
      </c>
      <c r="P271" s="86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5">
        <f ca="1" t="shared" si="0"/>
        <v>6</v>
      </c>
      <c r="F272" s="68" t="str">
        <f ca="1">IF(ISBLANK(A272)," ",INDIRECT(ADDRESS(1,5+MOD(ROW()-2,COUNTA('Form Responses 1'!$1:$1)-4),,TRUE,"Form Responses 1")))</f>
        <v>Security [Security Functions]</v>
      </c>
      <c r="G272" s="68" t="e">
        <f ca="1">IF(ISBLANK(A272)," ",INDIRECT(ADDRESS(MATCH(A272,'Form Responses 1'!A:A,0),5+MOD(ROW()-2,COUNTA('Form Responses 1'!$1:$1)-4),,TRUE,"Form Responses 1")))</f>
        <v>#N/A</v>
      </c>
      <c r="H272" s="86" t="str">
        <f ca="1" t="shared" si="1"/>
        <v>Security</v>
      </c>
      <c r="I272" s="86" t="str">
        <f ca="1" t="shared" si="271"/>
        <v>Security Functions</v>
      </c>
      <c r="J272" s="86" t="str">
        <f ca="1" t="shared" si="2"/>
        <v>SECURITY SERVICE</v>
      </c>
      <c r="K272" s="86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6" t="str">
        <f ca="1" t="shared" ref="O272:P272" si="285">IFERROR(AVERAGEIF(M:M,M272,$K:$K)," ")</f>
        <v> </v>
      </c>
      <c r="P272" s="86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5">
        <f ca="1" t="shared" si="0"/>
        <v>6</v>
      </c>
      <c r="F273" s="68" t="str">
        <f ca="1">IF(ISBLANK(A273)," ",INDIRECT(ADDRESS(1,5+MOD(ROW()-2,COUNTA('Form Responses 1'!$1:$1)-4),,TRUE,"Form Responses 1")))</f>
        <v>Gedung Pameran [Ruangan ]</v>
      </c>
      <c r="G273" s="68" t="e">
        <f ca="1">IF(ISBLANK(A273)," ",INDIRECT(ADDRESS(MATCH(A273,'Form Responses 1'!A:A,0),5+MOD(ROW()-2,COUNTA('Form Responses 1'!$1:$1)-4),,TRUE,"Form Responses 1")))</f>
        <v>#N/A</v>
      </c>
      <c r="H273" s="86" t="str">
        <f ca="1" t="shared" si="1"/>
        <v>Gedung Pameran</v>
      </c>
      <c r="I273" s="86" t="str">
        <f ca="1" t="shared" si="271"/>
        <v>Ruangan </v>
      </c>
      <c r="J273" s="86" t="str">
        <f ca="1" t="shared" si="2"/>
        <v>CLEANING SERVICE</v>
      </c>
      <c r="K273" s="86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6" t="str">
        <f ca="1" t="shared" ref="O273:P273" si="286">IFERROR(AVERAGEIF(M:M,M273,$K:$K)," ")</f>
        <v> </v>
      </c>
      <c r="P273" s="86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5">
        <f ca="1" t="shared" si="0"/>
        <v>6</v>
      </c>
      <c r="F274" s="68" t="str">
        <f ca="1">IF(ISBLANK(A274)," ",INDIRECT(ADDRESS(1,5+MOD(ROW()-2,COUNTA('Form Responses 1'!$1:$1)-4),,TRUE,"Form Responses 1")))</f>
        <v>Gedung Pameran [Toilet]</v>
      </c>
      <c r="G274" s="68" t="e">
        <f ca="1">IF(ISBLANK(A274)," ",INDIRECT(ADDRESS(MATCH(A274,'Form Responses 1'!A:A,0),5+MOD(ROW()-2,COUNTA('Form Responses 1'!$1:$1)-4),,TRUE,"Form Responses 1")))</f>
        <v>#N/A</v>
      </c>
      <c r="H274" s="86" t="str">
        <f ca="1" t="shared" si="1"/>
        <v>Gedung Pameran</v>
      </c>
      <c r="I274" s="86" t="str">
        <f ca="1" t="shared" si="271"/>
        <v>Toilet</v>
      </c>
      <c r="J274" s="86" t="str">
        <f ca="1" t="shared" si="2"/>
        <v>CLEANING SERVICE</v>
      </c>
      <c r="K274" s="86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6" t="str">
        <f ca="1" t="shared" ref="O274:P274" si="287">IFERROR(AVERAGEIF(M:M,M274,$K:$K)," ")</f>
        <v> </v>
      </c>
      <c r="P274" s="86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5">
        <f ca="1" t="shared" si="0"/>
        <v>6</v>
      </c>
      <c r="F275" s="68" t="str">
        <f ca="1">IF(ISBLANK(A275)," ",INDIRECT(ADDRESS(1,5+MOD(ROW()-2,COUNTA('Form Responses 1'!$1:$1)-4),,TRUE,"Form Responses 1")))</f>
        <v>Gedung Pameran [ Halaman]</v>
      </c>
      <c r="G275" s="68" t="e">
        <f ca="1">IF(ISBLANK(A275)," ",INDIRECT(ADDRESS(MATCH(A275,'Form Responses 1'!A:A,0),5+MOD(ROW()-2,COUNTA('Form Responses 1'!$1:$1)-4),,TRUE,"Form Responses 1")))</f>
        <v>#N/A</v>
      </c>
      <c r="H275" s="86" t="str">
        <f ca="1" t="shared" si="1"/>
        <v>Gedung Pameran</v>
      </c>
      <c r="I275" s="86" t="str">
        <f ca="1" t="shared" si="271"/>
        <v> Halaman</v>
      </c>
      <c r="J275" s="86" t="str">
        <f ca="1" t="shared" si="2"/>
        <v>CLEANING SERVICE</v>
      </c>
      <c r="K275" s="86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6" t="str">
        <f ca="1" t="shared" ref="O275:P275" si="288">IFERROR(AVERAGEIF(M:M,M275,$K:$K)," ")</f>
        <v> </v>
      </c>
      <c r="P275" s="86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5">
        <f ca="1" t="shared" si="0"/>
        <v>6</v>
      </c>
      <c r="F276" s="68" t="str">
        <f ca="1">IF(ISBLANK(A276)," ",INDIRECT(ADDRESS(1,5+MOD(ROW()-2,COUNTA('Form Responses 1'!$1:$1)-4),,TRUE,"Form Responses 1")))</f>
        <v>Gedung Utama [Ruang Tamu]</v>
      </c>
      <c r="G276" s="68" t="e">
        <f ca="1">IF(ISBLANK(A276)," ",INDIRECT(ADDRESS(MATCH(A276,'Form Responses 1'!A:A,0),5+MOD(ROW()-2,COUNTA('Form Responses 1'!$1:$1)-4),,TRUE,"Form Responses 1")))</f>
        <v>#N/A</v>
      </c>
      <c r="H276" s="86" t="str">
        <f ca="1" t="shared" si="1"/>
        <v>Gedung Utama</v>
      </c>
      <c r="I276" s="86" t="str">
        <f ca="1" t="shared" si="271"/>
        <v>Ruang Tamu</v>
      </c>
      <c r="J276" s="86" t="str">
        <f ca="1" t="shared" si="2"/>
        <v>CLEANING SERVICE</v>
      </c>
      <c r="K276" s="86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6" t="str">
        <f ca="1" t="shared" ref="O276:P276" si="289">IFERROR(AVERAGEIF(M:M,M276,$K:$K)," ")</f>
        <v> </v>
      </c>
      <c r="P276" s="86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5">
        <f ca="1" t="shared" si="0"/>
        <v>6</v>
      </c>
      <c r="F277" s="68" t="str">
        <f ca="1">IF(ISBLANK(A277)," ",INDIRECT(ADDRESS(1,5+MOD(ROW()-2,COUNTA('Form Responses 1'!$1:$1)-4),,TRUE,"Form Responses 1")))</f>
        <v>Gedung Utama [ Ruang Penyimpanan Artefak]</v>
      </c>
      <c r="G277" s="68" t="e">
        <f ca="1">IF(ISBLANK(A277)," ",INDIRECT(ADDRESS(MATCH(A277,'Form Responses 1'!A:A,0),5+MOD(ROW()-2,COUNTA('Form Responses 1'!$1:$1)-4),,TRUE,"Form Responses 1")))</f>
        <v>#N/A</v>
      </c>
      <c r="H277" s="86" t="str">
        <f ca="1" t="shared" si="1"/>
        <v>Gedung Utama</v>
      </c>
      <c r="I277" s="86" t="str">
        <f ca="1" t="shared" si="271"/>
        <v> Ruang Penyimpanan Artefak</v>
      </c>
      <c r="J277" s="86" t="str">
        <f ca="1" t="shared" si="2"/>
        <v>CLEANING SERVICE</v>
      </c>
      <c r="K277" s="86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6" t="str">
        <f ca="1" t="shared" ref="O277:P277" si="290">IFERROR(AVERAGEIF(M:M,M277,$K:$K)," ")</f>
        <v> </v>
      </c>
      <c r="P277" s="86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5">
        <f ca="1" t="shared" si="0"/>
        <v>6</v>
      </c>
      <c r="F278" s="68" t="str">
        <f ca="1">IF(ISBLANK(A278)," ",INDIRECT(ADDRESS(1,5+MOD(ROW()-2,COUNTA('Form Responses 1'!$1:$1)-4),,TRUE,"Form Responses 1")))</f>
        <v>Gedung Utama [ Ruang Kerja]</v>
      </c>
      <c r="G278" s="68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Gedung Utama</v>
      </c>
      <c r="I278" s="86" t="str">
        <f ca="1" t="shared" si="271"/>
        <v> Ruang Kerja</v>
      </c>
      <c r="J278" s="86" t="str">
        <f ca="1" t="shared" si="2"/>
        <v>CLEANING SERVICE</v>
      </c>
      <c r="K278" s="86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6" t="str">
        <f ca="1" t="shared" ref="O278:P278" si="291">IFERROR(AVERAGEIF(M:M,M278,$K:$K)," ")</f>
        <v> </v>
      </c>
      <c r="P278" s="86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5">
        <f ca="1" t="shared" si="0"/>
        <v>6</v>
      </c>
      <c r="F279" s="68" t="str">
        <f ca="1">IF(ISBLANK(A279)," ",INDIRECT(ADDRESS(1,5+MOD(ROW()-2,COUNTA('Form Responses 1'!$1:$1)-4),,TRUE,"Form Responses 1")))</f>
        <v>Gedung Utama [ Toilet]</v>
      </c>
      <c r="G279" s="68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Gedung Utama</v>
      </c>
      <c r="I279" s="86" t="str">
        <f ca="1" t="shared" si="271"/>
        <v> Toilet</v>
      </c>
      <c r="J279" s="86" t="str">
        <f ca="1" t="shared" si="2"/>
        <v>CLEANING SERVICE</v>
      </c>
      <c r="K279" s="86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6" t="str">
        <f ca="1" t="shared" ref="O279:P279" si="292">IFERROR(AVERAGEIF(M:M,M279,$K:$K)," ")</f>
        <v> </v>
      </c>
      <c r="P279" s="86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5">
        <f ca="1" t="shared" si="0"/>
        <v>6</v>
      </c>
      <c r="F280" s="68" t="str">
        <f ca="1">IF(ISBLANK(A280)," ",INDIRECT(ADDRESS(1,5+MOD(ROW()-2,COUNTA('Form Responses 1'!$1:$1)-4),,TRUE,"Form Responses 1")))</f>
        <v>Gedung Utama [ Halaman]</v>
      </c>
      <c r="G280" s="68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Gedung Utama</v>
      </c>
      <c r="I280" s="86" t="str">
        <f ca="1" t="shared" si="271"/>
        <v> Halaman</v>
      </c>
      <c r="J280" s="86" t="str">
        <f ca="1" t="shared" si="2"/>
        <v>CLEANING SERVICE</v>
      </c>
      <c r="K280" s="86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6" t="str">
        <f ca="1" t="shared" ref="O280:P280" si="293">IFERROR(AVERAGEIF(M:M,M280,$K:$K)," ")</f>
        <v> </v>
      </c>
      <c r="P280" s="86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5">
        <f ca="1" t="shared" si="0"/>
        <v>6</v>
      </c>
      <c r="F281" s="68" t="str">
        <f ca="1">IF(ISBLANK(A281)," ",INDIRECT(ADDRESS(1,5+MOD(ROW()-2,COUNTA('Form Responses 1'!$1:$1)-4),,TRUE,"Form Responses 1")))</f>
        <v>Security [Security Functions]</v>
      </c>
      <c r="G281" s="68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Security</v>
      </c>
      <c r="I281" s="86" t="str">
        <f ca="1" t="shared" si="271"/>
        <v>Security Functions</v>
      </c>
      <c r="J281" s="86" t="str">
        <f ca="1" t="shared" si="2"/>
        <v>SECURITY SERVICE</v>
      </c>
      <c r="K281" s="86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6" t="str">
        <f ca="1" t="shared" ref="O281:P281" si="294">IFERROR(AVERAGEIF(M:M,M281,$K:$K)," ")</f>
        <v> </v>
      </c>
      <c r="P281" s="86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5">
        <f ca="1" t="shared" si="0"/>
        <v>6</v>
      </c>
      <c r="F282" s="68" t="str">
        <f ca="1">IF(ISBLANK(A282)," ",INDIRECT(ADDRESS(1,5+MOD(ROW()-2,COUNTA('Form Responses 1'!$1:$1)-4),,TRUE,"Form Responses 1")))</f>
        <v>Gedung Pameran [Ruangan ]</v>
      </c>
      <c r="G282" s="68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Gedung Pameran</v>
      </c>
      <c r="I282" s="86" t="str">
        <f ca="1" t="shared" si="271"/>
        <v>Ruangan </v>
      </c>
      <c r="J282" s="86" t="str">
        <f ca="1" t="shared" si="2"/>
        <v>CLEANING SERVICE</v>
      </c>
      <c r="K282" s="86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6" t="str">
        <f ca="1" t="shared" ref="O282:P282" si="295">IFERROR(AVERAGEIF(M:M,M282,$K:$K)," ")</f>
        <v> </v>
      </c>
      <c r="P282" s="86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5">
        <f ca="1" t="shared" si="0"/>
        <v>6</v>
      </c>
      <c r="F283" s="68" t="str">
        <f ca="1">IF(ISBLANK(A283)," ",INDIRECT(ADDRESS(1,5+MOD(ROW()-2,COUNTA('Form Responses 1'!$1:$1)-4),,TRUE,"Form Responses 1")))</f>
        <v>Gedung Pameran [Toilet]</v>
      </c>
      <c r="G283" s="68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Gedung Pameran</v>
      </c>
      <c r="I283" s="86" t="str">
        <f ca="1" t="shared" si="271"/>
        <v>Toilet</v>
      </c>
      <c r="J283" s="86" t="str">
        <f ca="1" t="shared" si="2"/>
        <v>CLEANING SERVICE</v>
      </c>
      <c r="K283" s="86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6" t="str">
        <f ca="1" t="shared" ref="O283:P283" si="296">IFERROR(AVERAGEIF(M:M,M283,$K:$K)," ")</f>
        <v> </v>
      </c>
      <c r="P283" s="86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5">
        <f ca="1" t="shared" si="0"/>
        <v>6</v>
      </c>
      <c r="F284" s="68" t="str">
        <f ca="1">IF(ISBLANK(A284)," ",INDIRECT(ADDRESS(1,5+MOD(ROW()-2,COUNTA('Form Responses 1'!$1:$1)-4),,TRUE,"Form Responses 1")))</f>
        <v>Gedung Pameran [ Halaman]</v>
      </c>
      <c r="G284" s="68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Gedung Pameran</v>
      </c>
      <c r="I284" s="86" t="str">
        <f ca="1" t="shared" si="271"/>
        <v> Halaman</v>
      </c>
      <c r="J284" s="86" t="str">
        <f ca="1" t="shared" si="2"/>
        <v>CLEANING SERVICE</v>
      </c>
      <c r="K284" s="86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6" t="str">
        <f ca="1" t="shared" ref="O284:P284" si="297">IFERROR(AVERAGEIF(M:M,M284,$K:$K)," ")</f>
        <v> </v>
      </c>
      <c r="P284" s="86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5">
        <f ca="1" t="shared" si="0"/>
        <v>6</v>
      </c>
      <c r="F285" s="68" t="str">
        <f ca="1">IF(ISBLANK(A285)," ",INDIRECT(ADDRESS(1,5+MOD(ROW()-2,COUNTA('Form Responses 1'!$1:$1)-4),,TRUE,"Form Responses 1")))</f>
        <v>Gedung Utama [Ruang Tamu]</v>
      </c>
      <c r="G285" s="68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Gedung Utama</v>
      </c>
      <c r="I285" s="86" t="str">
        <f ca="1" t="shared" si="271"/>
        <v>Ruang Tamu</v>
      </c>
      <c r="J285" s="86" t="str">
        <f ca="1" t="shared" si="2"/>
        <v>CLEANING SERVICE</v>
      </c>
      <c r="K285" s="86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6" t="str">
        <f ca="1" t="shared" ref="O285:P285" si="298">IFERROR(AVERAGEIF(M:M,M285,$K:$K)," ")</f>
        <v> </v>
      </c>
      <c r="P285" s="86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5">
        <f ca="1" t="shared" si="0"/>
        <v>6</v>
      </c>
      <c r="F286" s="68" t="str">
        <f ca="1">IF(ISBLANK(A286)," ",INDIRECT(ADDRESS(1,5+MOD(ROW()-2,COUNTA('Form Responses 1'!$1:$1)-4),,TRUE,"Form Responses 1")))</f>
        <v>Gedung Utama [ Ruang Penyimpanan Artefak]</v>
      </c>
      <c r="G286" s="68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Gedung Utama</v>
      </c>
      <c r="I286" s="86" t="str">
        <f ca="1" t="shared" si="271"/>
        <v> Ruang Penyimpanan Artefak</v>
      </c>
      <c r="J286" s="86" t="str">
        <f ca="1" t="shared" si="2"/>
        <v>CLEANING SERVICE</v>
      </c>
      <c r="K286" s="86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6" t="str">
        <f ca="1" t="shared" ref="O286:P286" si="299">IFERROR(AVERAGEIF(M:M,M286,$K:$K)," ")</f>
        <v> </v>
      </c>
      <c r="P286" s="86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5">
        <f ca="1" t="shared" si="0"/>
        <v>6</v>
      </c>
      <c r="F287" s="68" t="str">
        <f ca="1">IF(ISBLANK(A287)," ",INDIRECT(ADDRESS(1,5+MOD(ROW()-2,COUNTA('Form Responses 1'!$1:$1)-4),,TRUE,"Form Responses 1")))</f>
        <v>Gedung Utama [ Ruang Kerja]</v>
      </c>
      <c r="G287" s="68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Gedung Utama</v>
      </c>
      <c r="I287" s="86" t="str">
        <f ca="1" t="shared" si="271"/>
        <v> Ruang Kerja</v>
      </c>
      <c r="J287" s="86" t="str">
        <f ca="1" t="shared" si="2"/>
        <v>CLEANING SERVICE</v>
      </c>
      <c r="K287" s="86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6" t="str">
        <f ca="1" t="shared" ref="O287:P287" si="300">IFERROR(AVERAGEIF(M:M,M287,$K:$K)," ")</f>
        <v> </v>
      </c>
      <c r="P287" s="86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5">
        <f ca="1" t="shared" si="0"/>
        <v>6</v>
      </c>
      <c r="F288" s="68" t="str">
        <f ca="1">IF(ISBLANK(A288)," ",INDIRECT(ADDRESS(1,5+MOD(ROW()-2,COUNTA('Form Responses 1'!$1:$1)-4),,TRUE,"Form Responses 1")))</f>
        <v>Gedung Utama [ Toilet]</v>
      </c>
      <c r="G288" s="68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Gedung Utama</v>
      </c>
      <c r="I288" s="86" t="str">
        <f ca="1" t="shared" si="271"/>
        <v> Toilet</v>
      </c>
      <c r="J288" s="86" t="str">
        <f ca="1" t="shared" si="2"/>
        <v>CLEANING SERVICE</v>
      </c>
      <c r="K288" s="86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6" t="str">
        <f ca="1" t="shared" ref="O288:P288" si="301">IFERROR(AVERAGEIF(M:M,M288,$K:$K)," ")</f>
        <v> </v>
      </c>
      <c r="P288" s="86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5">
        <f ca="1" t="shared" si="0"/>
        <v>6</v>
      </c>
      <c r="F289" s="68" t="str">
        <f ca="1">IF(ISBLANK(A289)," ",INDIRECT(ADDRESS(1,5+MOD(ROW()-2,COUNTA('Form Responses 1'!$1:$1)-4),,TRUE,"Form Responses 1")))</f>
        <v>Gedung Utama [ Halaman]</v>
      </c>
      <c r="G289" s="68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Gedung Utama</v>
      </c>
      <c r="I289" s="86" t="str">
        <f ca="1" t="shared" si="271"/>
        <v> Halaman</v>
      </c>
      <c r="J289" s="86" t="str">
        <f ca="1" t="shared" si="2"/>
        <v>CLEANING SERVICE</v>
      </c>
      <c r="K289" s="86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6" t="str">
        <f ca="1" t="shared" ref="O289:P289" si="302">IFERROR(AVERAGEIF(M:M,M289,$K:$K)," ")</f>
        <v> </v>
      </c>
      <c r="P289" s="86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5">
        <f ca="1" t="shared" si="0"/>
        <v>6</v>
      </c>
      <c r="F290" s="68" t="str">
        <f ca="1">IF(ISBLANK(A290)," ",INDIRECT(ADDRESS(1,5+MOD(ROW()-2,COUNTA('Form Responses 1'!$1:$1)-4),,TRUE,"Form Responses 1")))</f>
        <v>Security [Security Functions]</v>
      </c>
      <c r="G290" s="68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Security</v>
      </c>
      <c r="I290" s="86" t="str">
        <f ca="1" t="shared" si="271"/>
        <v>Security Functions</v>
      </c>
      <c r="J290" s="86" t="str">
        <f ca="1" t="shared" si="2"/>
        <v>SECURITY SERVICE</v>
      </c>
      <c r="K290" s="86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6" t="str">
        <f ca="1" t="shared" ref="O290:P290" si="303">IFERROR(AVERAGEIF(M:M,M290,$K:$K)," ")</f>
        <v> </v>
      </c>
      <c r="P290" s="86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5">
        <f ca="1" t="shared" si="0"/>
        <v>6</v>
      </c>
      <c r="F291" s="68" t="str">
        <f ca="1">IF(ISBLANK(A291)," ",INDIRECT(ADDRESS(1,5+MOD(ROW()-2,COUNTA('Form Responses 1'!$1:$1)-4),,TRUE,"Form Responses 1")))</f>
        <v>Gedung Pameran [Ruangan ]</v>
      </c>
      <c r="G291" s="68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Gedung Pameran</v>
      </c>
      <c r="I291" s="86" t="str">
        <f ca="1" t="shared" si="271"/>
        <v>Ruangan </v>
      </c>
      <c r="J291" s="86" t="str">
        <f ca="1" t="shared" si="2"/>
        <v>CLEANING SERVICE</v>
      </c>
      <c r="K291" s="86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6" t="str">
        <f ca="1" t="shared" ref="O291:P291" si="304">IFERROR(AVERAGEIF(M:M,M291,$K:$K)," ")</f>
        <v> </v>
      </c>
      <c r="P291" s="86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5">
        <f ca="1" t="shared" si="0"/>
        <v>6</v>
      </c>
      <c r="F292" s="68" t="str">
        <f ca="1">IF(ISBLANK(A292)," ",INDIRECT(ADDRESS(1,5+MOD(ROW()-2,COUNTA('Form Responses 1'!$1:$1)-4),,TRUE,"Form Responses 1")))</f>
        <v>Gedung Pameran [Toilet]</v>
      </c>
      <c r="G292" s="68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Gedung Pameran</v>
      </c>
      <c r="I292" s="86" t="str">
        <f ca="1" t="shared" si="271"/>
        <v>Toilet</v>
      </c>
      <c r="J292" s="86" t="str">
        <f ca="1" t="shared" si="2"/>
        <v>CLEANING SERVICE</v>
      </c>
      <c r="K292" s="86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6" t="str">
        <f ca="1" t="shared" ref="O292:P292" si="305">IFERROR(AVERAGEIF(M:M,M292,$K:$K)," ")</f>
        <v> </v>
      </c>
      <c r="P292" s="86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5">
        <f ca="1" t="shared" si="0"/>
        <v>6</v>
      </c>
      <c r="F293" s="68" t="str">
        <f ca="1">IF(ISBLANK(A293)," ",INDIRECT(ADDRESS(1,5+MOD(ROW()-2,COUNTA('Form Responses 1'!$1:$1)-4),,TRUE,"Form Responses 1")))</f>
        <v>Gedung Pameran [ Halaman]</v>
      </c>
      <c r="G293" s="68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Gedung Pameran</v>
      </c>
      <c r="I293" s="86" t="str">
        <f ca="1" t="shared" si="271"/>
        <v> Halaman</v>
      </c>
      <c r="J293" s="86" t="str">
        <f ca="1" t="shared" si="2"/>
        <v>CLEANING SERVICE</v>
      </c>
      <c r="K293" s="86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6" t="str">
        <f ca="1" t="shared" ref="O293:P293" si="306">IFERROR(AVERAGEIF(M:M,M293,$K:$K)," ")</f>
        <v> </v>
      </c>
      <c r="P293" s="86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5">
        <f ca="1" t="shared" si="0"/>
        <v>6</v>
      </c>
      <c r="F294" s="68" t="str">
        <f ca="1">IF(ISBLANK(A294)," ",INDIRECT(ADDRESS(1,5+MOD(ROW()-2,COUNTA('Form Responses 1'!$1:$1)-4),,TRUE,"Form Responses 1")))</f>
        <v>Gedung Utama [Ruang Tamu]</v>
      </c>
      <c r="G294" s="68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Gedung Utama</v>
      </c>
      <c r="I294" s="86" t="str">
        <f ca="1" t="shared" si="271"/>
        <v>Ruang Tamu</v>
      </c>
      <c r="J294" s="86" t="str">
        <f ca="1" t="shared" si="2"/>
        <v>CLEANING SERVICE</v>
      </c>
      <c r="K294" s="86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6" t="str">
        <f ca="1" t="shared" ref="O294:P294" si="307">IFERROR(AVERAGEIF(M:M,M294,$K:$K)," ")</f>
        <v> </v>
      </c>
      <c r="P294" s="86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5">
        <f ca="1" t="shared" si="0"/>
        <v>6</v>
      </c>
      <c r="F295" s="68" t="str">
        <f ca="1">IF(ISBLANK(A295)," ",INDIRECT(ADDRESS(1,5+MOD(ROW()-2,COUNTA('Form Responses 1'!$1:$1)-4),,TRUE,"Form Responses 1")))</f>
        <v>Gedung Utama [ Ruang Penyimpanan Artefak]</v>
      </c>
      <c r="G295" s="68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Gedung Utama</v>
      </c>
      <c r="I295" s="86" t="str">
        <f ca="1" t="shared" si="271"/>
        <v> Ruang Penyimpanan Artefak</v>
      </c>
      <c r="J295" s="86" t="str">
        <f ca="1" t="shared" si="2"/>
        <v>CLEANING SERVICE</v>
      </c>
      <c r="K295" s="86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6" t="str">
        <f ca="1" t="shared" ref="O295:P295" si="308">IFERROR(AVERAGEIF(M:M,M295,$K:$K)," ")</f>
        <v> </v>
      </c>
      <c r="P295" s="86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5">
        <f ca="1" t="shared" si="0"/>
        <v>6</v>
      </c>
      <c r="F296" s="68" t="str">
        <f ca="1">IF(ISBLANK(A296)," ",INDIRECT(ADDRESS(1,5+MOD(ROW()-2,COUNTA('Form Responses 1'!$1:$1)-4),,TRUE,"Form Responses 1")))</f>
        <v>Gedung Utama [ Ruang Kerja]</v>
      </c>
      <c r="G296" s="68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Gedung Utama</v>
      </c>
      <c r="I296" s="86" t="str">
        <f ca="1" t="shared" si="271"/>
        <v> Ruang Kerja</v>
      </c>
      <c r="J296" s="86" t="str">
        <f ca="1" t="shared" si="2"/>
        <v>CLEANING SERVICE</v>
      </c>
      <c r="K296" s="86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6" t="str">
        <f ca="1" t="shared" ref="O296:P296" si="309">IFERROR(AVERAGEIF(M:M,M296,$K:$K)," ")</f>
        <v> </v>
      </c>
      <c r="P296" s="86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5">
        <f ca="1" t="shared" si="0"/>
        <v>6</v>
      </c>
      <c r="F297" s="68" t="str">
        <f ca="1">IF(ISBLANK(A297)," ",INDIRECT(ADDRESS(1,5+MOD(ROW()-2,COUNTA('Form Responses 1'!$1:$1)-4),,TRUE,"Form Responses 1")))</f>
        <v>Gedung Utama [ Toilet]</v>
      </c>
      <c r="G297" s="68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Gedung Utama</v>
      </c>
      <c r="I297" s="86" t="str">
        <f ca="1" t="shared" si="271"/>
        <v> Toilet</v>
      </c>
      <c r="J297" s="86" t="str">
        <f ca="1" t="shared" si="2"/>
        <v>CLEANING SERVICE</v>
      </c>
      <c r="K297" s="86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6" t="str">
        <f ca="1" t="shared" ref="O297:P297" si="310">IFERROR(AVERAGEIF(M:M,M297,$K:$K)," ")</f>
        <v> </v>
      </c>
      <c r="P297" s="86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5">
        <f ca="1" t="shared" si="0"/>
        <v>6</v>
      </c>
      <c r="F298" s="68" t="str">
        <f ca="1">IF(ISBLANK(A298)," ",INDIRECT(ADDRESS(1,5+MOD(ROW()-2,COUNTA('Form Responses 1'!$1:$1)-4),,TRUE,"Form Responses 1")))</f>
        <v>Gedung Utama [ Halaman]</v>
      </c>
      <c r="G298" s="68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Gedung Utama</v>
      </c>
      <c r="I298" s="86" t="str">
        <f ca="1" t="shared" si="271"/>
        <v> Halaman</v>
      </c>
      <c r="J298" s="86" t="str">
        <f ca="1" t="shared" si="2"/>
        <v>CLEANING SERVICE</v>
      </c>
      <c r="K298" s="86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6" t="str">
        <f ca="1" t="shared" ref="O298:P298" si="311">IFERROR(AVERAGEIF(M:M,M298,$K:$K)," ")</f>
        <v> </v>
      </c>
      <c r="P298" s="86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5">
        <f ca="1" t="shared" si="0"/>
        <v>6</v>
      </c>
      <c r="F299" s="68" t="str">
        <f ca="1">IF(ISBLANK(A299)," ",INDIRECT(ADDRESS(1,5+MOD(ROW()-2,COUNTA('Form Responses 1'!$1:$1)-4),,TRUE,"Form Responses 1")))</f>
        <v>Security [Security Functions]</v>
      </c>
      <c r="G299" s="68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Security</v>
      </c>
      <c r="I299" s="86" t="str">
        <f ca="1" t="shared" si="271"/>
        <v>Security Functions</v>
      </c>
      <c r="J299" s="86" t="str">
        <f ca="1" t="shared" si="2"/>
        <v>SECURITY SERVICE</v>
      </c>
      <c r="K299" s="86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6" t="str">
        <f ca="1" t="shared" ref="O299:P299" si="312">IFERROR(AVERAGEIF(M:M,M299,$K:$K)," ")</f>
        <v> </v>
      </c>
      <c r="P299" s="86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5">
        <f ca="1" t="shared" si="0"/>
        <v>6</v>
      </c>
      <c r="F300" s="68" t="str">
        <f ca="1">IF(ISBLANK(A300)," ",INDIRECT(ADDRESS(1,5+MOD(ROW()-2,COUNTA('Form Responses 1'!$1:$1)-4),,TRUE,"Form Responses 1")))</f>
        <v>Gedung Pameran [Ruangan ]</v>
      </c>
      <c r="G300" s="68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Gedung Pameran</v>
      </c>
      <c r="I300" s="86" t="str">
        <f ca="1" t="shared" si="271"/>
        <v>Ruangan </v>
      </c>
      <c r="J300" s="86" t="str">
        <f ca="1" t="shared" si="2"/>
        <v>CLEANING SERVICE</v>
      </c>
      <c r="K300" s="86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6" t="str">
        <f ca="1" t="shared" ref="O300:P300" si="313">IFERROR(AVERAGEIF(M:M,M300,$K:$K)," ")</f>
        <v> </v>
      </c>
      <c r="P300" s="86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5">
        <f ca="1" t="shared" si="0"/>
        <v>6</v>
      </c>
      <c r="F301" s="68" t="str">
        <f ca="1">IF(ISBLANK(A301)," ",INDIRECT(ADDRESS(1,5+MOD(ROW()-2,COUNTA('Form Responses 1'!$1:$1)-4),,TRUE,"Form Responses 1")))</f>
        <v>Gedung Pameran [Toilet]</v>
      </c>
      <c r="G301" s="68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Gedung Pameran</v>
      </c>
      <c r="I301" s="86" t="str">
        <f ca="1" t="shared" si="271"/>
        <v>Toilet</v>
      </c>
      <c r="J301" s="86" t="str">
        <f ca="1" t="shared" si="2"/>
        <v>CLEANING SERVICE</v>
      </c>
      <c r="K301" s="86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6" t="str">
        <f ca="1" t="shared" ref="O301:P301" si="314">IFERROR(AVERAGEIF(M:M,M301,$K:$K)," ")</f>
        <v> </v>
      </c>
      <c r="P301" s="86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5">
        <f ca="1" t="shared" si="0"/>
        <v>6</v>
      </c>
      <c r="F302" s="68" t="str">
        <f ca="1">IF(ISBLANK(A302)," ",INDIRECT(ADDRESS(1,5+MOD(ROW()-2,COUNTA('Form Responses 1'!$1:$1)-4),,TRUE,"Form Responses 1")))</f>
        <v>Gedung Pameran [ Halaman]</v>
      </c>
      <c r="G302" s="68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Gedung Pameran</v>
      </c>
      <c r="I302" s="86" t="str">
        <f ca="1" t="shared" si="271"/>
        <v> Halaman</v>
      </c>
      <c r="J302" s="86" t="str">
        <f ca="1" t="shared" si="2"/>
        <v>CLEANING SERVICE</v>
      </c>
      <c r="K302" s="86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6" t="str">
        <f ca="1" t="shared" ref="O302:P302" si="315">IFERROR(AVERAGEIF(M:M,M302,$K:$K)," ")</f>
        <v> </v>
      </c>
      <c r="P302" s="86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5">
        <f ca="1" t="shared" si="0"/>
        <v>6</v>
      </c>
      <c r="F303" s="68" t="str">
        <f ca="1">IF(ISBLANK(A303)," ",INDIRECT(ADDRESS(1,5+MOD(ROW()-2,COUNTA('Form Responses 1'!$1:$1)-4),,TRUE,"Form Responses 1")))</f>
        <v>Gedung Utama [Ruang Tamu]</v>
      </c>
      <c r="G303" s="68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Gedung Utama</v>
      </c>
      <c r="I303" s="86" t="str">
        <f ca="1" t="shared" si="271"/>
        <v>Ruang Tamu</v>
      </c>
      <c r="J303" s="86" t="str">
        <f ca="1" t="shared" si="2"/>
        <v>CLEANING SERVICE</v>
      </c>
      <c r="K303" s="86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6" t="str">
        <f ca="1" t="shared" ref="O303:P303" si="316">IFERROR(AVERAGEIF(M:M,M303,$K:$K)," ")</f>
        <v> </v>
      </c>
      <c r="P303" s="86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5">
        <f ca="1" t="shared" si="0"/>
        <v>6</v>
      </c>
      <c r="F304" s="68" t="str">
        <f ca="1">IF(ISBLANK(A304)," ",INDIRECT(ADDRESS(1,5+MOD(ROW()-2,COUNTA('Form Responses 1'!$1:$1)-4),,TRUE,"Form Responses 1")))</f>
        <v>Gedung Utama [ Ruang Penyimpanan Artefak]</v>
      </c>
      <c r="G304" s="68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Gedung Utama</v>
      </c>
      <c r="I304" s="86" t="str">
        <f ca="1" t="shared" si="271"/>
        <v> Ruang Penyimpanan Artefak</v>
      </c>
      <c r="J304" s="86" t="str">
        <f ca="1" t="shared" si="2"/>
        <v>CLEANING SERVICE</v>
      </c>
      <c r="K304" s="86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6" t="str">
        <f ca="1" t="shared" ref="O304:P304" si="317">IFERROR(AVERAGEIF(M:M,M304,$K:$K)," ")</f>
        <v> </v>
      </c>
      <c r="P304" s="86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5">
        <f ca="1" t="shared" si="0"/>
        <v>6</v>
      </c>
      <c r="F305" s="68" t="str">
        <f ca="1">IF(ISBLANK(A305)," ",INDIRECT(ADDRESS(1,5+MOD(ROW()-2,COUNTA('Form Responses 1'!$1:$1)-4),,TRUE,"Form Responses 1")))</f>
        <v>Gedung Utama [ Ruang Kerja]</v>
      </c>
      <c r="G305" s="68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Gedung Utama</v>
      </c>
      <c r="I305" s="86" t="str">
        <f ca="1" t="shared" si="271"/>
        <v> Ruang Kerja</v>
      </c>
      <c r="J305" s="86" t="str">
        <f ca="1" t="shared" si="2"/>
        <v>CLEANING SERVICE</v>
      </c>
      <c r="K305" s="86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6" t="str">
        <f ca="1" t="shared" ref="O305:P305" si="318">IFERROR(AVERAGEIF(M:M,M305,$K:$K)," ")</f>
        <v> </v>
      </c>
      <c r="P305" s="86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5">
        <f ca="1" t="shared" si="0"/>
        <v>6</v>
      </c>
      <c r="F306" s="68" t="str">
        <f ca="1">IF(ISBLANK(A306)," ",INDIRECT(ADDRESS(1,5+MOD(ROW()-2,COUNTA('Form Responses 1'!$1:$1)-4),,TRUE,"Form Responses 1")))</f>
        <v>Gedung Utama [ Toilet]</v>
      </c>
      <c r="G306" s="68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Gedung Utama</v>
      </c>
      <c r="I306" s="86" t="str">
        <f ca="1" t="shared" si="271"/>
        <v> Toilet</v>
      </c>
      <c r="J306" s="86" t="str">
        <f ca="1" t="shared" si="2"/>
        <v>CLEANING SERVICE</v>
      </c>
      <c r="K306" s="86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6" t="str">
        <f ca="1" t="shared" ref="O306:P306" si="319">IFERROR(AVERAGEIF(M:M,M306,$K:$K)," ")</f>
        <v> </v>
      </c>
      <c r="P306" s="86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5">
        <f ca="1" t="shared" si="0"/>
        <v>6</v>
      </c>
      <c r="F307" s="68" t="str">
        <f ca="1">IF(ISBLANK(A307)," ",INDIRECT(ADDRESS(1,5+MOD(ROW()-2,COUNTA('Form Responses 1'!$1:$1)-4),,TRUE,"Form Responses 1")))</f>
        <v>Gedung Utama [ Halaman]</v>
      </c>
      <c r="G307" s="68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Gedung Utama</v>
      </c>
      <c r="I307" s="86" t="str">
        <f ca="1" t="shared" si="271"/>
        <v> Halaman</v>
      </c>
      <c r="J307" s="86" t="str">
        <f ca="1" t="shared" si="2"/>
        <v>CLEANING SERVICE</v>
      </c>
      <c r="K307" s="86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6" t="str">
        <f ca="1" t="shared" ref="O307:P307" si="320">IFERROR(AVERAGEIF(M:M,M307,$K:$K)," ")</f>
        <v> </v>
      </c>
      <c r="P307" s="86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5">
        <f ca="1" t="shared" si="0"/>
        <v>6</v>
      </c>
      <c r="F308" s="68" t="str">
        <f ca="1">IF(ISBLANK(A308)," ",INDIRECT(ADDRESS(1,5+MOD(ROW()-2,COUNTA('Form Responses 1'!$1:$1)-4),,TRUE,"Form Responses 1")))</f>
        <v>Security [Security Functions]</v>
      </c>
      <c r="G308" s="68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Security</v>
      </c>
      <c r="I308" s="86" t="str">
        <f ca="1" t="shared" si="271"/>
        <v>Security Functions</v>
      </c>
      <c r="J308" s="86" t="str">
        <f ca="1" t="shared" si="2"/>
        <v>SECURITY SERVICE</v>
      </c>
      <c r="K308" s="86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6" t="str">
        <f ca="1" t="shared" ref="O308:P308" si="321">IFERROR(AVERAGEIF(M:M,M308,$K:$K)," ")</f>
        <v> </v>
      </c>
      <c r="P308" s="86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5">
        <f ca="1" t="shared" si="0"/>
        <v>6</v>
      </c>
      <c r="F309" s="68" t="str">
        <f ca="1">IF(ISBLANK(A309)," ",INDIRECT(ADDRESS(1,5+MOD(ROW()-2,COUNTA('Form Responses 1'!$1:$1)-4),,TRUE,"Form Responses 1")))</f>
        <v>Gedung Pameran [Ruangan ]</v>
      </c>
      <c r="G309" s="68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Gedung Pameran</v>
      </c>
      <c r="I309" s="86" t="str">
        <f ca="1" t="shared" si="271"/>
        <v>Ruangan </v>
      </c>
      <c r="J309" s="86" t="str">
        <f ca="1" t="shared" si="2"/>
        <v>CLEANING SERVICE</v>
      </c>
      <c r="K309" s="86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6" t="str">
        <f ca="1" t="shared" ref="O309:P309" si="322">IFERROR(AVERAGEIF(M:M,M309,$K:$K)," ")</f>
        <v> </v>
      </c>
      <c r="P309" s="86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5">
        <f ca="1" t="shared" si="0"/>
        <v>6</v>
      </c>
      <c r="F310" s="68" t="str">
        <f ca="1">IF(ISBLANK(A310)," ",INDIRECT(ADDRESS(1,5+MOD(ROW()-2,COUNTA('Form Responses 1'!$1:$1)-4),,TRUE,"Form Responses 1")))</f>
        <v>Gedung Pameran [Toilet]</v>
      </c>
      <c r="G310" s="68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Gedung Pameran</v>
      </c>
      <c r="I310" s="86" t="str">
        <f ca="1" t="shared" si="271"/>
        <v>Toilet</v>
      </c>
      <c r="J310" s="86" t="str">
        <f ca="1" t="shared" si="2"/>
        <v>CLEANING SERVICE</v>
      </c>
      <c r="K310" s="86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6" t="str">
        <f ca="1" t="shared" ref="O310:P310" si="323">IFERROR(AVERAGEIF(M:M,M310,$K:$K)," ")</f>
        <v> </v>
      </c>
      <c r="P310" s="86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5">
        <f ca="1" t="shared" si="0"/>
        <v>6</v>
      </c>
      <c r="F311" s="68" t="str">
        <f ca="1">IF(ISBLANK(A311)," ",INDIRECT(ADDRESS(1,5+MOD(ROW()-2,COUNTA('Form Responses 1'!$1:$1)-4),,TRUE,"Form Responses 1")))</f>
        <v>Gedung Pameran [ Halaman]</v>
      </c>
      <c r="G311" s="68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Gedung Pameran</v>
      </c>
      <c r="I311" s="86" t="str">
        <f ca="1" t="shared" si="271"/>
        <v> Halaman</v>
      </c>
      <c r="J311" s="86" t="str">
        <f ca="1" t="shared" si="2"/>
        <v>CLEANING SERVICE</v>
      </c>
      <c r="K311" s="86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6" t="str">
        <f ca="1" t="shared" ref="O311:P311" si="324">IFERROR(AVERAGEIF(M:M,M311,$K:$K)," ")</f>
        <v> </v>
      </c>
      <c r="P311" s="86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5">
        <f ca="1" t="shared" si="0"/>
        <v>6</v>
      </c>
      <c r="F312" s="68" t="str">
        <f ca="1">IF(ISBLANK(A312)," ",INDIRECT(ADDRESS(1,5+MOD(ROW()-2,COUNTA('Form Responses 1'!$1:$1)-4),,TRUE,"Form Responses 1")))</f>
        <v>Gedung Utama [Ruang Tamu]</v>
      </c>
      <c r="G312" s="68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Gedung Utama</v>
      </c>
      <c r="I312" s="86" t="str">
        <f ca="1" t="shared" si="271"/>
        <v>Ruang Tamu</v>
      </c>
      <c r="J312" s="86" t="str">
        <f ca="1" t="shared" si="2"/>
        <v>CLEANING SERVICE</v>
      </c>
      <c r="K312" s="86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6" t="str">
        <f ca="1" t="shared" ref="O312:P312" si="325">IFERROR(AVERAGEIF(M:M,M312,$K:$K)," ")</f>
        <v> </v>
      </c>
      <c r="P312" s="86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5">
        <f ca="1" t="shared" si="0"/>
        <v>6</v>
      </c>
      <c r="F313" s="68" t="str">
        <f ca="1">IF(ISBLANK(A313)," ",INDIRECT(ADDRESS(1,5+MOD(ROW()-2,COUNTA('Form Responses 1'!$1:$1)-4),,TRUE,"Form Responses 1")))</f>
        <v>Gedung Utama [ Ruang Penyimpanan Artefak]</v>
      </c>
      <c r="G313" s="68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Gedung Utama</v>
      </c>
      <c r="I313" s="86" t="str">
        <f ca="1" t="shared" si="271"/>
        <v> Ruang Penyimpanan Artefak</v>
      </c>
      <c r="J313" s="86" t="str">
        <f ca="1" t="shared" si="2"/>
        <v>CLEANING SERVICE</v>
      </c>
      <c r="K313" s="86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6" t="str">
        <f ca="1" t="shared" ref="O313:P313" si="326">IFERROR(AVERAGEIF(M:M,M313,$K:$K)," ")</f>
        <v> </v>
      </c>
      <c r="P313" s="86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5">
        <f ca="1" t="shared" si="0"/>
        <v>6</v>
      </c>
      <c r="F314" s="68" t="str">
        <f ca="1">IF(ISBLANK(A314)," ",INDIRECT(ADDRESS(1,5+MOD(ROW()-2,COUNTA('Form Responses 1'!$1:$1)-4),,TRUE,"Form Responses 1")))</f>
        <v>Gedung Utama [ Ruang Kerja]</v>
      </c>
      <c r="G314" s="68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Gedung Utama</v>
      </c>
      <c r="I314" s="86" t="str">
        <f ca="1" t="shared" si="271"/>
        <v> Ruang Kerja</v>
      </c>
      <c r="J314" s="86" t="str">
        <f ca="1" t="shared" si="2"/>
        <v>CLEANING SERVICE</v>
      </c>
      <c r="K314" s="86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6" t="str">
        <f ca="1" t="shared" ref="O314:P314" si="327">IFERROR(AVERAGEIF(M:M,M314,$K:$K)," ")</f>
        <v> </v>
      </c>
      <c r="P314" s="86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5">
        <f ca="1" t="shared" si="0"/>
        <v>6</v>
      </c>
      <c r="F315" s="68" t="str">
        <f ca="1">IF(ISBLANK(A315)," ",INDIRECT(ADDRESS(1,5+MOD(ROW()-2,COUNTA('Form Responses 1'!$1:$1)-4),,TRUE,"Form Responses 1")))</f>
        <v>Gedung Utama [ Toilet]</v>
      </c>
      <c r="G315" s="68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Gedung Utama</v>
      </c>
      <c r="I315" s="86" t="str">
        <f ca="1" t="shared" si="271"/>
        <v> Toilet</v>
      </c>
      <c r="J315" s="86" t="str">
        <f ca="1" t="shared" si="2"/>
        <v>CLEANING SERVICE</v>
      </c>
      <c r="K315" s="86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6" t="str">
        <f ca="1" t="shared" ref="O315:P315" si="328">IFERROR(AVERAGEIF(M:M,M315,$K:$K)," ")</f>
        <v> </v>
      </c>
      <c r="P315" s="86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5">
        <f ca="1" t="shared" si="0"/>
        <v>6</v>
      </c>
      <c r="F316" s="68" t="str">
        <f ca="1">IF(ISBLANK(A316)," ",INDIRECT(ADDRESS(1,5+MOD(ROW()-2,COUNTA('Form Responses 1'!$1:$1)-4),,TRUE,"Form Responses 1")))</f>
        <v>Gedung Utama [ Halaman]</v>
      </c>
      <c r="G316" s="68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Gedung Utama</v>
      </c>
      <c r="I316" s="86" t="str">
        <f ca="1" t="shared" si="271"/>
        <v> Halaman</v>
      </c>
      <c r="J316" s="86" t="str">
        <f ca="1" t="shared" si="2"/>
        <v>CLEANING SERVICE</v>
      </c>
      <c r="K316" s="86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6" t="str">
        <f ca="1" t="shared" ref="O316:P316" si="329">IFERROR(AVERAGEIF(M:M,M316,$K:$K)," ")</f>
        <v> </v>
      </c>
      <c r="P316" s="86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5">
        <f ca="1" t="shared" si="0"/>
        <v>6</v>
      </c>
      <c r="F317" s="68" t="str">
        <f ca="1">IF(ISBLANK(A317)," ",INDIRECT(ADDRESS(1,5+MOD(ROW()-2,COUNTA('Form Responses 1'!$1:$1)-4),,TRUE,"Form Responses 1")))</f>
        <v>Security [Security Functions]</v>
      </c>
      <c r="G317" s="68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Security</v>
      </c>
      <c r="I317" s="86" t="str">
        <f ca="1" t="shared" si="271"/>
        <v>Security Functions</v>
      </c>
      <c r="J317" s="86" t="str">
        <f ca="1" t="shared" si="2"/>
        <v>SECURITY SERVICE</v>
      </c>
      <c r="K317" s="86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6" t="str">
        <f ca="1" t="shared" ref="O317:P317" si="330">IFERROR(AVERAGEIF(M:M,M317,$K:$K)," ")</f>
        <v> </v>
      </c>
      <c r="P317" s="86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5">
        <f ca="1" t="shared" si="0"/>
        <v>6</v>
      </c>
      <c r="F318" s="68" t="str">
        <f ca="1">IF(ISBLANK(A318)," ",INDIRECT(ADDRESS(1,5+MOD(ROW()-2,COUNTA('Form Responses 1'!$1:$1)-4),,TRUE,"Form Responses 1")))</f>
        <v>Gedung Pameran [Ruangan ]</v>
      </c>
      <c r="G318" s="68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Gedung Pameran</v>
      </c>
      <c r="I318" s="86" t="str">
        <f ca="1" t="shared" si="271"/>
        <v>Ruangan </v>
      </c>
      <c r="J318" s="86" t="str">
        <f ca="1" t="shared" si="2"/>
        <v>CLEANING SERVICE</v>
      </c>
      <c r="K318" s="86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6" t="str">
        <f ca="1" t="shared" ref="O318:P318" si="331">IFERROR(AVERAGEIF(M:M,M318,$K:$K)," ")</f>
        <v> </v>
      </c>
      <c r="P318" s="86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5">
        <f ca="1" t="shared" si="0"/>
        <v>6</v>
      </c>
      <c r="F319" s="68" t="str">
        <f ca="1">IF(ISBLANK(A319)," ",INDIRECT(ADDRESS(1,5+MOD(ROW()-2,COUNTA('Form Responses 1'!$1:$1)-4),,TRUE,"Form Responses 1")))</f>
        <v>Gedung Pameran [Toilet]</v>
      </c>
      <c r="G319" s="68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Gedung Pameran</v>
      </c>
      <c r="I319" s="86" t="str">
        <f ca="1" t="shared" si="271"/>
        <v>Toilet</v>
      </c>
      <c r="J319" s="86" t="str">
        <f ca="1" t="shared" si="2"/>
        <v>CLEANING SERVICE</v>
      </c>
      <c r="K319" s="86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6" t="str">
        <f ca="1" t="shared" ref="O319:P319" si="332">IFERROR(AVERAGEIF(M:M,M319,$K:$K)," ")</f>
        <v> </v>
      </c>
      <c r="P319" s="86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5">
        <f ca="1" t="shared" si="0"/>
        <v>6</v>
      </c>
      <c r="F320" s="68" t="str">
        <f ca="1">IF(ISBLANK(A320)," ",INDIRECT(ADDRESS(1,5+MOD(ROW()-2,COUNTA('Form Responses 1'!$1:$1)-4),,TRUE,"Form Responses 1")))</f>
        <v>Gedung Pameran [ Halaman]</v>
      </c>
      <c r="G320" s="68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Gedung Pameran</v>
      </c>
      <c r="I320" s="86" t="str">
        <f ca="1" t="shared" si="271"/>
        <v> Halaman</v>
      </c>
      <c r="J320" s="86" t="str">
        <f ca="1" t="shared" si="2"/>
        <v>CLEANING SERVICE</v>
      </c>
      <c r="K320" s="86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6" t="str">
        <f ca="1" t="shared" ref="O320:P320" si="333">IFERROR(AVERAGEIF(M:M,M320,$K:$K)," ")</f>
        <v> </v>
      </c>
      <c r="P320" s="86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5">
        <f ca="1" t="shared" si="0"/>
        <v>6</v>
      </c>
      <c r="F321" s="68" t="str">
        <f ca="1">IF(ISBLANK(A321)," ",INDIRECT(ADDRESS(1,5+MOD(ROW()-2,COUNTA('Form Responses 1'!$1:$1)-4),,TRUE,"Form Responses 1")))</f>
        <v>Gedung Utama [Ruang Tamu]</v>
      </c>
      <c r="G321" s="68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Gedung Utama</v>
      </c>
      <c r="I321" s="86" t="str">
        <f ca="1" t="shared" si="271"/>
        <v>Ruang Tamu</v>
      </c>
      <c r="J321" s="86" t="str">
        <f ca="1" t="shared" si="2"/>
        <v>CLEANING SERVICE</v>
      </c>
      <c r="K321" s="86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6" t="str">
        <f ca="1" t="shared" ref="O321:P321" si="334">IFERROR(AVERAGEIF(M:M,M321,$K:$K)," ")</f>
        <v> </v>
      </c>
      <c r="P321" s="86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5">
        <f ca="1" t="shared" si="0"/>
        <v>6</v>
      </c>
      <c r="F322" s="68" t="str">
        <f ca="1">IF(ISBLANK(A322)," ",INDIRECT(ADDRESS(1,5+MOD(ROW()-2,COUNTA('Form Responses 1'!$1:$1)-4),,TRUE,"Form Responses 1")))</f>
        <v>Gedung Utama [ Ruang Penyimpanan Artefak]</v>
      </c>
      <c r="G322" s="68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Gedung Utama</v>
      </c>
      <c r="I322" s="86" t="str">
        <f ca="1" t="shared" si="271"/>
        <v> Ruang Penyimpanan Artefak</v>
      </c>
      <c r="J322" s="86" t="str">
        <f ca="1" t="shared" si="2"/>
        <v>CLEANING SERVICE</v>
      </c>
      <c r="K322" s="86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6" t="str">
        <f ca="1" t="shared" ref="O322:P322" si="335">IFERROR(AVERAGEIF(M:M,M322,$K:$K)," ")</f>
        <v> </v>
      </c>
      <c r="P322" s="86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5">
        <f ca="1" t="shared" si="0"/>
        <v>6</v>
      </c>
      <c r="F323" s="68" t="str">
        <f ca="1">IF(ISBLANK(A323)," ",INDIRECT(ADDRESS(1,5+MOD(ROW()-2,COUNTA('Form Responses 1'!$1:$1)-4),,TRUE,"Form Responses 1")))</f>
        <v>Gedung Utama [ Ruang Kerja]</v>
      </c>
      <c r="G323" s="68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Gedung Utama</v>
      </c>
      <c r="I323" s="86" t="str">
        <f ca="1" t="shared" ref="I323:I386" si="336">MID(F323,FIND("[",F323)+1,LEN(F323)-FIND("[",F323)-1)</f>
        <v> Ruang Kerja</v>
      </c>
      <c r="J323" s="86" t="str">
        <f ca="1" t="shared" si="2"/>
        <v>CLEANING SERVICE</v>
      </c>
      <c r="K323" s="86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6" t="str">
        <f ca="1" t="shared" ref="O323:P323" si="337">IFERROR(AVERAGEIF(M:M,M323,$K:$K)," ")</f>
        <v> </v>
      </c>
      <c r="P323" s="86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5">
        <f ca="1" t="shared" si="0"/>
        <v>6</v>
      </c>
      <c r="F324" s="68" t="str">
        <f ca="1">IF(ISBLANK(A324)," ",INDIRECT(ADDRESS(1,5+MOD(ROW()-2,COUNTA('Form Responses 1'!$1:$1)-4),,TRUE,"Form Responses 1")))</f>
        <v>Gedung Utama [ Toilet]</v>
      </c>
      <c r="G324" s="68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Gedung Utama</v>
      </c>
      <c r="I324" s="86" t="str">
        <f ca="1" t="shared" si="336"/>
        <v> Toilet</v>
      </c>
      <c r="J324" s="86" t="str">
        <f ca="1" t="shared" si="2"/>
        <v>CLEANING SERVICE</v>
      </c>
      <c r="K324" s="86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6" t="str">
        <f ca="1" t="shared" ref="O324:P324" si="338">IFERROR(AVERAGEIF(M:M,M324,$K:$K)," ")</f>
        <v> </v>
      </c>
      <c r="P324" s="86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5">
        <f ca="1" t="shared" si="0"/>
        <v>6</v>
      </c>
      <c r="F325" s="68" t="str">
        <f ca="1">IF(ISBLANK(A325)," ",INDIRECT(ADDRESS(1,5+MOD(ROW()-2,COUNTA('Form Responses 1'!$1:$1)-4),,TRUE,"Form Responses 1")))</f>
        <v>Gedung Utama [ Halaman]</v>
      </c>
      <c r="G325" s="68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Gedung Utama</v>
      </c>
      <c r="I325" s="86" t="str">
        <f ca="1" t="shared" si="336"/>
        <v> Halaman</v>
      </c>
      <c r="J325" s="86" t="str">
        <f ca="1" t="shared" si="2"/>
        <v>CLEANING SERVICE</v>
      </c>
      <c r="K325" s="86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6" t="str">
        <f ca="1" t="shared" ref="O325:P325" si="339">IFERROR(AVERAGEIF(M:M,M325,$K:$K)," ")</f>
        <v> </v>
      </c>
      <c r="P325" s="86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Security</v>
      </c>
      <c r="I326" s="86" t="str">
        <f ca="1" t="shared" si="336"/>
        <v>Security Functions</v>
      </c>
      <c r="J326" s="86" t="str">
        <f ca="1" t="shared" si="2"/>
        <v>SECURITY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Gedung Pameran [Ruangan 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Gedung Pameran</v>
      </c>
      <c r="I327" s="86" t="str">
        <f ca="1" t="shared" si="336"/>
        <v>Ruangan </v>
      </c>
      <c r="J327" s="86" t="str">
        <f ca="1" t="shared" si="2"/>
        <v>CLEANING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Gedung Pameran [Toilet]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Gedung Pameran</v>
      </c>
      <c r="I328" s="86" t="str">
        <f ca="1" t="shared" si="336"/>
        <v>Toilet</v>
      </c>
      <c r="J328" s="86" t="str">
        <f ca="1" t="shared" si="2"/>
        <v>CLEANING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Gedung Pameran [ Halaman]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Gedung Pameran</v>
      </c>
      <c r="I329" s="86" t="str">
        <f ca="1" t="shared" si="336"/>
        <v> Halaman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Gedung Utama [Ruang Tamu]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Gedung Utama</v>
      </c>
      <c r="I330" s="86" t="str">
        <f ca="1" t="shared" si="336"/>
        <v>Ruang Tamu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Gedung Utama [ Ruang Penyimpanan Artefak]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Gedung Utama</v>
      </c>
      <c r="I331" s="86" t="str">
        <f ca="1" t="shared" si="336"/>
        <v> Ruang Penyimpanan Artefak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Gedung Utama [ Ruang Kerja]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Gedung Utama</v>
      </c>
      <c r="I332" s="86" t="str">
        <f ca="1" t="shared" si="336"/>
        <v> Ruang Kerja</v>
      </c>
      <c r="J332" s="86" t="str">
        <f ca="1" t="shared" si="2"/>
        <v>CLEANING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Gedung Utama [ Toilet]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Gedung Utama</v>
      </c>
      <c r="I333" s="86" t="str">
        <f ca="1" t="shared" si="336"/>
        <v> Toilet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Gedung Utama [ Halaman]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Gedung Utama</v>
      </c>
      <c r="I334" s="86" t="str">
        <f ca="1" t="shared" si="336"/>
        <v> Halaman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Security [Security Functions]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Security</v>
      </c>
      <c r="I335" s="86" t="str">
        <f ca="1" t="shared" si="336"/>
        <v>Security Functions</v>
      </c>
      <c r="J335" s="86" t="str">
        <f ca="1" t="shared" si="2"/>
        <v>SECURITY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Gedung Pameran [Ruangan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Gedung Pameran</v>
      </c>
      <c r="I336" s="86" t="str">
        <f ca="1" t="shared" si="336"/>
        <v>Ruangan 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Gedung Pameran [Toilet]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Gedung Pameran</v>
      </c>
      <c r="I337" s="86" t="str">
        <f ca="1" t="shared" si="336"/>
        <v>Toilet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Gedung Pameran [ Halaman]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Gedung Pameran</v>
      </c>
      <c r="I338" s="86" t="str">
        <f ca="1" t="shared" si="336"/>
        <v> Halaman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Gedung Utama [Ruang Tamu]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Gedung Utama</v>
      </c>
      <c r="I339" s="86" t="str">
        <f ca="1" t="shared" si="336"/>
        <v>Ruang Tamu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Gedung Utama [ Ruang Penyimpanan Artefak]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Gedung Utama</v>
      </c>
      <c r="I340" s="86" t="str">
        <f ca="1" t="shared" si="336"/>
        <v> Ruang Penyimpanan Artefak</v>
      </c>
      <c r="J340" s="86" t="str">
        <f ca="1" t="shared" si="2"/>
        <v>CLEANING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Gedung Utama [ Ruang Kerja]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Gedung Utama</v>
      </c>
      <c r="I341" s="86" t="str">
        <f ca="1" t="shared" si="336"/>
        <v> Ruang Kerja</v>
      </c>
      <c r="J341" s="86" t="str">
        <f ca="1" t="shared" si="2"/>
        <v>CLEANING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Gedung Utama [ Toilet]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Gedung Utama</v>
      </c>
      <c r="I342" s="86" t="str">
        <f ca="1" t="shared" si="336"/>
        <v> Toilet</v>
      </c>
      <c r="J342" s="86" t="str">
        <f ca="1" t="shared" si="2"/>
        <v>CLEANING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Gedung Utama [ Halaman]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Gedung Utama</v>
      </c>
      <c r="I343" s="86" t="str">
        <f ca="1" t="shared" si="336"/>
        <v> Halaman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Security [Security Functions]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Security</v>
      </c>
      <c r="I344" s="86" t="str">
        <f ca="1" t="shared" si="336"/>
        <v>Security Functions</v>
      </c>
      <c r="J344" s="86" t="str">
        <f ca="1" t="shared" si="2"/>
        <v>SECURITY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Gedung Pameran [Ruangan 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Gedung Pameran</v>
      </c>
      <c r="I345" s="86" t="str">
        <f ca="1" t="shared" si="336"/>
        <v>Ruangan 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Gedung Pameran [Toilet]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Gedung Pameran</v>
      </c>
      <c r="I346" s="86" t="str">
        <f ca="1" t="shared" si="336"/>
        <v>Toilet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Gedung Pameran [ Halaman]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Gedung Pameran</v>
      </c>
      <c r="I347" s="86" t="str">
        <f ca="1" t="shared" si="336"/>
        <v> Halaman</v>
      </c>
      <c r="J347" s="86" t="str">
        <f ca="1" t="shared" si="2"/>
        <v>CLEANING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Gedung Utama [Ruang Tamu]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Gedung Utama</v>
      </c>
      <c r="I348" s="86" t="str">
        <f ca="1" t="shared" si="336"/>
        <v>Ruang Tamu</v>
      </c>
      <c r="J348" s="86" t="str">
        <f ca="1" t="shared" si="2"/>
        <v>CLEANING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Gedung Utama [ Ruang Penyimpanan Artefak]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Gedung Utama</v>
      </c>
      <c r="I349" s="86" t="str">
        <f ca="1" t="shared" si="336"/>
        <v> Ruang Penyimpanan Artefak</v>
      </c>
      <c r="J349" s="86" t="str">
        <f ca="1" t="shared" si="2"/>
        <v>CLEANING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Gedung Utama [ Ruang Kerja]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Gedung Utama</v>
      </c>
      <c r="I350" s="86" t="str">
        <f ca="1" t="shared" si="336"/>
        <v> Ruang Kerja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Gedung Utama [ Toilet]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Gedung Utama</v>
      </c>
      <c r="I351" s="86" t="str">
        <f ca="1" t="shared" si="336"/>
        <v> Toilet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Gedung Utama [ Halaman]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Gedung Utama</v>
      </c>
      <c r="I352" s="86" t="str">
        <f ca="1" t="shared" si="336"/>
        <v> Halaman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Security [Security Functions]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Security</v>
      </c>
      <c r="I353" s="86" t="str">
        <f ca="1" t="shared" si="336"/>
        <v>Security Functions</v>
      </c>
      <c r="J353" s="86" t="str">
        <f ca="1" t="shared" si="2"/>
        <v>SECURITY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Gedung Pameran [Ruangan 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Gedung Pameran</v>
      </c>
      <c r="I354" s="86" t="str">
        <f ca="1" t="shared" si="336"/>
        <v>Ruangan </v>
      </c>
      <c r="J354" s="86" t="str">
        <f ca="1" t="shared" si="2"/>
        <v>CLEANING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Gedung Pameran [Toilet]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Gedung Pameran</v>
      </c>
      <c r="I355" s="86" t="str">
        <f ca="1" t="shared" si="336"/>
        <v>Toilet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Gedung Pameran [ Halaman]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Gedung Pameran</v>
      </c>
      <c r="I356" s="86" t="str">
        <f ca="1" t="shared" si="336"/>
        <v> Halaman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Gedung Utama [Ruang Tamu]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Gedung Utama</v>
      </c>
      <c r="I357" s="86" t="str">
        <f ca="1" t="shared" si="336"/>
        <v>Ruang Tamu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Gedung Utama [ Ruang Penyimpanan Artefak]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Gedung Utama</v>
      </c>
      <c r="I358" s="86" t="str">
        <f ca="1" t="shared" si="336"/>
        <v> Ruang Penyimpanan Artefak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Gedung Utama [ Ruang Kerja]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Gedung Utama</v>
      </c>
      <c r="I359" s="86" t="str">
        <f ca="1" t="shared" si="336"/>
        <v> Ruang Kerja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Gedung Utama [ Toilet]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Gedung Utama</v>
      </c>
      <c r="I360" s="86" t="str">
        <f ca="1" t="shared" si="336"/>
        <v> Toilet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Gedung Utama [ Halaman]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Gedung Utama</v>
      </c>
      <c r="I361" s="86" t="str">
        <f ca="1" t="shared" si="336"/>
        <v> Halaman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Security</v>
      </c>
      <c r="I362" s="86" t="str">
        <f ca="1" t="shared" si="336"/>
        <v>Security Functions</v>
      </c>
      <c r="J362" s="86" t="str">
        <f ca="1" t="shared" si="2"/>
        <v>SECURITY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Gedung Pameran [Ruangan 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Gedung Pameran</v>
      </c>
      <c r="I363" s="86" t="str">
        <f ca="1" t="shared" si="336"/>
        <v>Ruangan </v>
      </c>
      <c r="J363" s="86" t="str">
        <f ca="1" t="shared" si="2"/>
        <v>CLEANING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Gedung Pameran [Toilet]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Gedung Pameran</v>
      </c>
      <c r="I364" s="86" t="str">
        <f ca="1" t="shared" si="336"/>
        <v>Toilet</v>
      </c>
      <c r="J364" s="86" t="str">
        <f ca="1" t="shared" si="2"/>
        <v>CLEANING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Gedung Pameran [ Halaman]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Gedung Pameran</v>
      </c>
      <c r="I365" s="86" t="str">
        <f ca="1" t="shared" si="336"/>
        <v> Halaman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Gedung Utama [Ruang Tamu]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Gedung Utama</v>
      </c>
      <c r="I366" s="86" t="str">
        <f ca="1" t="shared" si="336"/>
        <v>Ruang Tamu</v>
      </c>
      <c r="J366" s="86" t="str">
        <f ca="1" t="shared" si="2"/>
        <v>CLEANING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Gedung Utama [ Ruang Penyimpanan Artefak]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Gedung Utama</v>
      </c>
      <c r="I367" s="86" t="str">
        <f ca="1" t="shared" si="336"/>
        <v> Ruang Penyimpanan Artefak</v>
      </c>
      <c r="J367" s="86" t="str">
        <f ca="1" t="shared" si="2"/>
        <v>CLEANING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Gedung Utama [ Ruang Kerja]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Gedung Utama</v>
      </c>
      <c r="I368" s="86" t="str">
        <f ca="1" t="shared" si="336"/>
        <v> Ruang Kerja</v>
      </c>
      <c r="J368" s="86" t="str">
        <f ca="1" t="shared" si="2"/>
        <v>CLEANING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Gedung Utama [ Toilet]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Gedung Utama</v>
      </c>
      <c r="I369" s="86" t="str">
        <f ca="1" t="shared" si="336"/>
        <v> Toilet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Gedung Utama [ Halaman]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Gedung Utama</v>
      </c>
      <c r="I370" s="86" t="str">
        <f ca="1" t="shared" si="336"/>
        <v> Halaman</v>
      </c>
      <c r="J370" s="86" t="str">
        <f ca="1" t="shared" si="2"/>
        <v>CLEANING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Security [Security Functions]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Security</v>
      </c>
      <c r="I371" s="86" t="str">
        <f ca="1" t="shared" si="336"/>
        <v>Security Functions</v>
      </c>
      <c r="J371" s="86" t="str">
        <f ca="1" t="shared" si="2"/>
        <v>SECURITY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Gedung Pameran [Ruangan 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Gedung Pameran</v>
      </c>
      <c r="I372" s="86" t="str">
        <f ca="1" t="shared" si="336"/>
        <v>Ruangan </v>
      </c>
      <c r="J372" s="86" t="str">
        <f ca="1" t="shared" si="2"/>
        <v>CLEANING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Gedung Pameran [Toilet]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Gedung Pameran</v>
      </c>
      <c r="I373" s="86" t="str">
        <f ca="1" t="shared" si="336"/>
        <v>Toilet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Gedung Pameran [ Halaman]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Gedung Pameran</v>
      </c>
      <c r="I374" s="86" t="str">
        <f ca="1" t="shared" si="336"/>
        <v> Halaman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Gedung Utama [Ruang Tamu]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Gedung Utama</v>
      </c>
      <c r="I375" s="86" t="str">
        <f ca="1" t="shared" si="336"/>
        <v>Ruang Tamu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Gedung Utama [ Ruang Penyimpanan Artefak]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Gedung Utama</v>
      </c>
      <c r="I376" s="86" t="str">
        <f ca="1" t="shared" si="336"/>
        <v> Ruang Penyimpanan Artefak</v>
      </c>
      <c r="J376" s="86" t="str">
        <f ca="1" t="shared" si="2"/>
        <v>CLEANING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Gedung Utama [ Ruang Kerja]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Gedung Utama</v>
      </c>
      <c r="I377" s="86" t="str">
        <f ca="1" t="shared" si="336"/>
        <v> Ruang Kerja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Gedung Utama [ Toilet]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Gedung Utama</v>
      </c>
      <c r="I378" s="86" t="str">
        <f ca="1" t="shared" si="336"/>
        <v> Toilet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Gedung Utama [ Halaman]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Gedung Utama</v>
      </c>
      <c r="I379" s="86" t="str">
        <f ca="1" t="shared" si="336"/>
        <v> Halaman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Security [Security Functions]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Security</v>
      </c>
      <c r="I380" s="86" t="str">
        <f ca="1" t="shared" si="336"/>
        <v>Security Functions</v>
      </c>
      <c r="J380" s="86" t="str">
        <f ca="1" t="shared" si="2"/>
        <v>SECURITY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Gedung Pameran [Ruangan 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Gedung Pameran</v>
      </c>
      <c r="I381" s="86" t="str">
        <f ca="1" t="shared" si="336"/>
        <v>Ruangan 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Gedung Pameran [Toilet]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Gedung Pameran</v>
      </c>
      <c r="I382" s="86" t="str">
        <f ca="1" t="shared" si="336"/>
        <v>Toilet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Gedung Pameran [ Halaman]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Gedung Pameran</v>
      </c>
      <c r="I383" s="86" t="str">
        <f ca="1" t="shared" si="336"/>
        <v> Halaman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Gedung Utama [Ruang Tamu]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Gedung Utama</v>
      </c>
      <c r="I384" s="86" t="str">
        <f ca="1" t="shared" si="336"/>
        <v>Ruang Tamu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Gedung Utama [ Ruang Penyimpanan Artefak]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Gedung Utama</v>
      </c>
      <c r="I385" s="86" t="str">
        <f ca="1" t="shared" si="336"/>
        <v> Ruang Penyimpanan Artefak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Gedung Utama [ Ruang Kerja]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Gedung Utama</v>
      </c>
      <c r="I386" s="86" t="str">
        <f ca="1" t="shared" si="336"/>
        <v> Ruang Kerja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Gedung Utama [ Toilet]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Gedung Utama</v>
      </c>
      <c r="I387" s="86" t="str">
        <f ca="1" t="shared" ref="I387:I450" si="401">MID(F387,FIND("[",F387)+1,LEN(F387)-FIND("[",F387)-1)</f>
        <v> Toilet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Gedung Utama [ Halaman]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Gedung Utama</v>
      </c>
      <c r="I388" s="86" t="str">
        <f ca="1" t="shared" si="401"/>
        <v> Halaman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Security [Security Functions]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Security</v>
      </c>
      <c r="I389" s="86" t="str">
        <f ca="1" t="shared" si="401"/>
        <v>Security Functions</v>
      </c>
      <c r="J389" s="86" t="str">
        <f ca="1" t="shared" si="2"/>
        <v>SECURITY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Gedung Pameran [Ruangan 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Gedung Pameran</v>
      </c>
      <c r="I390" s="86" t="str">
        <f ca="1" t="shared" si="401"/>
        <v>Ruangan 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Gedung Pameran [Toilet]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Gedung Pameran</v>
      </c>
      <c r="I391" s="86" t="str">
        <f ca="1" t="shared" si="401"/>
        <v>Toilet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Gedung Pameran [ Halaman]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Gedung Pameran</v>
      </c>
      <c r="I392" s="86" t="str">
        <f ca="1" t="shared" si="401"/>
        <v> Halaman</v>
      </c>
      <c r="J392" s="86" t="str">
        <f ca="1" t="shared" si="2"/>
        <v>CLEANING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Gedung Utama [Ruang Tamu]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Gedung Utama</v>
      </c>
      <c r="I393" s="86" t="str">
        <f ca="1" t="shared" si="401"/>
        <v>Ruang Tamu</v>
      </c>
      <c r="J393" s="86" t="str">
        <f ca="1" t="shared" si="2"/>
        <v>CLEANING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Gedung Utama [ Ruang Penyimpanan Artefak]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Gedung Utama</v>
      </c>
      <c r="I394" s="86" t="str">
        <f ca="1" t="shared" si="401"/>
        <v> Ruang Penyimpanan Artefak</v>
      </c>
      <c r="J394" s="86" t="str">
        <f ca="1" t="shared" si="2"/>
        <v>CLEANING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Gedung Utama [ Ruang Kerja]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Gedung Utama</v>
      </c>
      <c r="I395" s="86" t="str">
        <f ca="1" t="shared" si="401"/>
        <v> Ruang Kerja</v>
      </c>
      <c r="J395" s="86" t="str">
        <f ca="1" t="shared" si="2"/>
        <v>CLEANING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Gedung Utama [ Toilet]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Gedung Utama</v>
      </c>
      <c r="I396" s="86" t="str">
        <f ca="1" t="shared" si="401"/>
        <v> Toilet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Gedung Utama [ Halaman]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Gedung Utama</v>
      </c>
      <c r="I397" s="86" t="str">
        <f ca="1" t="shared" si="401"/>
        <v> Halaman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Security</v>
      </c>
      <c r="I398" s="86" t="str">
        <f ca="1" t="shared" si="401"/>
        <v>Security Functions</v>
      </c>
      <c r="J398" s="86" t="str">
        <f ca="1" t="shared" si="2"/>
        <v>SECURITY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Gedung Pameran [Ruangan 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Gedung Pameran</v>
      </c>
      <c r="I399" s="86" t="str">
        <f ca="1" t="shared" si="401"/>
        <v>Ruangan </v>
      </c>
      <c r="J399" s="86" t="str">
        <f ca="1" t="shared" si="2"/>
        <v>CLEANING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Gedung Pameran [Toilet]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Gedung Pameran</v>
      </c>
      <c r="I400" s="86" t="str">
        <f ca="1" t="shared" si="401"/>
        <v>Toilet</v>
      </c>
      <c r="J400" s="86" t="str">
        <f ca="1" t="shared" si="2"/>
        <v>CLEANING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Gedung Pameran [ Halaman]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Gedung Pameran</v>
      </c>
      <c r="I401" s="86" t="str">
        <f ca="1" t="shared" si="401"/>
        <v> Halaman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Gedung Utama [Ruang Tamu]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Gedung Utama</v>
      </c>
      <c r="I402" s="86" t="str">
        <f ca="1" t="shared" si="401"/>
        <v>Ruang Tamu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Gedung Utama [ Ruang Penyimpanan Artefak]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Gedung Utama</v>
      </c>
      <c r="I403" s="86" t="str">
        <f ca="1" t="shared" si="401"/>
        <v> Ruang Penyimpanan Artefak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Gedung Utama [ Ruang Kerja]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Gedung Utama</v>
      </c>
      <c r="I404" s="86" t="str">
        <f ca="1" t="shared" si="401"/>
        <v> Ruang Kerja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Gedung Utama [ Toilet]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Gedung Utama</v>
      </c>
      <c r="I405" s="86" t="str">
        <f ca="1" t="shared" si="401"/>
        <v> Toilet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Gedung Utama [ Halaman]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Gedung Utama</v>
      </c>
      <c r="I406" s="86" t="str">
        <f ca="1" t="shared" si="401"/>
        <v> Halaman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Security [Security Functions]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Security</v>
      </c>
      <c r="I407" s="86" t="str">
        <f ca="1" t="shared" si="401"/>
        <v>Security Functions</v>
      </c>
      <c r="J407" s="86" t="str">
        <f ca="1" t="shared" si="2"/>
        <v>SECURITY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Gedung Pameran [Ruangan 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Gedung Pameran</v>
      </c>
      <c r="I408" s="86" t="str">
        <f ca="1" t="shared" si="401"/>
        <v>Ruangan 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Gedung Pameran [Toilet]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Gedung Pameran</v>
      </c>
      <c r="I409" s="86" t="str">
        <f ca="1" t="shared" si="401"/>
        <v>Toilet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Gedung Pameran [ Halaman]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Gedung Pameran</v>
      </c>
      <c r="I410" s="86" t="str">
        <f ca="1" t="shared" si="401"/>
        <v> Halaman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Gedung Utama [Ruang Tamu]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Gedung Utama</v>
      </c>
      <c r="I411" s="86" t="str">
        <f ca="1" t="shared" si="401"/>
        <v>Ruang Tamu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Gedung Utama [ Ruang Penyimpanan Artefak]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Gedung Utama</v>
      </c>
      <c r="I412" s="86" t="str">
        <f ca="1" t="shared" si="401"/>
        <v> Ruang Penyimpanan Artefak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Gedung Utama [ Ruang Kerja]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Gedung Utama</v>
      </c>
      <c r="I413" s="86" t="str">
        <f ca="1" t="shared" si="401"/>
        <v> Ruang Kerja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Gedung Utama [ Toilet]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Gedung Utama</v>
      </c>
      <c r="I414" s="86" t="str">
        <f ca="1" t="shared" si="401"/>
        <v> Toilet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Gedung Utama [ Halaman]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Gedung Utama</v>
      </c>
      <c r="I415" s="86" t="str">
        <f ca="1" t="shared" si="401"/>
        <v> Halaman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Security</v>
      </c>
      <c r="I416" s="86" t="str">
        <f ca="1" t="shared" si="401"/>
        <v>Security Functions</v>
      </c>
      <c r="J416" s="86" t="str">
        <f ca="1" t="shared" si="2"/>
        <v>SECURITY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Gedung Pameran [Ruangan 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Gedung Pameran</v>
      </c>
      <c r="I417" s="86" t="str">
        <f ca="1" t="shared" si="401"/>
        <v>Ruangan </v>
      </c>
      <c r="J417" s="86" t="str">
        <f ca="1" t="shared" si="2"/>
        <v>CLEANING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Gedung Pameran [Toilet]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Gedung Pameran</v>
      </c>
      <c r="I418" s="86" t="str">
        <f ca="1" t="shared" si="401"/>
        <v>Toilet</v>
      </c>
      <c r="J418" s="86" t="str">
        <f ca="1" t="shared" si="2"/>
        <v>CLEANING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Gedung Pameran [ Halaman]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Gedung Pameran</v>
      </c>
      <c r="I419" s="86" t="str">
        <f ca="1" t="shared" si="401"/>
        <v> Halaman</v>
      </c>
      <c r="J419" s="86" t="str">
        <f ca="1" t="shared" si="2"/>
        <v>CLEANING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Gedung Utama [Ruang Tamu]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Gedung Utama</v>
      </c>
      <c r="I420" s="86" t="str">
        <f ca="1" t="shared" si="401"/>
        <v>Ruang Tamu</v>
      </c>
      <c r="J420" s="86" t="str">
        <f ca="1" t="shared" si="2"/>
        <v>CLEANING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Gedung Utama [ Ruang Penyimpanan Artefak]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Gedung Utama</v>
      </c>
      <c r="I421" s="86" t="str">
        <f ca="1" t="shared" si="401"/>
        <v> Ruang Penyimpanan Artefak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Gedung Utama [ Ruang Kerja]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Gedung Utama</v>
      </c>
      <c r="I422" s="86" t="str">
        <f ca="1" t="shared" si="401"/>
        <v> Ruang Kerja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Gedung Utama [ Toilet]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Gedung Utama</v>
      </c>
      <c r="I423" s="86" t="str">
        <f ca="1" t="shared" si="401"/>
        <v> Toilet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Gedung Utama [ Halaman]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Gedung Utama</v>
      </c>
      <c r="I424" s="86" t="str">
        <f ca="1" t="shared" si="401"/>
        <v> Halaman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Security [Security Functions]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Security</v>
      </c>
      <c r="I425" s="86" t="str">
        <f ca="1" t="shared" si="401"/>
        <v>Security Functions</v>
      </c>
      <c r="J425" s="86" t="str">
        <f ca="1" t="shared" si="2"/>
        <v>SECURITY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Gedung Pameran [Ruangan 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Gedung Pameran</v>
      </c>
      <c r="I426" s="86" t="str">
        <f ca="1" t="shared" si="401"/>
        <v>Ruangan 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Gedung Pameran [Toilet]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Gedung Pameran</v>
      </c>
      <c r="I427" s="86" t="str">
        <f ca="1" t="shared" si="401"/>
        <v>Toilet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Gedung Pameran [ Halaman]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Gedung Pameran</v>
      </c>
      <c r="I428" s="86" t="str">
        <f ca="1" t="shared" si="401"/>
        <v> Halaman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Gedung Utama [Ruang Tamu]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Gedung Utama</v>
      </c>
      <c r="I429" s="86" t="str">
        <f ca="1" t="shared" si="401"/>
        <v>Ruang Tamu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Gedung Utama [ Ruang Penyimpanan Artefak]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Gedung Utama</v>
      </c>
      <c r="I430" s="86" t="str">
        <f ca="1" t="shared" si="401"/>
        <v> Ruang Penyimpanan Artefak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Gedung Utama [ Ruang Kerja]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Gedung Utama</v>
      </c>
      <c r="I431" s="86" t="str">
        <f ca="1" t="shared" si="401"/>
        <v> Ruang Kerja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Gedung Utama [ Toilet]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Gedung Utama</v>
      </c>
      <c r="I432" s="86" t="str">
        <f ca="1" t="shared" si="401"/>
        <v> Toilet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Gedung Utama [ Halaman]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Gedung Utama</v>
      </c>
      <c r="I433" s="86" t="str">
        <f ca="1" t="shared" si="401"/>
        <v> Halaman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Security</v>
      </c>
      <c r="I434" s="86" t="str">
        <f ca="1" t="shared" si="401"/>
        <v>Security Functions</v>
      </c>
      <c r="J434" s="86" t="str">
        <f ca="1" t="shared" si="2"/>
        <v>SECURITY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Gedung Pameran [Ruangan 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Gedung Pameran</v>
      </c>
      <c r="I435" s="86" t="str">
        <f ca="1" t="shared" si="401"/>
        <v>Ruangan </v>
      </c>
      <c r="J435" s="86" t="str">
        <f ca="1" t="shared" si="2"/>
        <v>CLEANING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Gedung Pameran [Toilet]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Gedung Pameran</v>
      </c>
      <c r="I436" s="86" t="str">
        <f ca="1" t="shared" si="401"/>
        <v>Toilet</v>
      </c>
      <c r="J436" s="86" t="str">
        <f ca="1" t="shared" si="2"/>
        <v>CLEANING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Gedung Pameran [ Halaman]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Gedung Pameran</v>
      </c>
      <c r="I437" s="86" t="str">
        <f ca="1" t="shared" si="401"/>
        <v> Halaman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Gedung Utama [Ruang Tamu]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Gedung Utama</v>
      </c>
      <c r="I438" s="86" t="str">
        <f ca="1" t="shared" si="401"/>
        <v>Ruang Tamu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Gedung Utama [ Ruang Penyimpanan Artefak]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Gedung Utama</v>
      </c>
      <c r="I439" s="86" t="str">
        <f ca="1" t="shared" si="401"/>
        <v> Ruang Penyimpanan Artefak</v>
      </c>
      <c r="J439" s="86" t="str">
        <f ca="1" t="shared" si="2"/>
        <v>CLEANING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Gedung Utama [ Ruang Kerja]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Gedung Utama</v>
      </c>
      <c r="I440" s="86" t="str">
        <f ca="1" t="shared" si="401"/>
        <v> Ruang Kerja</v>
      </c>
      <c r="J440" s="86" t="str">
        <f ca="1" t="shared" si="2"/>
        <v>CLEANING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Gedung Utama [ Toilet]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Gedung Utama</v>
      </c>
      <c r="I441" s="86" t="str">
        <f ca="1" t="shared" si="401"/>
        <v> Toilet</v>
      </c>
      <c r="J441" s="86" t="str">
        <f ca="1" t="shared" si="2"/>
        <v>CLEANING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Gedung Utama [ Halaman]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Gedung Utama</v>
      </c>
      <c r="I442" s="86" t="str">
        <f ca="1" t="shared" si="401"/>
        <v> Halaman</v>
      </c>
      <c r="J442" s="86" t="str">
        <f ca="1" t="shared" si="2"/>
        <v>CLEANING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Security [Security Functions]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Security</v>
      </c>
      <c r="I443" s="86" t="str">
        <f ca="1" t="shared" si="401"/>
        <v>Security Functions</v>
      </c>
      <c r="J443" s="86" t="str">
        <f ca="1" t="shared" si="2"/>
        <v>SECURITY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Gedung Pameran [Ruangan 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Gedung Pameran</v>
      </c>
      <c r="I444" s="86" t="str">
        <f ca="1" t="shared" si="401"/>
        <v>Ruangan </v>
      </c>
      <c r="J444" s="86" t="str">
        <f ca="1" t="shared" si="2"/>
        <v>CLEANING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Gedung Pameran [Toilet]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Gedung Pameran</v>
      </c>
      <c r="I445" s="86" t="str">
        <f ca="1" t="shared" si="401"/>
        <v>Toilet</v>
      </c>
      <c r="J445" s="86" t="str">
        <f ca="1" t="shared" si="2"/>
        <v>CLEANING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Gedung Pameran [ Halaman]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Gedung Pameran</v>
      </c>
      <c r="I446" s="86" t="str">
        <f ca="1" t="shared" si="401"/>
        <v> Halaman</v>
      </c>
      <c r="J446" s="86" t="str">
        <f ca="1" t="shared" si="2"/>
        <v>CLEANING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Gedung Utama [Ruang Tamu]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Gedung Utama</v>
      </c>
      <c r="I447" s="86" t="str">
        <f ca="1" t="shared" si="401"/>
        <v>Ruang Tamu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Gedung Utama [ Ruang Penyimpanan Artefak]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Gedung Utama</v>
      </c>
      <c r="I448" s="86" t="str">
        <f ca="1" t="shared" si="401"/>
        <v> Ruang Penyimpanan Artefak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Gedung Utama [ Ruang Kerja]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Gedung Utama</v>
      </c>
      <c r="I449" s="86" t="str">
        <f ca="1" t="shared" si="401"/>
        <v> Ruang Kerja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Gedung Utama [ Toilet]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Gedung Utama</v>
      </c>
      <c r="I450" s="86" t="str">
        <f ca="1" t="shared" si="401"/>
        <v> Toilet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Gedung Utama [ Halaman]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Gedung Utama</v>
      </c>
      <c r="I451" s="86" t="str">
        <f ca="1" t="shared" ref="I451:I514" si="466">MID(F451,FIND("[",F451)+1,LEN(F451)-FIND("[",F451)-1)</f>
        <v> Halaman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Security [Security Functions]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Security</v>
      </c>
      <c r="I452" s="86" t="str">
        <f ca="1" t="shared" si="466"/>
        <v>Security Functions</v>
      </c>
      <c r="J452" s="86" t="str">
        <f ca="1" t="shared" si="2"/>
        <v>SECURITY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Gedung Pameran [Ruangan 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Gedung Pameran</v>
      </c>
      <c r="I453" s="86" t="str">
        <f ca="1" t="shared" si="466"/>
        <v>Ruangan 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Gedung Pameran [Toilet]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Gedung Pameran</v>
      </c>
      <c r="I454" s="86" t="str">
        <f ca="1" t="shared" si="466"/>
        <v>Toilet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Gedung Pameran [ Halaman]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Gedung Pameran</v>
      </c>
      <c r="I455" s="86" t="str">
        <f ca="1" t="shared" si="466"/>
        <v> Halaman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Gedung Utama [Ruang Tamu]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Gedung Utama</v>
      </c>
      <c r="I456" s="86" t="str">
        <f ca="1" t="shared" si="466"/>
        <v>Ruang Tamu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Gedung Utama [ Ruang Penyimpanan Artefak]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Gedung Utama</v>
      </c>
      <c r="I457" s="86" t="str">
        <f ca="1" t="shared" si="466"/>
        <v> Ruang Penyimpanan Artefak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Gedung Utama [ Ruang Kerja]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Gedung Utama</v>
      </c>
      <c r="I458" s="86" t="str">
        <f ca="1" t="shared" si="466"/>
        <v> Ruang Kerja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Gedung Utama [ Toilet]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Gedung Utama</v>
      </c>
      <c r="I459" s="86" t="str">
        <f ca="1" t="shared" si="466"/>
        <v> Toilet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Gedung Utama [ Halaman]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Gedung Utama</v>
      </c>
      <c r="I460" s="86" t="str">
        <f ca="1" t="shared" si="466"/>
        <v> Halaman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Security [Security Functions]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Security</v>
      </c>
      <c r="I461" s="86" t="str">
        <f ca="1" t="shared" si="466"/>
        <v>Security Functions</v>
      </c>
      <c r="J461" s="86" t="str">
        <f ca="1" t="shared" si="2"/>
        <v>SECURITY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Gedung Pameran [Ruangan 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Gedung Pameran</v>
      </c>
      <c r="I462" s="86" t="str">
        <f ca="1" t="shared" si="466"/>
        <v>Ruangan </v>
      </c>
      <c r="J462" s="86" t="str">
        <f ca="1" t="shared" si="2"/>
        <v>CLEANING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Gedung Pameran [Toilet]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Gedung Pameran</v>
      </c>
      <c r="I463" s="86" t="str">
        <f ca="1" t="shared" si="466"/>
        <v>Toilet</v>
      </c>
      <c r="J463" s="86" t="str">
        <f ca="1" t="shared" si="2"/>
        <v>CLEANING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Gedung Pameran [ Halaman]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Gedung Pameran</v>
      </c>
      <c r="I464" s="86" t="str">
        <f ca="1" t="shared" si="466"/>
        <v> Halaman</v>
      </c>
      <c r="J464" s="86" t="str">
        <f ca="1" t="shared" si="2"/>
        <v>CLEANING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Gedung Utama [Ruang Tamu]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Gedung Utama</v>
      </c>
      <c r="I465" s="86" t="str">
        <f ca="1" t="shared" si="466"/>
        <v>Ruang Tamu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Gedung Utama [ Ruang Penyimpanan Artefak]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Gedung Utama</v>
      </c>
      <c r="I466" s="86" t="str">
        <f ca="1" t="shared" si="466"/>
        <v> Ruang Penyimpanan Artefak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Gedung Utama [ Ruang Kerja]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Gedung Utama</v>
      </c>
      <c r="I467" s="86" t="str">
        <f ca="1" t="shared" si="466"/>
        <v> Ruang Kerja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Gedung Utama [ Toilet]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Gedung Utama</v>
      </c>
      <c r="I468" s="86" t="str">
        <f ca="1" t="shared" si="466"/>
        <v> Toilet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Gedung Utama [ Halaman]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Gedung Utama</v>
      </c>
      <c r="I469" s="86" t="str">
        <f ca="1" t="shared" si="466"/>
        <v> Halaman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Security</v>
      </c>
      <c r="I470" s="86" t="str">
        <f ca="1" t="shared" si="466"/>
        <v>Security Functions</v>
      </c>
      <c r="J470" s="86" t="str">
        <f ca="1" t="shared" si="2"/>
        <v>SECURITY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Gedung Pameran [Ruangan 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Gedung Pameran</v>
      </c>
      <c r="I471" s="86" t="str">
        <f ca="1" t="shared" si="466"/>
        <v>Ruangan </v>
      </c>
      <c r="J471" s="86" t="str">
        <f ca="1" t="shared" si="2"/>
        <v>CLEANING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Gedung Pameran [Toilet]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Gedung Pameran</v>
      </c>
      <c r="I472" s="86" t="str">
        <f ca="1" t="shared" si="466"/>
        <v>Toilet</v>
      </c>
      <c r="J472" s="86" t="str">
        <f ca="1" t="shared" si="2"/>
        <v>CLEANING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Gedung Pameran [ Halaman]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Gedung Pameran</v>
      </c>
      <c r="I473" s="86" t="str">
        <f ca="1" t="shared" si="466"/>
        <v> Halaman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Gedung Utama [Ruang Tamu]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Gedung Utama</v>
      </c>
      <c r="I474" s="86" t="str">
        <f ca="1" t="shared" si="466"/>
        <v>Ruang Tamu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Gedung Utama [ Ruang Penyimpanan Artefak]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Gedung Utama</v>
      </c>
      <c r="I475" s="86" t="str">
        <f ca="1" t="shared" si="466"/>
        <v> Ruang Penyimpanan Artefak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Gedung Utama [ Ruang Kerja]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Gedung Utama</v>
      </c>
      <c r="I476" s="86" t="str">
        <f ca="1" t="shared" si="466"/>
        <v> Ruang Kerja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Gedung Utama [ Toilet]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Gedung Utama</v>
      </c>
      <c r="I477" s="86" t="str">
        <f ca="1" t="shared" si="466"/>
        <v> Toilet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Gedung Utama [ Halaman]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Gedung Utama</v>
      </c>
      <c r="I478" s="86" t="str">
        <f ca="1" t="shared" si="466"/>
        <v> Halaman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Security [Security Functions]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Security</v>
      </c>
      <c r="I479" s="86" t="str">
        <f ca="1" t="shared" si="466"/>
        <v>Security Functions</v>
      </c>
      <c r="J479" s="86" t="str">
        <f ca="1" t="shared" si="2"/>
        <v>SECURITY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Gedung Pameran [Ruangan 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Gedung Pameran</v>
      </c>
      <c r="I480" s="86" t="str">
        <f ca="1" t="shared" si="466"/>
        <v>Ruangan 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Gedung Pameran [Toilet]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Gedung Pameran</v>
      </c>
      <c r="I481" s="86" t="str">
        <f ca="1" t="shared" si="466"/>
        <v>Toilet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Gedung Pameran [ Halaman]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Gedung Pameran</v>
      </c>
      <c r="I482" s="86" t="str">
        <f ca="1" t="shared" si="466"/>
        <v> Halaman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Gedung Utama [Ruang Tamu]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Gedung Utama</v>
      </c>
      <c r="I483" s="86" t="str">
        <f ca="1" t="shared" si="466"/>
        <v>Ruang Tamu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Gedung Utama [ Ruang Penyimpanan Artefak]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Gedung Utama</v>
      </c>
      <c r="I484" s="86" t="str">
        <f ca="1" t="shared" si="466"/>
        <v> Ruang Penyimpanan Artefak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Gedung Utama [ Ruang Kerja]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Gedung Utama</v>
      </c>
      <c r="I485" s="86" t="str">
        <f ca="1" t="shared" si="466"/>
        <v> Ruang Kerja</v>
      </c>
      <c r="J485" s="86" t="str">
        <f ca="1" t="shared" si="2"/>
        <v>CLEANING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Gedung Utama [ Toilet]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Gedung Utama</v>
      </c>
      <c r="I486" s="86" t="str">
        <f ca="1" t="shared" si="466"/>
        <v> Toilet</v>
      </c>
      <c r="J486" s="86" t="str">
        <f ca="1" t="shared" si="2"/>
        <v>CLEANING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Gedung Utama [ Halaman]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Gedung Utama</v>
      </c>
      <c r="I487" s="86" t="str">
        <f ca="1" t="shared" si="466"/>
        <v> Halaman</v>
      </c>
      <c r="J487" s="86" t="str">
        <f ca="1" t="shared" si="2"/>
        <v>CLEANING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Security [Security Functions]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Security</v>
      </c>
      <c r="I488" s="86" t="str">
        <f ca="1" t="shared" si="466"/>
        <v>Security Functions</v>
      </c>
      <c r="J488" s="86" t="str">
        <f ca="1" t="shared" si="2"/>
        <v>SECURITY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Gedung Pameran [Ruangan 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Gedung Pameran</v>
      </c>
      <c r="I489" s="86" t="str">
        <f ca="1" t="shared" si="466"/>
        <v>Ruangan 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Gedung Pameran [Toilet]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Gedung Pameran</v>
      </c>
      <c r="I490" s="86" t="str">
        <f ca="1" t="shared" si="466"/>
        <v>Toilet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Gedung Pameran [ Halaman]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Gedung Pameran</v>
      </c>
      <c r="I491" s="86" t="str">
        <f ca="1" t="shared" si="466"/>
        <v> Halaman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Gedung Utama [Ruang Tamu]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Gedung Utama</v>
      </c>
      <c r="I492" s="86" t="str">
        <f ca="1" t="shared" si="466"/>
        <v>Ruang Tamu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Gedung Utama [ Ruang Penyimpanan Artefak]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Gedung Utama</v>
      </c>
      <c r="I493" s="86" t="str">
        <f ca="1" t="shared" si="466"/>
        <v> Ruang Penyimpanan Artefak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Gedung Utama [ Ruang Kerja]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Gedung Utama</v>
      </c>
      <c r="I494" s="86" t="str">
        <f ca="1" t="shared" si="466"/>
        <v> Ruang Kerja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Gedung Utama [ Toilet]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Gedung Utama</v>
      </c>
      <c r="I495" s="86" t="str">
        <f ca="1" t="shared" si="466"/>
        <v> Toilet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Gedung Utama [ Halaman]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Gedung Utama</v>
      </c>
      <c r="I496" s="86" t="str">
        <f ca="1" t="shared" si="466"/>
        <v> Halaman</v>
      </c>
      <c r="J496" s="86" t="str">
        <f ca="1" t="shared" si="2"/>
        <v>CLEANING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Security [Security Functions]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Security</v>
      </c>
      <c r="I497" s="86" t="str">
        <f ca="1" t="shared" si="466"/>
        <v>Security Functions</v>
      </c>
      <c r="J497" s="86" t="str">
        <f ca="1" t="shared" si="2"/>
        <v>SECURITY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Gedung Pameran [Ruangan 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Gedung Pameran</v>
      </c>
      <c r="I498" s="86" t="str">
        <f ca="1" t="shared" si="466"/>
        <v>Ruangan </v>
      </c>
      <c r="J498" s="86" t="str">
        <f ca="1" t="shared" si="2"/>
        <v>CLEANING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Gedung Pameran [Toilet]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Gedung Pameran</v>
      </c>
      <c r="I499" s="86" t="str">
        <f ca="1" t="shared" si="466"/>
        <v>Toilet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Gedung Pameran [ Halaman]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Gedung Pameran</v>
      </c>
      <c r="I500" s="86" t="str">
        <f ca="1" t="shared" si="466"/>
        <v> Halaman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Gedung Utama [Ruang Tamu]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Gedung Utama</v>
      </c>
      <c r="I501" s="86" t="str">
        <f ca="1" t="shared" si="466"/>
        <v>Ruang Tamu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Gedung Utama [ Ruang Penyimpanan Artefak]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Gedung Utama</v>
      </c>
      <c r="I502" s="86" t="str">
        <f ca="1" t="shared" si="466"/>
        <v> Ruang Penyimpanan Artefak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Gedung Utama [ Ruang Kerja]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Gedung Utama</v>
      </c>
      <c r="I503" s="86" t="str">
        <f ca="1" t="shared" si="466"/>
        <v> Ruang Kerja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Gedung Utama [ Toilet]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Gedung Utama</v>
      </c>
      <c r="I504" s="86" t="str">
        <f ca="1" t="shared" si="466"/>
        <v> Toilet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Gedung Utama [ Halaman]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Gedung Utama</v>
      </c>
      <c r="I505" s="86" t="str">
        <f ca="1" t="shared" si="466"/>
        <v> Halaman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Security</v>
      </c>
      <c r="I506" s="86" t="str">
        <f ca="1" t="shared" si="466"/>
        <v>Security Functions</v>
      </c>
      <c r="J506" s="86" t="str">
        <f ca="1" t="shared" si="2"/>
        <v>SECURITY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Gedung Pameran [Ruangan 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Gedung Pameran</v>
      </c>
      <c r="I507" s="86" t="str">
        <f ca="1" t="shared" si="466"/>
        <v>Ruangan </v>
      </c>
      <c r="J507" s="86" t="str">
        <f ca="1" t="shared" si="2"/>
        <v>CLEANING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Gedung Pameran [Toilet]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Gedung Pameran</v>
      </c>
      <c r="I508" s="86" t="str">
        <f ca="1" t="shared" si="466"/>
        <v>Toilet</v>
      </c>
      <c r="J508" s="86" t="str">
        <f ca="1" t="shared" si="2"/>
        <v>CLEANING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Gedung Pameran [ Halaman]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Gedung Pameran</v>
      </c>
      <c r="I509" s="86" t="str">
        <f ca="1" t="shared" si="466"/>
        <v> Halaman</v>
      </c>
      <c r="J509" s="86" t="str">
        <f ca="1" t="shared" si="2"/>
        <v>CLEANING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Gedung Utama [Ruang Tamu]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Gedung Utama</v>
      </c>
      <c r="I510" s="86" t="str">
        <f ca="1" t="shared" si="466"/>
        <v>Ruang Tamu</v>
      </c>
      <c r="J510" s="86" t="str">
        <f ca="1" t="shared" si="2"/>
        <v>CLEANING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Gedung Utama [ Ruang Penyimpanan Artefak]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Gedung Utama</v>
      </c>
      <c r="I511" s="86" t="str">
        <f ca="1" t="shared" si="466"/>
        <v> Ruang Penyimpanan Artefak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Gedung Utama [ Ruang Kerja]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Gedung Utama</v>
      </c>
      <c r="I512" s="86" t="str">
        <f ca="1" t="shared" si="466"/>
        <v> Ruang Kerja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Gedung Utama [ Toilet]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Gedung Utama</v>
      </c>
      <c r="I513" s="86" t="str">
        <f ca="1" t="shared" si="466"/>
        <v> Toilet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Gedung Utama [ Halaman]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Gedung Utama</v>
      </c>
      <c r="I514" s="86" t="str">
        <f ca="1" t="shared" si="466"/>
        <v> Halaman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Security [Security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Security</v>
      </c>
      <c r="I515" s="86" t="str">
        <f ca="1" t="shared" ref="I515:I578" si="531">MID(F515,FIND("[",F515)+1,LEN(F515)-FIND("[",F515)-1)</f>
        <v>Security Functions</v>
      </c>
      <c r="J515" s="86" t="str">
        <f ca="1" t="shared" si="2"/>
        <v>SECURITY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Gedung Pameran [Ruangan 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Gedung Pameran</v>
      </c>
      <c r="I516" s="86" t="str">
        <f ca="1" t="shared" si="531"/>
        <v>Ruangan 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Gedung Pameran [Toilet]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Gedung Pameran</v>
      </c>
      <c r="I517" s="86" t="str">
        <f ca="1" t="shared" si="531"/>
        <v>Toilet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Gedung Pameran [ Halaman]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Gedung Pameran</v>
      </c>
      <c r="I518" s="86" t="str">
        <f ca="1" t="shared" si="531"/>
        <v> Halaman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Gedung Utama [Ruang Tamu]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Gedung Utama</v>
      </c>
      <c r="I519" s="86" t="str">
        <f ca="1" t="shared" si="531"/>
        <v>Ruang Tamu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Gedung Utama [ Ruang Penyimpanan Artefak]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Gedung Utama</v>
      </c>
      <c r="I520" s="86" t="str">
        <f ca="1" t="shared" si="531"/>
        <v> Ruang Penyimpanan Artefak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Gedung Utama [ Ruang Kerja]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Gedung Utama</v>
      </c>
      <c r="I521" s="86" t="str">
        <f ca="1" t="shared" si="531"/>
        <v> Ruang Kerja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Gedung Utama [ Toilet]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Gedung Utama</v>
      </c>
      <c r="I522" s="86" t="str">
        <f ca="1" t="shared" si="531"/>
        <v> Toilet</v>
      </c>
      <c r="J522" s="86" t="str">
        <f ca="1" t="shared" si="2"/>
        <v>CLEANING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Gedung Utama [ Halaman]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Gedung Utama</v>
      </c>
      <c r="I523" s="86" t="str">
        <f ca="1" t="shared" si="531"/>
        <v> Halaman</v>
      </c>
      <c r="J523" s="86" t="str">
        <f ca="1" t="shared" si="2"/>
        <v>CLEANING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Security [Security Functions]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Security</v>
      </c>
      <c r="I524" s="86" t="str">
        <f ca="1" t="shared" si="531"/>
        <v>Security Functions</v>
      </c>
      <c r="J524" s="86" t="str">
        <f ca="1" t="shared" si="2"/>
        <v>SECURITY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Gedung Pameran [Ruangan 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Gedung Pameran</v>
      </c>
      <c r="I525" s="86" t="str">
        <f ca="1" t="shared" si="531"/>
        <v>Ruangan 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Gedung Pameran [Toilet]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Gedung Pameran</v>
      </c>
      <c r="I526" s="86" t="str">
        <f ca="1" t="shared" si="531"/>
        <v>Toilet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Gedung Pameran [ Halaman]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Gedung Pameran</v>
      </c>
      <c r="I527" s="86" t="str">
        <f ca="1" t="shared" si="531"/>
        <v> Halaman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Gedung Utama [Ruang Tamu]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Gedung Utama</v>
      </c>
      <c r="I528" s="86" t="str">
        <f ca="1" t="shared" si="531"/>
        <v>Ruang Tamu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Gedung Utama [ Ruang Penyimpanan Artefak]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Gedung Utama</v>
      </c>
      <c r="I529" s="86" t="str">
        <f ca="1" t="shared" si="531"/>
        <v> Ruang Penyimpanan Artefak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Gedung Utama [ Ruang Kerja]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Gedung Utama</v>
      </c>
      <c r="I530" s="86" t="str">
        <f ca="1" t="shared" si="531"/>
        <v> Ruang Kerja</v>
      </c>
      <c r="J530" s="86" t="str">
        <f ca="1" t="shared" si="2"/>
        <v>CLEANING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Gedung Utama [ Toilet]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Gedung Utama</v>
      </c>
      <c r="I531" s="86" t="str">
        <f ca="1" t="shared" si="531"/>
        <v> Toilet</v>
      </c>
      <c r="J531" s="86" t="str">
        <f ca="1" t="shared" si="2"/>
        <v>CLEANING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Gedung Utama [ Halaman]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Gedung Utama</v>
      </c>
      <c r="I532" s="86" t="str">
        <f ca="1" t="shared" si="531"/>
        <v> Halaman</v>
      </c>
      <c r="J532" s="86" t="str">
        <f ca="1" t="shared" si="2"/>
        <v>CLEANING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Security [Security Functions]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Security</v>
      </c>
      <c r="I533" s="86" t="str">
        <f ca="1" t="shared" si="531"/>
        <v>Security Functions</v>
      </c>
      <c r="J533" s="86" t="str">
        <f ca="1" t="shared" si="2"/>
        <v>SECURITY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Gedung Pameran [Ruangan 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Gedung Pameran</v>
      </c>
      <c r="I534" s="86" t="str">
        <f ca="1" t="shared" si="531"/>
        <v>Ruangan 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Gedung Pameran [Toilet]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Gedung Pameran</v>
      </c>
      <c r="I535" s="86" t="str">
        <f ca="1" t="shared" si="531"/>
        <v>Toilet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Gedung Pameran [ Halaman]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Gedung Pameran</v>
      </c>
      <c r="I536" s="86" t="str">
        <f ca="1" t="shared" si="531"/>
        <v> Halaman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Gedung Utama [Ruang Tamu]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Gedung Utama</v>
      </c>
      <c r="I537" s="86" t="str">
        <f ca="1" t="shared" si="531"/>
        <v>Ruang Tamu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Gedung Utama [ Ruang Penyimpanan Artefak]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Gedung Utama</v>
      </c>
      <c r="I538" s="86" t="str">
        <f ca="1" t="shared" si="531"/>
        <v> Ruang Penyimpanan Artefak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Gedung Utama [ Ruang Kerja]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Gedung Utama</v>
      </c>
      <c r="I539" s="86" t="str">
        <f ca="1" t="shared" si="531"/>
        <v> Ruang Kerja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Gedung Utama [ Toilet]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Gedung Utama</v>
      </c>
      <c r="I540" s="86" t="str">
        <f ca="1" t="shared" si="531"/>
        <v> Toilet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Gedung Utama [ Halaman]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Gedung Utama</v>
      </c>
      <c r="I541" s="86" t="str">
        <f ca="1" t="shared" si="531"/>
        <v> Halaman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Security</v>
      </c>
      <c r="I542" s="86" t="str">
        <f ca="1" t="shared" si="531"/>
        <v>Security Functions</v>
      </c>
      <c r="J542" s="86" t="str">
        <f ca="1" t="shared" si="2"/>
        <v>SECURITY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Gedung Pameran [Ruangan 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Gedung Pameran</v>
      </c>
      <c r="I543" s="86" t="str">
        <f ca="1" t="shared" si="531"/>
        <v>Ruangan </v>
      </c>
      <c r="J543" s="86" t="str">
        <f ca="1" t="shared" si="2"/>
        <v>CLEANING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Gedung Pameran [Toilet]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Gedung Pameran</v>
      </c>
      <c r="I544" s="86" t="str">
        <f ca="1" t="shared" si="531"/>
        <v>Toilet</v>
      </c>
      <c r="J544" s="86" t="str">
        <f ca="1" t="shared" si="2"/>
        <v>CLEANING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Gedung Pameran [ Halaman]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Gedung Pameran</v>
      </c>
      <c r="I545" s="86" t="str">
        <f ca="1" t="shared" si="531"/>
        <v> Halaman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Gedung Utama [Ruang Tamu]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Gedung Utama</v>
      </c>
      <c r="I546" s="86" t="str">
        <f ca="1" t="shared" si="531"/>
        <v>Ruang Tamu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Gedung Utama [ Ruang Penyimpanan Artefak]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Gedung Utama</v>
      </c>
      <c r="I547" s="86" t="str">
        <f ca="1" t="shared" si="531"/>
        <v> Ruang Penyimpanan Artefak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Gedung Utama [ Ruang Kerja]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Gedung Utama</v>
      </c>
      <c r="I548" s="86" t="str">
        <f ca="1" t="shared" si="531"/>
        <v> Ruang Kerja</v>
      </c>
      <c r="J548" s="86" t="str">
        <f ca="1" t="shared" si="2"/>
        <v>CLEANING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Gedung Utama [ Toilet]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Gedung Utama</v>
      </c>
      <c r="I549" s="86" t="str">
        <f ca="1" t="shared" si="531"/>
        <v> Toilet</v>
      </c>
      <c r="J549" s="86" t="str">
        <f ca="1" t="shared" si="2"/>
        <v>CLEANING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Gedung Utama [ Halaman]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Gedung Utama</v>
      </c>
      <c r="I550" s="86" t="str">
        <f ca="1" t="shared" si="531"/>
        <v> Halaman</v>
      </c>
      <c r="J550" s="86" t="str">
        <f ca="1" t="shared" si="2"/>
        <v>CLEANING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Security [Security Functions]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Security</v>
      </c>
      <c r="I551" s="86" t="str">
        <f ca="1" t="shared" si="531"/>
        <v>Security Functions</v>
      </c>
      <c r="J551" s="86" t="str">
        <f ca="1" t="shared" si="2"/>
        <v>SECURITY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Gedung Pameran [Ruangan 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Gedung Pameran</v>
      </c>
      <c r="I552" s="86" t="str">
        <f ca="1" t="shared" si="531"/>
        <v>Ruangan </v>
      </c>
      <c r="J552" s="86" t="str">
        <f ca="1" t="shared" si="2"/>
        <v>CLEANING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Gedung Pameran [Toilet]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Gedung Pameran</v>
      </c>
      <c r="I553" s="86" t="str">
        <f ca="1" t="shared" si="531"/>
        <v>Toilet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Gedung Pameran [ Halaman]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Gedung Pameran</v>
      </c>
      <c r="I554" s="86" t="str">
        <f ca="1" t="shared" si="531"/>
        <v> Halaman</v>
      </c>
      <c r="J554" s="86" t="str">
        <f ca="1" t="shared" si="2"/>
        <v>CLEANING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Gedung Utama [Ruang Tamu]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Gedung Utama</v>
      </c>
      <c r="I555" s="86" t="str">
        <f ca="1" t="shared" si="531"/>
        <v>Ruang Tamu</v>
      </c>
      <c r="J555" s="86" t="str">
        <f ca="1" t="shared" si="2"/>
        <v>CLEANING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Gedung Utama [ Ruang Penyimpanan Artefak]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Gedung Utama</v>
      </c>
      <c r="I556" s="86" t="str">
        <f ca="1" t="shared" si="531"/>
        <v> Ruang Penyimpanan Artefak</v>
      </c>
      <c r="J556" s="86" t="str">
        <f ca="1" t="shared" si="2"/>
        <v>CLEANING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Gedung Utama [ Ruang Kerja]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Gedung Utama</v>
      </c>
      <c r="I557" s="86" t="str">
        <f ca="1" t="shared" si="531"/>
        <v> Ruang Kerja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Gedung Utama [ Toilet]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Gedung Utama</v>
      </c>
      <c r="I558" s="86" t="str">
        <f ca="1" t="shared" si="531"/>
        <v> Toilet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Gedung Utama [ Halaman]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Gedung Utama</v>
      </c>
      <c r="I559" s="86" t="str">
        <f ca="1" t="shared" si="531"/>
        <v> Halaman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Security [Security Functions]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Security</v>
      </c>
      <c r="I560" s="86" t="str">
        <f ca="1" t="shared" si="531"/>
        <v>Security Functions</v>
      </c>
      <c r="J560" s="86" t="str">
        <f ca="1" t="shared" si="2"/>
        <v>SECURITY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Gedung Pameran [Ruangan 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Gedung Pameran</v>
      </c>
      <c r="I561" s="86" t="str">
        <f ca="1" t="shared" si="531"/>
        <v>Ruangan 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Gedung Pameran [Toilet]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Gedung Pameran</v>
      </c>
      <c r="I562" s="86" t="str">
        <f ca="1" t="shared" si="531"/>
        <v>Toilet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Gedung Pameran [ Halaman]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Gedung Pameran</v>
      </c>
      <c r="I563" s="86" t="str">
        <f ca="1" t="shared" si="531"/>
        <v> Halaman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Gedung Utama [Ruang Tamu]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Gedung Utama</v>
      </c>
      <c r="I564" s="86" t="str">
        <f ca="1" t="shared" si="531"/>
        <v>Ruang Tamu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Gedung Utama [ Ruang Penyimpanan Artefak]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Gedung Utama</v>
      </c>
      <c r="I565" s="86" t="str">
        <f ca="1" t="shared" si="531"/>
        <v> Ruang Penyimpanan Artefak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Gedung Utama [ Ruang Kerja]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Gedung Utama</v>
      </c>
      <c r="I566" s="86" t="str">
        <f ca="1" t="shared" si="531"/>
        <v> Ruang Kerja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Gedung Utama [ Toilet]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Gedung Utama</v>
      </c>
      <c r="I567" s="86" t="str">
        <f ca="1" t="shared" si="531"/>
        <v> Toilet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Gedung Utama [ Halaman]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Gedung Utama</v>
      </c>
      <c r="I568" s="86" t="str">
        <f ca="1" t="shared" si="531"/>
        <v> Halaman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Security [Security Functions]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Security</v>
      </c>
      <c r="I569" s="86" t="str">
        <f ca="1" t="shared" si="531"/>
        <v>Security Functions</v>
      </c>
      <c r="J569" s="86" t="str">
        <f ca="1" t="shared" si="2"/>
        <v>SECURITY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Gedung Pameran [Ruangan 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Gedung Pameran</v>
      </c>
      <c r="I570" s="86" t="str">
        <f ca="1" t="shared" si="531"/>
        <v>Ruangan 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Gedung Pameran [Toilet]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Gedung Pameran</v>
      </c>
      <c r="I571" s="86" t="str">
        <f ca="1" t="shared" si="531"/>
        <v>Toilet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Gedung Pameran [ Halaman]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Gedung Pameran</v>
      </c>
      <c r="I572" s="86" t="str">
        <f ca="1" t="shared" si="531"/>
        <v> Halaman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Gedung Utama [Ruang Tamu]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Gedung Utama</v>
      </c>
      <c r="I573" s="86" t="str">
        <f ca="1" t="shared" si="531"/>
        <v>Ruang Tamu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Gedung Utama [ Ruang Penyimpanan Artefak]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Gedung Utama</v>
      </c>
      <c r="I574" s="86" t="str">
        <f ca="1" t="shared" si="531"/>
        <v> Ruang Penyimpanan Artefak</v>
      </c>
      <c r="J574" s="86" t="str">
        <f ca="1" t="shared" si="2"/>
        <v>CLEANING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Gedung Utama [ Ruang Kerja]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Gedung Utama</v>
      </c>
      <c r="I575" s="86" t="str">
        <f ca="1" t="shared" si="531"/>
        <v> Ruang Kerja</v>
      </c>
      <c r="J575" s="86" t="str">
        <f ca="1" t="shared" si="2"/>
        <v>CLEANING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Gedung Utama [ Toilet]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Gedung Utama</v>
      </c>
      <c r="I576" s="86" t="str">
        <f ca="1" t="shared" si="531"/>
        <v> Toilet</v>
      </c>
      <c r="J576" s="86" t="str">
        <f ca="1" t="shared" si="2"/>
        <v>CLEANING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Gedung Utama [ Halaman]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Gedung Utama</v>
      </c>
      <c r="I577" s="86" t="str">
        <f ca="1" t="shared" si="531"/>
        <v> Halaman</v>
      </c>
      <c r="J577" s="86" t="str">
        <f ca="1" t="shared" si="2"/>
        <v>CLEANING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Security</v>
      </c>
      <c r="I578" s="86" t="str">
        <f ca="1" t="shared" si="531"/>
        <v>Security Functions</v>
      </c>
      <c r="J578" s="86" t="str">
        <f ca="1" t="shared" si="2"/>
        <v>SECURITY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Gedung Pameran [Ruangan 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Gedung Pameran</v>
      </c>
      <c r="I579" s="86" t="str">
        <f ca="1" t="shared" ref="I579:I642" si="596">MID(F579,FIND("[",F579)+1,LEN(F579)-FIND("[",F579)-1)</f>
        <v>Ruangan </v>
      </c>
      <c r="J579" s="86" t="str">
        <f ca="1" t="shared" si="2"/>
        <v>CLEANING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Gedung Pameran [Toilet]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Gedung Pameran</v>
      </c>
      <c r="I580" s="86" t="str">
        <f ca="1" t="shared" si="596"/>
        <v>Toilet</v>
      </c>
      <c r="J580" s="86" t="str">
        <f ca="1" t="shared" si="2"/>
        <v>CLEANING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Gedung Pameran [ Halaman]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Gedung Pameran</v>
      </c>
      <c r="I581" s="86" t="str">
        <f ca="1" t="shared" si="596"/>
        <v> Halaman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Gedung Utama [Ruang Tamu]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Gedung Utama</v>
      </c>
      <c r="I582" s="86" t="str">
        <f ca="1" t="shared" si="596"/>
        <v>Ruang Tamu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Gedung Utama [ Ruang Penyimpanan Artefak]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Gedung Utama</v>
      </c>
      <c r="I583" s="86" t="str">
        <f ca="1" t="shared" si="596"/>
        <v> Ruang Penyimpanan Artefak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Gedung Utama [ Ruang Kerja]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Gedung Utama</v>
      </c>
      <c r="I584" s="86" t="str">
        <f ca="1" t="shared" si="596"/>
        <v> Ruang Kerja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Gedung Utama [ Toilet]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Gedung Utama</v>
      </c>
      <c r="I585" s="86" t="str">
        <f ca="1" t="shared" si="596"/>
        <v> Toilet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Gedung Utama [ Halaman]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Gedung Utama</v>
      </c>
      <c r="I586" s="86" t="str">
        <f ca="1" t="shared" si="596"/>
        <v> Halaman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Security [Security Functions]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Security</v>
      </c>
      <c r="I587" s="86" t="str">
        <f ca="1" t="shared" si="596"/>
        <v>Security Functions</v>
      </c>
      <c r="J587" s="86" t="str">
        <f ca="1" t="shared" si="2"/>
        <v>SECURITY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Gedung Pameran [Ruangan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Gedung Pameran</v>
      </c>
      <c r="I588" s="86" t="str">
        <f ca="1" t="shared" si="596"/>
        <v>Ruangan 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Gedung Pameran [Toilet]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Gedung Pameran</v>
      </c>
      <c r="I589" s="86" t="str">
        <f ca="1" t="shared" si="596"/>
        <v>Toilet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Gedung Pameran [ Halaman]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Gedung Pameran</v>
      </c>
      <c r="I590" s="86" t="str">
        <f ca="1" t="shared" si="596"/>
        <v> Halaman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Gedung Utama [Ruang Tamu]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Gedung Utama</v>
      </c>
      <c r="I591" s="86" t="str">
        <f ca="1" t="shared" si="596"/>
        <v>Ruang Tamu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Gedung Utama [ Ruang Penyimpanan Artefak]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Gedung Utama</v>
      </c>
      <c r="I592" s="86" t="str">
        <f ca="1" t="shared" si="596"/>
        <v> Ruang Penyimpanan Artefak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Gedung Utama [ Ruang Kerja]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Gedung Utama</v>
      </c>
      <c r="I593" s="86" t="str">
        <f ca="1" t="shared" si="596"/>
        <v> Ruang Kerja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Gedung Utama [ Toilet]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Gedung Utama</v>
      </c>
      <c r="I594" s="86" t="str">
        <f ca="1" t="shared" si="596"/>
        <v> Toilet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Gedung Utama [ Halaman]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Gedung Utama</v>
      </c>
      <c r="I595" s="86" t="str">
        <f ca="1" t="shared" si="596"/>
        <v> Halaman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Security</v>
      </c>
      <c r="I596" s="86" t="str">
        <f ca="1" t="shared" si="596"/>
        <v>Security Functions</v>
      </c>
      <c r="J596" s="86" t="str">
        <f ca="1" t="shared" si="2"/>
        <v>SECURITY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Gedung Pameran [Ruangan 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Gedung Pameran</v>
      </c>
      <c r="I597" s="86" t="str">
        <f ca="1" t="shared" si="596"/>
        <v>Ruangan 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Gedung Pameran [Toilet]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Gedung Pameran</v>
      </c>
      <c r="I598" s="86" t="str">
        <f ca="1" t="shared" si="596"/>
        <v>Toilet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Gedung Pameran [ Halaman]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Gedung Pameran</v>
      </c>
      <c r="I599" s="86" t="str">
        <f ca="1" t="shared" si="596"/>
        <v> Halaman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Gedung Utama [Ruang Tamu]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Gedung Utama</v>
      </c>
      <c r="I600" s="86" t="str">
        <f ca="1" t="shared" si="596"/>
        <v>Ruang Tamu</v>
      </c>
      <c r="J600" s="86" t="str">
        <f ca="1" t="shared" si="2"/>
        <v>CLEANING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Gedung Utama [ Ruang Penyimpanan Artefak]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Gedung Utama</v>
      </c>
      <c r="I601" s="86" t="str">
        <f ca="1" t="shared" si="596"/>
        <v> Ruang Penyimpanan Artefak</v>
      </c>
      <c r="J601" s="86" t="str">
        <f ca="1" t="shared" si="2"/>
        <v>CLEANING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Gedung Utama [ Ruang Kerja]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Gedung Utama</v>
      </c>
      <c r="I602" s="86" t="str">
        <f ca="1" t="shared" si="596"/>
        <v> Ruang Kerja</v>
      </c>
      <c r="J602" s="86" t="str">
        <f ca="1" t="shared" si="2"/>
        <v>CLEANING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Gedung Utama [ Toilet]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Gedung Utama</v>
      </c>
      <c r="I603" s="86" t="str">
        <f ca="1" t="shared" si="596"/>
        <v> Toilet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Gedung Utama [ Halaman]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Gedung Utama</v>
      </c>
      <c r="I604" s="86" t="str">
        <f ca="1" t="shared" si="596"/>
        <v> Halaman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Security [Security Functions]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Security</v>
      </c>
      <c r="I605" s="86" t="str">
        <f ca="1" t="shared" si="596"/>
        <v>Security Functions</v>
      </c>
      <c r="J605" s="86" t="str">
        <f ca="1" t="shared" si="2"/>
        <v>SECURITY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Gedung Pameran [Ruangan 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Gedung Pameran</v>
      </c>
      <c r="I606" s="86" t="str">
        <f ca="1" t="shared" si="596"/>
        <v>Ruangan 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Gedung Pameran [Toilet]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Gedung Pameran</v>
      </c>
      <c r="I607" s="86" t="str">
        <f ca="1" t="shared" si="596"/>
        <v>Toilet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Gedung Pameran [ Halaman]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Gedung Pameran</v>
      </c>
      <c r="I608" s="86" t="str">
        <f ca="1" t="shared" si="596"/>
        <v> Halaman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Gedung Utama [Ruang Tamu]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Gedung Utama</v>
      </c>
      <c r="I609" s="86" t="str">
        <f ca="1" t="shared" si="596"/>
        <v>Ruang Tamu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Gedung Utama [ Ruang Penyimpanan Artefak]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Gedung Utama</v>
      </c>
      <c r="I610" s="86" t="str">
        <f ca="1" t="shared" si="596"/>
        <v> Ruang Penyimpanan Artefak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Gedung Utama [ Ruang Kerja]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Gedung Utama</v>
      </c>
      <c r="I611" s="86" t="str">
        <f ca="1" t="shared" si="596"/>
        <v> Ruang Kerja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Gedung Utama [ Toilet]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Gedung Utama</v>
      </c>
      <c r="I612" s="86" t="str">
        <f ca="1" t="shared" si="596"/>
        <v> Toilet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Gedung Utama [ Halaman]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Gedung Utama</v>
      </c>
      <c r="I613" s="86" t="str">
        <f ca="1" t="shared" si="596"/>
        <v> Halaman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Security</v>
      </c>
      <c r="I614" s="86" t="str">
        <f ca="1" t="shared" si="596"/>
        <v>Security Functions</v>
      </c>
      <c r="J614" s="86" t="str">
        <f ca="1" t="shared" si="2"/>
        <v>SECURITY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Gedung Pameran [Ruangan 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Gedung Pameran</v>
      </c>
      <c r="I615" s="86" t="str">
        <f ca="1" t="shared" si="596"/>
        <v>Ruangan </v>
      </c>
      <c r="J615" s="86" t="str">
        <f ca="1" t="shared" si="2"/>
        <v>CLEANING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Gedung Pameran [Toilet]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Gedung Pameran</v>
      </c>
      <c r="I616" s="86" t="str">
        <f ca="1" t="shared" si="596"/>
        <v>Toilet</v>
      </c>
      <c r="J616" s="86" t="str">
        <f ca="1" t="shared" si="2"/>
        <v>CLEANING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Gedung Pameran [ Halaman]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Gedung Pameran</v>
      </c>
      <c r="I617" s="86" t="str">
        <f ca="1" t="shared" si="596"/>
        <v> Halaman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Gedung Utama [Ruang Tamu]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Gedung Utama</v>
      </c>
      <c r="I618" s="86" t="str">
        <f ca="1" t="shared" si="596"/>
        <v>Ruang Tamu</v>
      </c>
      <c r="J618" s="86" t="str">
        <f ca="1" t="shared" si="2"/>
        <v>CLEANING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Gedung Utama [ Ruang Penyimpanan Artefak]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Gedung Utama</v>
      </c>
      <c r="I619" s="86" t="str">
        <f ca="1" t="shared" si="596"/>
        <v> Ruang Penyimpanan Artefak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Gedung Utama [ Ruang Kerja]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Gedung Utama</v>
      </c>
      <c r="I620" s="86" t="str">
        <f ca="1" t="shared" si="596"/>
        <v> Ruang Kerja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Gedung Utama [ Toilet]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Gedung Utama</v>
      </c>
      <c r="I621" s="86" t="str">
        <f ca="1" t="shared" si="596"/>
        <v> Toilet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Gedung Utama [ Halaman]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Gedung Utama</v>
      </c>
      <c r="I622" s="86" t="str">
        <f ca="1" t="shared" si="596"/>
        <v> Halaman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Security</v>
      </c>
      <c r="I623" s="86" t="str">
        <f ca="1" t="shared" si="596"/>
        <v>Security Functions</v>
      </c>
      <c r="J623" s="86" t="str">
        <f ca="1" t="shared" si="2"/>
        <v>SECURITY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Gedung Pameran [Ruangan 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Gedung Pameran</v>
      </c>
      <c r="I624" s="86" t="str">
        <f ca="1" t="shared" si="596"/>
        <v>Ruangan </v>
      </c>
      <c r="J624" s="86" t="str">
        <f ca="1" t="shared" si="2"/>
        <v>CLEANING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Gedung Pameran [Toilet]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Gedung Pameran</v>
      </c>
      <c r="I625" s="86" t="str">
        <f ca="1" t="shared" si="596"/>
        <v>Toilet</v>
      </c>
      <c r="J625" s="86" t="str">
        <f ca="1" t="shared" si="2"/>
        <v>CLEANING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Gedung Pameran [ Halaman]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Gedung Pameran</v>
      </c>
      <c r="I626" s="86" t="str">
        <f ca="1" t="shared" si="596"/>
        <v> Halaman</v>
      </c>
      <c r="J626" s="86" t="str">
        <f ca="1" t="shared" si="2"/>
        <v>CLEANING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Gedung Utama [Ruang Tamu]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Gedung Utama</v>
      </c>
      <c r="I627" s="86" t="str">
        <f ca="1" t="shared" si="596"/>
        <v>Ruang Tamu</v>
      </c>
      <c r="J627" s="86" t="str">
        <f ca="1" t="shared" si="2"/>
        <v>CLEANING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Gedung Utama [ Ruang Penyimpanan Artefak]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Gedung Utama</v>
      </c>
      <c r="I628" s="86" t="str">
        <f ca="1" t="shared" si="596"/>
        <v> Ruang Penyimpanan Artefak</v>
      </c>
      <c r="J628" s="86" t="str">
        <f ca="1" t="shared" si="2"/>
        <v>CLEANING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Gedung Utama [ Ruang Kerja]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Gedung Utama</v>
      </c>
      <c r="I629" s="86" t="str">
        <f ca="1" t="shared" si="596"/>
        <v> Ruang Kerja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Gedung Utama [ Toilet]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Gedung Utama</v>
      </c>
      <c r="I630" s="86" t="str">
        <f ca="1" t="shared" si="596"/>
        <v> Toilet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Gedung Utama [ Halaman]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Gedung Utama</v>
      </c>
      <c r="I631" s="86" t="str">
        <f ca="1" t="shared" si="596"/>
        <v> Halaman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Security [Security Functions]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Security</v>
      </c>
      <c r="I632" s="86" t="str">
        <f ca="1" t="shared" si="596"/>
        <v>Security Functions</v>
      </c>
      <c r="J632" s="86" t="str">
        <f ca="1" t="shared" si="2"/>
        <v>SECURITY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Gedung Pameran [Ruangan 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Gedung Pameran</v>
      </c>
      <c r="I633" s="86" t="str">
        <f ca="1" t="shared" si="596"/>
        <v>Ruangan 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Gedung Pameran [Toilet]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Gedung Pameran</v>
      </c>
      <c r="I634" s="86" t="str">
        <f ca="1" t="shared" si="596"/>
        <v>Toilet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Gedung Pameran [ Halaman]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Gedung Pameran</v>
      </c>
      <c r="I635" s="86" t="str">
        <f ca="1" t="shared" si="596"/>
        <v> Halaman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Gedung Utama [Ruang Tamu]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Gedung Utama</v>
      </c>
      <c r="I636" s="86" t="str">
        <f ca="1" t="shared" si="596"/>
        <v>Ruang Tamu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Gedung Utama [ Ruang Penyimpanan Artefak]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Gedung Utama</v>
      </c>
      <c r="I637" s="86" t="str">
        <f ca="1" t="shared" si="596"/>
        <v> Ruang Penyimpanan Artefak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Gedung Utama [ Ruang Kerja]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Gedung Utama</v>
      </c>
      <c r="I638" s="86" t="str">
        <f ca="1" t="shared" si="596"/>
        <v> Ruang Kerja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Gedung Utama [ Toilet]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Gedung Utama</v>
      </c>
      <c r="I639" s="86" t="str">
        <f ca="1" t="shared" si="596"/>
        <v> Toilet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Gedung Utama [ Halaman]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Gedung Utama</v>
      </c>
      <c r="I640" s="86" t="str">
        <f ca="1" t="shared" si="596"/>
        <v> Halaman</v>
      </c>
      <c r="J640" s="86" t="str">
        <f ca="1" t="shared" si="2"/>
        <v>CLEANING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Security [Security Functions]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Security</v>
      </c>
      <c r="I641" s="86" t="str">
        <f ca="1" t="shared" si="596"/>
        <v>Security Functions</v>
      </c>
      <c r="J641" s="86" t="str">
        <f ca="1" t="shared" si="2"/>
        <v>SECURITY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Gedung Pameran [Ruangan 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Gedung Pameran</v>
      </c>
      <c r="I642" s="86" t="str">
        <f ca="1" t="shared" si="596"/>
        <v>Ruangan 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Gedung Pameran [Toilet]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Gedung Pameran</v>
      </c>
      <c r="I643" s="86" t="str">
        <f ca="1" t="shared" ref="I643:I706" si="661">MID(F643,FIND("[",F643)+1,LEN(F643)-FIND("[",F643)-1)</f>
        <v>Toilet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Gedung Pameran [ Halaman]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Gedung Pameran</v>
      </c>
      <c r="I644" s="86" t="str">
        <f ca="1" t="shared" si="661"/>
        <v> Halaman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Gedung Utama [Ruang Tamu]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Gedung Utama</v>
      </c>
      <c r="I645" s="86" t="str">
        <f ca="1" t="shared" si="661"/>
        <v>Ruang Tamu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Gedung Utama [ Ruang Penyimpanan Artefak]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Gedung Utama</v>
      </c>
      <c r="I646" s="86" t="str">
        <f ca="1" t="shared" si="661"/>
        <v> Ruang Penyimpanan Artefak</v>
      </c>
      <c r="J646" s="86" t="str">
        <f ca="1" t="shared" si="2"/>
        <v>CLEANING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Gedung Utama [ Ruang Kerja]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Gedung Utama</v>
      </c>
      <c r="I647" s="86" t="str">
        <f ca="1" t="shared" si="661"/>
        <v> Ruang Kerja</v>
      </c>
      <c r="J647" s="86" t="str">
        <f ca="1" t="shared" si="2"/>
        <v>CLEANING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Gedung Utama [ Toilet]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Gedung Utama</v>
      </c>
      <c r="I648" s="86" t="str">
        <f ca="1" t="shared" si="661"/>
        <v> Toilet</v>
      </c>
      <c r="J648" s="86" t="str">
        <f ca="1" t="shared" si="2"/>
        <v>CLEANING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Gedung Utama [ Halaman]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Gedung Utama</v>
      </c>
      <c r="I649" s="86" t="str">
        <f ca="1" t="shared" si="661"/>
        <v> Halaman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Security</v>
      </c>
      <c r="I650" s="86" t="str">
        <f ca="1" t="shared" si="661"/>
        <v>Security Functions</v>
      </c>
      <c r="J650" s="86" t="str">
        <f ca="1" t="shared" si="2"/>
        <v>SECURITY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Gedung Pameran [Ruangan 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Gedung Pameran</v>
      </c>
      <c r="I651" s="86" t="str">
        <f ca="1" t="shared" si="661"/>
        <v>Ruangan </v>
      </c>
      <c r="J651" s="86" t="str">
        <f ca="1" t="shared" si="2"/>
        <v>CLEANING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Gedung Pameran [Toilet]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Gedung Pameran</v>
      </c>
      <c r="I652" s="86" t="str">
        <f ca="1" t="shared" si="661"/>
        <v>Toilet</v>
      </c>
      <c r="J652" s="86" t="str">
        <f ca="1" t="shared" si="2"/>
        <v>CLEANING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Gedung Pameran [ Halaman]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Gedung Pameran</v>
      </c>
      <c r="I653" s="86" t="str">
        <f ca="1" t="shared" si="661"/>
        <v> Halaman</v>
      </c>
      <c r="J653" s="86" t="str">
        <f ca="1" t="shared" si="2"/>
        <v>CLEANING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Gedung Utama [Ruang Tamu]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Gedung Utama</v>
      </c>
      <c r="I654" s="86" t="str">
        <f ca="1" t="shared" si="661"/>
        <v>Ruang Tamu</v>
      </c>
      <c r="J654" s="86" t="str">
        <f ca="1" t="shared" si="2"/>
        <v>CLEANING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Gedung Utama [ Ruang Penyimpanan Artefak]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Gedung Utama</v>
      </c>
      <c r="I655" s="86" t="str">
        <f ca="1" t="shared" si="661"/>
        <v> Ruang Penyimpanan Artefak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Gedung Utama [ Ruang Kerja]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Gedung Utama</v>
      </c>
      <c r="I656" s="86" t="str">
        <f ca="1" t="shared" si="661"/>
        <v> Ruang Kerja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Gedung Utama [ Toilet]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Gedung Utama</v>
      </c>
      <c r="I657" s="86" t="str">
        <f ca="1" t="shared" si="661"/>
        <v> Toilet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Gedung Utama [ Halaman]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Gedung Utama</v>
      </c>
      <c r="I658" s="86" t="str">
        <f ca="1" t="shared" si="661"/>
        <v> Halaman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Security [Security Functions]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Security</v>
      </c>
      <c r="I659" s="86" t="str">
        <f ca="1" t="shared" si="661"/>
        <v>Security Functions</v>
      </c>
      <c r="J659" s="86" t="str">
        <f ca="1" t="shared" si="2"/>
        <v>SECURITY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Gedung Pameran [Ruangan 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Gedung Pameran</v>
      </c>
      <c r="I660" s="86" t="str">
        <f ca="1" t="shared" si="661"/>
        <v>Ruangan 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Gedung Pameran [Toilet]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Gedung Pameran</v>
      </c>
      <c r="I661" s="86" t="str">
        <f ca="1" t="shared" si="661"/>
        <v>Toilet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Gedung Pameran [ Halaman]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Gedung Pameran</v>
      </c>
      <c r="I662" s="86" t="str">
        <f ca="1" t="shared" si="661"/>
        <v> Halaman</v>
      </c>
      <c r="J662" s="86" t="str">
        <f ca="1" t="shared" si="2"/>
        <v>CLEANING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Gedung Utama [Ruang Tamu]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Gedung Utama</v>
      </c>
      <c r="I663" s="86" t="str">
        <f ca="1" t="shared" si="661"/>
        <v>Ruang Tamu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Gedung Utama [ Ruang Penyimpanan Artefak]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Gedung Utama</v>
      </c>
      <c r="I664" s="86" t="str">
        <f ca="1" t="shared" si="661"/>
        <v> Ruang Penyimpanan Artefak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Gedung Utama [ Ruang Kerja]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Gedung Utama</v>
      </c>
      <c r="I665" s="86" t="str">
        <f ca="1" t="shared" si="661"/>
        <v> Ruang Kerja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Gedung Utama [ Toilet]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Gedung Utama</v>
      </c>
      <c r="I666" s="86" t="str">
        <f ca="1" t="shared" si="661"/>
        <v> Toilet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Gedung Utama [ Halaman]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Gedung Utama</v>
      </c>
      <c r="I667" s="86" t="str">
        <f ca="1" t="shared" si="661"/>
        <v> Halaman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Security [Security Functions]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Security</v>
      </c>
      <c r="I668" s="86" t="str">
        <f ca="1" t="shared" si="661"/>
        <v>Security Functions</v>
      </c>
      <c r="J668" s="86" t="str">
        <f ca="1" t="shared" si="2"/>
        <v>SECURITY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Gedung Pameran [Ruangan 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Gedung Pameran</v>
      </c>
      <c r="I669" s="86" t="str">
        <f ca="1" t="shared" si="661"/>
        <v>Ruangan </v>
      </c>
      <c r="J669" s="86" t="str">
        <f ca="1" t="shared" si="2"/>
        <v>CLEANING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Gedung Pameran [Toilet]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Gedung Pameran</v>
      </c>
      <c r="I670" s="86" t="str">
        <f ca="1" t="shared" si="661"/>
        <v>Toilet</v>
      </c>
      <c r="J670" s="86" t="str">
        <f ca="1" t="shared" si="2"/>
        <v>CLEANING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Gedung Pameran [ Halaman]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Gedung Pameran</v>
      </c>
      <c r="I671" s="86" t="str">
        <f ca="1" t="shared" si="661"/>
        <v> Halaman</v>
      </c>
      <c r="J671" s="86" t="str">
        <f ca="1" t="shared" si="2"/>
        <v>CLEANING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Gedung Utama [Ruang Tamu]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Gedung Utama</v>
      </c>
      <c r="I672" s="86" t="str">
        <f ca="1" t="shared" si="661"/>
        <v>Ruang Tamu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Gedung Utama [ Ruang Penyimpanan Artefak]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Gedung Utama</v>
      </c>
      <c r="I673" s="86" t="str">
        <f ca="1" t="shared" si="661"/>
        <v> Ruang Penyimpanan Artefak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Gedung Utama [ Ruang Kerja]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Gedung Utama</v>
      </c>
      <c r="I674" s="86" t="str">
        <f ca="1" t="shared" si="661"/>
        <v> Ruang Kerja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Gedung Utama [ Toilet]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Gedung Utama</v>
      </c>
      <c r="I675" s="86" t="str">
        <f ca="1" t="shared" si="661"/>
        <v> Toilet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Gedung Utama [ Halaman]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Gedung Utama</v>
      </c>
      <c r="I676" s="86" t="str">
        <f ca="1" t="shared" si="661"/>
        <v> Halaman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Security [Security Functions]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Security</v>
      </c>
      <c r="I677" s="86" t="str">
        <f ca="1" t="shared" si="661"/>
        <v>Security Functions</v>
      </c>
      <c r="J677" s="86" t="str">
        <f ca="1" t="shared" si="2"/>
        <v>SECURITY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Gedung Pameran [Ruangan 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Gedung Pameran</v>
      </c>
      <c r="I678" s="86" t="str">
        <f ca="1" t="shared" si="661"/>
        <v>Ruangan </v>
      </c>
      <c r="J678" s="86" t="str">
        <f ca="1" t="shared" si="2"/>
        <v>CLEANING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Gedung Pameran [Toilet]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Gedung Pameran</v>
      </c>
      <c r="I679" s="86" t="str">
        <f ca="1" t="shared" si="661"/>
        <v>Toilet</v>
      </c>
      <c r="J679" s="86" t="str">
        <f ca="1" t="shared" si="2"/>
        <v>CLEANING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Gedung Pameran [ Halaman]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Gedung Pameran</v>
      </c>
      <c r="I680" s="86" t="str">
        <f ca="1" t="shared" si="661"/>
        <v> Halaman</v>
      </c>
      <c r="J680" s="86" t="str">
        <f ca="1" t="shared" si="2"/>
        <v>CLEANING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Gedung Utama [Ruang Tamu]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Gedung Utama</v>
      </c>
      <c r="I681" s="86" t="str">
        <f ca="1" t="shared" si="661"/>
        <v>Ruang Tamu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Gedung Utama [ Ruang Penyimpanan Artefak]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Gedung Utama</v>
      </c>
      <c r="I682" s="86" t="str">
        <f ca="1" t="shared" si="661"/>
        <v> Ruang Penyimpanan Artefak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Gedung Utama [ Ruang Kerja]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Gedung Utama</v>
      </c>
      <c r="I683" s="86" t="str">
        <f ca="1" t="shared" si="661"/>
        <v> Ruang Kerja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Gedung Utama [ Toilet]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Gedung Utama</v>
      </c>
      <c r="I684" s="86" t="str">
        <f ca="1" t="shared" si="661"/>
        <v> Toilet</v>
      </c>
      <c r="J684" s="86" t="str">
        <f ca="1" t="shared" si="2"/>
        <v>CLEANING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Gedung Utama [ Halaman]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Gedung Utama</v>
      </c>
      <c r="I685" s="86" t="str">
        <f ca="1" t="shared" si="661"/>
        <v> Halaman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Security</v>
      </c>
      <c r="I686" s="86" t="str">
        <f ca="1" t="shared" si="661"/>
        <v>Security Functions</v>
      </c>
      <c r="J686" s="86" t="str">
        <f ca="1" t="shared" si="2"/>
        <v>SECURITY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Gedung Pameran [Ruangan 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Gedung Pameran</v>
      </c>
      <c r="I687" s="86" t="str">
        <f ca="1" t="shared" si="661"/>
        <v>Ruangan </v>
      </c>
      <c r="J687" s="86" t="str">
        <f ca="1" t="shared" si="2"/>
        <v>CLEANING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Gedung Pameran [Toilet]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Gedung Pameran</v>
      </c>
      <c r="I688" s="86" t="str">
        <f ca="1" t="shared" si="661"/>
        <v>Toilet</v>
      </c>
      <c r="J688" s="86" t="str">
        <f ca="1" t="shared" si="2"/>
        <v>CLEANING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Gedung Pameran [ Halaman]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Gedung Pameran</v>
      </c>
      <c r="I689" s="86" t="str">
        <f ca="1" t="shared" si="661"/>
        <v> Halaman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Gedung Utama [Ruang Tamu]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Gedung Utama</v>
      </c>
      <c r="I690" s="86" t="str">
        <f ca="1" t="shared" si="661"/>
        <v>Ruang Tamu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Gedung Utama [ Ruang Penyimpanan Artefak]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Gedung Utama</v>
      </c>
      <c r="I691" s="86" t="str">
        <f ca="1" t="shared" si="661"/>
        <v> Ruang Penyimpanan Artefak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Gedung Utama [ Ruang Kerja]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Gedung Utama</v>
      </c>
      <c r="I692" s="86" t="str">
        <f ca="1" t="shared" si="661"/>
        <v> Ruang Kerja</v>
      </c>
      <c r="J692" s="86" t="str">
        <f ca="1" t="shared" si="2"/>
        <v>CLEANING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Gedung Utama [ Toilet]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Gedung Utama</v>
      </c>
      <c r="I693" s="86" t="str">
        <f ca="1" t="shared" si="661"/>
        <v> Toilet</v>
      </c>
      <c r="J693" s="86" t="str">
        <f ca="1" t="shared" si="2"/>
        <v>CLEANING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Gedung Utama [ Halaman]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Gedung Utama</v>
      </c>
      <c r="I694" s="86" t="str">
        <f ca="1" t="shared" si="661"/>
        <v> Halaman</v>
      </c>
      <c r="J694" s="86" t="str">
        <f ca="1" t="shared" si="2"/>
        <v>CLEANING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Security [Security Functions]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Security</v>
      </c>
      <c r="I695" s="86" t="str">
        <f ca="1" t="shared" si="661"/>
        <v>Security Functions</v>
      </c>
      <c r="J695" s="86" t="str">
        <f ca="1" t="shared" si="2"/>
        <v>SECURITY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Gedung Pameran [Ruangan 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Gedung Pameran</v>
      </c>
      <c r="I696" s="86" t="str">
        <f ca="1" t="shared" si="661"/>
        <v>Ruangan 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Gedung Pameran [Toilet]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Gedung Pameran</v>
      </c>
      <c r="I697" s="86" t="str">
        <f ca="1" t="shared" si="661"/>
        <v>Toilet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Gedung Pameran [ Halaman]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Gedung Pameran</v>
      </c>
      <c r="I698" s="86" t="str">
        <f ca="1" t="shared" si="661"/>
        <v> Halaman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Gedung Utama [Ruang Tamu]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Gedung Utama</v>
      </c>
      <c r="I699" s="86" t="str">
        <f ca="1" t="shared" si="661"/>
        <v>Ruang Tamu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Gedung Utama [ Ruang Penyimpanan Artefak]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Gedung Utama</v>
      </c>
      <c r="I700" s="86" t="str">
        <f ca="1" t="shared" si="661"/>
        <v> Ruang Penyimpanan Artefak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Gedung Utama [ Ruang Kerja]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Gedung Utama</v>
      </c>
      <c r="I701" s="86" t="str">
        <f ca="1" t="shared" si="661"/>
        <v> Ruang Kerja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Gedung Utama [ Toilet]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Gedung Utama</v>
      </c>
      <c r="I702" s="86" t="str">
        <f ca="1" t="shared" si="661"/>
        <v> Toilet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Gedung Utama [ Halaman]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Gedung Utama</v>
      </c>
      <c r="I703" s="86" t="str">
        <f ca="1" t="shared" si="661"/>
        <v> Halaman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Security</v>
      </c>
      <c r="I704" s="86" t="str">
        <f ca="1" t="shared" si="661"/>
        <v>Security Functions</v>
      </c>
      <c r="J704" s="86" t="str">
        <f ca="1" t="shared" si="2"/>
        <v>SECURITY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Gedung Pameran [Ruangan 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Gedung Pameran</v>
      </c>
      <c r="I705" s="86" t="str">
        <f ca="1" t="shared" si="661"/>
        <v>Ruangan </v>
      </c>
      <c r="J705" s="86" t="str">
        <f ca="1" t="shared" si="2"/>
        <v>CLEANING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Gedung Pameran [Toilet]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Gedung Pameran</v>
      </c>
      <c r="I706" s="86" t="str">
        <f ca="1" t="shared" si="661"/>
        <v>Toilet</v>
      </c>
      <c r="J706" s="86" t="str">
        <f ca="1" t="shared" si="2"/>
        <v>CLEANING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Gedung Pameran [ Halaman]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Gedung Pameran</v>
      </c>
      <c r="I707" s="86" t="str">
        <f ca="1" t="shared" ref="I707:I770" si="726">MID(F707,FIND("[",F707)+1,LEN(F707)-FIND("[",F707)-1)</f>
        <v> Halaman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Gedung Utama [Ruang Tamu]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Gedung Utama</v>
      </c>
      <c r="I708" s="86" t="str">
        <f ca="1" t="shared" si="726"/>
        <v>Ruang Tamu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Gedung Utama [ Ruang Penyimpanan Artefak]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Gedung Utama</v>
      </c>
      <c r="I709" s="86" t="str">
        <f ca="1" t="shared" si="726"/>
        <v> Ruang Penyimpanan Artefak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Gedung Utama [ Ruang Kerja]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Gedung Utama</v>
      </c>
      <c r="I710" s="86" t="str">
        <f ca="1" t="shared" si="726"/>
        <v> Ruang Kerja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Gedung Utama [ Toilet]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Gedung Utama</v>
      </c>
      <c r="I711" s="86" t="str">
        <f ca="1" t="shared" si="726"/>
        <v> Toilet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Gedung Utama [ Halaman]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Gedung Utama</v>
      </c>
      <c r="I712" s="86" t="str">
        <f ca="1" t="shared" si="726"/>
        <v> Halaman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Security [Security Functions]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Security</v>
      </c>
      <c r="I713" s="86" t="str">
        <f ca="1" t="shared" si="726"/>
        <v>Security Functions</v>
      </c>
      <c r="J713" s="86" t="str">
        <f ca="1" t="shared" si="2"/>
        <v>SECURITY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Gedung Pameran [Ruangan 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Gedung Pameran</v>
      </c>
      <c r="I714" s="86" t="str">
        <f ca="1" t="shared" si="726"/>
        <v>Ruangan 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Gedung Pameran [Toilet]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Gedung Pameran</v>
      </c>
      <c r="I715" s="86" t="str">
        <f ca="1" t="shared" si="726"/>
        <v>Toilet</v>
      </c>
      <c r="J715" s="86" t="str">
        <f ca="1" t="shared" si="2"/>
        <v>CLEANING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Gedung Pameran [ Halaman]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Gedung Pameran</v>
      </c>
      <c r="I716" s="86" t="str">
        <f ca="1" t="shared" si="726"/>
        <v> Halaman</v>
      </c>
      <c r="J716" s="86" t="str">
        <f ca="1" t="shared" si="2"/>
        <v>CLEANING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Gedung Utama [Ruang Tamu]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Gedung Utama</v>
      </c>
      <c r="I717" s="86" t="str">
        <f ca="1" t="shared" si="726"/>
        <v>Ruang Tamu</v>
      </c>
      <c r="J717" s="86" t="str">
        <f ca="1" t="shared" si="2"/>
        <v>CLEANING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Gedung Utama [ Ruang Penyimpanan Artefak]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Gedung Utama</v>
      </c>
      <c r="I718" s="86" t="str">
        <f ca="1" t="shared" si="726"/>
        <v> Ruang Penyimpanan Artefak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Gedung Utama [ Ruang Kerja]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Gedung Utama</v>
      </c>
      <c r="I719" s="86" t="str">
        <f ca="1" t="shared" si="726"/>
        <v> Ruang Kerja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Gedung Utama [ Toilet]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Gedung Utama</v>
      </c>
      <c r="I720" s="86" t="str">
        <f ca="1" t="shared" si="726"/>
        <v> Toilet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Gedung Utama [ Halaman]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Gedung Utama</v>
      </c>
      <c r="I721" s="86" t="str">
        <f ca="1" t="shared" si="726"/>
        <v> Halaman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Security</v>
      </c>
      <c r="I722" s="86" t="str">
        <f ca="1" t="shared" si="726"/>
        <v>Security Functions</v>
      </c>
      <c r="J722" s="86" t="str">
        <f ca="1" t="shared" si="2"/>
        <v>SECURITY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Gedung Pameran [Ruangan 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Gedung Pameran</v>
      </c>
      <c r="I723" s="86" t="str">
        <f ca="1" t="shared" si="726"/>
        <v>Ruangan </v>
      </c>
      <c r="J723" s="86" t="str">
        <f ca="1" t="shared" si="2"/>
        <v>CLEANING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Gedung Pameran [Toilet]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Gedung Pameran</v>
      </c>
      <c r="I724" s="86" t="str">
        <f ca="1" t="shared" si="726"/>
        <v>Toilet</v>
      </c>
      <c r="J724" s="86" t="str">
        <f ca="1" t="shared" si="2"/>
        <v>CLEANING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Gedung Pameran [ Halaman]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Gedung Pameran</v>
      </c>
      <c r="I725" s="86" t="str">
        <f ca="1" t="shared" si="726"/>
        <v> Halaman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Gedung Utama [Ruang Tamu]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Gedung Utama</v>
      </c>
      <c r="I726" s="86" t="str">
        <f ca="1" t="shared" si="726"/>
        <v>Ruang Tamu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Gedung Utama [ Ruang Penyimpanan Artefak]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Gedung Utama</v>
      </c>
      <c r="I727" s="86" t="str">
        <f ca="1" t="shared" si="726"/>
        <v> Ruang Penyimpanan Artefak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Gedung Utama [ Ruang Kerja]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Gedung Utama</v>
      </c>
      <c r="I728" s="86" t="str">
        <f ca="1" t="shared" si="726"/>
        <v> Ruang Kerja</v>
      </c>
      <c r="J728" s="86" t="str">
        <f ca="1" t="shared" si="2"/>
        <v>CLEANING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Gedung Utama [ Toilet]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Gedung Utama</v>
      </c>
      <c r="I729" s="86" t="str">
        <f ca="1" t="shared" si="726"/>
        <v> Toilet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Gedung Utama [ Halaman]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Gedung Utama</v>
      </c>
      <c r="I730" s="86" t="str">
        <f ca="1" t="shared" si="726"/>
        <v> Halaman</v>
      </c>
      <c r="J730" s="86" t="str">
        <f ca="1" t="shared" si="2"/>
        <v>CLEANING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Security [Security Functions]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Security</v>
      </c>
      <c r="I731" s="86" t="str">
        <f ca="1" t="shared" si="726"/>
        <v>Security Functions</v>
      </c>
      <c r="J731" s="86" t="str">
        <f ca="1" t="shared" si="2"/>
        <v>SECURITY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Gedung Pameran [Ruangan 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Gedung Pameran</v>
      </c>
      <c r="I732" s="86" t="str">
        <f ca="1" t="shared" si="726"/>
        <v>Ruangan </v>
      </c>
      <c r="J732" s="86" t="str">
        <f ca="1" t="shared" si="2"/>
        <v>CLEANING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Gedung Pameran [Toilet]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Gedung Pameran</v>
      </c>
      <c r="I733" s="86" t="str">
        <f ca="1" t="shared" si="726"/>
        <v>Toilet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Gedung Pameran [ Halaman]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Gedung Pameran</v>
      </c>
      <c r="I734" s="86" t="str">
        <f ca="1" t="shared" si="726"/>
        <v> Halaman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Gedung Utama [Ruang Tamu]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Gedung Utama</v>
      </c>
      <c r="I735" s="86" t="str">
        <f ca="1" t="shared" si="726"/>
        <v>Ruang Tamu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Gedung Utama [ Ruang Penyimpanan Artefak]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Gedung Utama</v>
      </c>
      <c r="I736" s="86" t="str">
        <f ca="1" t="shared" si="726"/>
        <v> Ruang Penyimpanan Artefak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Gedung Utama [ Ruang Kerja]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Gedung Utama</v>
      </c>
      <c r="I737" s="86" t="str">
        <f ca="1" t="shared" si="726"/>
        <v> Ruang Kerja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Gedung Utama [ Toilet]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Gedung Utama</v>
      </c>
      <c r="I738" s="86" t="str">
        <f ca="1" t="shared" si="726"/>
        <v> Toilet</v>
      </c>
      <c r="J738" s="86" t="str">
        <f ca="1" t="shared" si="2"/>
        <v>CLEANING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Gedung Utama [ Halaman]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Gedung Utama</v>
      </c>
      <c r="I739" s="86" t="str">
        <f ca="1" t="shared" si="726"/>
        <v> Halaman</v>
      </c>
      <c r="J739" s="86" t="str">
        <f ca="1" t="shared" si="2"/>
        <v>CLEANING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Security [Security Functions]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Security</v>
      </c>
      <c r="I740" s="86" t="str">
        <f ca="1" t="shared" si="726"/>
        <v>Security Functions</v>
      </c>
      <c r="J740" s="86" t="str">
        <f ca="1" t="shared" si="2"/>
        <v>SECURITY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Gedung Pameran [Ruangan 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Gedung Pameran</v>
      </c>
      <c r="I741" s="86" t="str">
        <f ca="1" t="shared" si="726"/>
        <v>Ruangan 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Gedung Pameran [Toilet]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Gedung Pameran</v>
      </c>
      <c r="I742" s="86" t="str">
        <f ca="1" t="shared" si="726"/>
        <v>Toilet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Gedung Pameran [ Halaman]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Gedung Pameran</v>
      </c>
      <c r="I743" s="86" t="str">
        <f ca="1" t="shared" si="726"/>
        <v> Halaman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Gedung Utama [Ruang Tamu]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Gedung Utama</v>
      </c>
      <c r="I744" s="86" t="str">
        <f ca="1" t="shared" si="726"/>
        <v>Ruang Tamu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Gedung Utama [ Ruang Penyimpanan Artefak]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Gedung Utama</v>
      </c>
      <c r="I745" s="86" t="str">
        <f ca="1" t="shared" si="726"/>
        <v> Ruang Penyimpanan Artefak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Gedung Utama [ Ruang Kerja]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Gedung Utama</v>
      </c>
      <c r="I746" s="86" t="str">
        <f ca="1" t="shared" si="726"/>
        <v> Ruang Kerja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Gedung Utama [ Toilet]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Gedung Utama</v>
      </c>
      <c r="I747" s="86" t="str">
        <f ca="1" t="shared" si="726"/>
        <v> Toilet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Gedung Utama [ Halaman]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Gedung Utama</v>
      </c>
      <c r="I748" s="86" t="str">
        <f ca="1" t="shared" si="726"/>
        <v> Halaman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Security [Security Functions]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Security</v>
      </c>
      <c r="I749" s="86" t="str">
        <f ca="1" t="shared" si="726"/>
        <v>Security Functions</v>
      </c>
      <c r="J749" s="86" t="str">
        <f ca="1" t="shared" si="2"/>
        <v>SECURITY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Gedung Pameran [Ruangan 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Gedung Pameran</v>
      </c>
      <c r="I750" s="86" t="str">
        <f ca="1" t="shared" si="726"/>
        <v>Ruangan </v>
      </c>
      <c r="J750" s="86" t="str">
        <f ca="1" t="shared" si="2"/>
        <v>CLEANING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Gedung Pameran [Toilet]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Gedung Pameran</v>
      </c>
      <c r="I751" s="86" t="str">
        <f ca="1" t="shared" si="726"/>
        <v>Toilet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Gedung Pameran [ Halaman]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Gedung Pameran</v>
      </c>
      <c r="I752" s="86" t="str">
        <f ca="1" t="shared" si="726"/>
        <v> Halaman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Gedung Utama [Ruang Tamu]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Gedung Utama</v>
      </c>
      <c r="I753" s="86" t="str">
        <f ca="1" t="shared" si="726"/>
        <v>Ruang Tamu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Gedung Utama [ Ruang Penyimpanan Artefak]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Gedung Utama</v>
      </c>
      <c r="I754" s="86" t="str">
        <f ca="1" t="shared" si="726"/>
        <v> Ruang Penyimpanan Artefak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Gedung Utama [ Ruang Kerja]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Gedung Utama</v>
      </c>
      <c r="I755" s="86" t="str">
        <f ca="1" t="shared" si="726"/>
        <v> Ruang Kerja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Gedung Utama [ Toilet]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Gedung Utama</v>
      </c>
      <c r="I756" s="86" t="str">
        <f ca="1" t="shared" si="726"/>
        <v> Toilet</v>
      </c>
      <c r="J756" s="86" t="str">
        <f ca="1" t="shared" si="2"/>
        <v>CLEANING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Gedung Utama [ Halaman]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Gedung Utama</v>
      </c>
      <c r="I757" s="86" t="str">
        <f ca="1" t="shared" si="726"/>
        <v> Halaman</v>
      </c>
      <c r="J757" s="86" t="str">
        <f ca="1" t="shared" si="2"/>
        <v>CLEANING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Security</v>
      </c>
      <c r="I758" s="86" t="str">
        <f ca="1" t="shared" si="726"/>
        <v>Security Functions</v>
      </c>
      <c r="J758" s="86" t="str">
        <f ca="1" t="shared" si="2"/>
        <v>SECURITY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Gedung Pameran [Ruangan 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Gedung Pameran</v>
      </c>
      <c r="I759" s="86" t="str">
        <f ca="1" t="shared" si="726"/>
        <v>Ruangan </v>
      </c>
      <c r="J759" s="86" t="str">
        <f ca="1" t="shared" si="2"/>
        <v>CLEANING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Gedung Pameran [Toilet]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Gedung Pameran</v>
      </c>
      <c r="I760" s="86" t="str">
        <f ca="1" t="shared" si="726"/>
        <v>Toilet</v>
      </c>
      <c r="J760" s="86" t="str">
        <f ca="1" t="shared" si="2"/>
        <v>CLEANING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Gedung Pameran [ Halaman]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Gedung Pameran</v>
      </c>
      <c r="I761" s="86" t="str">
        <f ca="1" t="shared" si="726"/>
        <v> Halaman</v>
      </c>
      <c r="J761" s="86" t="str">
        <f ca="1" t="shared" si="2"/>
        <v>CLEANING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Gedung Utama [Ruang Tamu]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Gedung Utama</v>
      </c>
      <c r="I762" s="86" t="str">
        <f ca="1" t="shared" si="726"/>
        <v>Ruang Tamu</v>
      </c>
      <c r="J762" s="86" t="str">
        <f ca="1" t="shared" si="2"/>
        <v>CLEANING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Gedung Utama [ Ruang Penyimpanan Artefak]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Gedung Utama</v>
      </c>
      <c r="I763" s="86" t="str">
        <f ca="1" t="shared" si="726"/>
        <v> Ruang Penyimpanan Artefak</v>
      </c>
      <c r="J763" s="86" t="str">
        <f ca="1" t="shared" si="2"/>
        <v>CLEANING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Gedung Utama [ Ruang Kerja]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Gedung Utama</v>
      </c>
      <c r="I764" s="86" t="str">
        <f ca="1" t="shared" si="726"/>
        <v> Ruang Kerja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Gedung Utama [ Toilet]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Gedung Utama</v>
      </c>
      <c r="I765" s="86" t="str">
        <f ca="1" t="shared" si="726"/>
        <v> Toilet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Gedung Utama [ Halaman]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Gedung Utama</v>
      </c>
      <c r="I766" s="86" t="str">
        <f ca="1" t="shared" si="726"/>
        <v> Halaman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Security</v>
      </c>
      <c r="I767" s="86" t="str">
        <f ca="1" t="shared" si="726"/>
        <v>Security Functions</v>
      </c>
      <c r="J767" s="86" t="str">
        <f ca="1" t="shared" si="2"/>
        <v>SECURITY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Gedung Pameran [Ruangan 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Gedung Pameran</v>
      </c>
      <c r="I768" s="86" t="str">
        <f ca="1" t="shared" si="726"/>
        <v>Ruangan 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Gedung Pameran [Toilet]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Gedung Pameran</v>
      </c>
      <c r="I769" s="86" t="str">
        <f ca="1" t="shared" si="726"/>
        <v>Toilet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Gedung Pameran [ Halaman]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Gedung Pameran</v>
      </c>
      <c r="I770" s="86" t="str">
        <f ca="1" t="shared" si="726"/>
        <v> Halaman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Gedung Utama [Ruang Tamu]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Gedung Utama</v>
      </c>
      <c r="I771" s="86" t="str">
        <f ca="1" t="shared" ref="I771:I834" si="791">MID(F771,FIND("[",F771)+1,LEN(F771)-FIND("[",F771)-1)</f>
        <v>Ruang Tamu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Gedung Utama [ Ruang Penyimpanan Artefak]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Gedung Utama</v>
      </c>
      <c r="I772" s="86" t="str">
        <f ca="1" t="shared" si="791"/>
        <v> Ruang Penyimpanan Artefak</v>
      </c>
      <c r="J772" s="86" t="str">
        <f ca="1" t="shared" si="2"/>
        <v>CLEANING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Gedung Utama [ Ruang Kerja]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Gedung Utama</v>
      </c>
      <c r="I773" s="86" t="str">
        <f ca="1" t="shared" si="791"/>
        <v> Ruang Kerja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Gedung Utama [ Toilet]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Gedung Utama</v>
      </c>
      <c r="I774" s="86" t="str">
        <f ca="1" t="shared" si="791"/>
        <v> Toilet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Gedung Utama [ Halaman]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Gedung Utama</v>
      </c>
      <c r="I775" s="86" t="str">
        <f ca="1" t="shared" si="791"/>
        <v> Halaman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Security [Security Functions]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Security</v>
      </c>
      <c r="I776" s="86" t="str">
        <f ca="1" t="shared" si="791"/>
        <v>Security Functions</v>
      </c>
      <c r="J776" s="86" t="str">
        <f ca="1" t="shared" si="2"/>
        <v>SECURITY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Gedung Pameran [Ruangan 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Gedung Pameran</v>
      </c>
      <c r="I777" s="86" t="str">
        <f ca="1" t="shared" si="791"/>
        <v>Ruangan 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Gedung Pameran [Toilet]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Gedung Pameran</v>
      </c>
      <c r="I778" s="86" t="str">
        <f ca="1" t="shared" si="791"/>
        <v>Toilet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Gedung Pameran [ Halaman]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Gedung Pameran</v>
      </c>
      <c r="I779" s="86" t="str">
        <f ca="1" t="shared" si="791"/>
        <v> Halaman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Gedung Utama [Ruang Tamu]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Gedung Utama</v>
      </c>
      <c r="I780" s="86" t="str">
        <f ca="1" t="shared" si="791"/>
        <v>Ruang Tamu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Gedung Utama [ Ruang Penyimpanan Artefak]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Gedung Utama</v>
      </c>
      <c r="I781" s="86" t="str">
        <f ca="1" t="shared" si="791"/>
        <v> Ruang Penyimpanan Artefak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Gedung Utama [ Ruang Kerja]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Gedung Utama</v>
      </c>
      <c r="I782" s="86" t="str">
        <f ca="1" t="shared" si="791"/>
        <v> Ruang Kerja</v>
      </c>
      <c r="J782" s="86" t="str">
        <f ca="1" t="shared" si="2"/>
        <v>CLEANING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Gedung Utama [ Toilet]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Gedung Utama</v>
      </c>
      <c r="I783" s="86" t="str">
        <f ca="1" t="shared" si="791"/>
        <v> Toilet</v>
      </c>
      <c r="J783" s="86" t="str">
        <f ca="1" t="shared" si="2"/>
        <v>CLEANING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Gedung Utama [ Halaman]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Gedung Utama</v>
      </c>
      <c r="I784" s="86" t="str">
        <f ca="1" t="shared" si="791"/>
        <v> Halaman</v>
      </c>
      <c r="J784" s="86" t="str">
        <f ca="1" t="shared" si="2"/>
        <v>CLEANING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Security [Security Functions]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Security</v>
      </c>
      <c r="I785" s="86" t="str">
        <f ca="1" t="shared" si="791"/>
        <v>Security Functions</v>
      </c>
      <c r="J785" s="86" t="str">
        <f ca="1" t="shared" si="2"/>
        <v>SECURITY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Gedung Pameran [Ruangan 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Gedung Pameran</v>
      </c>
      <c r="I786" s="86" t="str">
        <f ca="1" t="shared" si="791"/>
        <v>Ruangan </v>
      </c>
      <c r="J786" s="86" t="str">
        <f ca="1" t="shared" si="2"/>
        <v>CLEANING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Gedung Pameran [Toilet]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Gedung Pameran</v>
      </c>
      <c r="I787" s="86" t="str">
        <f ca="1" t="shared" si="791"/>
        <v>Toilet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Gedung Pameran [ Halaman]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Gedung Pameran</v>
      </c>
      <c r="I788" s="86" t="str">
        <f ca="1" t="shared" si="791"/>
        <v> Halaman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Gedung Utama [Ruang Tamu]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Gedung Utama</v>
      </c>
      <c r="I789" s="86" t="str">
        <f ca="1" t="shared" si="791"/>
        <v>Ruang Tamu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Gedung Utama [ Ruang Penyimpanan Artefak]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Gedung Utama</v>
      </c>
      <c r="I790" s="86" t="str">
        <f ca="1" t="shared" si="791"/>
        <v> Ruang Penyimpanan Artefak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Gedung Utama [ Ruang Kerja]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Gedung Utama</v>
      </c>
      <c r="I791" s="86" t="str">
        <f ca="1" t="shared" si="791"/>
        <v> Ruang Kerja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Gedung Utama [ Toilet]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Gedung Utama</v>
      </c>
      <c r="I792" s="86" t="str">
        <f ca="1" t="shared" si="791"/>
        <v> Toilet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Gedung Utama [ Halaman]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Gedung Utama</v>
      </c>
      <c r="I793" s="86" t="str">
        <f ca="1" t="shared" si="791"/>
        <v> Halaman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Security</v>
      </c>
      <c r="I794" s="86" t="str">
        <f ca="1" t="shared" si="791"/>
        <v>Security Functions</v>
      </c>
      <c r="J794" s="86" t="str">
        <f ca="1" t="shared" si="2"/>
        <v>SECURITY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Gedung Pameran [Ruangan 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Gedung Pameran</v>
      </c>
      <c r="I795" s="86" t="str">
        <f ca="1" t="shared" si="791"/>
        <v>Ruangan </v>
      </c>
      <c r="J795" s="86" t="str">
        <f ca="1" t="shared" si="2"/>
        <v>CLEANING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Gedung Pameran [Toilet]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Gedung Pameran</v>
      </c>
      <c r="I796" s="86" t="str">
        <f ca="1" t="shared" si="791"/>
        <v>Toilet</v>
      </c>
      <c r="J796" s="86" t="str">
        <f ca="1" t="shared" si="2"/>
        <v>CLEANING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Gedung Pameran [ Halaman]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Gedung Pameran</v>
      </c>
      <c r="I797" s="86" t="str">
        <f ca="1" t="shared" si="791"/>
        <v> Halaman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Gedung Utama [Ruang Tamu]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Gedung Utama</v>
      </c>
      <c r="I798" s="86" t="str">
        <f ca="1" t="shared" si="791"/>
        <v>Ruang Tamu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Gedung Utama [ Ruang Penyimpanan Artefak]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Gedung Utama</v>
      </c>
      <c r="I799" s="86" t="str">
        <f ca="1" t="shared" si="791"/>
        <v> Ruang Penyimpanan Artefak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Gedung Utama [ Ruang Kerja]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Gedung Utama</v>
      </c>
      <c r="I800" s="86" t="str">
        <f ca="1" t="shared" si="791"/>
        <v> Ruang Kerja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Gedung Utama [ Toilet]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Gedung Utama</v>
      </c>
      <c r="I801" s="86" t="str">
        <f ca="1" t="shared" si="791"/>
        <v> Toilet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Gedung Utama [ Halaman]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Gedung Utama</v>
      </c>
      <c r="I802" s="86" t="str">
        <f ca="1" t="shared" si="791"/>
        <v> Halaman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Security [Security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Security</v>
      </c>
      <c r="I803" s="86" t="str">
        <f ca="1" t="shared" si="791"/>
        <v>Security Functions</v>
      </c>
      <c r="J803" s="86" t="str">
        <f ca="1" t="shared" si="2"/>
        <v>SECURITY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Gedung Pameran [Ruangan 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Gedung Pameran</v>
      </c>
      <c r="I804" s="86" t="str">
        <f ca="1" t="shared" si="791"/>
        <v>Ruangan 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Gedung Pameran [Toilet]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Gedung Pameran</v>
      </c>
      <c r="I805" s="86" t="str">
        <f ca="1" t="shared" si="791"/>
        <v>Toilet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Gedung Pameran [ Halaman]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Gedung Pameran</v>
      </c>
      <c r="I806" s="86" t="str">
        <f ca="1" t="shared" si="791"/>
        <v> Halaman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Gedung Utama [Ruang Tamu]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Gedung Utama</v>
      </c>
      <c r="I807" s="86" t="str">
        <f ca="1" t="shared" si="791"/>
        <v>Ruang Tamu</v>
      </c>
      <c r="J807" s="86" t="str">
        <f ca="1" t="shared" si="2"/>
        <v>CLEANING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Gedung Utama [ Ruang Penyimpanan Artefak]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Gedung Utama</v>
      </c>
      <c r="I808" s="86" t="str">
        <f ca="1" t="shared" si="791"/>
        <v> Ruang Penyimpanan Artefak</v>
      </c>
      <c r="J808" s="86" t="str">
        <f ca="1" t="shared" si="2"/>
        <v>CLEANING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Gedung Utama [ Ruang Kerja]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Gedung Utama</v>
      </c>
      <c r="I809" s="86" t="str">
        <f ca="1" t="shared" si="791"/>
        <v> Ruang Kerja</v>
      </c>
      <c r="J809" s="86" t="str">
        <f ca="1" t="shared" si="2"/>
        <v>CLEANING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Gedung Utama [ Toilet]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Gedung Utama</v>
      </c>
      <c r="I810" s="86" t="str">
        <f ca="1" t="shared" si="791"/>
        <v> Toilet</v>
      </c>
      <c r="J810" s="86" t="str">
        <f ca="1" t="shared" si="2"/>
        <v>CLEANING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Gedung Utama [ Halaman]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Gedung Utama</v>
      </c>
      <c r="I811" s="86" t="str">
        <f ca="1" t="shared" si="791"/>
        <v> Halaman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Security [Security Functions]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Security</v>
      </c>
      <c r="I812" s="86" t="str">
        <f ca="1" t="shared" si="791"/>
        <v>Security Functions</v>
      </c>
      <c r="J812" s="86" t="str">
        <f ca="1" t="shared" si="2"/>
        <v>SECURITY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Gedung Pameran [Ruangan 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Gedung Pameran</v>
      </c>
      <c r="I813" s="86" t="str">
        <f ca="1" t="shared" si="791"/>
        <v>Ruangan 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Gedung Pameran [Toilet]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Gedung Pameran</v>
      </c>
      <c r="I814" s="86" t="str">
        <f ca="1" t="shared" si="791"/>
        <v>Toilet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Gedung Pameran [ Halaman]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Gedung Pameran</v>
      </c>
      <c r="I815" s="86" t="str">
        <f ca="1" t="shared" si="791"/>
        <v> Halaman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Gedung Utama [Ruang Tamu]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Gedung Utama</v>
      </c>
      <c r="I816" s="86" t="str">
        <f ca="1" t="shared" si="791"/>
        <v>Ruang Tamu</v>
      </c>
      <c r="J816" s="86" t="str">
        <f ca="1" t="shared" si="2"/>
        <v>CLEANING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Gedung Utama [ Ruang Penyimpanan Artefak]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Gedung Utama</v>
      </c>
      <c r="I817" s="86" t="str">
        <f ca="1" t="shared" si="791"/>
        <v> Ruang Penyimpanan Artefak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Gedung Utama [ Ruang Kerja]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Gedung Utama</v>
      </c>
      <c r="I818" s="86" t="str">
        <f ca="1" t="shared" si="791"/>
        <v> Ruang Kerja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Gedung Utama [ Toilet]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Gedung Utama</v>
      </c>
      <c r="I819" s="86" t="str">
        <f ca="1" t="shared" si="791"/>
        <v> Toilet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Gedung Utama [ Halaman]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Gedung Utama</v>
      </c>
      <c r="I820" s="86" t="str">
        <f ca="1" t="shared" si="791"/>
        <v> Halaman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Security [Security Functions]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Security</v>
      </c>
      <c r="I821" s="86" t="str">
        <f ca="1" t="shared" si="791"/>
        <v>Security Functions</v>
      </c>
      <c r="J821" s="86" t="str">
        <f ca="1" t="shared" si="2"/>
        <v>SECURITY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Gedung Pameran [Ruangan 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Gedung Pameran</v>
      </c>
      <c r="I822" s="86" t="str">
        <f ca="1" t="shared" si="791"/>
        <v>Ruangan 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Gedung Pameran [Toilet]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Gedung Pameran</v>
      </c>
      <c r="I823" s="86" t="str">
        <f ca="1" t="shared" si="791"/>
        <v>Toilet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Gedung Pameran [ Halaman]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Gedung Pameran</v>
      </c>
      <c r="I824" s="86" t="str">
        <f ca="1" t="shared" si="791"/>
        <v> Halaman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Gedung Utama [Ruang Tamu]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Gedung Utama</v>
      </c>
      <c r="I825" s="86" t="str">
        <f ca="1" t="shared" si="791"/>
        <v>Ruang Tamu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Gedung Utama [ Ruang Penyimpanan Artefak]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Gedung Utama</v>
      </c>
      <c r="I826" s="86" t="str">
        <f ca="1" t="shared" si="791"/>
        <v> Ruang Penyimpanan Artefak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Gedung Utama [ Ruang Kerja]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Gedung Utama</v>
      </c>
      <c r="I827" s="86" t="str">
        <f ca="1" t="shared" si="791"/>
        <v> Ruang Kerja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Gedung Utama [ Toilet]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Gedung Utama</v>
      </c>
      <c r="I828" s="86" t="str">
        <f ca="1" t="shared" si="791"/>
        <v> Toilet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Gedung Utama [ Halaman]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Gedung Utama</v>
      </c>
      <c r="I829" s="86" t="str">
        <f ca="1" t="shared" si="791"/>
        <v> Halaman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Security</v>
      </c>
      <c r="I830" s="86" t="str">
        <f ca="1" t="shared" si="791"/>
        <v>Security Functions</v>
      </c>
      <c r="J830" s="86" t="str">
        <f ca="1" t="shared" si="2"/>
        <v>SECURITY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Gedung Pameran [Ruangan 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Gedung Pameran</v>
      </c>
      <c r="I831" s="86" t="str">
        <f ca="1" t="shared" si="791"/>
        <v>Ruangan </v>
      </c>
      <c r="J831" s="86" t="str">
        <f ca="1" t="shared" si="2"/>
        <v>CLEANING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Gedung Pameran [Toilet]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Gedung Pameran</v>
      </c>
      <c r="I832" s="86" t="str">
        <f ca="1" t="shared" si="791"/>
        <v>Toilet</v>
      </c>
      <c r="J832" s="86" t="str">
        <f ca="1" t="shared" si="2"/>
        <v>CLEANING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Gedung Pameran [ Halaman]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Gedung Pameran</v>
      </c>
      <c r="I833" s="86" t="str">
        <f ca="1" t="shared" si="791"/>
        <v> Halaman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Gedung Utama [Ruang Tamu]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Gedung Utama</v>
      </c>
      <c r="I834" s="86" t="str">
        <f ca="1" t="shared" si="791"/>
        <v>Ruang Tamu</v>
      </c>
      <c r="J834" s="86" t="str">
        <f ca="1" t="shared" si="2"/>
        <v>CLEANING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Gedung Utama [ Ruang Penyimpanan Artefak]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Gedung Utama</v>
      </c>
      <c r="I835" s="86" t="str">
        <f ca="1" t="shared" ref="I835:I898" si="856">MID(F835,FIND("[",F835)+1,LEN(F835)-FIND("[",F835)-1)</f>
        <v> Ruang Penyimpanan Artefak</v>
      </c>
      <c r="J835" s="86" t="str">
        <f ca="1" t="shared" si="2"/>
        <v>CLEANING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Gedung Utama [ Ruang Kerja]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Gedung Utama</v>
      </c>
      <c r="I836" s="86" t="str">
        <f ca="1" t="shared" si="856"/>
        <v> Ruang Kerja</v>
      </c>
      <c r="J836" s="86" t="str">
        <f ca="1" t="shared" si="2"/>
        <v>CLEANING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Gedung Utama [ Toilet]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Gedung Utama</v>
      </c>
      <c r="I837" s="86" t="str">
        <f ca="1" t="shared" si="856"/>
        <v> Toilet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Gedung Utama [ Halaman]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Gedung Utama</v>
      </c>
      <c r="I838" s="86" t="str">
        <f ca="1" t="shared" si="856"/>
        <v> Halaman</v>
      </c>
      <c r="J838" s="86" t="str">
        <f ca="1" t="shared" si="2"/>
        <v>CLEANING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Security [Security Functions]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Security</v>
      </c>
      <c r="I839" s="86" t="str">
        <f ca="1" t="shared" si="856"/>
        <v>Security Functions</v>
      </c>
      <c r="J839" s="86" t="str">
        <f ca="1" t="shared" si="2"/>
        <v>SECURITY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Gedung Pameran [Ruangan 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Gedung Pameran</v>
      </c>
      <c r="I840" s="86" t="str">
        <f ca="1" t="shared" si="856"/>
        <v>Ruangan 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Gedung Pameran [Toilet]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Gedung Pameran</v>
      </c>
      <c r="I841" s="86" t="str">
        <f ca="1" t="shared" si="856"/>
        <v>Toilet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Gedung Pameran [ Halaman]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Gedung Pameran</v>
      </c>
      <c r="I842" s="86" t="str">
        <f ca="1" t="shared" si="856"/>
        <v> Halaman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Gedung Utama [Ruang Tamu]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Gedung Utama</v>
      </c>
      <c r="I843" s="86" t="str">
        <f ca="1" t="shared" si="856"/>
        <v>Ruang Tamu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Gedung Utama [ Ruang Penyimpanan Artefak]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Gedung Utama</v>
      </c>
      <c r="I844" s="86" t="str">
        <f ca="1" t="shared" si="856"/>
        <v> Ruang Penyimpanan Artefak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Gedung Utama [ Ruang Kerja]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Gedung Utama</v>
      </c>
      <c r="I845" s="86" t="str">
        <f ca="1" t="shared" si="856"/>
        <v> Ruang Kerja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Gedung Utama [ Toilet]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Gedung Utama</v>
      </c>
      <c r="I846" s="86" t="str">
        <f ca="1" t="shared" si="856"/>
        <v> Toilet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Gedung Utama [ Halaman]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Gedung Utama</v>
      </c>
      <c r="I847" s="86" t="str">
        <f ca="1" t="shared" si="856"/>
        <v> Halaman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Security [Security Functions]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Security</v>
      </c>
      <c r="I848" s="86" t="str">
        <f ca="1" t="shared" si="856"/>
        <v>Security Functions</v>
      </c>
      <c r="J848" s="86" t="str">
        <f ca="1" t="shared" si="2"/>
        <v>SECURITY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Gedung Pameran [Ruangan 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Gedung Pameran</v>
      </c>
      <c r="I849" s="86" t="str">
        <f ca="1" t="shared" si="856"/>
        <v>Ruangan 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Gedung Pameran [Toilet]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Gedung Pameran</v>
      </c>
      <c r="I850" s="86" t="str">
        <f ca="1" t="shared" si="856"/>
        <v>Toilet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Gedung Pameran [ Halaman]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Gedung Pameran</v>
      </c>
      <c r="I851" s="86" t="str">
        <f ca="1" t="shared" si="856"/>
        <v> Halaman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Gedung Utama [Ruang Tamu]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Gedung Utama</v>
      </c>
      <c r="I852" s="86" t="str">
        <f ca="1" t="shared" si="856"/>
        <v>Ruang Tamu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Gedung Utama [ Ruang Penyimpanan Artefak]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Gedung Utama</v>
      </c>
      <c r="I853" s="86" t="str">
        <f ca="1" t="shared" si="856"/>
        <v> Ruang Penyimpanan Artefak</v>
      </c>
      <c r="J853" s="86" t="str">
        <f ca="1" t="shared" si="2"/>
        <v>CLEANING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Gedung Utama [ Ruang Kerja]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Gedung Utama</v>
      </c>
      <c r="I854" s="86" t="str">
        <f ca="1" t="shared" si="856"/>
        <v> Ruang Kerja</v>
      </c>
      <c r="J854" s="86" t="str">
        <f ca="1" t="shared" si="2"/>
        <v>CLEANING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Gedung Utama [ Toilet]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Gedung Utama</v>
      </c>
      <c r="I855" s="86" t="str">
        <f ca="1" t="shared" si="856"/>
        <v> Toilet</v>
      </c>
      <c r="J855" s="86" t="str">
        <f ca="1" t="shared" si="2"/>
        <v>CLEANING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Gedung Utama [ Halaman]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Gedung Utama</v>
      </c>
      <c r="I856" s="86" t="str">
        <f ca="1" t="shared" si="856"/>
        <v> Halaman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Security [Security Functions]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Security</v>
      </c>
      <c r="I857" s="86" t="str">
        <f ca="1" t="shared" si="856"/>
        <v>Security Functions</v>
      </c>
      <c r="J857" s="86" t="str">
        <f ca="1" t="shared" si="2"/>
        <v>SECURITY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Gedung Pameran [Ruangan 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Gedung Pameran</v>
      </c>
      <c r="I858" s="86" t="str">
        <f ca="1" t="shared" si="856"/>
        <v>Ruangan 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Gedung Pameran [Toilet]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Gedung Pameran</v>
      </c>
      <c r="I859" s="86" t="str">
        <f ca="1" t="shared" si="856"/>
        <v>Toilet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Gedung Pameran [ Halaman]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Gedung Pameran</v>
      </c>
      <c r="I860" s="86" t="str">
        <f ca="1" t="shared" si="856"/>
        <v> Halaman</v>
      </c>
      <c r="J860" s="86" t="str">
        <f ca="1" t="shared" si="2"/>
        <v>CLEANING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Gedung Utama [Ruang Tamu]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Gedung Utama</v>
      </c>
      <c r="I861" s="86" t="str">
        <f ca="1" t="shared" si="856"/>
        <v>Ruang Tamu</v>
      </c>
      <c r="J861" s="86" t="str">
        <f ca="1" t="shared" si="2"/>
        <v>CLEANING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Gedung Utama [ Ruang Penyimpanan Artefak]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Gedung Utama</v>
      </c>
      <c r="I862" s="86" t="str">
        <f ca="1" t="shared" si="856"/>
        <v> Ruang Penyimpanan Artefak</v>
      </c>
      <c r="J862" s="86" t="str">
        <f ca="1" t="shared" si="2"/>
        <v>CLEANING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Gedung Utama [ Ruang Kerja]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Gedung Utama</v>
      </c>
      <c r="I863" s="86" t="str">
        <f ca="1" t="shared" si="856"/>
        <v> Ruang Kerja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Gedung Utama [ Toilet]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Gedung Utama</v>
      </c>
      <c r="I864" s="86" t="str">
        <f ca="1" t="shared" si="856"/>
        <v> Toilet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Gedung Utama [ Halaman]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Gedung Utama</v>
      </c>
      <c r="I865" s="86" t="str">
        <f ca="1" t="shared" si="856"/>
        <v> Halaman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Security</v>
      </c>
      <c r="I866" s="86" t="str">
        <f ca="1" t="shared" si="856"/>
        <v>Security Functions</v>
      </c>
      <c r="J866" s="86" t="str">
        <f ca="1" t="shared" si="2"/>
        <v>SECURITY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Gedung Pameran [Ruangan 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Gedung Pameran</v>
      </c>
      <c r="I867" s="86" t="str">
        <f ca="1" t="shared" si="856"/>
        <v>Ruangan </v>
      </c>
      <c r="J867" s="86" t="str">
        <f ca="1" t="shared" si="2"/>
        <v>CLEANING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Gedung Pameran [Toilet]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Gedung Pameran</v>
      </c>
      <c r="I868" s="86" t="str">
        <f ca="1" t="shared" si="856"/>
        <v>Toilet</v>
      </c>
      <c r="J868" s="86" t="str">
        <f ca="1" t="shared" si="2"/>
        <v>CLEANING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Gedung Pameran [ Halaman]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Gedung Pameran</v>
      </c>
      <c r="I869" s="86" t="str">
        <f ca="1" t="shared" si="856"/>
        <v> Halaman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Gedung Utama [Ruang Tamu]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Gedung Utama</v>
      </c>
      <c r="I870" s="86" t="str">
        <f ca="1" t="shared" si="856"/>
        <v>Ruang Tamu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Gedung Utama [ Ruang Penyimpanan Artefak]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Gedung Utama</v>
      </c>
      <c r="I871" s="86" t="str">
        <f ca="1" t="shared" si="856"/>
        <v> Ruang Penyimpanan Artefak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Gedung Utama [ Ruang Kerja]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Gedung Utama</v>
      </c>
      <c r="I872" s="86" t="str">
        <f ca="1" t="shared" si="856"/>
        <v> Ruang Kerja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Gedung Utama [ Toilet]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Gedung Utama</v>
      </c>
      <c r="I873" s="86" t="str">
        <f ca="1" t="shared" si="856"/>
        <v> Toilet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Gedung Utama [ Halaman]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Gedung Utama</v>
      </c>
      <c r="I874" s="86" t="str">
        <f ca="1" t="shared" si="856"/>
        <v> Halaman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Security [Security Functions]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Security</v>
      </c>
      <c r="I875" s="86" t="str">
        <f ca="1" t="shared" si="856"/>
        <v>Security Functions</v>
      </c>
      <c r="J875" s="86" t="str">
        <f ca="1" t="shared" si="2"/>
        <v>SECURITY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Gedung Pameran [Ruangan 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Gedung Pameran</v>
      </c>
      <c r="I876" s="86" t="str">
        <f ca="1" t="shared" si="856"/>
        <v>Ruangan </v>
      </c>
      <c r="J876" s="86" t="str">
        <f ca="1" t="shared" si="2"/>
        <v>CLEANING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Gedung Pameran [Toilet]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Gedung Pameran</v>
      </c>
      <c r="I877" s="86" t="str">
        <f ca="1" t="shared" si="856"/>
        <v>Toilet</v>
      </c>
      <c r="J877" s="86" t="str">
        <f ca="1" t="shared" si="2"/>
        <v>CLEANING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Gedung Pameran [ Halaman]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Gedung Pameran</v>
      </c>
      <c r="I878" s="86" t="str">
        <f ca="1" t="shared" si="856"/>
        <v> Halaman</v>
      </c>
      <c r="J878" s="86" t="str">
        <f ca="1" t="shared" si="2"/>
        <v>CLEANING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Gedung Utama [Ruang Tamu]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Gedung Utama</v>
      </c>
      <c r="I879" s="86" t="str">
        <f ca="1" t="shared" si="856"/>
        <v>Ruang Tamu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Gedung Utama [ Ruang Penyimpanan Artefak]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Gedung Utama</v>
      </c>
      <c r="I880" s="86" t="str">
        <f ca="1" t="shared" si="856"/>
        <v> Ruang Penyimpanan Artefak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Gedung Utama [ Ruang Kerja]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Gedung Utama</v>
      </c>
      <c r="I881" s="86" t="str">
        <f ca="1" t="shared" si="856"/>
        <v> Ruang Kerja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Gedung Utama [ Toilet]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Gedung Utama</v>
      </c>
      <c r="I882" s="86" t="str">
        <f ca="1" t="shared" si="856"/>
        <v> Toilet</v>
      </c>
      <c r="J882" s="86" t="str">
        <f ca="1" t="shared" si="2"/>
        <v>CLEANING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Gedung Utama [ Halaman]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Gedung Utama</v>
      </c>
      <c r="I883" s="86" t="str">
        <f ca="1" t="shared" si="856"/>
        <v> Halaman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Security [Security Functions]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Security</v>
      </c>
      <c r="I884" s="86" t="str">
        <f ca="1" t="shared" si="856"/>
        <v>Security Functions</v>
      </c>
      <c r="J884" s="86" t="str">
        <f ca="1" t="shared" si="2"/>
        <v>SECURITY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Gedung Pameran [Ruangan 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Gedung Pameran</v>
      </c>
      <c r="I885" s="86" t="str">
        <f ca="1" t="shared" si="856"/>
        <v>Ruangan 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Gedung Pameran [Toilet]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Gedung Pameran</v>
      </c>
      <c r="I886" s="86" t="str">
        <f ca="1" t="shared" si="856"/>
        <v>Toilet</v>
      </c>
      <c r="J886" s="86" t="str">
        <f ca="1" t="shared" si="2"/>
        <v>CLEANING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Gedung Pameran [ Halaman]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Gedung Pameran</v>
      </c>
      <c r="I887" s="86" t="str">
        <f ca="1" t="shared" si="856"/>
        <v> Halaman</v>
      </c>
      <c r="J887" s="86" t="str">
        <f ca="1" t="shared" si="2"/>
        <v>CLEANING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Gedung Utama [Ruang Tamu]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Gedung Utama</v>
      </c>
      <c r="I888" s="86" t="str">
        <f ca="1" t="shared" si="856"/>
        <v>Ruang Tamu</v>
      </c>
      <c r="J888" s="86" t="str">
        <f ca="1" t="shared" si="2"/>
        <v>CLEANING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Gedung Utama [ Ruang Penyimpanan Artefak]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Gedung Utama</v>
      </c>
      <c r="I889" s="86" t="str">
        <f ca="1" t="shared" si="856"/>
        <v> Ruang Penyimpanan Artefak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Gedung Utama [ Ruang Kerja]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Gedung Utama</v>
      </c>
      <c r="I890" s="86" t="str">
        <f ca="1" t="shared" si="856"/>
        <v> Ruang Kerja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Gedung Utama [ Toilet]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Gedung Utama</v>
      </c>
      <c r="I891" s="86" t="str">
        <f ca="1" t="shared" si="856"/>
        <v> Toilet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Gedung Utama [ Halaman]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Gedung Utama</v>
      </c>
      <c r="I892" s="86" t="str">
        <f ca="1" t="shared" si="856"/>
        <v> Halaman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Security [Security Functions]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Security</v>
      </c>
      <c r="I893" s="86" t="str">
        <f ca="1" t="shared" si="856"/>
        <v>Security Functions</v>
      </c>
      <c r="J893" s="86" t="str">
        <f ca="1" t="shared" si="2"/>
        <v>SECURITY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Gedung Pameran [Ruangan 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Gedung Pameran</v>
      </c>
      <c r="I894" s="86" t="str">
        <f ca="1" t="shared" si="856"/>
        <v>Ruangan 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Gedung Pameran [Toilet]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Gedung Pameran</v>
      </c>
      <c r="I895" s="86" t="str">
        <f ca="1" t="shared" si="856"/>
        <v>Toilet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Gedung Pameran [ Halaman]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Gedung Pameran</v>
      </c>
      <c r="I896" s="86" t="str">
        <f ca="1" t="shared" si="856"/>
        <v> Halaman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Gedung Utama [Ruang Tamu]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Gedung Utama</v>
      </c>
      <c r="I897" s="86" t="str">
        <f ca="1" t="shared" si="856"/>
        <v>Ruang Tamu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Gedung Utama [ Ruang Penyimpanan Artefak]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Gedung Utama</v>
      </c>
      <c r="I898" s="86" t="str">
        <f ca="1" t="shared" si="856"/>
        <v> Ruang Penyimpanan Artefak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Gedung Utama [ Ruang Kerja]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Gedung Utama</v>
      </c>
      <c r="I899" s="86" t="str">
        <f ca="1" t="shared" ref="I899:I962" si="921">MID(F899,FIND("[",F899)+1,LEN(F899)-FIND("[",F899)-1)</f>
        <v> Ruang Kerja</v>
      </c>
      <c r="J899" s="86" t="str">
        <f ca="1" t="shared" si="2"/>
        <v>CLEANING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Gedung Utama [ Toilet]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Gedung Utama</v>
      </c>
      <c r="I900" s="86" t="str">
        <f ca="1" t="shared" si="921"/>
        <v> Toilet</v>
      </c>
      <c r="J900" s="86" t="str">
        <f ca="1" t="shared" si="2"/>
        <v>CLEANING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Gedung Utama [ Halaman]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Gedung Utama</v>
      </c>
      <c r="I901" s="86" t="str">
        <f ca="1" t="shared" si="921"/>
        <v> Halaman</v>
      </c>
      <c r="J901" s="86" t="str">
        <f ca="1" t="shared" si="2"/>
        <v>CLEANING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Security</v>
      </c>
      <c r="I902" s="86" t="str">
        <f ca="1" t="shared" si="921"/>
        <v>Security Functions</v>
      </c>
      <c r="J902" s="86" t="str">
        <f ca="1" t="shared" si="2"/>
        <v>SECURITY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Gedung Pameran [Ruangan 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Gedung Pameran</v>
      </c>
      <c r="I903" s="86" t="str">
        <f ca="1" t="shared" si="921"/>
        <v>Ruangan </v>
      </c>
      <c r="J903" s="86" t="str">
        <f ca="1" t="shared" si="2"/>
        <v>CLEANING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Gedung Pameran [Toilet]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Gedung Pameran</v>
      </c>
      <c r="I904" s="86" t="str">
        <f ca="1" t="shared" si="921"/>
        <v>Toilet</v>
      </c>
      <c r="J904" s="86" t="str">
        <f ca="1" t="shared" si="2"/>
        <v>CLEANING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Gedung Pameran [ Halaman]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Gedung Pameran</v>
      </c>
      <c r="I905" s="86" t="str">
        <f ca="1" t="shared" si="921"/>
        <v> Halaman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Gedung Utama [Ruang Tamu]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Gedung Utama</v>
      </c>
      <c r="I906" s="86" t="str">
        <f ca="1" t="shared" si="921"/>
        <v>Ruang Tamu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Gedung Utama [ Ruang Penyimpanan Artefak]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Gedung Utama</v>
      </c>
      <c r="I907" s="86" t="str">
        <f ca="1" t="shared" si="921"/>
        <v> Ruang Penyimpanan Artefak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Gedung Utama [ Ruang Kerja]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Gedung Utama</v>
      </c>
      <c r="I908" s="86" t="str">
        <f ca="1" t="shared" si="921"/>
        <v> Ruang Kerja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Gedung Utama [ Toilet]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Gedung Utama</v>
      </c>
      <c r="I909" s="86" t="str">
        <f ca="1" t="shared" si="921"/>
        <v> Toilet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Gedung Utama [ Halaman]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Gedung Utama</v>
      </c>
      <c r="I910" s="86" t="str">
        <f ca="1" t="shared" si="921"/>
        <v> Halaman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Security [Security Functions]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Security</v>
      </c>
      <c r="I911" s="86" t="str">
        <f ca="1" t="shared" si="921"/>
        <v>Security Functions</v>
      </c>
      <c r="J911" s="86" t="str">
        <f ca="1" t="shared" si="2"/>
        <v>SECURITY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Gedung Pameran [Ruangan 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Gedung Pameran</v>
      </c>
      <c r="I912" s="86" t="str">
        <f ca="1" t="shared" si="921"/>
        <v>Ruangan </v>
      </c>
      <c r="J912" s="86" t="str">
        <f ca="1" t="shared" si="2"/>
        <v>CLEANING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Gedung Pameran [Toilet]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Gedung Pameran</v>
      </c>
      <c r="I913" s="86" t="str">
        <f ca="1" t="shared" si="921"/>
        <v>Toilet</v>
      </c>
      <c r="J913" s="86" t="str">
        <f ca="1" t="shared" si="2"/>
        <v>CLEANING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Gedung Pameran [ Halaman]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Gedung Pameran</v>
      </c>
      <c r="I914" s="86" t="str">
        <f ca="1" t="shared" si="921"/>
        <v> Halaman</v>
      </c>
      <c r="J914" s="86" t="str">
        <f ca="1" t="shared" si="2"/>
        <v>CLEANING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Gedung Utama [Ruang Tamu]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Gedung Utama</v>
      </c>
      <c r="I915" s="86" t="str">
        <f ca="1" t="shared" si="921"/>
        <v>Ruang Tamu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Gedung Utama [ Ruang Penyimpanan Artefak]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Gedung Utama</v>
      </c>
      <c r="I916" s="86" t="str">
        <f ca="1" t="shared" si="921"/>
        <v> Ruang Penyimpanan Artefak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Gedung Utama [ Ruang Kerja]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Gedung Utama</v>
      </c>
      <c r="I917" s="86" t="str">
        <f ca="1" t="shared" si="921"/>
        <v> Ruang Kerja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Gedung Utama [ Toilet]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Gedung Utama</v>
      </c>
      <c r="I918" s="86" t="str">
        <f ca="1" t="shared" si="921"/>
        <v> Toilet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Gedung Utama [ Halaman]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Gedung Utama</v>
      </c>
      <c r="I919" s="86" t="str">
        <f ca="1" t="shared" si="921"/>
        <v> Halaman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Security [Security Functions]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Security</v>
      </c>
      <c r="I920" s="86" t="str">
        <f ca="1" t="shared" si="921"/>
        <v>Security Functions</v>
      </c>
      <c r="J920" s="86" t="str">
        <f ca="1" t="shared" si="2"/>
        <v>SECURITY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Gedung Pameran [Ruangan 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Gedung Pameran</v>
      </c>
      <c r="I921" s="86" t="str">
        <f ca="1" t="shared" si="921"/>
        <v>Ruangan 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Gedung Pameran [Toilet]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Gedung Pameran</v>
      </c>
      <c r="I922" s="86" t="str">
        <f ca="1" t="shared" si="921"/>
        <v>Toilet</v>
      </c>
      <c r="J922" s="86" t="str">
        <f ca="1" t="shared" si="2"/>
        <v>CLEANING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Gedung Pameran [ Halaman]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Gedung Pameran</v>
      </c>
      <c r="I923" s="86" t="str">
        <f ca="1" t="shared" si="921"/>
        <v> Halaman</v>
      </c>
      <c r="J923" s="86" t="str">
        <f ca="1" t="shared" si="2"/>
        <v>CLEANING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Gedung Utama [Ruang Tamu]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Gedung Utama</v>
      </c>
      <c r="I924" s="86" t="str">
        <f ca="1" t="shared" si="921"/>
        <v>Ruang Tamu</v>
      </c>
      <c r="J924" s="86" t="str">
        <f ca="1" t="shared" si="2"/>
        <v>CLEANING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Gedung Utama [ Ruang Penyimpanan Artefak]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Gedung Utama</v>
      </c>
      <c r="I925" s="86" t="str">
        <f ca="1" t="shared" si="921"/>
        <v> Ruang Penyimpanan Artefak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Gedung Utama [ Ruang Kerja]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Gedung Utama</v>
      </c>
      <c r="I926" s="86" t="str">
        <f ca="1" t="shared" si="921"/>
        <v> Ruang Kerja</v>
      </c>
      <c r="J926" s="86" t="str">
        <f ca="1" t="shared" si="2"/>
        <v>CLEANING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Gedung Utama [ Toilet]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Gedung Utama</v>
      </c>
      <c r="I927" s="86" t="str">
        <f ca="1" t="shared" si="921"/>
        <v> Toilet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Gedung Utama [ Halaman]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Gedung Utama</v>
      </c>
      <c r="I928" s="86" t="str">
        <f ca="1" t="shared" si="921"/>
        <v> Halaman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Security [Security Functions]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Security</v>
      </c>
      <c r="I929" s="86" t="str">
        <f ca="1" t="shared" si="921"/>
        <v>Security Functions</v>
      </c>
      <c r="J929" s="86" t="str">
        <f ca="1" t="shared" si="2"/>
        <v>SECURITY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Gedung Pameran [Ruangan 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Gedung Pameran</v>
      </c>
      <c r="I930" s="86" t="str">
        <f ca="1" t="shared" si="921"/>
        <v>Ruangan 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Gedung Pameran [Toilet]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Gedung Pameran</v>
      </c>
      <c r="I931" s="86" t="str">
        <f ca="1" t="shared" si="921"/>
        <v>Toilet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Gedung Pameran [ Halaman]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Gedung Pameran</v>
      </c>
      <c r="I932" s="86" t="str">
        <f ca="1" t="shared" si="921"/>
        <v> Halaman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Gedung Utama [Ruang Tamu]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Gedung Utama</v>
      </c>
      <c r="I933" s="86" t="str">
        <f ca="1" t="shared" si="921"/>
        <v>Ruang Tamu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Gedung Utama [ Ruang Penyimpanan Artefak]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Gedung Utama</v>
      </c>
      <c r="I934" s="86" t="str">
        <f ca="1" t="shared" si="921"/>
        <v> Ruang Penyimpanan Artefak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Gedung Utama [ Ruang Kerja]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Gedung Utama</v>
      </c>
      <c r="I935" s="86" t="str">
        <f ca="1" t="shared" si="921"/>
        <v> Ruang Kerja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Gedung Utama [ Toilet]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Gedung Utama</v>
      </c>
      <c r="I936" s="86" t="str">
        <f ca="1" t="shared" si="921"/>
        <v> Toilet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Gedung Utama [ Halaman]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Gedung Utama</v>
      </c>
      <c r="I937" s="86" t="str">
        <f ca="1" t="shared" si="921"/>
        <v> Halaman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Security</v>
      </c>
      <c r="I938" s="86" t="str">
        <f ca="1" t="shared" si="921"/>
        <v>Security Functions</v>
      </c>
      <c r="J938" s="86" t="str">
        <f ca="1" t="shared" si="2"/>
        <v>SECURITY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Gedung Pameran [Ruangan 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Gedung Pameran</v>
      </c>
      <c r="I939" s="86" t="str">
        <f ca="1" t="shared" si="921"/>
        <v>Ruangan </v>
      </c>
      <c r="J939" s="86" t="str">
        <f ca="1" t="shared" si="2"/>
        <v>CLEANING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Gedung Pameran [Toilet]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Gedung Pameran</v>
      </c>
      <c r="I940" s="86" t="str">
        <f ca="1" t="shared" si="921"/>
        <v>Toilet</v>
      </c>
      <c r="J940" s="86" t="str">
        <f ca="1" t="shared" si="2"/>
        <v>CLEANING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Gedung Pameran [ Halaman]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Gedung Pameran</v>
      </c>
      <c r="I941" s="86" t="str">
        <f ca="1" t="shared" si="921"/>
        <v> Halaman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Gedung Utama [Ruang Tamu]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Gedung Utama</v>
      </c>
      <c r="I942" s="86" t="str">
        <f ca="1" t="shared" si="921"/>
        <v>Ruang Tamu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Gedung Utama [ Ruang Penyimpanan Artefak]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Gedung Utama</v>
      </c>
      <c r="I943" s="86" t="str">
        <f ca="1" t="shared" si="921"/>
        <v> Ruang Penyimpanan Artefak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Gedung Utama [ Ruang Kerja]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Gedung Utama</v>
      </c>
      <c r="I944" s="86" t="str">
        <f ca="1" t="shared" si="921"/>
        <v> Ruang Kerja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Gedung Utama [ Toilet]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Gedung Utama</v>
      </c>
      <c r="I945" s="86" t="str">
        <f ca="1" t="shared" si="921"/>
        <v> Toilet</v>
      </c>
      <c r="J945" s="86" t="str">
        <f ca="1" t="shared" si="2"/>
        <v>CLEANING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Gedung Utama [ Halaman]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Gedung Utama</v>
      </c>
      <c r="I946" s="86" t="str">
        <f ca="1" t="shared" si="921"/>
        <v> Halaman</v>
      </c>
      <c r="J946" s="86" t="str">
        <f ca="1" t="shared" si="2"/>
        <v>CLEANING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Security [Security Functions]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Security</v>
      </c>
      <c r="I947" s="86" t="str">
        <f ca="1" t="shared" si="921"/>
        <v>Security Functions</v>
      </c>
      <c r="J947" s="86" t="str">
        <f ca="1" t="shared" si="2"/>
        <v>SECURITY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Gedung Pameran [Ruangan 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Gedung Pameran</v>
      </c>
      <c r="I948" s="86" t="str">
        <f ca="1" t="shared" si="921"/>
        <v>Ruangan </v>
      </c>
      <c r="J948" s="86" t="str">
        <f ca="1" t="shared" si="2"/>
        <v>CLEANING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Gedung Pameran [Toilet]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Gedung Pameran</v>
      </c>
      <c r="I949" s="86" t="str">
        <f ca="1" t="shared" si="921"/>
        <v>Toilet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Gedung Pameran [ Halaman]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Gedung Pameran</v>
      </c>
      <c r="I950" s="86" t="str">
        <f ca="1" t="shared" si="921"/>
        <v> Halaman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Gedung Utama [Ruang Tamu]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Gedung Utama</v>
      </c>
      <c r="I951" s="86" t="str">
        <f ca="1" t="shared" si="921"/>
        <v>Ruang Tamu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Gedung Utama [ Ruang Penyimpanan Artefak]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Gedung Utama</v>
      </c>
      <c r="I952" s="86" t="str">
        <f ca="1" t="shared" si="921"/>
        <v> Ruang Penyimpanan Artefak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Gedung Utama [ Ruang Kerja]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Gedung Utama</v>
      </c>
      <c r="I953" s="86" t="str">
        <f ca="1" t="shared" si="921"/>
        <v> Ruang Kerja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Gedung Utama [ Toilet]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Gedung Utama</v>
      </c>
      <c r="I954" s="86" t="str">
        <f ca="1" t="shared" si="921"/>
        <v> Toilet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Gedung Utama [ Halaman]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Gedung Utama</v>
      </c>
      <c r="I955" s="86" t="str">
        <f ca="1" t="shared" si="921"/>
        <v> Halaman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Security [Security Functions]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Security</v>
      </c>
      <c r="I956" s="86" t="str">
        <f ca="1" t="shared" si="921"/>
        <v>Security Functions</v>
      </c>
      <c r="J956" s="86" t="str">
        <f ca="1" t="shared" si="2"/>
        <v>SECURITY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Gedung Pameran [Ruangan 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Gedung Pameran</v>
      </c>
      <c r="I957" s="86" t="str">
        <f ca="1" t="shared" si="921"/>
        <v>Ruangan 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Gedung Pameran [Toilet]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Gedung Pameran</v>
      </c>
      <c r="I958" s="86" t="str">
        <f ca="1" t="shared" si="921"/>
        <v>Toilet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Gedung Pameran [ Halaman]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Gedung Pameran</v>
      </c>
      <c r="I959" s="86" t="str">
        <f ca="1" t="shared" si="921"/>
        <v> Halaman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Gedung Utama [Ruang Tamu]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Gedung Utama</v>
      </c>
      <c r="I960" s="86" t="str">
        <f ca="1" t="shared" si="921"/>
        <v>Ruang Tamu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Gedung Utama [ Ruang Penyimpanan Artefak]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Gedung Utama</v>
      </c>
      <c r="I961" s="86" t="str">
        <f ca="1" t="shared" si="921"/>
        <v> Ruang Penyimpanan Artefak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Gedung Utama [ Ruang Kerja]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Gedung Utama</v>
      </c>
      <c r="I962" s="86" t="str">
        <f ca="1" t="shared" si="921"/>
        <v> Ruang Kerja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Gedung Utama [ Toilet]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Gedung Utama</v>
      </c>
      <c r="I963" s="86" t="str">
        <f ca="1" t="shared" ref="I963:I1000" si="986">MID(F963,FIND("[",F963)+1,LEN(F963)-FIND("[",F963)-1)</f>
        <v> Toilet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Gedung Utama [ Halaman]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Gedung Utama</v>
      </c>
      <c r="I964" s="86" t="str">
        <f ca="1" t="shared" si="986"/>
        <v> Halaman</v>
      </c>
      <c r="J964" s="86" t="str">
        <f ca="1" t="shared" si="2"/>
        <v>CLEANING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Security [Security Functions]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Security</v>
      </c>
      <c r="I965" s="86" t="str">
        <f ca="1" t="shared" si="986"/>
        <v>Security Functions</v>
      </c>
      <c r="J965" s="86" t="str">
        <f ca="1" t="shared" si="2"/>
        <v>SECURITY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Gedung Pameran [Ruangan 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Gedung Pameran</v>
      </c>
      <c r="I966" s="86" t="str">
        <f ca="1" t="shared" si="986"/>
        <v>Ruangan </v>
      </c>
      <c r="J966" s="86" t="str">
        <f ca="1" t="shared" si="2"/>
        <v>CLEANING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Gedung Pameran [Toilet]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Gedung Pameran</v>
      </c>
      <c r="I967" s="86" t="str">
        <f ca="1" t="shared" si="986"/>
        <v>Toilet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Gedung Pameran [ Halaman]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Gedung Pameran</v>
      </c>
      <c r="I968" s="86" t="str">
        <f ca="1" t="shared" si="986"/>
        <v> Halaman</v>
      </c>
      <c r="J968" s="86" t="str">
        <f ca="1" t="shared" si="2"/>
        <v>CLEANING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Gedung Utama [Ruang Tamu]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Gedung Utama</v>
      </c>
      <c r="I969" s="86" t="str">
        <f ca="1" t="shared" si="986"/>
        <v>Ruang Tamu</v>
      </c>
      <c r="J969" s="86" t="str">
        <f ca="1" t="shared" si="2"/>
        <v>CLEANING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Gedung Utama [ Ruang Penyimpanan Artefak]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Gedung Utama</v>
      </c>
      <c r="I970" s="86" t="str">
        <f ca="1" t="shared" si="986"/>
        <v> Ruang Penyimpanan Artefak</v>
      </c>
      <c r="J970" s="86" t="str">
        <f ca="1" t="shared" si="2"/>
        <v>CLEANING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Gedung Utama [ Ruang Kerja]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Gedung Utama</v>
      </c>
      <c r="I971" s="86" t="str">
        <f ca="1" t="shared" si="986"/>
        <v> Ruang Kerja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Gedung Utama [ Toilet]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Gedung Utama</v>
      </c>
      <c r="I972" s="86" t="str">
        <f ca="1" t="shared" si="986"/>
        <v> Toilet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Gedung Utama [ Halaman]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Gedung Utama</v>
      </c>
      <c r="I973" s="86" t="str">
        <f ca="1" t="shared" si="986"/>
        <v> Halaman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Security</v>
      </c>
      <c r="I974" s="86" t="str">
        <f ca="1" t="shared" si="986"/>
        <v>Security Functions</v>
      </c>
      <c r="J974" s="86" t="str">
        <f ca="1" t="shared" si="2"/>
        <v>SECURITY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Gedung Pameran [Ruangan 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Gedung Pameran</v>
      </c>
      <c r="I975" s="86" t="str">
        <f ca="1" t="shared" si="986"/>
        <v>Ruangan </v>
      </c>
      <c r="J975" s="86" t="str">
        <f ca="1" t="shared" si="2"/>
        <v>CLEANING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Gedung Pameran [Toilet]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Gedung Pameran</v>
      </c>
      <c r="I976" s="86" t="str">
        <f ca="1" t="shared" si="986"/>
        <v>Toilet</v>
      </c>
      <c r="J976" s="86" t="str">
        <f ca="1" t="shared" si="2"/>
        <v>CLEANING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Gedung Pameran [ Halaman]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Gedung Pameran</v>
      </c>
      <c r="I977" s="86" t="str">
        <f ca="1" t="shared" si="986"/>
        <v> Halaman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Gedung Utama [Ruang Tamu]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Gedung Utama</v>
      </c>
      <c r="I978" s="86" t="str">
        <f ca="1" t="shared" si="986"/>
        <v>Ruang Tamu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Gedung Utama [ Ruang Penyimpanan Artefak]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Gedung Utama</v>
      </c>
      <c r="I979" s="86" t="str">
        <f ca="1" t="shared" si="986"/>
        <v> Ruang Penyimpanan Artefak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Gedung Utama [ Ruang Kerja]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Gedung Utama</v>
      </c>
      <c r="I980" s="86" t="str">
        <f ca="1" t="shared" si="986"/>
        <v> Ruang Kerja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Gedung Utama [ Toilet]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Gedung Utama</v>
      </c>
      <c r="I981" s="86" t="str">
        <f ca="1" t="shared" si="986"/>
        <v> Toilet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Gedung Utama [ Halaman]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Gedung Utama</v>
      </c>
      <c r="I982" s="86" t="str">
        <f ca="1" t="shared" si="986"/>
        <v> Halaman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Security [Security Functions]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Security</v>
      </c>
      <c r="I983" s="86" t="str">
        <f ca="1" t="shared" si="986"/>
        <v>Security Functions</v>
      </c>
      <c r="J983" s="86" t="str">
        <f ca="1" t="shared" si="2"/>
        <v>SECURITY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Gedung Pameran [Ruangan 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Gedung Pameran</v>
      </c>
      <c r="I984" s="86" t="str">
        <f ca="1" t="shared" si="986"/>
        <v>Ruangan 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Gedung Pameran [Toilet]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Gedung Pameran</v>
      </c>
      <c r="I985" s="86" t="str">
        <f ca="1" t="shared" si="986"/>
        <v>Toilet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Gedung Pameran [ Halaman]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Gedung Pameran</v>
      </c>
      <c r="I986" s="86" t="str">
        <f ca="1" t="shared" si="986"/>
        <v> Halaman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Gedung Utama [Ruang Tamu]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Gedung Utama</v>
      </c>
      <c r="I987" s="86" t="str">
        <f ca="1" t="shared" si="986"/>
        <v>Ruang Tamu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Gedung Utama [ Ruang Penyimpanan Artefak]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Gedung Utama</v>
      </c>
      <c r="I988" s="86" t="str">
        <f ca="1" t="shared" si="986"/>
        <v> Ruang Penyimpanan Artefak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Gedung Utama [ Ruang Kerja]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Gedung Utama</v>
      </c>
      <c r="I989" s="86" t="str">
        <f ca="1" t="shared" si="986"/>
        <v> Ruang Kerja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Gedung Utama [ Toilet]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Gedung Utama</v>
      </c>
      <c r="I990" s="86" t="str">
        <f ca="1" t="shared" si="986"/>
        <v> Toilet</v>
      </c>
      <c r="J990" s="86" t="str">
        <f ca="1" t="shared" si="2"/>
        <v>CLEANING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Gedung Utama [ Halaman]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Gedung Utama</v>
      </c>
      <c r="I991" s="86" t="str">
        <f ca="1" t="shared" si="986"/>
        <v> Halaman</v>
      </c>
      <c r="J991" s="86" t="str">
        <f ca="1" t="shared" si="2"/>
        <v>CLEANING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Security</v>
      </c>
      <c r="I992" s="86" t="str">
        <f ca="1" t="shared" si="986"/>
        <v>Security Functions</v>
      </c>
      <c r="J992" s="86" t="str">
        <f ca="1" t="shared" si="2"/>
        <v>SECURITY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Gedung Pameran [Ruangan 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Gedung Pameran</v>
      </c>
      <c r="I993" s="86" t="str">
        <f ca="1" t="shared" si="986"/>
        <v>Ruangan </v>
      </c>
      <c r="J993" s="86" t="str">
        <f ca="1" t="shared" si="2"/>
        <v>CLEANING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Gedung Pameran [Toilet]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Gedung Pameran</v>
      </c>
      <c r="I994" s="86" t="str">
        <f ca="1" t="shared" si="986"/>
        <v>Toilet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Gedung Pameran [ Halaman]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Gedung Pameran</v>
      </c>
      <c r="I995" s="86" t="str">
        <f ca="1" t="shared" si="986"/>
        <v> Halaman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Gedung Utama [Ruang Tamu]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Gedung Utama</v>
      </c>
      <c r="I996" s="86" t="str">
        <f ca="1" t="shared" si="986"/>
        <v>Ruang Tamu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Gedung Utama [ Ruang Penyimpanan Artefak]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Gedung Utama</v>
      </c>
      <c r="I997" s="86" t="str">
        <f ca="1" t="shared" si="986"/>
        <v> Ruang Penyimpanan Artefak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Gedung Utama [ Ruang Kerja]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Gedung Utama</v>
      </c>
      <c r="I998" s="86" t="str">
        <f ca="1" t="shared" si="986"/>
        <v> Ruang Kerja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Gedung Utama [ Toilet]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Gedung Utama</v>
      </c>
      <c r="I999" s="86" t="str">
        <f ca="1" t="shared" si="986"/>
        <v> Toilet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Gedung Utama [ Halaman]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Gedung Utama</v>
      </c>
      <c r="I1000" s="86" t="str">
        <f ca="1" t="shared" si="986"/>
        <v> Halaman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115</v>
      </c>
      <c r="B1" s="44" t="s">
        <v>120</v>
      </c>
    </row>
    <row r="3" customHeight="1" spans="1:14">
      <c r="A3" s="38" t="s">
        <v>121</v>
      </c>
      <c r="B3" s="69"/>
      <c r="C3" s="69"/>
      <c r="D3" s="69"/>
      <c r="E3" s="38" t="s">
        <v>108</v>
      </c>
      <c r="F3" s="38"/>
      <c r="G3" s="69"/>
      <c r="H3" s="69"/>
      <c r="I3" s="69"/>
      <c r="J3" s="69"/>
      <c r="K3" s="69"/>
      <c r="L3" s="69"/>
      <c r="M3" s="69"/>
      <c r="N3" s="70"/>
    </row>
    <row r="4" customHeight="1" spans="1:14">
      <c r="A4" s="38" t="s">
        <v>0</v>
      </c>
      <c r="B4" s="38" t="s">
        <v>1</v>
      </c>
      <c r="C4" s="38" t="s">
        <v>2</v>
      </c>
      <c r="D4" s="38" t="s">
        <v>3</v>
      </c>
      <c r="E4" s="38" t="s">
        <v>7</v>
      </c>
      <c r="F4" s="71" t="s">
        <v>5</v>
      </c>
      <c r="G4" s="71" t="s">
        <v>6</v>
      </c>
      <c r="H4" s="71" t="s">
        <v>12</v>
      </c>
      <c r="I4" s="71" t="s">
        <v>10</v>
      </c>
      <c r="J4" s="71" t="s">
        <v>9</v>
      </c>
      <c r="K4" s="71" t="s">
        <v>11</v>
      </c>
      <c r="L4" s="71" t="s">
        <v>8</v>
      </c>
      <c r="M4" s="71" t="s">
        <v>4</v>
      </c>
      <c r="N4" s="39" t="s">
        <v>122</v>
      </c>
    </row>
    <row r="5" customHeight="1" spans="1:14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39" t="e">
        <v>#DIV/0!</v>
      </c>
    </row>
    <row r="6" customHeight="1" spans="1:14">
      <c r="A6" s="78">
        <v>45019.5555902778</v>
      </c>
      <c r="B6" s="38" t="s">
        <v>13</v>
      </c>
      <c r="C6" s="38" t="s">
        <v>14</v>
      </c>
      <c r="D6" s="41">
        <v>44951</v>
      </c>
      <c r="E6" s="38">
        <v>0.89</v>
      </c>
      <c r="F6" s="71">
        <v>0.89</v>
      </c>
      <c r="G6" s="71">
        <v>0.89</v>
      </c>
      <c r="H6" s="71">
        <v>0.89</v>
      </c>
      <c r="I6" s="71">
        <v>0.89</v>
      </c>
      <c r="J6" s="71">
        <v>0.89</v>
      </c>
      <c r="K6" s="71">
        <v>0.89</v>
      </c>
      <c r="L6" s="71">
        <v>0.95</v>
      </c>
      <c r="M6" s="71">
        <v>0.95</v>
      </c>
      <c r="N6" s="39">
        <v>0.903333333333333</v>
      </c>
    </row>
    <row r="7" customHeight="1" spans="1:14">
      <c r="A7" s="78">
        <v>45019.5562615741</v>
      </c>
      <c r="B7" s="38" t="s">
        <v>13</v>
      </c>
      <c r="C7" s="38" t="s">
        <v>14</v>
      </c>
      <c r="D7" s="41">
        <v>44982</v>
      </c>
      <c r="E7" s="38">
        <v>0.89</v>
      </c>
      <c r="F7" s="71">
        <v>0.89</v>
      </c>
      <c r="G7" s="71">
        <v>0.89</v>
      </c>
      <c r="H7" s="71">
        <v>0.89</v>
      </c>
      <c r="I7" s="71">
        <v>0.89</v>
      </c>
      <c r="J7" s="71">
        <v>0.89</v>
      </c>
      <c r="K7" s="71">
        <v>0.89</v>
      </c>
      <c r="L7" s="71">
        <v>0.95</v>
      </c>
      <c r="M7" s="71">
        <v>0.95</v>
      </c>
      <c r="N7" s="39">
        <v>0.903333333333333</v>
      </c>
    </row>
    <row r="8" customHeight="1" spans="1:14">
      <c r="A8" s="78">
        <v>45019.5569560185</v>
      </c>
      <c r="B8" s="38" t="s">
        <v>13</v>
      </c>
      <c r="C8" s="38" t="s">
        <v>14</v>
      </c>
      <c r="D8" s="41">
        <v>45010</v>
      </c>
      <c r="E8" s="38">
        <v>0.95</v>
      </c>
      <c r="F8" s="71">
        <v>0.89</v>
      </c>
      <c r="G8" s="71">
        <v>0.89</v>
      </c>
      <c r="H8" s="71">
        <v>0.95</v>
      </c>
      <c r="I8" s="71">
        <v>0.89</v>
      </c>
      <c r="J8" s="71">
        <v>0.89</v>
      </c>
      <c r="K8" s="71">
        <v>0.89</v>
      </c>
      <c r="L8" s="71">
        <v>0.95</v>
      </c>
      <c r="M8" s="71">
        <v>0.89</v>
      </c>
      <c r="N8" s="39">
        <v>0.91</v>
      </c>
    </row>
    <row r="9" customHeight="1" spans="1:14">
      <c r="A9" s="79">
        <v>45049.4432986111</v>
      </c>
      <c r="B9" s="43" t="s">
        <v>13</v>
      </c>
      <c r="C9" s="43" t="s">
        <v>14</v>
      </c>
      <c r="D9" s="42">
        <v>45041</v>
      </c>
      <c r="E9" s="43">
        <v>0.89</v>
      </c>
      <c r="F9" s="77">
        <v>0.89</v>
      </c>
      <c r="G9" s="77">
        <v>0.89</v>
      </c>
      <c r="H9" s="77">
        <v>0.89</v>
      </c>
      <c r="I9" s="77">
        <v>0.89</v>
      </c>
      <c r="J9" s="77">
        <v>0.89</v>
      </c>
      <c r="K9" s="77">
        <v>0.89</v>
      </c>
      <c r="L9" s="77">
        <v>0.89</v>
      </c>
      <c r="M9" s="77">
        <v>0.89</v>
      </c>
      <c r="N9" s="44">
        <v>0.89</v>
      </c>
    </row>
    <row r="10" customHeight="1" spans="1:11">
      <c r="A10" s="80"/>
      <c r="B10" s="81"/>
      <c r="C10" s="81"/>
      <c r="D10" s="68"/>
      <c r="E10" s="68"/>
      <c r="F10" s="68"/>
      <c r="G10" s="68"/>
      <c r="H10" s="68"/>
      <c r="I10" s="68"/>
      <c r="J10" s="68"/>
      <c r="K10" s="68"/>
    </row>
    <row r="11" customHeight="1" spans="2:11"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115</v>
      </c>
      <c r="B1" s="44" t="s">
        <v>120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121</v>
      </c>
      <c r="B3" s="69"/>
      <c r="C3" s="38" t="s">
        <v>114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111</v>
      </c>
      <c r="B4" s="38" t="s">
        <v>108</v>
      </c>
      <c r="C4" s="38" t="s">
        <v>123</v>
      </c>
      <c r="D4" s="71" t="s">
        <v>41</v>
      </c>
      <c r="E4" s="71" t="s">
        <v>53</v>
      </c>
      <c r="F4" s="71" t="s">
        <v>65</v>
      </c>
      <c r="G4" s="71" t="s">
        <v>70</v>
      </c>
      <c r="H4" s="39" t="s">
        <v>122</v>
      </c>
      <c r="I4" s="68"/>
      <c r="J4" s="68"/>
      <c r="K4" s="68"/>
    </row>
    <row r="5" customHeight="1" spans="1:11">
      <c r="A5" s="38" t="s">
        <v>124</v>
      </c>
      <c r="B5" s="38" t="s">
        <v>7</v>
      </c>
      <c r="C5" s="38" t="e">
        <v>#DIV/0!</v>
      </c>
      <c r="D5" s="71">
        <v>0.89</v>
      </c>
      <c r="E5" s="71">
        <v>0.89</v>
      </c>
      <c r="F5" s="71">
        <v>0.95</v>
      </c>
      <c r="G5" s="71">
        <v>0.89</v>
      </c>
      <c r="H5" s="39">
        <v>0.905</v>
      </c>
      <c r="I5" s="68"/>
      <c r="J5" s="68"/>
      <c r="K5" s="68"/>
    </row>
    <row r="6" customHeight="1" spans="1:11">
      <c r="A6" s="72"/>
      <c r="B6" s="73" t="s">
        <v>5</v>
      </c>
      <c r="C6" s="74" t="e">
        <v>#DIV/0!</v>
      </c>
      <c r="D6">
        <v>0.89</v>
      </c>
      <c r="E6">
        <v>0.89</v>
      </c>
      <c r="F6">
        <v>0.89</v>
      </c>
      <c r="G6">
        <v>0.89</v>
      </c>
      <c r="H6" s="75">
        <v>0.89</v>
      </c>
      <c r="I6" s="68"/>
      <c r="J6" s="68"/>
      <c r="K6" s="68"/>
    </row>
    <row r="7" customHeight="1" spans="1:11">
      <c r="A7" s="72"/>
      <c r="B7" s="73" t="s">
        <v>6</v>
      </c>
      <c r="C7" s="74" t="e">
        <v>#DIV/0!</v>
      </c>
      <c r="D7">
        <v>0.89</v>
      </c>
      <c r="E7">
        <v>0.89</v>
      </c>
      <c r="F7">
        <v>0.89</v>
      </c>
      <c r="G7">
        <v>0.89</v>
      </c>
      <c r="H7" s="75">
        <v>0.89</v>
      </c>
      <c r="I7" s="68"/>
      <c r="J7" s="68"/>
      <c r="K7" s="68"/>
    </row>
    <row r="8" customHeight="1" spans="1:11">
      <c r="A8" s="72"/>
      <c r="B8" s="73" t="s">
        <v>12</v>
      </c>
      <c r="C8" s="74" t="e">
        <v>#DIV/0!</v>
      </c>
      <c r="D8">
        <v>0.89</v>
      </c>
      <c r="E8">
        <v>0.89</v>
      </c>
      <c r="F8">
        <v>0.95</v>
      </c>
      <c r="G8">
        <v>0.89</v>
      </c>
      <c r="H8" s="75">
        <v>0.905</v>
      </c>
      <c r="I8" s="68"/>
      <c r="J8" s="68"/>
      <c r="K8" s="68"/>
    </row>
    <row r="9" customHeight="1" spans="1:11">
      <c r="A9" s="72"/>
      <c r="B9" s="73" t="s">
        <v>10</v>
      </c>
      <c r="C9" s="74" t="e">
        <v>#DIV/0!</v>
      </c>
      <c r="D9">
        <v>0.89</v>
      </c>
      <c r="E9">
        <v>0.89</v>
      </c>
      <c r="F9">
        <v>0.89</v>
      </c>
      <c r="G9">
        <v>0.89</v>
      </c>
      <c r="H9" s="75">
        <v>0.89</v>
      </c>
      <c r="I9" s="68"/>
      <c r="J9" s="68"/>
      <c r="K9" s="68"/>
    </row>
    <row r="10" customHeight="1" spans="1:11">
      <c r="A10" s="72"/>
      <c r="B10" s="73" t="s">
        <v>9</v>
      </c>
      <c r="C10" s="74" t="e">
        <v>#DIV/0!</v>
      </c>
      <c r="D10">
        <v>0.89</v>
      </c>
      <c r="E10">
        <v>0.89</v>
      </c>
      <c r="F10">
        <v>0.89</v>
      </c>
      <c r="G10">
        <v>0.89</v>
      </c>
      <c r="H10" s="75">
        <v>0.89</v>
      </c>
      <c r="I10" s="68"/>
      <c r="J10" s="68"/>
      <c r="K10" s="68"/>
    </row>
    <row r="11" customHeight="1" spans="1:11">
      <c r="A11" s="72"/>
      <c r="B11" s="73" t="s">
        <v>11</v>
      </c>
      <c r="C11" s="74" t="e">
        <v>#DIV/0!</v>
      </c>
      <c r="D11">
        <v>0.89</v>
      </c>
      <c r="E11">
        <v>0.89</v>
      </c>
      <c r="F11">
        <v>0.89</v>
      </c>
      <c r="G11">
        <v>0.89</v>
      </c>
      <c r="H11" s="75">
        <v>0.89</v>
      </c>
      <c r="I11" s="68"/>
      <c r="J11" s="68"/>
      <c r="K11" s="68"/>
    </row>
    <row r="12" customHeight="1" spans="1:11">
      <c r="A12" s="72"/>
      <c r="B12" s="73" t="s">
        <v>8</v>
      </c>
      <c r="C12" s="74" t="e">
        <v>#DIV/0!</v>
      </c>
      <c r="D12">
        <v>0.95</v>
      </c>
      <c r="E12">
        <v>0.95</v>
      </c>
      <c r="F12">
        <v>0.95</v>
      </c>
      <c r="G12">
        <v>0.89</v>
      </c>
      <c r="H12" s="75">
        <v>0.935</v>
      </c>
      <c r="I12" s="68"/>
      <c r="J12" s="68"/>
      <c r="K12" s="68"/>
    </row>
    <row r="13" customHeight="1" spans="1:11">
      <c r="A13" s="38" t="s">
        <v>125</v>
      </c>
      <c r="B13" s="69"/>
      <c r="C13" s="38" t="e">
        <v>#DIV/0!</v>
      </c>
      <c r="D13" s="71">
        <v>0.8975</v>
      </c>
      <c r="E13" s="71">
        <v>0.8975</v>
      </c>
      <c r="F13" s="71">
        <v>0.9125</v>
      </c>
      <c r="G13" s="71">
        <v>0.89</v>
      </c>
      <c r="H13" s="39">
        <v>0.899375</v>
      </c>
      <c r="I13" s="68"/>
      <c r="J13" s="68"/>
      <c r="K13" s="68"/>
    </row>
    <row r="14" customHeight="1" spans="1:11">
      <c r="A14" s="38" t="s">
        <v>126</v>
      </c>
      <c r="B14" s="38" t="s">
        <v>4</v>
      </c>
      <c r="C14" s="38" t="e">
        <v>#DIV/0!</v>
      </c>
      <c r="D14" s="71">
        <v>0.95</v>
      </c>
      <c r="E14" s="71">
        <v>0.95</v>
      </c>
      <c r="F14" s="71">
        <v>0.89</v>
      </c>
      <c r="G14" s="71">
        <v>0.89</v>
      </c>
      <c r="H14" s="39">
        <v>0.92</v>
      </c>
      <c r="I14" s="68"/>
      <c r="J14" s="68"/>
      <c r="K14" s="68"/>
    </row>
    <row r="15" customHeight="1" spans="1:11">
      <c r="A15" s="38" t="s">
        <v>127</v>
      </c>
      <c r="B15" s="69"/>
      <c r="C15" s="38" t="e">
        <v>#DIV/0!</v>
      </c>
      <c r="D15" s="71">
        <v>0.95</v>
      </c>
      <c r="E15" s="71">
        <v>0.95</v>
      </c>
      <c r="F15" s="71">
        <v>0.89</v>
      </c>
      <c r="G15" s="71">
        <v>0.89</v>
      </c>
      <c r="H15" s="39">
        <v>0.92</v>
      </c>
      <c r="I15" s="68"/>
      <c r="J15" s="68"/>
      <c r="K15" s="68"/>
    </row>
    <row r="16" customHeight="1" spans="1:11">
      <c r="A16" s="43" t="s">
        <v>122</v>
      </c>
      <c r="B16" s="76"/>
      <c r="C16" s="43" t="e">
        <v>#DIV/0!</v>
      </c>
      <c r="D16" s="77">
        <v>0.903333333333333</v>
      </c>
      <c r="E16" s="77">
        <v>0.903333333333333</v>
      </c>
      <c r="F16" s="77">
        <v>0.91</v>
      </c>
      <c r="G16" s="77">
        <v>0.89</v>
      </c>
      <c r="H16" s="44">
        <v>0.901666666666667</v>
      </c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129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130</v>
      </c>
      <c r="E3" s="46"/>
      <c r="F3" s="47">
        <v>2023</v>
      </c>
      <c r="G3" s="48"/>
      <c r="H3" s="46" t="s">
        <v>20</v>
      </c>
      <c r="I3" s="46"/>
      <c r="J3" s="47" t="s">
        <v>40</v>
      </c>
      <c r="K3" s="59"/>
      <c r="L3" s="59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107</v>
      </c>
      <c r="AL3" s="38" t="s">
        <v>113</v>
      </c>
      <c r="AM3" s="39" t="s">
        <v>115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131</v>
      </c>
      <c r="E4" s="46"/>
      <c r="F4" s="49">
        <f t="array" ref="F4">DATE(F3,INDEX(MASTER!G:G,MATCH(J3,MASTER!F:F,0)),1)</f>
        <v>45017</v>
      </c>
      <c r="G4" s="50"/>
      <c r="H4" s="46" t="s">
        <v>132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133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134</v>
      </c>
      <c r="E5" s="46"/>
      <c r="F5" s="49">
        <f>EOMONTH(F4,0)</f>
        <v>45046</v>
      </c>
      <c r="G5" s="50"/>
      <c r="H5" s="46" t="s">
        <v>135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26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136</v>
      </c>
      <c r="E6" s="46"/>
      <c r="F6" s="51">
        <f>NETWORKDAYS(F4,F5)</f>
        <v>20</v>
      </c>
      <c r="G6" s="48"/>
      <c r="H6" s="46" t="s">
        <v>137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30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34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39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126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124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34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C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34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0.89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34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34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141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130</v>
      </c>
      <c r="E3" s="46"/>
      <c r="F3" s="47">
        <f>DASHBOARD!F3</f>
        <v>2023</v>
      </c>
      <c r="G3" s="48"/>
      <c r="H3" s="46" t="s">
        <v>20</v>
      </c>
      <c r="I3" s="46"/>
      <c r="J3" s="47" t="s">
        <v>40</v>
      </c>
      <c r="K3" s="59"/>
      <c r="L3" s="59"/>
      <c r="N3" s="9" t="str">
        <f ca="1">IFERROR(IF(N7=" "," ",IF(N7&gt;MASTER!$B$3/100,"SB",IF(N7&gt;MASTER!$B$4/100,"B",IF(N7&gt;MASTER!$B$5/100,"C","K"))))," ")</f>
        <v>C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107</v>
      </c>
      <c r="AL3" s="38" t="s">
        <v>113</v>
      </c>
      <c r="AM3" s="39" t="s">
        <v>115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131</v>
      </c>
      <c r="E4" s="46"/>
      <c r="F4" s="49">
        <f t="array" ref="F4">DATE(F3,INDEX(MASTER!G:G,MATCH(J3,MASTER!F:F,0)),1)</f>
        <v>45017</v>
      </c>
      <c r="G4" s="50"/>
      <c r="H4" s="46" t="s">
        <v>132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133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134</v>
      </c>
      <c r="E5" s="46"/>
      <c r="F5" s="49">
        <f>EOMONTH(F4,0)</f>
        <v>45046</v>
      </c>
      <c r="G5" s="50"/>
      <c r="H5" s="46" t="s">
        <v>135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26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136</v>
      </c>
      <c r="E6" s="46"/>
      <c r="F6" s="51">
        <f>NETWORKDAYS(F4,F5)</f>
        <v>20</v>
      </c>
      <c r="G6" s="48"/>
      <c r="H6" s="46" t="s">
        <v>137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30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IFERROR(AVERAGEIFS(DATA!$K:$K,DATA!$N:$N,$L$1,DATA!$E:$E,"&lt;=7")," ")</f>
        <v>0.89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34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39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126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0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60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124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7</v>
      </c>
      <c r="C17" s="53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60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5</v>
      </c>
      <c r="C18" s="55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0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6</v>
      </c>
      <c r="C19" s="55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0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4" t="s">
        <v>12</v>
      </c>
      <c r="C20" s="56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0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4" t="s">
        <v>10</v>
      </c>
      <c r="C21" s="55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0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9</v>
      </c>
      <c r="C22" s="55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0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5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0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8</v>
      </c>
      <c r="C24" s="55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0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0"/>
      <c r="C25" s="1"/>
      <c r="D25" s="30"/>
      <c r="E25" s="1"/>
      <c r="F25" s="30"/>
      <c r="G25" s="1"/>
      <c r="H25" s="30"/>
      <c r="I25" s="1"/>
      <c r="J25" s="30"/>
      <c r="K25" s="1"/>
      <c r="L25" s="30"/>
      <c r="M25" s="1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57"/>
      <c r="C26" s="1"/>
      <c r="D26" s="57"/>
      <c r="E26" s="1"/>
      <c r="F26" s="57"/>
      <c r="G26" s="1"/>
      <c r="H26" s="57"/>
      <c r="I26" s="1"/>
      <c r="J26" s="57"/>
      <c r="K26" s="1"/>
      <c r="L26" s="57"/>
      <c r="M26" s="1"/>
      <c r="N26" s="6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30"/>
      <c r="B27" s="58"/>
      <c r="C27" s="30"/>
      <c r="D27" s="58"/>
      <c r="E27" s="30"/>
      <c r="F27" s="58"/>
      <c r="G27" s="30"/>
      <c r="H27" s="58"/>
      <c r="I27" s="30"/>
      <c r="J27" s="58"/>
      <c r="K27" s="30"/>
      <c r="L27" s="58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4" t="s">
        <v>142</v>
      </c>
      <c r="C30" s="1"/>
      <c r="E30" s="1"/>
      <c r="F30" s="14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144</v>
      </c>
      <c r="C39" s="1"/>
      <c r="D39" s="1"/>
      <c r="E39" s="1"/>
      <c r="F39" s="1" t="s">
        <v>144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145</v>
      </c>
      <c r="C40" s="1"/>
      <c r="D40" s="1"/>
      <c r="E40" s="1"/>
      <c r="F40" s="1" t="s">
        <v>145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8"/>
  <sheetViews>
    <sheetView workbookViewId="0">
      <pane ySplit="10" topLeftCell="A11" activePane="bottomLeft" state="frozen"/>
      <selection/>
      <selection pane="bottomLeft" activeCell="G12" sqref="G12:I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146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140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141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147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107</v>
      </c>
      <c r="AI4" s="38" t="s">
        <v>113</v>
      </c>
      <c r="AJ4" s="39" t="s">
        <v>115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133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148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26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40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30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0.89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34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39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149</v>
      </c>
      <c r="E10" s="13"/>
      <c r="F10" s="6" t="s">
        <v>150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126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26" si="0">IFERROR(TRIM(LEFT(B12,FIND("[",B12)-1))," ")</f>
        <v>Security</v>
      </c>
      <c r="H12" s="24" t="str">
        <f t="shared" ref="H12:H26" si="1">IFERROR(TRIM(MID(B12,FIND("[",B12)+1,LEN(B12)-FIND("[",B12)-1))," ")</f>
        <v>Security Functions</v>
      </c>
      <c r="I12" s="36">
        <f ca="1" t="shared" ref="I12:I26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139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124</v>
      </c>
      <c r="C18" s="16"/>
      <c r="D18" s="17">
        <f ca="1">IFERROR(ROUND(AVERAGEIFS(DATA!$K:$K,DATA!$J:$J,$B18,DATA!$N:$N,$F$2,DATA!$E:$E,"&lt;=7"),4)," ")</f>
        <v>0.89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Pameran</v>
      </c>
      <c r="H19" s="24" t="str">
        <f t="shared" si="1"/>
        <v>Halaman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5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Pameran</v>
      </c>
      <c r="H20" s="24" t="str">
        <f t="shared" si="1"/>
        <v>Ruangan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6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Pameran</v>
      </c>
      <c r="H21" s="24" t="str">
        <f t="shared" si="1"/>
        <v>Toilet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12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Utama</v>
      </c>
      <c r="H22" s="24" t="str">
        <f t="shared" si="1"/>
        <v>Halaman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10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Utama</v>
      </c>
      <c r="H23" s="24" t="str">
        <f t="shared" si="1"/>
        <v>Ruang Kerja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9</v>
      </c>
      <c r="C24" s="18"/>
      <c r="D24" s="22">
        <f ca="1">IFERROR(ROUND(AVERAGEIFS(DATA!$K:$K,DATA!$F:$F,$B24,DATA!$N:$N,$F$2,DATA!$E:$E,"&lt;=7"),4),"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Utama</v>
      </c>
      <c r="H24" s="24" t="str">
        <f t="shared" si="1"/>
        <v>Ruang Penyimpanan Artefak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Utama</v>
      </c>
      <c r="H25" s="24" t="str">
        <f t="shared" si="1"/>
        <v>Toilet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8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Utama</v>
      </c>
      <c r="H26" s="24" t="str">
        <f t="shared" si="1"/>
        <v>Ruang Tamu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4" t="s">
        <v>142</v>
      </c>
      <c r="C32" s="1"/>
      <c r="E32" s="1"/>
      <c r="F32" s="14" t="s">
        <v>143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 t="s">
        <v>144</v>
      </c>
      <c r="C41" s="1"/>
      <c r="D41" s="1"/>
      <c r="E41" s="1"/>
      <c r="F41" s="1" t="s">
        <v>144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 t="s">
        <v>145</v>
      </c>
      <c r="C42" s="1"/>
      <c r="D42" s="1"/>
      <c r="E42" s="1"/>
      <c r="F42" s="1" t="s">
        <v>145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2023-06-02T02:05:00Z</dcterms:created>
  <dcterms:modified xsi:type="dcterms:W3CDTF">2023-06-05T04:16:47Z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D2075FD881204A1C8506C038138995B3</vt:lpwstr>
  </property>
  <property fmtid="{D5CDD505-2E9C-101B-9397-08002B2CF9AE}" pid="3" name="KSOProductBuildVer">
    <vt:lpwstr>2057-11.2.0.11537</vt:lpwstr>
  </property>
</Properties>
</file>