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<sst xmlns="http://schemas.openxmlformats.org/spreadsheetml/2006/main" count="779" uniqueCount="181">
  <si>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</si>
  <si>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</si>
  <si>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</si>
  <si>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</si>
  <si>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</si>
  <si>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</si>
  <si>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</si>
  <si>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[Garasi Kendaraan R4 &amp; R2]</t>
  </si>
  <si>
    <t>Mess [Teras Depan &amp; Belakang]</t>
  </si>
  <si>
    <t>Mess [Ruang Tamu Utama]</t>
  </si>
  <si>
    <t>Mess [Kamar 1.2.3&amp;4]</t>
  </si>
  <si>
    <t>Mess [Dapur]</t>
  </si>
  <si>
    <t>Mess [Toilet Pria / Wanita]</t>
  </si>
  <si>
    <t>Gedung Balai Arkiologi Lt.2 [Koridor]</t>
  </si>
  <si>
    <t>Gedung Balai Arkiologi Lt.2 [Meeting Room ]</t>
  </si>
  <si>
    <t>Gedung Balai Arkiologi Lt.2 [R. Kepala]</t>
  </si>
  <si>
    <t>Gedung Balai Arkiologi Lt.2 [R. 1-5]</t>
  </si>
  <si>
    <t>Gedung Balai Arkiologi Lt.2 [Tangga Penghubung LT1-2]</t>
  </si>
  <si>
    <t>Gedung Balai Arkiologi Lt.2 [Toilet Pria / Wanita &amp; Disabilitas]</t>
  </si>
  <si>
    <t>Gedung Balai Arkiologi Lt.1 [Lobby Utama]</t>
  </si>
  <si>
    <t>Gedung Balai Arkiologi Lt.1 [Koridor]</t>
  </si>
  <si>
    <t>Gedung Balai Arkiologi Lt.1 [Meeting Room ]</t>
  </si>
  <si>
    <t>Gedung Balai Arkiologi Lt.1 [R. Staf TU]</t>
  </si>
  <si>
    <t>Gedung Balai Arkiologi Lt.1 [R. Kasubag TU]</t>
  </si>
  <si>
    <t>Gedung Balai Arkiologi Lt.1 [R. Arsib]</t>
  </si>
  <si>
    <t>Gedung Balai Arkiologi Lt.1 [R. Arsib Keuangan]</t>
  </si>
  <si>
    <t>Gedung Balai Arkiologi Lt.1 [R. Bendahara]</t>
  </si>
  <si>
    <t>Gedung Balai Arkiologi Lt.1 [R. Perpustakaan]</t>
  </si>
  <si>
    <t>Gedung Balai Arkiologi Lt.1 [R. Laktasi &amp; Daicare]</t>
  </si>
  <si>
    <t>Gedung Balai Arkiologi Lt.1 [R. Artepak]</t>
  </si>
  <si>
    <t>Gedung Balai Arkiologi Lt.1 [R. Lap / Analis]</t>
  </si>
  <si>
    <t>Gedung Balai Arkiologi Lt.1 [Mushollah]</t>
  </si>
  <si>
    <t>Gedung Balai Arkiologi Lt.1 [Pantry]</t>
  </si>
  <si>
    <t>Gedung Balai Arkiologi Lt.1 [Toilet Pria / Wanita &amp; Disabilitas]</t>
  </si>
  <si>
    <t>Halaman [Taman ]</t>
  </si>
  <si>
    <t>Halaman [Parkir Motor ]</t>
  </si>
  <si>
    <t>Halaman [Parkir Mobil]</t>
  </si>
  <si>
    <t>Halaman [Halaman depan]</t>
  </si>
  <si>
    <t>Halaman [ samping dan belakang]</t>
  </si>
  <si>
    <t>Halaman [TPS]</t>
  </si>
  <si>
    <t>normalina630@gmail.com</t>
  </si>
  <si>
    <t>Normalina, Sos</t>
  </si>
  <si>
    <t>BAIK</t>
  </si>
  <si>
    <t>CUKUP BAIK</t>
  </si>
  <si>
    <t>KURANG BAIK</t>
  </si>
  <si>
    <t>Normalina, S.Sos</t>
  </si>
  <si>
    <t>Normalina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</si>
  <si>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</si>
  <si>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</si>
  <si>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</si>
  <si>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</si>
  <si>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</si>
  <si>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</si>
  <si>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</si>
  <si>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</si>
  <si>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</si>
  <si>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</si>
  <si>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</si>
  <si>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</si>
  <si>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</si>
  <si>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</si>
  <si>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</si>
  <si>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</si>
  <si>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</si>
  <si>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</si>
  <si>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</si>
  <si>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</si>
  <si>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</si>
  <si>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</si>
  <si>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</si>
  <si>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</si>
  <si>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</si>
  <si>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</si>
  <si>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</si>
  <si>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</si>
  <si>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</si>
  <si>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</si>
  <si>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</si>
  <si>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</si>
  <si>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</si>
  <si>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</si>
  <si>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</si>
  <si>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</si>
  <si>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</si>
  <si>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</si>
  <si>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</si>
  <si>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</si>
  <si>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</si>
  <si>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</si>
  <si>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</si>
  <si>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</si>
  <si>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</si>
  <si>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</si>
  <si>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</si>
  <si>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</si>
  <si>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</si>
  <si>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</si>
  <si>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</si>
  <si>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</si>
  <si>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</si>
  <si>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</si>
  <si>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</si>
  <si>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</si>
  <si>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</si>
  <si>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</si>
  <si>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</si>
  <si>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</si>
  <si>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</si>
  <si>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</si>
  <si>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</si>
  <si>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</si>
  <si>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</si>
  <si>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</si>
  <si>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</si>
  <si>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</si>
  <si>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</si>
  <si>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</si>
  <si>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</si>
  <si>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</si>
  <si>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</si>
  <si>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</si>
  <si>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</si>
  <si>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</si>
  <si>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</si>
  <si>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</si>
  <si>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</si>
  <si>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</si>
  <si>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</si>
  <si>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</si>
  <si>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</si>
  <si>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</si>
  <si>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</si>
  <si>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</si>
  <si>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</si>
  <si>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</si>
  <si>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</si>
  <si>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</si>
  <si>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</si>
  <si>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</si>
  <si>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</si>
  <si>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</si>
  <si>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</si>
  <si>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</si>
  <si>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</si>
  <si>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</si>
  <si>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</si>
  <si>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</si>
  <si>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</si>
  <si>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</si>
  <si>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</si>
  <si>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</si>
  <si>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</si>
  <si>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</si>
  <si>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</si>
  <si>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</si>
  <si>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</si>
  <si>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</si>
  <si>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</si>
  <si>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</si>
  <si>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</si>
  <si>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</si>
  <si>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</si>
  <si>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</si>
  <si>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</si>
  <si>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</si>
  <si>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</si>
  <si>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</si>
  <si>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</si>
  <si>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</si>
  <si>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</si>
  <si>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</si>
  <si>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</si>
  <si>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</si>
  <si>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</si>
  <si>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</si>
  <si>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</si>
  <si>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KALIMANTAN - ARKENAS BALAR KALSEL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</si>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</sst>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20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8" borderId="1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907523148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10">
        <d v="2023-03-24T16:36:03"/>
        <d v="2023-03-24T17:02:05"/>
        <d v="2023-03-24T17:05:19"/>
        <d v="2023-03-27T13:04:21"/>
        <d v="2023-03-27T13:08:34"/>
        <d v="2023-03-27T13:11:51"/>
        <d v="2023-04-13T14:48:43"/>
        <d v="2023-04-25T14:52:16"/>
        <d v="2023-05-26T12:25:02"/>
        <n v="0"/>
      </sharedItems>
    </cacheField>
    <cacheField name="Email Address" numFmtId="0">
      <sharedItems containsNumber="1" containsInteger="1" containsMixedTypes="1" count="2">
        <s v="normalina630@gmail.com"/>
        <n v="0"/>
      </sharedItems>
    </cacheField>
    <cacheField name="Full Name" numFmtId="0">
      <sharedItems containsNumber="1" containsInteger="1" containsMixedTypes="1" count="4">
        <s v="Normalina, Sos"/>
        <s v="Normalina, S.Sos"/>
        <s v="Normalina"/>
        <n v="0"/>
      </sharedItems>
    </cacheField>
    <cacheField name="Penilaian untuk pekerjaan tanggal" numFmtId="0">
      <sharedItems containsSemiMixedTypes="0" containsString="0" containsDate="1" containsMixedTypes="1" count="8">
        <d v="2023-03-24T00:00:00"/>
        <d v="2023-01-25T00:00:00"/>
        <d v="2023-02-25T00:00:00"/>
        <d v="2023-03-25T00:00:00"/>
        <d v="2023-04-13T00:00:00"/>
        <d v="2023-04-25T00:00:00"/>
        <d v="2023-05-26T00:00:00"/>
        <n v="0"/>
      </sharedItems>
    </cacheField>
    <cacheField name="weekday" numFmtId="49">
      <sharedItems containsSemiMixedTypes="0" containsString="0" containsNumber="1" containsInteger="1" minValue="2" maxValue="6" count="5">
        <n v="5"/>
        <n v="3"/>
        <n v="6"/>
        <n v="4"/>
        <n v="2"/>
      </sharedItems>
    </cacheField>
    <cacheField name="Sub Area" numFmtId="0">
      <sharedItems count="36">
        <s v="Security [Security Functions]"/>
        <s v="Driver [Driving Safety]"/>
        <s v="Driver [ Attendance]"/>
        <s v="Mess [Garasi Kendaraan R4 &amp; R2]"/>
        <s v="Mess [Teras Depan &amp; Belakang]"/>
        <s v="Mess [Ruang Tamu Utama]"/>
        <s v="Mess [Kamar 1.2.3&amp;4]"/>
        <s v="Mess [Dapur]"/>
        <s v="Mess [Toilet Pria / Wanita]"/>
        <s v="Gedung Balai Arkiologi Lt.2 [Koridor]"/>
        <s v="Gedung Balai Arkiologi Lt.2 [Meeting Room ]"/>
        <s v="Gedung Balai Arkiologi Lt.2 [R. Kepala]"/>
        <s v="Gedung Balai Arkiologi Lt.2 [R. 1-5]"/>
        <s v="Gedung Balai Arkiologi Lt.2 [Tangga Penghubung LT1-2]"/>
        <s v="Gedung Balai Arkiologi Lt.2 [Toilet Pria / Wanita &amp; Disabilitas]"/>
        <s v="Gedung Balai Arkiologi Lt.1 [Lobby Utama]"/>
        <s v="Gedung Balai Arkiologi Lt.1 [Koridor]"/>
        <s v="Gedung Balai Arkiologi Lt.1 [Meeting Room ]"/>
        <s v="Gedung Balai Arkiologi Lt.1 [R. Staf TU]"/>
        <s v="Gedung Balai Arkiologi Lt.1 [R. Kasubag TU]"/>
        <s v="Gedung Balai Arkiologi Lt.1 [R. Arsib]"/>
        <s v="Gedung Balai Arkiologi Lt.1 [R. Arsib Keuangan]"/>
        <s v="Gedung Balai Arkiologi Lt.1 [R. Bendahara]"/>
        <s v="Gedung Balai Arkiologi Lt.1 [R. Perpustakaan]"/>
        <s v="Gedung Balai Arkiologi Lt.1 [R. Laktasi &amp; Daicare]"/>
        <s v="Gedung Balai Arkiologi Lt.1 [R. Artepak]"/>
        <s v="Gedung Balai Arkiologi Lt.1 [R. Lap / Analis]"/>
        <s v="Gedung Balai Arkiologi Lt.1 [Mushollah]"/>
        <s v="Gedung Balai Arkiologi Lt.1 [Pantry]"/>
        <s v="Gedung Balai Arkiologi Lt.1 [Toilet Pria / Wanita &amp; Disabilitas]"/>
        <s v="Halaman [Taman ]"/>
        <s v="Halaman [Parkir Motor ]"/>
        <s v="Halaman [Parkir Mobil]"/>
        <s v="Halaman [Halaman depan]"/>
        <s v="Halaman [ samping dan belakang]"/>
        <s v="Halaman [TPS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6">
        <s v="Security"/>
        <s v="Driver"/>
        <s v="Mess"/>
        <s v="Gedung Balai Arkiologi Lt.2"/>
        <s v="Gedung Balai Arkiologi Lt.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21" count="7">
        <n v="12"/>
        <n v="4"/>
        <n v="8"/>
        <n v="15"/>
        <n v="17"/>
        <n v="21"/>
        <n v="0"/>
      </sharedItems>
    </cacheField>
    <cacheField name="Week" numFmtId="0">
      <sharedItems count="7">
        <s v="2023 - WEEK 12"/>
        <s v="2023 - WEEK 04"/>
        <s v="2023 - WEEK 08"/>
        <s v="2023 - WEEK 15"/>
        <s v="2023 - WEEK 17"/>
        <s v="2023 - WEEK 21"/>
        <s v="1900 - WEEK 00"/>
      </sharedItems>
    </cacheField>
    <cacheField name="Month" numFmtId="0">
      <sharedItems count="6">
        <s v="2023 - MONTH 03"/>
        <s v="2023 - MONTH 01"/>
        <s v="2023 - MONTH 02"/>
        <s v="2023 - MONTH 04"/>
        <s v="2023 - MONTH 05"/>
        <s v="1900 - MONTH 01"/>
      </sharedItems>
    </cacheField>
    <cacheField name="Average Week" numFmtId="10">
      <sharedItems containsNumber="1" containsMixedTypes="1" count="3">
        <n v="0.946041666666668"/>
        <n v="0.95"/>
        <s v=" "/>
      </sharedItems>
    </cacheField>
    <cacheField name="Average Value Month" numFmtId="10">
      <sharedItems containsNumber="1" containsMixedTypes="1" count="4">
        <n v="0.946041666666668"/>
        <n v="0.95"/>
        <n v="0.95000000000000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1"/>
    <x v="5"/>
    <x v="2"/>
    <x v="1"/>
    <x v="0"/>
    <x v="0"/>
    <x v="0"/>
    <x v="0"/>
    <x v="0"/>
    <x v="0"/>
    <x v="0"/>
  </r>
  <r>
    <x v="0"/>
    <x v="0"/>
    <x v="0"/>
    <x v="0"/>
    <x v="0"/>
    <x v="31"/>
    <x v="2"/>
    <x v="5"/>
    <x v="2"/>
    <x v="2"/>
    <x v="0"/>
    <x v="0"/>
    <x v="0"/>
    <x v="0"/>
    <x v="0"/>
    <x v="0"/>
    <x v="0"/>
  </r>
  <r>
    <x v="0"/>
    <x v="0"/>
    <x v="0"/>
    <x v="0"/>
    <x v="0"/>
    <x v="32"/>
    <x v="1"/>
    <x v="5"/>
    <x v="2"/>
    <x v="1"/>
    <x v="0"/>
    <x v="0"/>
    <x v="0"/>
    <x v="0"/>
    <x v="0"/>
    <x v="0"/>
    <x v="0"/>
  </r>
  <r>
    <x v="0"/>
    <x v="0"/>
    <x v="0"/>
    <x v="0"/>
    <x v="0"/>
    <x v="33"/>
    <x v="1"/>
    <x v="5"/>
    <x v="2"/>
    <x v="1"/>
    <x v="0"/>
    <x v="0"/>
    <x v="0"/>
    <x v="0"/>
    <x v="0"/>
    <x v="0"/>
    <x v="0"/>
  </r>
  <r>
    <x v="0"/>
    <x v="0"/>
    <x v="0"/>
    <x v="0"/>
    <x v="0"/>
    <x v="34"/>
    <x v="1"/>
    <x v="5"/>
    <x v="2"/>
    <x v="1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0"/>
    <x v="0"/>
    <x v="1"/>
    <x v="0"/>
    <x v="1"/>
    <x v="1"/>
    <x v="0"/>
    <x v="0"/>
    <x v="0"/>
    <x v="0"/>
    <x v="0"/>
    <x v="0"/>
    <x v="0"/>
    <x v="0"/>
  </r>
  <r>
    <x v="1"/>
    <x v="0"/>
    <x v="1"/>
    <x v="0"/>
    <x v="0"/>
    <x v="2"/>
    <x v="0"/>
    <x v="1"/>
    <x v="1"/>
    <x v="0"/>
    <x v="0"/>
    <x v="0"/>
    <x v="0"/>
    <x v="0"/>
    <x v="0"/>
    <x v="0"/>
    <x v="0"/>
  </r>
  <r>
    <x v="1"/>
    <x v="0"/>
    <x v="1"/>
    <x v="0"/>
    <x v="0"/>
    <x v="3"/>
    <x v="0"/>
    <x v="2"/>
    <x v="2"/>
    <x v="0"/>
    <x v="0"/>
    <x v="0"/>
    <x v="0"/>
    <x v="0"/>
    <x v="0"/>
    <x v="0"/>
    <x v="0"/>
  </r>
  <r>
    <x v="1"/>
    <x v="0"/>
    <x v="1"/>
    <x v="0"/>
    <x v="0"/>
    <x v="4"/>
    <x v="0"/>
    <x v="2"/>
    <x v="2"/>
    <x v="0"/>
    <x v="0"/>
    <x v="0"/>
    <x v="0"/>
    <x v="0"/>
    <x v="0"/>
    <x v="0"/>
    <x v="0"/>
  </r>
  <r>
    <x v="1"/>
    <x v="0"/>
    <x v="1"/>
    <x v="0"/>
    <x v="0"/>
    <x v="5"/>
    <x v="0"/>
    <x v="2"/>
    <x v="2"/>
    <x v="0"/>
    <x v="0"/>
    <x v="0"/>
    <x v="0"/>
    <x v="0"/>
    <x v="0"/>
    <x v="0"/>
    <x v="0"/>
  </r>
  <r>
    <x v="1"/>
    <x v="0"/>
    <x v="1"/>
    <x v="0"/>
    <x v="0"/>
    <x v="6"/>
    <x v="0"/>
    <x v="2"/>
    <x v="2"/>
    <x v="0"/>
    <x v="0"/>
    <x v="0"/>
    <x v="0"/>
    <x v="0"/>
    <x v="0"/>
    <x v="0"/>
    <x v="0"/>
  </r>
  <r>
    <x v="1"/>
    <x v="0"/>
    <x v="1"/>
    <x v="0"/>
    <x v="0"/>
    <x v="7"/>
    <x v="0"/>
    <x v="2"/>
    <x v="2"/>
    <x v="0"/>
    <x v="0"/>
    <x v="0"/>
    <x v="0"/>
    <x v="0"/>
    <x v="0"/>
    <x v="0"/>
    <x v="0"/>
  </r>
  <r>
    <x v="1"/>
    <x v="0"/>
    <x v="1"/>
    <x v="0"/>
    <x v="0"/>
    <x v="8"/>
    <x v="0"/>
    <x v="2"/>
    <x v="2"/>
    <x v="0"/>
    <x v="0"/>
    <x v="0"/>
    <x v="0"/>
    <x v="0"/>
    <x v="0"/>
    <x v="0"/>
    <x v="0"/>
  </r>
  <r>
    <x v="1"/>
    <x v="0"/>
    <x v="1"/>
    <x v="0"/>
    <x v="0"/>
    <x v="9"/>
    <x v="0"/>
    <x v="3"/>
    <x v="2"/>
    <x v="0"/>
    <x v="0"/>
    <x v="0"/>
    <x v="0"/>
    <x v="0"/>
    <x v="0"/>
    <x v="0"/>
    <x v="0"/>
  </r>
  <r>
    <x v="1"/>
    <x v="0"/>
    <x v="1"/>
    <x v="0"/>
    <x v="0"/>
    <x v="10"/>
    <x v="0"/>
    <x v="3"/>
    <x v="2"/>
    <x v="0"/>
    <x v="0"/>
    <x v="0"/>
    <x v="0"/>
    <x v="0"/>
    <x v="0"/>
    <x v="0"/>
    <x v="0"/>
  </r>
  <r>
    <x v="1"/>
    <x v="0"/>
    <x v="1"/>
    <x v="0"/>
    <x v="0"/>
    <x v="11"/>
    <x v="0"/>
    <x v="3"/>
    <x v="2"/>
    <x v="0"/>
    <x v="0"/>
    <x v="0"/>
    <x v="0"/>
    <x v="0"/>
    <x v="0"/>
    <x v="0"/>
    <x v="0"/>
  </r>
  <r>
    <x v="1"/>
    <x v="0"/>
    <x v="1"/>
    <x v="0"/>
    <x v="0"/>
    <x v="12"/>
    <x v="0"/>
    <x v="3"/>
    <x v="2"/>
    <x v="0"/>
    <x v="0"/>
    <x v="0"/>
    <x v="0"/>
    <x v="0"/>
    <x v="0"/>
    <x v="0"/>
    <x v="0"/>
  </r>
  <r>
    <x v="1"/>
    <x v="0"/>
    <x v="1"/>
    <x v="0"/>
    <x v="0"/>
    <x v="13"/>
    <x v="0"/>
    <x v="3"/>
    <x v="2"/>
    <x v="0"/>
    <x v="0"/>
    <x v="0"/>
    <x v="0"/>
    <x v="0"/>
    <x v="0"/>
    <x v="0"/>
    <x v="0"/>
  </r>
  <r>
    <x v="1"/>
    <x v="0"/>
    <x v="1"/>
    <x v="0"/>
    <x v="0"/>
    <x v="14"/>
    <x v="0"/>
    <x v="3"/>
    <x v="2"/>
    <x v="0"/>
    <x v="0"/>
    <x v="0"/>
    <x v="0"/>
    <x v="0"/>
    <x v="0"/>
    <x v="0"/>
    <x v="0"/>
  </r>
  <r>
    <x v="1"/>
    <x v="0"/>
    <x v="1"/>
    <x v="0"/>
    <x v="0"/>
    <x v="15"/>
    <x v="0"/>
    <x v="4"/>
    <x v="2"/>
    <x v="0"/>
    <x v="0"/>
    <x v="0"/>
    <x v="0"/>
    <x v="0"/>
    <x v="0"/>
    <x v="0"/>
    <x v="0"/>
  </r>
  <r>
    <x v="1"/>
    <x v="0"/>
    <x v="1"/>
    <x v="0"/>
    <x v="0"/>
    <x v="16"/>
    <x v="0"/>
    <x v="4"/>
    <x v="2"/>
    <x v="0"/>
    <x v="0"/>
    <x v="0"/>
    <x v="0"/>
    <x v="0"/>
    <x v="0"/>
    <x v="0"/>
    <x v="0"/>
  </r>
  <r>
    <x v="1"/>
    <x v="0"/>
    <x v="1"/>
    <x v="0"/>
    <x v="0"/>
    <x v="17"/>
    <x v="0"/>
    <x v="4"/>
    <x v="2"/>
    <x v="0"/>
    <x v="0"/>
    <x v="0"/>
    <x v="0"/>
    <x v="0"/>
    <x v="0"/>
    <x v="0"/>
    <x v="0"/>
  </r>
  <r>
    <x v="1"/>
    <x v="0"/>
    <x v="1"/>
    <x v="0"/>
    <x v="0"/>
    <x v="18"/>
    <x v="0"/>
    <x v="4"/>
    <x v="2"/>
    <x v="0"/>
    <x v="0"/>
    <x v="0"/>
    <x v="0"/>
    <x v="0"/>
    <x v="0"/>
    <x v="0"/>
    <x v="0"/>
  </r>
  <r>
    <x v="1"/>
    <x v="0"/>
    <x v="1"/>
    <x v="0"/>
    <x v="0"/>
    <x v="19"/>
    <x v="0"/>
    <x v="4"/>
    <x v="2"/>
    <x v="0"/>
    <x v="0"/>
    <x v="0"/>
    <x v="0"/>
    <x v="0"/>
    <x v="0"/>
    <x v="0"/>
    <x v="0"/>
  </r>
  <r>
    <x v="1"/>
    <x v="0"/>
    <x v="1"/>
    <x v="0"/>
    <x v="0"/>
    <x v="20"/>
    <x v="0"/>
    <x v="4"/>
    <x v="2"/>
    <x v="0"/>
    <x v="0"/>
    <x v="0"/>
    <x v="0"/>
    <x v="0"/>
    <x v="0"/>
    <x v="0"/>
    <x v="0"/>
  </r>
  <r>
    <x v="1"/>
    <x v="0"/>
    <x v="1"/>
    <x v="0"/>
    <x v="0"/>
    <x v="21"/>
    <x v="0"/>
    <x v="4"/>
    <x v="2"/>
    <x v="0"/>
    <x v="0"/>
    <x v="0"/>
    <x v="0"/>
    <x v="0"/>
    <x v="0"/>
    <x v="0"/>
    <x v="0"/>
  </r>
  <r>
    <x v="1"/>
    <x v="0"/>
    <x v="1"/>
    <x v="0"/>
    <x v="0"/>
    <x v="22"/>
    <x v="0"/>
    <x v="4"/>
    <x v="2"/>
    <x v="0"/>
    <x v="0"/>
    <x v="0"/>
    <x v="0"/>
    <x v="0"/>
    <x v="0"/>
    <x v="0"/>
    <x v="0"/>
  </r>
  <r>
    <x v="1"/>
    <x v="0"/>
    <x v="1"/>
    <x v="0"/>
    <x v="0"/>
    <x v="23"/>
    <x v="0"/>
    <x v="4"/>
    <x v="2"/>
    <x v="0"/>
    <x v="0"/>
    <x v="0"/>
    <x v="0"/>
    <x v="0"/>
    <x v="0"/>
    <x v="0"/>
    <x v="0"/>
  </r>
  <r>
    <x v="1"/>
    <x v="0"/>
    <x v="1"/>
    <x v="0"/>
    <x v="0"/>
    <x v="24"/>
    <x v="0"/>
    <x v="4"/>
    <x v="2"/>
    <x v="0"/>
    <x v="0"/>
    <x v="0"/>
    <x v="0"/>
    <x v="0"/>
    <x v="0"/>
    <x v="0"/>
    <x v="0"/>
  </r>
  <r>
    <x v="1"/>
    <x v="0"/>
    <x v="1"/>
    <x v="0"/>
    <x v="0"/>
    <x v="25"/>
    <x v="0"/>
    <x v="4"/>
    <x v="2"/>
    <x v="0"/>
    <x v="0"/>
    <x v="0"/>
    <x v="0"/>
    <x v="0"/>
    <x v="0"/>
    <x v="0"/>
    <x v="0"/>
  </r>
  <r>
    <x v="1"/>
    <x v="0"/>
    <x v="1"/>
    <x v="0"/>
    <x v="0"/>
    <x v="26"/>
    <x v="0"/>
    <x v="4"/>
    <x v="2"/>
    <x v="0"/>
    <x v="0"/>
    <x v="0"/>
    <x v="0"/>
    <x v="0"/>
    <x v="0"/>
    <x v="0"/>
    <x v="0"/>
  </r>
  <r>
    <x v="1"/>
    <x v="0"/>
    <x v="1"/>
    <x v="0"/>
    <x v="0"/>
    <x v="27"/>
    <x v="0"/>
    <x v="4"/>
    <x v="2"/>
    <x v="0"/>
    <x v="0"/>
    <x v="0"/>
    <x v="0"/>
    <x v="0"/>
    <x v="0"/>
    <x v="0"/>
    <x v="0"/>
  </r>
  <r>
    <x v="1"/>
    <x v="0"/>
    <x v="1"/>
    <x v="0"/>
    <x v="0"/>
    <x v="28"/>
    <x v="0"/>
    <x v="4"/>
    <x v="2"/>
    <x v="0"/>
    <x v="0"/>
    <x v="0"/>
    <x v="0"/>
    <x v="0"/>
    <x v="0"/>
    <x v="0"/>
    <x v="0"/>
  </r>
  <r>
    <x v="1"/>
    <x v="0"/>
    <x v="1"/>
    <x v="0"/>
    <x v="0"/>
    <x v="29"/>
    <x v="0"/>
    <x v="4"/>
    <x v="2"/>
    <x v="0"/>
    <x v="0"/>
    <x v="0"/>
    <x v="0"/>
    <x v="0"/>
    <x v="0"/>
    <x v="0"/>
    <x v="0"/>
  </r>
  <r>
    <x v="1"/>
    <x v="0"/>
    <x v="1"/>
    <x v="0"/>
    <x v="0"/>
    <x v="30"/>
    <x v="0"/>
    <x v="5"/>
    <x v="2"/>
    <x v="0"/>
    <x v="0"/>
    <x v="0"/>
    <x v="0"/>
    <x v="0"/>
    <x v="0"/>
    <x v="0"/>
    <x v="0"/>
  </r>
  <r>
    <x v="1"/>
    <x v="0"/>
    <x v="1"/>
    <x v="0"/>
    <x v="0"/>
    <x v="31"/>
    <x v="0"/>
    <x v="5"/>
    <x v="2"/>
    <x v="0"/>
    <x v="0"/>
    <x v="0"/>
    <x v="0"/>
    <x v="0"/>
    <x v="0"/>
    <x v="0"/>
    <x v="0"/>
  </r>
  <r>
    <x v="1"/>
    <x v="0"/>
    <x v="1"/>
    <x v="0"/>
    <x v="0"/>
    <x v="32"/>
    <x v="0"/>
    <x v="5"/>
    <x v="2"/>
    <x v="0"/>
    <x v="0"/>
    <x v="0"/>
    <x v="0"/>
    <x v="0"/>
    <x v="0"/>
    <x v="0"/>
    <x v="0"/>
  </r>
  <r>
    <x v="1"/>
    <x v="0"/>
    <x v="1"/>
    <x v="0"/>
    <x v="0"/>
    <x v="33"/>
    <x v="0"/>
    <x v="5"/>
    <x v="2"/>
    <x v="0"/>
    <x v="0"/>
    <x v="0"/>
    <x v="0"/>
    <x v="0"/>
    <x v="0"/>
    <x v="0"/>
    <x v="0"/>
  </r>
  <r>
    <x v="1"/>
    <x v="0"/>
    <x v="1"/>
    <x v="0"/>
    <x v="0"/>
    <x v="34"/>
    <x v="0"/>
    <x v="5"/>
    <x v="2"/>
    <x v="0"/>
    <x v="0"/>
    <x v="0"/>
    <x v="0"/>
    <x v="0"/>
    <x v="0"/>
    <x v="0"/>
    <x v="0"/>
  </r>
  <r>
    <x v="1"/>
    <x v="0"/>
    <x v="1"/>
    <x v="0"/>
    <x v="0"/>
    <x v="35"/>
    <x v="0"/>
    <x v="5"/>
    <x v="2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0"/>
    <x v="0"/>
    <x v="0"/>
    <x v="0"/>
    <x v="1"/>
    <x v="0"/>
    <x v="1"/>
    <x v="1"/>
    <x v="0"/>
    <x v="0"/>
    <x v="0"/>
    <x v="0"/>
    <x v="0"/>
    <x v="0"/>
    <x v="0"/>
    <x v="0"/>
  </r>
  <r>
    <x v="2"/>
    <x v="0"/>
    <x v="0"/>
    <x v="0"/>
    <x v="0"/>
    <x v="2"/>
    <x v="0"/>
    <x v="1"/>
    <x v="1"/>
    <x v="0"/>
    <x v="0"/>
    <x v="0"/>
    <x v="0"/>
    <x v="0"/>
    <x v="0"/>
    <x v="0"/>
    <x v="0"/>
  </r>
  <r>
    <x v="2"/>
    <x v="0"/>
    <x v="0"/>
    <x v="0"/>
    <x v="0"/>
    <x v="3"/>
    <x v="0"/>
    <x v="2"/>
    <x v="2"/>
    <x v="0"/>
    <x v="0"/>
    <x v="0"/>
    <x v="0"/>
    <x v="0"/>
    <x v="0"/>
    <x v="0"/>
    <x v="0"/>
  </r>
  <r>
    <x v="2"/>
    <x v="0"/>
    <x v="0"/>
    <x v="0"/>
    <x v="0"/>
    <x v="4"/>
    <x v="0"/>
    <x v="2"/>
    <x v="2"/>
    <x v="0"/>
    <x v="0"/>
    <x v="0"/>
    <x v="0"/>
    <x v="0"/>
    <x v="0"/>
    <x v="0"/>
    <x v="0"/>
  </r>
  <r>
    <x v="2"/>
    <x v="0"/>
    <x v="0"/>
    <x v="0"/>
    <x v="0"/>
    <x v="5"/>
    <x v="0"/>
    <x v="2"/>
    <x v="2"/>
    <x v="0"/>
    <x v="0"/>
    <x v="0"/>
    <x v="0"/>
    <x v="0"/>
    <x v="0"/>
    <x v="0"/>
    <x v="0"/>
  </r>
  <r>
    <x v="2"/>
    <x v="0"/>
    <x v="0"/>
    <x v="0"/>
    <x v="0"/>
    <x v="6"/>
    <x v="0"/>
    <x v="2"/>
    <x v="2"/>
    <x v="0"/>
    <x v="0"/>
    <x v="0"/>
    <x v="0"/>
    <x v="0"/>
    <x v="0"/>
    <x v="0"/>
    <x v="0"/>
  </r>
  <r>
    <x v="2"/>
    <x v="0"/>
    <x v="0"/>
    <x v="0"/>
    <x v="0"/>
    <x v="7"/>
    <x v="0"/>
    <x v="2"/>
    <x v="2"/>
    <x v="0"/>
    <x v="0"/>
    <x v="0"/>
    <x v="0"/>
    <x v="0"/>
    <x v="0"/>
    <x v="0"/>
    <x v="0"/>
  </r>
  <r>
    <x v="2"/>
    <x v="0"/>
    <x v="0"/>
    <x v="0"/>
    <x v="0"/>
    <x v="8"/>
    <x v="0"/>
    <x v="2"/>
    <x v="2"/>
    <x v="0"/>
    <x v="0"/>
    <x v="0"/>
    <x v="0"/>
    <x v="0"/>
    <x v="0"/>
    <x v="0"/>
    <x v="0"/>
  </r>
  <r>
    <x v="2"/>
    <x v="0"/>
    <x v="0"/>
    <x v="0"/>
    <x v="0"/>
    <x v="9"/>
    <x v="0"/>
    <x v="3"/>
    <x v="2"/>
    <x v="0"/>
    <x v="0"/>
    <x v="0"/>
    <x v="0"/>
    <x v="0"/>
    <x v="0"/>
    <x v="0"/>
    <x v="0"/>
  </r>
  <r>
    <x v="2"/>
    <x v="0"/>
    <x v="0"/>
    <x v="0"/>
    <x v="0"/>
    <x v="10"/>
    <x v="0"/>
    <x v="3"/>
    <x v="2"/>
    <x v="0"/>
    <x v="0"/>
    <x v="0"/>
    <x v="0"/>
    <x v="0"/>
    <x v="0"/>
    <x v="0"/>
    <x v="0"/>
  </r>
  <r>
    <x v="2"/>
    <x v="0"/>
    <x v="0"/>
    <x v="0"/>
    <x v="0"/>
    <x v="11"/>
    <x v="0"/>
    <x v="3"/>
    <x v="2"/>
    <x v="0"/>
    <x v="0"/>
    <x v="0"/>
    <x v="0"/>
    <x v="0"/>
    <x v="0"/>
    <x v="0"/>
    <x v="0"/>
  </r>
  <r>
    <x v="2"/>
    <x v="0"/>
    <x v="0"/>
    <x v="0"/>
    <x v="0"/>
    <x v="12"/>
    <x v="0"/>
    <x v="3"/>
    <x v="2"/>
    <x v="0"/>
    <x v="0"/>
    <x v="0"/>
    <x v="0"/>
    <x v="0"/>
    <x v="0"/>
    <x v="0"/>
    <x v="0"/>
  </r>
  <r>
    <x v="2"/>
    <x v="0"/>
    <x v="0"/>
    <x v="0"/>
    <x v="0"/>
    <x v="13"/>
    <x v="0"/>
    <x v="3"/>
    <x v="2"/>
    <x v="0"/>
    <x v="0"/>
    <x v="0"/>
    <x v="0"/>
    <x v="0"/>
    <x v="0"/>
    <x v="0"/>
    <x v="0"/>
  </r>
  <r>
    <x v="2"/>
    <x v="0"/>
    <x v="0"/>
    <x v="0"/>
    <x v="0"/>
    <x v="14"/>
    <x v="0"/>
    <x v="3"/>
    <x v="2"/>
    <x v="0"/>
    <x v="0"/>
    <x v="0"/>
    <x v="0"/>
    <x v="0"/>
    <x v="0"/>
    <x v="0"/>
    <x v="0"/>
  </r>
  <r>
    <x v="2"/>
    <x v="0"/>
    <x v="0"/>
    <x v="0"/>
    <x v="0"/>
    <x v="15"/>
    <x v="0"/>
    <x v="4"/>
    <x v="2"/>
    <x v="0"/>
    <x v="0"/>
    <x v="0"/>
    <x v="0"/>
    <x v="0"/>
    <x v="0"/>
    <x v="0"/>
    <x v="0"/>
  </r>
  <r>
    <x v="2"/>
    <x v="0"/>
    <x v="0"/>
    <x v="0"/>
    <x v="0"/>
    <x v="16"/>
    <x v="0"/>
    <x v="4"/>
    <x v="2"/>
    <x v="0"/>
    <x v="0"/>
    <x v="0"/>
    <x v="0"/>
    <x v="0"/>
    <x v="0"/>
    <x v="0"/>
    <x v="0"/>
  </r>
  <r>
    <x v="2"/>
    <x v="0"/>
    <x v="0"/>
    <x v="0"/>
    <x v="0"/>
    <x v="17"/>
    <x v="0"/>
    <x v="4"/>
    <x v="2"/>
    <x v="0"/>
    <x v="0"/>
    <x v="0"/>
    <x v="0"/>
    <x v="0"/>
    <x v="0"/>
    <x v="0"/>
    <x v="0"/>
  </r>
  <r>
    <x v="2"/>
    <x v="0"/>
    <x v="0"/>
    <x v="0"/>
    <x v="0"/>
    <x v="18"/>
    <x v="0"/>
    <x v="4"/>
    <x v="2"/>
    <x v="0"/>
    <x v="0"/>
    <x v="0"/>
    <x v="0"/>
    <x v="0"/>
    <x v="0"/>
    <x v="0"/>
    <x v="0"/>
  </r>
  <r>
    <x v="2"/>
    <x v="0"/>
    <x v="0"/>
    <x v="0"/>
    <x v="0"/>
    <x v="19"/>
    <x v="0"/>
    <x v="4"/>
    <x v="2"/>
    <x v="0"/>
    <x v="0"/>
    <x v="0"/>
    <x v="0"/>
    <x v="0"/>
    <x v="0"/>
    <x v="0"/>
    <x v="0"/>
  </r>
  <r>
    <x v="2"/>
    <x v="0"/>
    <x v="0"/>
    <x v="0"/>
    <x v="0"/>
    <x v="20"/>
    <x v="0"/>
    <x v="4"/>
    <x v="2"/>
    <x v="0"/>
    <x v="0"/>
    <x v="0"/>
    <x v="0"/>
    <x v="0"/>
    <x v="0"/>
    <x v="0"/>
    <x v="0"/>
  </r>
  <r>
    <x v="2"/>
    <x v="0"/>
    <x v="0"/>
    <x v="0"/>
    <x v="0"/>
    <x v="21"/>
    <x v="0"/>
    <x v="4"/>
    <x v="2"/>
    <x v="0"/>
    <x v="0"/>
    <x v="0"/>
    <x v="0"/>
    <x v="0"/>
    <x v="0"/>
    <x v="0"/>
    <x v="0"/>
  </r>
  <r>
    <x v="2"/>
    <x v="0"/>
    <x v="0"/>
    <x v="0"/>
    <x v="0"/>
    <x v="22"/>
    <x v="0"/>
    <x v="4"/>
    <x v="2"/>
    <x v="0"/>
    <x v="0"/>
    <x v="0"/>
    <x v="0"/>
    <x v="0"/>
    <x v="0"/>
    <x v="0"/>
    <x v="0"/>
  </r>
  <r>
    <x v="2"/>
    <x v="0"/>
    <x v="0"/>
    <x v="0"/>
    <x v="0"/>
    <x v="23"/>
    <x v="0"/>
    <x v="4"/>
    <x v="2"/>
    <x v="0"/>
    <x v="0"/>
    <x v="0"/>
    <x v="0"/>
    <x v="0"/>
    <x v="0"/>
    <x v="0"/>
    <x v="0"/>
  </r>
  <r>
    <x v="2"/>
    <x v="0"/>
    <x v="0"/>
    <x v="0"/>
    <x v="0"/>
    <x v="24"/>
    <x v="0"/>
    <x v="4"/>
    <x v="2"/>
    <x v="0"/>
    <x v="0"/>
    <x v="0"/>
    <x v="0"/>
    <x v="0"/>
    <x v="0"/>
    <x v="0"/>
    <x v="0"/>
  </r>
  <r>
    <x v="2"/>
    <x v="0"/>
    <x v="0"/>
    <x v="0"/>
    <x v="0"/>
    <x v="25"/>
    <x v="0"/>
    <x v="4"/>
    <x v="2"/>
    <x v="0"/>
    <x v="0"/>
    <x v="0"/>
    <x v="0"/>
    <x v="0"/>
    <x v="0"/>
    <x v="0"/>
    <x v="0"/>
  </r>
  <r>
    <x v="2"/>
    <x v="0"/>
    <x v="0"/>
    <x v="0"/>
    <x v="0"/>
    <x v="26"/>
    <x v="0"/>
    <x v="4"/>
    <x v="2"/>
    <x v="0"/>
    <x v="0"/>
    <x v="0"/>
    <x v="0"/>
    <x v="0"/>
    <x v="0"/>
    <x v="0"/>
    <x v="0"/>
  </r>
  <r>
    <x v="2"/>
    <x v="0"/>
    <x v="0"/>
    <x v="0"/>
    <x v="0"/>
    <x v="27"/>
    <x v="0"/>
    <x v="4"/>
    <x v="2"/>
    <x v="0"/>
    <x v="0"/>
    <x v="0"/>
    <x v="0"/>
    <x v="0"/>
    <x v="0"/>
    <x v="0"/>
    <x v="0"/>
  </r>
  <r>
    <x v="2"/>
    <x v="0"/>
    <x v="0"/>
    <x v="0"/>
    <x v="0"/>
    <x v="28"/>
    <x v="0"/>
    <x v="4"/>
    <x v="2"/>
    <x v="0"/>
    <x v="0"/>
    <x v="0"/>
    <x v="0"/>
    <x v="0"/>
    <x v="0"/>
    <x v="0"/>
    <x v="0"/>
  </r>
  <r>
    <x v="2"/>
    <x v="0"/>
    <x v="0"/>
    <x v="0"/>
    <x v="0"/>
    <x v="29"/>
    <x v="0"/>
    <x v="4"/>
    <x v="2"/>
    <x v="0"/>
    <x v="0"/>
    <x v="0"/>
    <x v="0"/>
    <x v="0"/>
    <x v="0"/>
    <x v="0"/>
    <x v="0"/>
  </r>
  <r>
    <x v="2"/>
    <x v="0"/>
    <x v="0"/>
    <x v="0"/>
    <x v="0"/>
    <x v="30"/>
    <x v="0"/>
    <x v="5"/>
    <x v="2"/>
    <x v="0"/>
    <x v="0"/>
    <x v="0"/>
    <x v="0"/>
    <x v="0"/>
    <x v="0"/>
    <x v="0"/>
    <x v="0"/>
  </r>
  <r>
    <x v="2"/>
    <x v="0"/>
    <x v="0"/>
    <x v="0"/>
    <x v="0"/>
    <x v="31"/>
    <x v="0"/>
    <x v="5"/>
    <x v="2"/>
    <x v="0"/>
    <x v="0"/>
    <x v="0"/>
    <x v="0"/>
    <x v="0"/>
    <x v="0"/>
    <x v="0"/>
    <x v="0"/>
  </r>
  <r>
    <x v="2"/>
    <x v="0"/>
    <x v="0"/>
    <x v="0"/>
    <x v="0"/>
    <x v="32"/>
    <x v="0"/>
    <x v="5"/>
    <x v="2"/>
    <x v="0"/>
    <x v="0"/>
    <x v="0"/>
    <x v="0"/>
    <x v="0"/>
    <x v="0"/>
    <x v="0"/>
    <x v="0"/>
  </r>
  <r>
    <x v="2"/>
    <x v="0"/>
    <x v="0"/>
    <x v="0"/>
    <x v="0"/>
    <x v="33"/>
    <x v="0"/>
    <x v="5"/>
    <x v="2"/>
    <x v="0"/>
    <x v="0"/>
    <x v="0"/>
    <x v="0"/>
    <x v="0"/>
    <x v="0"/>
    <x v="0"/>
    <x v="0"/>
  </r>
  <r>
    <x v="2"/>
    <x v="0"/>
    <x v="0"/>
    <x v="0"/>
    <x v="0"/>
    <x v="34"/>
    <x v="0"/>
    <x v="5"/>
    <x v="2"/>
    <x v="0"/>
    <x v="0"/>
    <x v="0"/>
    <x v="0"/>
    <x v="0"/>
    <x v="0"/>
    <x v="0"/>
    <x v="0"/>
  </r>
  <r>
    <x v="2"/>
    <x v="0"/>
    <x v="0"/>
    <x v="0"/>
    <x v="0"/>
    <x v="35"/>
    <x v="0"/>
    <x v="5"/>
    <x v="2"/>
    <x v="0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1"/>
    <x v="1"/>
    <x v="1"/>
    <x v="1"/>
    <x v="1"/>
    <x v="0"/>
    <x v="0"/>
  </r>
  <r>
    <x v="3"/>
    <x v="0"/>
    <x v="1"/>
    <x v="1"/>
    <x v="1"/>
    <x v="1"/>
    <x v="0"/>
    <x v="1"/>
    <x v="1"/>
    <x v="0"/>
    <x v="1"/>
    <x v="1"/>
    <x v="1"/>
    <x v="1"/>
    <x v="1"/>
    <x v="0"/>
    <x v="0"/>
  </r>
  <r>
    <x v="3"/>
    <x v="0"/>
    <x v="1"/>
    <x v="1"/>
    <x v="1"/>
    <x v="2"/>
    <x v="0"/>
    <x v="1"/>
    <x v="1"/>
    <x v="0"/>
    <x v="1"/>
    <x v="1"/>
    <x v="1"/>
    <x v="1"/>
    <x v="1"/>
    <x v="0"/>
    <x v="0"/>
  </r>
  <r>
    <x v="3"/>
    <x v="0"/>
    <x v="1"/>
    <x v="1"/>
    <x v="1"/>
    <x v="3"/>
    <x v="0"/>
    <x v="2"/>
    <x v="2"/>
    <x v="0"/>
    <x v="1"/>
    <x v="1"/>
    <x v="1"/>
    <x v="1"/>
    <x v="1"/>
    <x v="0"/>
    <x v="0"/>
  </r>
  <r>
    <x v="3"/>
    <x v="0"/>
    <x v="1"/>
    <x v="1"/>
    <x v="1"/>
    <x v="4"/>
    <x v="0"/>
    <x v="2"/>
    <x v="2"/>
    <x v="0"/>
    <x v="1"/>
    <x v="1"/>
    <x v="1"/>
    <x v="1"/>
    <x v="1"/>
    <x v="0"/>
    <x v="0"/>
  </r>
  <r>
    <x v="3"/>
    <x v="0"/>
    <x v="1"/>
    <x v="1"/>
    <x v="1"/>
    <x v="5"/>
    <x v="0"/>
    <x v="2"/>
    <x v="2"/>
    <x v="0"/>
    <x v="1"/>
    <x v="1"/>
    <x v="1"/>
    <x v="1"/>
    <x v="1"/>
    <x v="0"/>
    <x v="0"/>
  </r>
  <r>
    <x v="3"/>
    <x v="0"/>
    <x v="1"/>
    <x v="1"/>
    <x v="1"/>
    <x v="6"/>
    <x v="0"/>
    <x v="2"/>
    <x v="2"/>
    <x v="0"/>
    <x v="1"/>
    <x v="1"/>
    <x v="1"/>
    <x v="1"/>
    <x v="1"/>
    <x v="0"/>
    <x v="0"/>
  </r>
  <r>
    <x v="3"/>
    <x v="0"/>
    <x v="1"/>
    <x v="1"/>
    <x v="1"/>
    <x v="7"/>
    <x v="0"/>
    <x v="2"/>
    <x v="2"/>
    <x v="0"/>
    <x v="1"/>
    <x v="1"/>
    <x v="1"/>
    <x v="1"/>
    <x v="1"/>
    <x v="0"/>
    <x v="0"/>
  </r>
  <r>
    <x v="3"/>
    <x v="0"/>
    <x v="1"/>
    <x v="1"/>
    <x v="1"/>
    <x v="8"/>
    <x v="0"/>
    <x v="2"/>
    <x v="2"/>
    <x v="0"/>
    <x v="1"/>
    <x v="1"/>
    <x v="1"/>
    <x v="1"/>
    <x v="1"/>
    <x v="0"/>
    <x v="0"/>
  </r>
  <r>
    <x v="3"/>
    <x v="0"/>
    <x v="1"/>
    <x v="1"/>
    <x v="1"/>
    <x v="9"/>
    <x v="0"/>
    <x v="3"/>
    <x v="2"/>
    <x v="0"/>
    <x v="1"/>
    <x v="1"/>
    <x v="1"/>
    <x v="1"/>
    <x v="1"/>
    <x v="0"/>
    <x v="0"/>
  </r>
  <r>
    <x v="3"/>
    <x v="0"/>
    <x v="1"/>
    <x v="1"/>
    <x v="1"/>
    <x v="10"/>
    <x v="0"/>
    <x v="3"/>
    <x v="2"/>
    <x v="0"/>
    <x v="1"/>
    <x v="1"/>
    <x v="1"/>
    <x v="1"/>
    <x v="1"/>
    <x v="0"/>
    <x v="0"/>
  </r>
  <r>
    <x v="3"/>
    <x v="0"/>
    <x v="1"/>
    <x v="1"/>
    <x v="1"/>
    <x v="11"/>
    <x v="0"/>
    <x v="3"/>
    <x v="2"/>
    <x v="0"/>
    <x v="1"/>
    <x v="1"/>
    <x v="1"/>
    <x v="1"/>
    <x v="1"/>
    <x v="0"/>
    <x v="0"/>
  </r>
  <r>
    <x v="3"/>
    <x v="0"/>
    <x v="1"/>
    <x v="1"/>
    <x v="1"/>
    <x v="12"/>
    <x v="0"/>
    <x v="3"/>
    <x v="2"/>
    <x v="0"/>
    <x v="1"/>
    <x v="1"/>
    <x v="1"/>
    <x v="1"/>
    <x v="1"/>
    <x v="0"/>
    <x v="0"/>
  </r>
  <r>
    <x v="3"/>
    <x v="0"/>
    <x v="1"/>
    <x v="1"/>
    <x v="1"/>
    <x v="13"/>
    <x v="0"/>
    <x v="3"/>
    <x v="2"/>
    <x v="0"/>
    <x v="1"/>
    <x v="1"/>
    <x v="1"/>
    <x v="1"/>
    <x v="1"/>
    <x v="0"/>
    <x v="0"/>
  </r>
  <r>
    <x v="3"/>
    <x v="0"/>
    <x v="1"/>
    <x v="1"/>
    <x v="1"/>
    <x v="14"/>
    <x v="0"/>
    <x v="3"/>
    <x v="2"/>
    <x v="0"/>
    <x v="1"/>
    <x v="1"/>
    <x v="1"/>
    <x v="1"/>
    <x v="1"/>
    <x v="0"/>
    <x v="0"/>
  </r>
  <r>
    <x v="3"/>
    <x v="0"/>
    <x v="1"/>
    <x v="1"/>
    <x v="1"/>
    <x v="15"/>
    <x v="0"/>
    <x v="4"/>
    <x v="2"/>
    <x v="0"/>
    <x v="1"/>
    <x v="1"/>
    <x v="1"/>
    <x v="1"/>
    <x v="1"/>
    <x v="0"/>
    <x v="0"/>
  </r>
  <r>
    <x v="3"/>
    <x v="0"/>
    <x v="1"/>
    <x v="1"/>
    <x v="1"/>
    <x v="16"/>
    <x v="0"/>
    <x v="4"/>
    <x v="2"/>
    <x v="0"/>
    <x v="1"/>
    <x v="1"/>
    <x v="1"/>
    <x v="1"/>
    <x v="1"/>
    <x v="0"/>
    <x v="0"/>
  </r>
  <r>
    <x v="3"/>
    <x v="0"/>
    <x v="1"/>
    <x v="1"/>
    <x v="1"/>
    <x v="17"/>
    <x v="0"/>
    <x v="4"/>
    <x v="2"/>
    <x v="0"/>
    <x v="1"/>
    <x v="1"/>
    <x v="1"/>
    <x v="1"/>
    <x v="1"/>
    <x v="0"/>
    <x v="0"/>
  </r>
  <r>
    <x v="3"/>
    <x v="0"/>
    <x v="1"/>
    <x v="1"/>
    <x v="1"/>
    <x v="18"/>
    <x v="0"/>
    <x v="4"/>
    <x v="2"/>
    <x v="0"/>
    <x v="1"/>
    <x v="1"/>
    <x v="1"/>
    <x v="1"/>
    <x v="1"/>
    <x v="0"/>
    <x v="0"/>
  </r>
  <r>
    <x v="3"/>
    <x v="0"/>
    <x v="1"/>
    <x v="1"/>
    <x v="1"/>
    <x v="19"/>
    <x v="0"/>
    <x v="4"/>
    <x v="2"/>
    <x v="0"/>
    <x v="1"/>
    <x v="1"/>
    <x v="1"/>
    <x v="1"/>
    <x v="1"/>
    <x v="0"/>
    <x v="0"/>
  </r>
  <r>
    <x v="3"/>
    <x v="0"/>
    <x v="1"/>
    <x v="1"/>
    <x v="1"/>
    <x v="20"/>
    <x v="0"/>
    <x v="4"/>
    <x v="2"/>
    <x v="0"/>
    <x v="1"/>
    <x v="1"/>
    <x v="1"/>
    <x v="1"/>
    <x v="1"/>
    <x v="0"/>
    <x v="0"/>
  </r>
  <r>
    <x v="3"/>
    <x v="0"/>
    <x v="1"/>
    <x v="1"/>
    <x v="1"/>
    <x v="21"/>
    <x v="0"/>
    <x v="4"/>
    <x v="2"/>
    <x v="0"/>
    <x v="1"/>
    <x v="1"/>
    <x v="1"/>
    <x v="1"/>
    <x v="1"/>
    <x v="0"/>
    <x v="0"/>
  </r>
  <r>
    <x v="3"/>
    <x v="0"/>
    <x v="1"/>
    <x v="1"/>
    <x v="1"/>
    <x v="22"/>
    <x v="0"/>
    <x v="4"/>
    <x v="2"/>
    <x v="0"/>
    <x v="1"/>
    <x v="1"/>
    <x v="1"/>
    <x v="1"/>
    <x v="1"/>
    <x v="0"/>
    <x v="0"/>
  </r>
  <r>
    <x v="3"/>
    <x v="0"/>
    <x v="1"/>
    <x v="1"/>
    <x v="1"/>
    <x v="23"/>
    <x v="0"/>
    <x v="4"/>
    <x v="2"/>
    <x v="0"/>
    <x v="1"/>
    <x v="1"/>
    <x v="1"/>
    <x v="1"/>
    <x v="1"/>
    <x v="0"/>
    <x v="0"/>
  </r>
  <r>
    <x v="3"/>
    <x v="0"/>
    <x v="1"/>
    <x v="1"/>
    <x v="1"/>
    <x v="24"/>
    <x v="0"/>
    <x v="4"/>
    <x v="2"/>
    <x v="0"/>
    <x v="1"/>
    <x v="1"/>
    <x v="1"/>
    <x v="1"/>
    <x v="1"/>
    <x v="0"/>
    <x v="0"/>
  </r>
  <r>
    <x v="3"/>
    <x v="0"/>
    <x v="1"/>
    <x v="1"/>
    <x v="1"/>
    <x v="25"/>
    <x v="0"/>
    <x v="4"/>
    <x v="2"/>
    <x v="0"/>
    <x v="1"/>
    <x v="1"/>
    <x v="1"/>
    <x v="1"/>
    <x v="1"/>
    <x v="0"/>
    <x v="0"/>
  </r>
  <r>
    <x v="3"/>
    <x v="0"/>
    <x v="1"/>
    <x v="1"/>
    <x v="1"/>
    <x v="26"/>
    <x v="0"/>
    <x v="4"/>
    <x v="2"/>
    <x v="0"/>
    <x v="1"/>
    <x v="1"/>
    <x v="1"/>
    <x v="1"/>
    <x v="1"/>
    <x v="0"/>
    <x v="0"/>
  </r>
  <r>
    <x v="3"/>
    <x v="0"/>
    <x v="1"/>
    <x v="1"/>
    <x v="1"/>
    <x v="27"/>
    <x v="0"/>
    <x v="4"/>
    <x v="2"/>
    <x v="0"/>
    <x v="1"/>
    <x v="1"/>
    <x v="1"/>
    <x v="1"/>
    <x v="1"/>
    <x v="0"/>
    <x v="0"/>
  </r>
  <r>
    <x v="3"/>
    <x v="0"/>
    <x v="1"/>
    <x v="1"/>
    <x v="1"/>
    <x v="28"/>
    <x v="0"/>
    <x v="4"/>
    <x v="2"/>
    <x v="0"/>
    <x v="1"/>
    <x v="1"/>
    <x v="1"/>
    <x v="1"/>
    <x v="1"/>
    <x v="0"/>
    <x v="0"/>
  </r>
  <r>
    <x v="3"/>
    <x v="0"/>
    <x v="1"/>
    <x v="1"/>
    <x v="1"/>
    <x v="29"/>
    <x v="0"/>
    <x v="4"/>
    <x v="2"/>
    <x v="0"/>
    <x v="1"/>
    <x v="1"/>
    <x v="1"/>
    <x v="1"/>
    <x v="1"/>
    <x v="0"/>
    <x v="0"/>
  </r>
  <r>
    <x v="3"/>
    <x v="0"/>
    <x v="1"/>
    <x v="1"/>
    <x v="1"/>
    <x v="30"/>
    <x v="0"/>
    <x v="5"/>
    <x v="2"/>
    <x v="0"/>
    <x v="1"/>
    <x v="1"/>
    <x v="1"/>
    <x v="1"/>
    <x v="1"/>
    <x v="0"/>
    <x v="0"/>
  </r>
  <r>
    <x v="3"/>
    <x v="0"/>
    <x v="1"/>
    <x v="1"/>
    <x v="1"/>
    <x v="31"/>
    <x v="0"/>
    <x v="5"/>
    <x v="2"/>
    <x v="0"/>
    <x v="1"/>
    <x v="1"/>
    <x v="1"/>
    <x v="1"/>
    <x v="1"/>
    <x v="0"/>
    <x v="0"/>
  </r>
  <r>
    <x v="3"/>
    <x v="0"/>
    <x v="1"/>
    <x v="1"/>
    <x v="1"/>
    <x v="32"/>
    <x v="0"/>
    <x v="5"/>
    <x v="2"/>
    <x v="0"/>
    <x v="1"/>
    <x v="1"/>
    <x v="1"/>
    <x v="1"/>
    <x v="1"/>
    <x v="0"/>
    <x v="0"/>
  </r>
  <r>
    <x v="3"/>
    <x v="0"/>
    <x v="1"/>
    <x v="1"/>
    <x v="1"/>
    <x v="33"/>
    <x v="0"/>
    <x v="5"/>
    <x v="2"/>
    <x v="0"/>
    <x v="1"/>
    <x v="1"/>
    <x v="1"/>
    <x v="1"/>
    <x v="1"/>
    <x v="0"/>
    <x v="0"/>
  </r>
  <r>
    <x v="3"/>
    <x v="0"/>
    <x v="1"/>
    <x v="1"/>
    <x v="1"/>
    <x v="34"/>
    <x v="0"/>
    <x v="5"/>
    <x v="2"/>
    <x v="0"/>
    <x v="1"/>
    <x v="1"/>
    <x v="1"/>
    <x v="1"/>
    <x v="1"/>
    <x v="0"/>
    <x v="0"/>
  </r>
  <r>
    <x v="3"/>
    <x v="0"/>
    <x v="1"/>
    <x v="1"/>
    <x v="1"/>
    <x v="35"/>
    <x v="0"/>
    <x v="5"/>
    <x v="2"/>
    <x v="0"/>
    <x v="1"/>
    <x v="1"/>
    <x v="1"/>
    <x v="1"/>
    <x v="1"/>
    <x v="0"/>
    <x v="0"/>
  </r>
  <r>
    <x v="4"/>
    <x v="0"/>
    <x v="1"/>
    <x v="2"/>
    <x v="2"/>
    <x v="0"/>
    <x v="0"/>
    <x v="0"/>
    <x v="0"/>
    <x v="0"/>
    <x v="2"/>
    <x v="2"/>
    <x v="2"/>
    <x v="1"/>
    <x v="1"/>
    <x v="0"/>
    <x v="0"/>
  </r>
  <r>
    <x v="4"/>
    <x v="0"/>
    <x v="1"/>
    <x v="2"/>
    <x v="2"/>
    <x v="1"/>
    <x v="0"/>
    <x v="1"/>
    <x v="1"/>
    <x v="0"/>
    <x v="2"/>
    <x v="2"/>
    <x v="2"/>
    <x v="1"/>
    <x v="1"/>
    <x v="0"/>
    <x v="0"/>
  </r>
  <r>
    <x v="4"/>
    <x v="0"/>
    <x v="1"/>
    <x v="2"/>
    <x v="2"/>
    <x v="2"/>
    <x v="0"/>
    <x v="1"/>
    <x v="1"/>
    <x v="0"/>
    <x v="2"/>
    <x v="2"/>
    <x v="2"/>
    <x v="1"/>
    <x v="1"/>
    <x v="0"/>
    <x v="0"/>
  </r>
  <r>
    <x v="4"/>
    <x v="0"/>
    <x v="1"/>
    <x v="2"/>
    <x v="2"/>
    <x v="3"/>
    <x v="0"/>
    <x v="2"/>
    <x v="2"/>
    <x v="0"/>
    <x v="2"/>
    <x v="2"/>
    <x v="2"/>
    <x v="1"/>
    <x v="1"/>
    <x v="0"/>
    <x v="0"/>
  </r>
  <r>
    <x v="4"/>
    <x v="0"/>
    <x v="1"/>
    <x v="2"/>
    <x v="2"/>
    <x v="4"/>
    <x v="0"/>
    <x v="2"/>
    <x v="2"/>
    <x v="0"/>
    <x v="2"/>
    <x v="2"/>
    <x v="2"/>
    <x v="1"/>
    <x v="1"/>
    <x v="0"/>
    <x v="0"/>
  </r>
  <r>
    <x v="4"/>
    <x v="0"/>
    <x v="1"/>
    <x v="2"/>
    <x v="2"/>
    <x v="5"/>
    <x v="0"/>
    <x v="2"/>
    <x v="2"/>
    <x v="0"/>
    <x v="2"/>
    <x v="2"/>
    <x v="2"/>
    <x v="1"/>
    <x v="1"/>
    <x v="0"/>
    <x v="0"/>
  </r>
  <r>
    <x v="4"/>
    <x v="0"/>
    <x v="1"/>
    <x v="2"/>
    <x v="2"/>
    <x v="6"/>
    <x v="0"/>
    <x v="2"/>
    <x v="2"/>
    <x v="0"/>
    <x v="2"/>
    <x v="2"/>
    <x v="2"/>
    <x v="1"/>
    <x v="1"/>
    <x v="0"/>
    <x v="0"/>
  </r>
  <r>
    <x v="4"/>
    <x v="0"/>
    <x v="1"/>
    <x v="2"/>
    <x v="2"/>
    <x v="7"/>
    <x v="0"/>
    <x v="2"/>
    <x v="2"/>
    <x v="0"/>
    <x v="2"/>
    <x v="2"/>
    <x v="2"/>
    <x v="1"/>
    <x v="1"/>
    <x v="0"/>
    <x v="0"/>
  </r>
  <r>
    <x v="4"/>
    <x v="0"/>
    <x v="1"/>
    <x v="2"/>
    <x v="2"/>
    <x v="8"/>
    <x v="0"/>
    <x v="2"/>
    <x v="2"/>
    <x v="0"/>
    <x v="2"/>
    <x v="2"/>
    <x v="2"/>
    <x v="1"/>
    <x v="1"/>
    <x v="0"/>
    <x v="0"/>
  </r>
  <r>
    <x v="4"/>
    <x v="0"/>
    <x v="1"/>
    <x v="2"/>
    <x v="2"/>
    <x v="9"/>
    <x v="0"/>
    <x v="3"/>
    <x v="2"/>
    <x v="0"/>
    <x v="2"/>
    <x v="2"/>
    <x v="2"/>
    <x v="1"/>
    <x v="1"/>
    <x v="0"/>
    <x v="0"/>
  </r>
  <r>
    <x v="4"/>
    <x v="0"/>
    <x v="1"/>
    <x v="2"/>
    <x v="2"/>
    <x v="10"/>
    <x v="0"/>
    <x v="3"/>
    <x v="2"/>
    <x v="0"/>
    <x v="2"/>
    <x v="2"/>
    <x v="2"/>
    <x v="1"/>
    <x v="1"/>
    <x v="0"/>
    <x v="0"/>
  </r>
  <r>
    <x v="4"/>
    <x v="0"/>
    <x v="1"/>
    <x v="2"/>
    <x v="2"/>
    <x v="11"/>
    <x v="0"/>
    <x v="3"/>
    <x v="2"/>
    <x v="0"/>
    <x v="2"/>
    <x v="2"/>
    <x v="2"/>
    <x v="1"/>
    <x v="1"/>
    <x v="0"/>
    <x v="0"/>
  </r>
  <r>
    <x v="4"/>
    <x v="0"/>
    <x v="1"/>
    <x v="2"/>
    <x v="2"/>
    <x v="12"/>
    <x v="0"/>
    <x v="3"/>
    <x v="2"/>
    <x v="0"/>
    <x v="2"/>
    <x v="2"/>
    <x v="2"/>
    <x v="1"/>
    <x v="1"/>
    <x v="0"/>
    <x v="0"/>
  </r>
  <r>
    <x v="4"/>
    <x v="0"/>
    <x v="1"/>
    <x v="2"/>
    <x v="2"/>
    <x v="13"/>
    <x v="0"/>
    <x v="3"/>
    <x v="2"/>
    <x v="0"/>
    <x v="2"/>
    <x v="2"/>
    <x v="2"/>
    <x v="1"/>
    <x v="1"/>
    <x v="0"/>
    <x v="0"/>
  </r>
  <r>
    <x v="4"/>
    <x v="0"/>
    <x v="1"/>
    <x v="2"/>
    <x v="2"/>
    <x v="14"/>
    <x v="0"/>
    <x v="3"/>
    <x v="2"/>
    <x v="0"/>
    <x v="2"/>
    <x v="2"/>
    <x v="2"/>
    <x v="1"/>
    <x v="1"/>
    <x v="0"/>
    <x v="0"/>
  </r>
  <r>
    <x v="4"/>
    <x v="0"/>
    <x v="1"/>
    <x v="2"/>
    <x v="2"/>
    <x v="15"/>
    <x v="0"/>
    <x v="4"/>
    <x v="2"/>
    <x v="0"/>
    <x v="2"/>
    <x v="2"/>
    <x v="2"/>
    <x v="1"/>
    <x v="1"/>
    <x v="0"/>
    <x v="0"/>
  </r>
  <r>
    <x v="4"/>
    <x v="0"/>
    <x v="1"/>
    <x v="2"/>
    <x v="2"/>
    <x v="16"/>
    <x v="0"/>
    <x v="4"/>
    <x v="2"/>
    <x v="0"/>
    <x v="2"/>
    <x v="2"/>
    <x v="2"/>
    <x v="1"/>
    <x v="1"/>
    <x v="0"/>
    <x v="0"/>
  </r>
  <r>
    <x v="4"/>
    <x v="0"/>
    <x v="1"/>
    <x v="2"/>
    <x v="2"/>
    <x v="17"/>
    <x v="0"/>
    <x v="4"/>
    <x v="2"/>
    <x v="0"/>
    <x v="2"/>
    <x v="2"/>
    <x v="2"/>
    <x v="1"/>
    <x v="1"/>
    <x v="0"/>
    <x v="0"/>
  </r>
  <r>
    <x v="4"/>
    <x v="0"/>
    <x v="1"/>
    <x v="2"/>
    <x v="2"/>
    <x v="18"/>
    <x v="0"/>
    <x v="4"/>
    <x v="2"/>
    <x v="0"/>
    <x v="2"/>
    <x v="2"/>
    <x v="2"/>
    <x v="1"/>
    <x v="1"/>
    <x v="0"/>
    <x v="0"/>
  </r>
  <r>
    <x v="4"/>
    <x v="0"/>
    <x v="1"/>
    <x v="2"/>
    <x v="2"/>
    <x v="19"/>
    <x v="0"/>
    <x v="4"/>
    <x v="2"/>
    <x v="0"/>
    <x v="2"/>
    <x v="2"/>
    <x v="2"/>
    <x v="1"/>
    <x v="1"/>
    <x v="0"/>
    <x v="0"/>
  </r>
  <r>
    <x v="4"/>
    <x v="0"/>
    <x v="1"/>
    <x v="2"/>
    <x v="2"/>
    <x v="20"/>
    <x v="0"/>
    <x v="4"/>
    <x v="2"/>
    <x v="0"/>
    <x v="2"/>
    <x v="2"/>
    <x v="2"/>
    <x v="1"/>
    <x v="1"/>
    <x v="0"/>
    <x v="0"/>
  </r>
  <r>
    <x v="4"/>
    <x v="0"/>
    <x v="1"/>
    <x v="2"/>
    <x v="2"/>
    <x v="21"/>
    <x v="0"/>
    <x v="4"/>
    <x v="2"/>
    <x v="0"/>
    <x v="2"/>
    <x v="2"/>
    <x v="2"/>
    <x v="1"/>
    <x v="1"/>
    <x v="0"/>
    <x v="0"/>
  </r>
  <r>
    <x v="4"/>
    <x v="0"/>
    <x v="1"/>
    <x v="2"/>
    <x v="2"/>
    <x v="22"/>
    <x v="0"/>
    <x v="4"/>
    <x v="2"/>
    <x v="0"/>
    <x v="2"/>
    <x v="2"/>
    <x v="2"/>
    <x v="1"/>
    <x v="1"/>
    <x v="0"/>
    <x v="0"/>
  </r>
  <r>
    <x v="4"/>
    <x v="0"/>
    <x v="1"/>
    <x v="2"/>
    <x v="2"/>
    <x v="23"/>
    <x v="0"/>
    <x v="4"/>
    <x v="2"/>
    <x v="0"/>
    <x v="2"/>
    <x v="2"/>
    <x v="2"/>
    <x v="1"/>
    <x v="1"/>
    <x v="0"/>
    <x v="0"/>
  </r>
  <r>
    <x v="4"/>
    <x v="0"/>
    <x v="1"/>
    <x v="2"/>
    <x v="2"/>
    <x v="24"/>
    <x v="0"/>
    <x v="4"/>
    <x v="2"/>
    <x v="0"/>
    <x v="2"/>
    <x v="2"/>
    <x v="2"/>
    <x v="1"/>
    <x v="1"/>
    <x v="0"/>
    <x v="0"/>
  </r>
  <r>
    <x v="4"/>
    <x v="0"/>
    <x v="1"/>
    <x v="2"/>
    <x v="2"/>
    <x v="25"/>
    <x v="0"/>
    <x v="4"/>
    <x v="2"/>
    <x v="0"/>
    <x v="2"/>
    <x v="2"/>
    <x v="2"/>
    <x v="1"/>
    <x v="1"/>
    <x v="0"/>
    <x v="0"/>
  </r>
  <r>
    <x v="4"/>
    <x v="0"/>
    <x v="1"/>
    <x v="2"/>
    <x v="2"/>
    <x v="26"/>
    <x v="0"/>
    <x v="4"/>
    <x v="2"/>
    <x v="0"/>
    <x v="2"/>
    <x v="2"/>
    <x v="2"/>
    <x v="1"/>
    <x v="1"/>
    <x v="0"/>
    <x v="0"/>
  </r>
  <r>
    <x v="4"/>
    <x v="0"/>
    <x v="1"/>
    <x v="2"/>
    <x v="2"/>
    <x v="27"/>
    <x v="0"/>
    <x v="4"/>
    <x v="2"/>
    <x v="0"/>
    <x v="2"/>
    <x v="2"/>
    <x v="2"/>
    <x v="1"/>
    <x v="1"/>
    <x v="0"/>
    <x v="0"/>
  </r>
  <r>
    <x v="4"/>
    <x v="0"/>
    <x v="1"/>
    <x v="2"/>
    <x v="2"/>
    <x v="28"/>
    <x v="0"/>
    <x v="4"/>
    <x v="2"/>
    <x v="0"/>
    <x v="2"/>
    <x v="2"/>
    <x v="2"/>
    <x v="1"/>
    <x v="1"/>
    <x v="0"/>
    <x v="0"/>
  </r>
  <r>
    <x v="4"/>
    <x v="0"/>
    <x v="1"/>
    <x v="2"/>
    <x v="2"/>
    <x v="29"/>
    <x v="0"/>
    <x v="4"/>
    <x v="2"/>
    <x v="0"/>
    <x v="2"/>
    <x v="2"/>
    <x v="2"/>
    <x v="1"/>
    <x v="1"/>
    <x v="0"/>
    <x v="0"/>
  </r>
  <r>
    <x v="4"/>
    <x v="0"/>
    <x v="1"/>
    <x v="2"/>
    <x v="2"/>
    <x v="30"/>
    <x v="0"/>
    <x v="5"/>
    <x v="2"/>
    <x v="0"/>
    <x v="2"/>
    <x v="2"/>
    <x v="2"/>
    <x v="1"/>
    <x v="1"/>
    <x v="0"/>
    <x v="0"/>
  </r>
  <r>
    <x v="4"/>
    <x v="0"/>
    <x v="1"/>
    <x v="2"/>
    <x v="2"/>
    <x v="31"/>
    <x v="0"/>
    <x v="5"/>
    <x v="2"/>
    <x v="0"/>
    <x v="2"/>
    <x v="2"/>
    <x v="2"/>
    <x v="1"/>
    <x v="1"/>
    <x v="0"/>
    <x v="0"/>
  </r>
  <r>
    <x v="4"/>
    <x v="0"/>
    <x v="1"/>
    <x v="2"/>
    <x v="2"/>
    <x v="32"/>
    <x v="0"/>
    <x v="5"/>
    <x v="2"/>
    <x v="0"/>
    <x v="2"/>
    <x v="2"/>
    <x v="2"/>
    <x v="1"/>
    <x v="1"/>
    <x v="0"/>
    <x v="0"/>
  </r>
  <r>
    <x v="4"/>
    <x v="0"/>
    <x v="1"/>
    <x v="2"/>
    <x v="2"/>
    <x v="33"/>
    <x v="0"/>
    <x v="5"/>
    <x v="2"/>
    <x v="0"/>
    <x v="2"/>
    <x v="2"/>
    <x v="2"/>
    <x v="1"/>
    <x v="1"/>
    <x v="0"/>
    <x v="0"/>
  </r>
  <r>
    <x v="4"/>
    <x v="0"/>
    <x v="1"/>
    <x v="2"/>
    <x v="2"/>
    <x v="34"/>
    <x v="0"/>
    <x v="5"/>
    <x v="2"/>
    <x v="0"/>
    <x v="2"/>
    <x v="2"/>
    <x v="2"/>
    <x v="1"/>
    <x v="1"/>
    <x v="0"/>
    <x v="0"/>
  </r>
  <r>
    <x v="4"/>
    <x v="0"/>
    <x v="1"/>
    <x v="2"/>
    <x v="2"/>
    <x v="35"/>
    <x v="0"/>
    <x v="5"/>
    <x v="2"/>
    <x v="0"/>
    <x v="2"/>
    <x v="2"/>
    <x v="2"/>
    <x v="1"/>
    <x v="1"/>
    <x v="0"/>
    <x v="0"/>
  </r>
  <r>
    <x v="5"/>
    <x v="0"/>
    <x v="0"/>
    <x v="3"/>
    <x v="2"/>
    <x v="0"/>
    <x v="0"/>
    <x v="0"/>
    <x v="0"/>
    <x v="0"/>
    <x v="0"/>
    <x v="0"/>
    <x v="0"/>
    <x v="0"/>
    <x v="0"/>
    <x v="0"/>
    <x v="0"/>
  </r>
  <r>
    <x v="5"/>
    <x v="0"/>
    <x v="0"/>
    <x v="3"/>
    <x v="2"/>
    <x v="1"/>
    <x v="0"/>
    <x v="1"/>
    <x v="1"/>
    <x v="0"/>
    <x v="0"/>
    <x v="0"/>
    <x v="0"/>
    <x v="0"/>
    <x v="0"/>
    <x v="0"/>
    <x v="0"/>
  </r>
  <r>
    <x v="5"/>
    <x v="0"/>
    <x v="0"/>
    <x v="3"/>
    <x v="2"/>
    <x v="2"/>
    <x v="0"/>
    <x v="1"/>
    <x v="1"/>
    <x v="0"/>
    <x v="0"/>
    <x v="0"/>
    <x v="0"/>
    <x v="0"/>
    <x v="0"/>
    <x v="0"/>
    <x v="0"/>
  </r>
  <r>
    <x v="5"/>
    <x v="0"/>
    <x v="0"/>
    <x v="3"/>
    <x v="2"/>
    <x v="3"/>
    <x v="0"/>
    <x v="2"/>
    <x v="2"/>
    <x v="0"/>
    <x v="0"/>
    <x v="0"/>
    <x v="0"/>
    <x v="0"/>
    <x v="0"/>
    <x v="0"/>
    <x v="0"/>
  </r>
  <r>
    <x v="5"/>
    <x v="0"/>
    <x v="0"/>
    <x v="3"/>
    <x v="2"/>
    <x v="4"/>
    <x v="0"/>
    <x v="2"/>
    <x v="2"/>
    <x v="0"/>
    <x v="0"/>
    <x v="0"/>
    <x v="0"/>
    <x v="0"/>
    <x v="0"/>
    <x v="0"/>
    <x v="0"/>
  </r>
  <r>
    <x v="5"/>
    <x v="0"/>
    <x v="0"/>
    <x v="3"/>
    <x v="2"/>
    <x v="5"/>
    <x v="0"/>
    <x v="2"/>
    <x v="2"/>
    <x v="0"/>
    <x v="0"/>
    <x v="0"/>
    <x v="0"/>
    <x v="0"/>
    <x v="0"/>
    <x v="0"/>
    <x v="0"/>
  </r>
  <r>
    <x v="5"/>
    <x v="0"/>
    <x v="0"/>
    <x v="3"/>
    <x v="2"/>
    <x v="6"/>
    <x v="0"/>
    <x v="2"/>
    <x v="2"/>
    <x v="0"/>
    <x v="0"/>
    <x v="0"/>
    <x v="0"/>
    <x v="0"/>
    <x v="0"/>
    <x v="0"/>
    <x v="0"/>
  </r>
  <r>
    <x v="5"/>
    <x v="0"/>
    <x v="0"/>
    <x v="3"/>
    <x v="2"/>
    <x v="7"/>
    <x v="0"/>
    <x v="2"/>
    <x v="2"/>
    <x v="0"/>
    <x v="0"/>
    <x v="0"/>
    <x v="0"/>
    <x v="0"/>
    <x v="0"/>
    <x v="0"/>
    <x v="0"/>
  </r>
  <r>
    <x v="5"/>
    <x v="0"/>
    <x v="0"/>
    <x v="3"/>
    <x v="2"/>
    <x v="8"/>
    <x v="0"/>
    <x v="2"/>
    <x v="2"/>
    <x v="0"/>
    <x v="0"/>
    <x v="0"/>
    <x v="0"/>
    <x v="0"/>
    <x v="0"/>
    <x v="0"/>
    <x v="0"/>
  </r>
  <r>
    <x v="5"/>
    <x v="0"/>
    <x v="0"/>
    <x v="3"/>
    <x v="2"/>
    <x v="9"/>
    <x v="0"/>
    <x v="3"/>
    <x v="2"/>
    <x v="0"/>
    <x v="0"/>
    <x v="0"/>
    <x v="0"/>
    <x v="0"/>
    <x v="0"/>
    <x v="0"/>
    <x v="0"/>
  </r>
  <r>
    <x v="5"/>
    <x v="0"/>
    <x v="0"/>
    <x v="3"/>
    <x v="2"/>
    <x v="10"/>
    <x v="0"/>
    <x v="3"/>
    <x v="2"/>
    <x v="0"/>
    <x v="0"/>
    <x v="0"/>
    <x v="0"/>
    <x v="0"/>
    <x v="0"/>
    <x v="0"/>
    <x v="0"/>
  </r>
  <r>
    <x v="5"/>
    <x v="0"/>
    <x v="0"/>
    <x v="3"/>
    <x v="2"/>
    <x v="11"/>
    <x v="0"/>
    <x v="3"/>
    <x v="2"/>
    <x v="0"/>
    <x v="0"/>
    <x v="0"/>
    <x v="0"/>
    <x v="0"/>
    <x v="0"/>
    <x v="0"/>
    <x v="0"/>
  </r>
  <r>
    <x v="5"/>
    <x v="0"/>
    <x v="0"/>
    <x v="3"/>
    <x v="2"/>
    <x v="12"/>
    <x v="0"/>
    <x v="3"/>
    <x v="2"/>
    <x v="0"/>
    <x v="0"/>
    <x v="0"/>
    <x v="0"/>
    <x v="0"/>
    <x v="0"/>
    <x v="0"/>
    <x v="0"/>
  </r>
  <r>
    <x v="5"/>
    <x v="0"/>
    <x v="0"/>
    <x v="3"/>
    <x v="2"/>
    <x v="13"/>
    <x v="0"/>
    <x v="3"/>
    <x v="2"/>
    <x v="0"/>
    <x v="0"/>
    <x v="0"/>
    <x v="0"/>
    <x v="0"/>
    <x v="0"/>
    <x v="0"/>
    <x v="0"/>
  </r>
  <r>
    <x v="5"/>
    <x v="0"/>
    <x v="0"/>
    <x v="3"/>
    <x v="2"/>
    <x v="14"/>
    <x v="0"/>
    <x v="3"/>
    <x v="2"/>
    <x v="0"/>
    <x v="0"/>
    <x v="0"/>
    <x v="0"/>
    <x v="0"/>
    <x v="0"/>
    <x v="0"/>
    <x v="0"/>
  </r>
  <r>
    <x v="5"/>
    <x v="0"/>
    <x v="0"/>
    <x v="3"/>
    <x v="2"/>
    <x v="15"/>
    <x v="0"/>
    <x v="4"/>
    <x v="2"/>
    <x v="0"/>
    <x v="0"/>
    <x v="0"/>
    <x v="0"/>
    <x v="0"/>
    <x v="0"/>
    <x v="0"/>
    <x v="0"/>
  </r>
  <r>
    <x v="5"/>
    <x v="0"/>
    <x v="0"/>
    <x v="3"/>
    <x v="2"/>
    <x v="16"/>
    <x v="0"/>
    <x v="4"/>
    <x v="2"/>
    <x v="0"/>
    <x v="0"/>
    <x v="0"/>
    <x v="0"/>
    <x v="0"/>
    <x v="0"/>
    <x v="0"/>
    <x v="0"/>
  </r>
  <r>
    <x v="5"/>
    <x v="0"/>
    <x v="0"/>
    <x v="3"/>
    <x v="2"/>
    <x v="17"/>
    <x v="0"/>
    <x v="4"/>
    <x v="2"/>
    <x v="0"/>
    <x v="0"/>
    <x v="0"/>
    <x v="0"/>
    <x v="0"/>
    <x v="0"/>
    <x v="0"/>
    <x v="0"/>
  </r>
  <r>
    <x v="5"/>
    <x v="0"/>
    <x v="0"/>
    <x v="3"/>
    <x v="2"/>
    <x v="18"/>
    <x v="0"/>
    <x v="4"/>
    <x v="2"/>
    <x v="0"/>
    <x v="0"/>
    <x v="0"/>
    <x v="0"/>
    <x v="0"/>
    <x v="0"/>
    <x v="0"/>
    <x v="0"/>
  </r>
  <r>
    <x v="5"/>
    <x v="0"/>
    <x v="0"/>
    <x v="3"/>
    <x v="2"/>
    <x v="19"/>
    <x v="0"/>
    <x v="4"/>
    <x v="2"/>
    <x v="0"/>
    <x v="0"/>
    <x v="0"/>
    <x v="0"/>
    <x v="0"/>
    <x v="0"/>
    <x v="0"/>
    <x v="0"/>
  </r>
  <r>
    <x v="5"/>
    <x v="0"/>
    <x v="0"/>
    <x v="3"/>
    <x v="2"/>
    <x v="20"/>
    <x v="0"/>
    <x v="4"/>
    <x v="2"/>
    <x v="0"/>
    <x v="0"/>
    <x v="0"/>
    <x v="0"/>
    <x v="0"/>
    <x v="0"/>
    <x v="0"/>
    <x v="0"/>
  </r>
  <r>
    <x v="5"/>
    <x v="0"/>
    <x v="0"/>
    <x v="3"/>
    <x v="2"/>
    <x v="21"/>
    <x v="0"/>
    <x v="4"/>
    <x v="2"/>
    <x v="0"/>
    <x v="0"/>
    <x v="0"/>
    <x v="0"/>
    <x v="0"/>
    <x v="0"/>
    <x v="0"/>
    <x v="0"/>
  </r>
  <r>
    <x v="5"/>
    <x v="0"/>
    <x v="0"/>
    <x v="3"/>
    <x v="2"/>
    <x v="22"/>
    <x v="0"/>
    <x v="4"/>
    <x v="2"/>
    <x v="0"/>
    <x v="0"/>
    <x v="0"/>
    <x v="0"/>
    <x v="0"/>
    <x v="0"/>
    <x v="0"/>
    <x v="0"/>
  </r>
  <r>
    <x v="5"/>
    <x v="0"/>
    <x v="0"/>
    <x v="3"/>
    <x v="2"/>
    <x v="23"/>
    <x v="0"/>
    <x v="4"/>
    <x v="2"/>
    <x v="0"/>
    <x v="0"/>
    <x v="0"/>
    <x v="0"/>
    <x v="0"/>
    <x v="0"/>
    <x v="0"/>
    <x v="0"/>
  </r>
  <r>
    <x v="5"/>
    <x v="0"/>
    <x v="0"/>
    <x v="3"/>
    <x v="2"/>
    <x v="24"/>
    <x v="0"/>
    <x v="4"/>
    <x v="2"/>
    <x v="0"/>
    <x v="0"/>
    <x v="0"/>
    <x v="0"/>
    <x v="0"/>
    <x v="0"/>
    <x v="0"/>
    <x v="0"/>
  </r>
  <r>
    <x v="5"/>
    <x v="0"/>
    <x v="0"/>
    <x v="3"/>
    <x v="2"/>
    <x v="25"/>
    <x v="0"/>
    <x v="4"/>
    <x v="2"/>
    <x v="0"/>
    <x v="0"/>
    <x v="0"/>
    <x v="0"/>
    <x v="0"/>
    <x v="0"/>
    <x v="0"/>
    <x v="0"/>
  </r>
  <r>
    <x v="5"/>
    <x v="0"/>
    <x v="0"/>
    <x v="3"/>
    <x v="2"/>
    <x v="26"/>
    <x v="0"/>
    <x v="4"/>
    <x v="2"/>
    <x v="0"/>
    <x v="0"/>
    <x v="0"/>
    <x v="0"/>
    <x v="0"/>
    <x v="0"/>
    <x v="0"/>
    <x v="0"/>
  </r>
  <r>
    <x v="5"/>
    <x v="0"/>
    <x v="0"/>
    <x v="3"/>
    <x v="2"/>
    <x v="27"/>
    <x v="0"/>
    <x v="4"/>
    <x v="2"/>
    <x v="0"/>
    <x v="0"/>
    <x v="0"/>
    <x v="0"/>
    <x v="0"/>
    <x v="0"/>
    <x v="0"/>
    <x v="0"/>
  </r>
  <r>
    <x v="5"/>
    <x v="0"/>
    <x v="0"/>
    <x v="3"/>
    <x v="2"/>
    <x v="28"/>
    <x v="0"/>
    <x v="4"/>
    <x v="2"/>
    <x v="0"/>
    <x v="0"/>
    <x v="0"/>
    <x v="0"/>
    <x v="0"/>
    <x v="0"/>
    <x v="0"/>
    <x v="0"/>
  </r>
  <r>
    <x v="5"/>
    <x v="0"/>
    <x v="0"/>
    <x v="3"/>
    <x v="2"/>
    <x v="29"/>
    <x v="0"/>
    <x v="4"/>
    <x v="2"/>
    <x v="0"/>
    <x v="0"/>
    <x v="0"/>
    <x v="0"/>
    <x v="0"/>
    <x v="0"/>
    <x v="0"/>
    <x v="0"/>
  </r>
  <r>
    <x v="5"/>
    <x v="0"/>
    <x v="0"/>
    <x v="3"/>
    <x v="2"/>
    <x v="30"/>
    <x v="0"/>
    <x v="5"/>
    <x v="2"/>
    <x v="0"/>
    <x v="0"/>
    <x v="0"/>
    <x v="0"/>
    <x v="0"/>
    <x v="0"/>
    <x v="0"/>
    <x v="0"/>
  </r>
  <r>
    <x v="5"/>
    <x v="0"/>
    <x v="0"/>
    <x v="3"/>
    <x v="2"/>
    <x v="31"/>
    <x v="0"/>
    <x v="5"/>
    <x v="2"/>
    <x v="0"/>
    <x v="0"/>
    <x v="0"/>
    <x v="0"/>
    <x v="0"/>
    <x v="0"/>
    <x v="0"/>
    <x v="0"/>
  </r>
  <r>
    <x v="5"/>
    <x v="0"/>
    <x v="0"/>
    <x v="3"/>
    <x v="2"/>
    <x v="32"/>
    <x v="0"/>
    <x v="5"/>
    <x v="2"/>
    <x v="0"/>
    <x v="0"/>
    <x v="0"/>
    <x v="0"/>
    <x v="0"/>
    <x v="0"/>
    <x v="0"/>
    <x v="0"/>
  </r>
  <r>
    <x v="5"/>
    <x v="0"/>
    <x v="0"/>
    <x v="3"/>
    <x v="2"/>
    <x v="33"/>
    <x v="0"/>
    <x v="5"/>
    <x v="2"/>
    <x v="0"/>
    <x v="0"/>
    <x v="0"/>
    <x v="0"/>
    <x v="0"/>
    <x v="0"/>
    <x v="0"/>
    <x v="0"/>
  </r>
  <r>
    <x v="5"/>
    <x v="0"/>
    <x v="0"/>
    <x v="3"/>
    <x v="2"/>
    <x v="34"/>
    <x v="0"/>
    <x v="5"/>
    <x v="2"/>
    <x v="0"/>
    <x v="0"/>
    <x v="0"/>
    <x v="0"/>
    <x v="0"/>
    <x v="0"/>
    <x v="0"/>
    <x v="0"/>
  </r>
  <r>
    <x v="5"/>
    <x v="0"/>
    <x v="0"/>
    <x v="3"/>
    <x v="2"/>
    <x v="35"/>
    <x v="0"/>
    <x v="5"/>
    <x v="2"/>
    <x v="0"/>
    <x v="0"/>
    <x v="0"/>
    <x v="0"/>
    <x v="0"/>
    <x v="0"/>
    <x v="0"/>
    <x v="0"/>
  </r>
  <r>
    <x v="6"/>
    <x v="0"/>
    <x v="2"/>
    <x v="4"/>
    <x v="3"/>
    <x v="0"/>
    <x v="0"/>
    <x v="0"/>
    <x v="0"/>
    <x v="0"/>
    <x v="3"/>
    <x v="3"/>
    <x v="3"/>
    <x v="1"/>
    <x v="2"/>
    <x v="0"/>
    <x v="1"/>
  </r>
  <r>
    <x v="6"/>
    <x v="0"/>
    <x v="2"/>
    <x v="4"/>
    <x v="3"/>
    <x v="1"/>
    <x v="0"/>
    <x v="1"/>
    <x v="1"/>
    <x v="0"/>
    <x v="3"/>
    <x v="3"/>
    <x v="3"/>
    <x v="1"/>
    <x v="2"/>
    <x v="0"/>
    <x v="1"/>
  </r>
  <r>
    <x v="6"/>
    <x v="0"/>
    <x v="2"/>
    <x v="4"/>
    <x v="3"/>
    <x v="2"/>
    <x v="0"/>
    <x v="1"/>
    <x v="1"/>
    <x v="0"/>
    <x v="3"/>
    <x v="3"/>
    <x v="3"/>
    <x v="1"/>
    <x v="2"/>
    <x v="0"/>
    <x v="1"/>
  </r>
  <r>
    <x v="6"/>
    <x v="0"/>
    <x v="2"/>
    <x v="4"/>
    <x v="3"/>
    <x v="3"/>
    <x v="0"/>
    <x v="2"/>
    <x v="2"/>
    <x v="0"/>
    <x v="3"/>
    <x v="3"/>
    <x v="3"/>
    <x v="1"/>
    <x v="2"/>
    <x v="0"/>
    <x v="1"/>
  </r>
  <r>
    <x v="6"/>
    <x v="0"/>
    <x v="2"/>
    <x v="4"/>
    <x v="3"/>
    <x v="4"/>
    <x v="0"/>
    <x v="2"/>
    <x v="2"/>
    <x v="0"/>
    <x v="3"/>
    <x v="3"/>
    <x v="3"/>
    <x v="1"/>
    <x v="2"/>
    <x v="0"/>
    <x v="1"/>
  </r>
  <r>
    <x v="6"/>
    <x v="0"/>
    <x v="2"/>
    <x v="4"/>
    <x v="3"/>
    <x v="5"/>
    <x v="0"/>
    <x v="2"/>
    <x v="2"/>
    <x v="0"/>
    <x v="3"/>
    <x v="3"/>
    <x v="3"/>
    <x v="1"/>
    <x v="2"/>
    <x v="0"/>
    <x v="1"/>
  </r>
  <r>
    <x v="6"/>
    <x v="0"/>
    <x v="2"/>
    <x v="4"/>
    <x v="3"/>
    <x v="6"/>
    <x v="0"/>
    <x v="2"/>
    <x v="2"/>
    <x v="0"/>
    <x v="3"/>
    <x v="3"/>
    <x v="3"/>
    <x v="1"/>
    <x v="2"/>
    <x v="0"/>
    <x v="1"/>
  </r>
  <r>
    <x v="6"/>
    <x v="0"/>
    <x v="2"/>
    <x v="4"/>
    <x v="3"/>
    <x v="7"/>
    <x v="0"/>
    <x v="2"/>
    <x v="2"/>
    <x v="0"/>
    <x v="3"/>
    <x v="3"/>
    <x v="3"/>
    <x v="1"/>
    <x v="2"/>
    <x v="0"/>
    <x v="1"/>
  </r>
  <r>
    <x v="6"/>
    <x v="0"/>
    <x v="2"/>
    <x v="4"/>
    <x v="3"/>
    <x v="8"/>
    <x v="0"/>
    <x v="2"/>
    <x v="2"/>
    <x v="0"/>
    <x v="3"/>
    <x v="3"/>
    <x v="3"/>
    <x v="1"/>
    <x v="2"/>
    <x v="0"/>
    <x v="1"/>
  </r>
  <r>
    <x v="6"/>
    <x v="0"/>
    <x v="2"/>
    <x v="4"/>
    <x v="3"/>
    <x v="9"/>
    <x v="0"/>
    <x v="3"/>
    <x v="2"/>
    <x v="0"/>
    <x v="3"/>
    <x v="3"/>
    <x v="3"/>
    <x v="1"/>
    <x v="2"/>
    <x v="0"/>
    <x v="1"/>
  </r>
  <r>
    <x v="6"/>
    <x v="0"/>
    <x v="2"/>
    <x v="4"/>
    <x v="3"/>
    <x v="10"/>
    <x v="0"/>
    <x v="3"/>
    <x v="2"/>
    <x v="0"/>
    <x v="3"/>
    <x v="3"/>
    <x v="3"/>
    <x v="1"/>
    <x v="2"/>
    <x v="0"/>
    <x v="1"/>
  </r>
  <r>
    <x v="6"/>
    <x v="0"/>
    <x v="2"/>
    <x v="4"/>
    <x v="3"/>
    <x v="11"/>
    <x v="0"/>
    <x v="3"/>
    <x v="2"/>
    <x v="0"/>
    <x v="3"/>
    <x v="3"/>
    <x v="3"/>
    <x v="1"/>
    <x v="2"/>
    <x v="0"/>
    <x v="1"/>
  </r>
  <r>
    <x v="6"/>
    <x v="0"/>
    <x v="2"/>
    <x v="4"/>
    <x v="3"/>
    <x v="12"/>
    <x v="0"/>
    <x v="3"/>
    <x v="2"/>
    <x v="0"/>
    <x v="3"/>
    <x v="3"/>
    <x v="3"/>
    <x v="1"/>
    <x v="2"/>
    <x v="0"/>
    <x v="1"/>
  </r>
  <r>
    <x v="6"/>
    <x v="0"/>
    <x v="2"/>
    <x v="4"/>
    <x v="3"/>
    <x v="13"/>
    <x v="0"/>
    <x v="3"/>
    <x v="2"/>
    <x v="0"/>
    <x v="3"/>
    <x v="3"/>
    <x v="3"/>
    <x v="1"/>
    <x v="2"/>
    <x v="0"/>
    <x v="1"/>
  </r>
  <r>
    <x v="6"/>
    <x v="0"/>
    <x v="2"/>
    <x v="4"/>
    <x v="3"/>
    <x v="14"/>
    <x v="0"/>
    <x v="3"/>
    <x v="2"/>
    <x v="0"/>
    <x v="3"/>
    <x v="3"/>
    <x v="3"/>
    <x v="1"/>
    <x v="2"/>
    <x v="0"/>
    <x v="1"/>
  </r>
  <r>
    <x v="6"/>
    <x v="0"/>
    <x v="2"/>
    <x v="4"/>
    <x v="3"/>
    <x v="15"/>
    <x v="0"/>
    <x v="4"/>
    <x v="2"/>
    <x v="0"/>
    <x v="3"/>
    <x v="3"/>
    <x v="3"/>
    <x v="1"/>
    <x v="2"/>
    <x v="0"/>
    <x v="1"/>
  </r>
  <r>
    <x v="6"/>
    <x v="0"/>
    <x v="2"/>
    <x v="4"/>
    <x v="3"/>
    <x v="16"/>
    <x v="0"/>
    <x v="4"/>
    <x v="2"/>
    <x v="0"/>
    <x v="3"/>
    <x v="3"/>
    <x v="3"/>
    <x v="1"/>
    <x v="2"/>
    <x v="0"/>
    <x v="1"/>
  </r>
  <r>
    <x v="6"/>
    <x v="0"/>
    <x v="2"/>
    <x v="4"/>
    <x v="3"/>
    <x v="17"/>
    <x v="0"/>
    <x v="4"/>
    <x v="2"/>
    <x v="0"/>
    <x v="3"/>
    <x v="3"/>
    <x v="3"/>
    <x v="1"/>
    <x v="2"/>
    <x v="0"/>
    <x v="1"/>
  </r>
  <r>
    <x v="6"/>
    <x v="0"/>
    <x v="2"/>
    <x v="4"/>
    <x v="3"/>
    <x v="18"/>
    <x v="0"/>
    <x v="4"/>
    <x v="2"/>
    <x v="0"/>
    <x v="3"/>
    <x v="3"/>
    <x v="3"/>
    <x v="1"/>
    <x v="2"/>
    <x v="0"/>
    <x v="1"/>
  </r>
  <r>
    <x v="6"/>
    <x v="0"/>
    <x v="2"/>
    <x v="4"/>
    <x v="3"/>
    <x v="19"/>
    <x v="0"/>
    <x v="4"/>
    <x v="2"/>
    <x v="0"/>
    <x v="3"/>
    <x v="3"/>
    <x v="3"/>
    <x v="1"/>
    <x v="2"/>
    <x v="0"/>
    <x v="1"/>
  </r>
  <r>
    <x v="6"/>
    <x v="0"/>
    <x v="2"/>
    <x v="4"/>
    <x v="3"/>
    <x v="20"/>
    <x v="0"/>
    <x v="4"/>
    <x v="2"/>
    <x v="0"/>
    <x v="3"/>
    <x v="3"/>
    <x v="3"/>
    <x v="1"/>
    <x v="2"/>
    <x v="0"/>
    <x v="1"/>
  </r>
  <r>
    <x v="6"/>
    <x v="0"/>
    <x v="2"/>
    <x v="4"/>
    <x v="3"/>
    <x v="21"/>
    <x v="0"/>
    <x v="4"/>
    <x v="2"/>
    <x v="0"/>
    <x v="3"/>
    <x v="3"/>
    <x v="3"/>
    <x v="1"/>
    <x v="2"/>
    <x v="0"/>
    <x v="1"/>
  </r>
  <r>
    <x v="6"/>
    <x v="0"/>
    <x v="2"/>
    <x v="4"/>
    <x v="3"/>
    <x v="22"/>
    <x v="0"/>
    <x v="4"/>
    <x v="2"/>
    <x v="0"/>
    <x v="3"/>
    <x v="3"/>
    <x v="3"/>
    <x v="1"/>
    <x v="2"/>
    <x v="0"/>
    <x v="1"/>
  </r>
  <r>
    <x v="6"/>
    <x v="0"/>
    <x v="2"/>
    <x v="4"/>
    <x v="3"/>
    <x v="23"/>
    <x v="0"/>
    <x v="4"/>
    <x v="2"/>
    <x v="0"/>
    <x v="3"/>
    <x v="3"/>
    <x v="3"/>
    <x v="1"/>
    <x v="2"/>
    <x v="0"/>
    <x v="1"/>
  </r>
  <r>
    <x v="6"/>
    <x v="0"/>
    <x v="2"/>
    <x v="4"/>
    <x v="3"/>
    <x v="24"/>
    <x v="0"/>
    <x v="4"/>
    <x v="2"/>
    <x v="0"/>
    <x v="3"/>
    <x v="3"/>
    <x v="3"/>
    <x v="1"/>
    <x v="2"/>
    <x v="0"/>
    <x v="1"/>
  </r>
  <r>
    <x v="6"/>
    <x v="0"/>
    <x v="2"/>
    <x v="4"/>
    <x v="3"/>
    <x v="25"/>
    <x v="0"/>
    <x v="4"/>
    <x v="2"/>
    <x v="0"/>
    <x v="3"/>
    <x v="3"/>
    <x v="3"/>
    <x v="1"/>
    <x v="2"/>
    <x v="0"/>
    <x v="1"/>
  </r>
  <r>
    <x v="6"/>
    <x v="0"/>
    <x v="2"/>
    <x v="4"/>
    <x v="3"/>
    <x v="26"/>
    <x v="0"/>
    <x v="4"/>
    <x v="2"/>
    <x v="0"/>
    <x v="3"/>
    <x v="3"/>
    <x v="3"/>
    <x v="1"/>
    <x v="2"/>
    <x v="0"/>
    <x v="1"/>
  </r>
  <r>
    <x v="6"/>
    <x v="0"/>
    <x v="2"/>
    <x v="4"/>
    <x v="3"/>
    <x v="27"/>
    <x v="0"/>
    <x v="4"/>
    <x v="2"/>
    <x v="0"/>
    <x v="3"/>
    <x v="3"/>
    <x v="3"/>
    <x v="1"/>
    <x v="2"/>
    <x v="0"/>
    <x v="1"/>
  </r>
  <r>
    <x v="6"/>
    <x v="0"/>
    <x v="2"/>
    <x v="4"/>
    <x v="3"/>
    <x v="28"/>
    <x v="0"/>
    <x v="4"/>
    <x v="2"/>
    <x v="0"/>
    <x v="3"/>
    <x v="3"/>
    <x v="3"/>
    <x v="1"/>
    <x v="2"/>
    <x v="0"/>
    <x v="1"/>
  </r>
  <r>
    <x v="6"/>
    <x v="0"/>
    <x v="2"/>
    <x v="4"/>
    <x v="3"/>
    <x v="29"/>
    <x v="0"/>
    <x v="4"/>
    <x v="2"/>
    <x v="0"/>
    <x v="3"/>
    <x v="3"/>
    <x v="3"/>
    <x v="1"/>
    <x v="2"/>
    <x v="0"/>
    <x v="1"/>
  </r>
  <r>
    <x v="6"/>
    <x v="0"/>
    <x v="2"/>
    <x v="4"/>
    <x v="3"/>
    <x v="30"/>
    <x v="0"/>
    <x v="5"/>
    <x v="2"/>
    <x v="0"/>
    <x v="3"/>
    <x v="3"/>
    <x v="3"/>
    <x v="1"/>
    <x v="2"/>
    <x v="0"/>
    <x v="1"/>
  </r>
  <r>
    <x v="6"/>
    <x v="0"/>
    <x v="2"/>
    <x v="4"/>
    <x v="3"/>
    <x v="31"/>
    <x v="0"/>
    <x v="5"/>
    <x v="2"/>
    <x v="0"/>
    <x v="3"/>
    <x v="3"/>
    <x v="3"/>
    <x v="1"/>
    <x v="2"/>
    <x v="0"/>
    <x v="1"/>
  </r>
  <r>
    <x v="6"/>
    <x v="0"/>
    <x v="2"/>
    <x v="4"/>
    <x v="3"/>
    <x v="32"/>
    <x v="0"/>
    <x v="5"/>
    <x v="2"/>
    <x v="0"/>
    <x v="3"/>
    <x v="3"/>
    <x v="3"/>
    <x v="1"/>
    <x v="2"/>
    <x v="0"/>
    <x v="1"/>
  </r>
  <r>
    <x v="6"/>
    <x v="0"/>
    <x v="2"/>
    <x v="4"/>
    <x v="3"/>
    <x v="33"/>
    <x v="0"/>
    <x v="5"/>
    <x v="2"/>
    <x v="0"/>
    <x v="3"/>
    <x v="3"/>
    <x v="3"/>
    <x v="1"/>
    <x v="2"/>
    <x v="0"/>
    <x v="1"/>
  </r>
  <r>
    <x v="6"/>
    <x v="0"/>
    <x v="2"/>
    <x v="4"/>
    <x v="3"/>
    <x v="34"/>
    <x v="0"/>
    <x v="5"/>
    <x v="2"/>
    <x v="0"/>
    <x v="3"/>
    <x v="3"/>
    <x v="3"/>
    <x v="1"/>
    <x v="2"/>
    <x v="0"/>
    <x v="1"/>
  </r>
  <r>
    <x v="6"/>
    <x v="0"/>
    <x v="2"/>
    <x v="4"/>
    <x v="3"/>
    <x v="35"/>
    <x v="0"/>
    <x v="5"/>
    <x v="2"/>
    <x v="0"/>
    <x v="3"/>
    <x v="3"/>
    <x v="3"/>
    <x v="1"/>
    <x v="2"/>
    <x v="0"/>
    <x v="1"/>
  </r>
  <r>
    <x v="7"/>
    <x v="0"/>
    <x v="2"/>
    <x v="5"/>
    <x v="4"/>
    <x v="0"/>
    <x v="0"/>
    <x v="0"/>
    <x v="0"/>
    <x v="0"/>
    <x v="4"/>
    <x v="4"/>
    <x v="3"/>
    <x v="1"/>
    <x v="2"/>
    <x v="0"/>
    <x v="1"/>
  </r>
  <r>
    <x v="7"/>
    <x v="0"/>
    <x v="2"/>
    <x v="5"/>
    <x v="4"/>
    <x v="1"/>
    <x v="0"/>
    <x v="1"/>
    <x v="1"/>
    <x v="0"/>
    <x v="4"/>
    <x v="4"/>
    <x v="3"/>
    <x v="1"/>
    <x v="2"/>
    <x v="0"/>
    <x v="1"/>
  </r>
  <r>
    <x v="7"/>
    <x v="0"/>
    <x v="2"/>
    <x v="5"/>
    <x v="4"/>
    <x v="2"/>
    <x v="0"/>
    <x v="1"/>
    <x v="1"/>
    <x v="0"/>
    <x v="4"/>
    <x v="4"/>
    <x v="3"/>
    <x v="1"/>
    <x v="2"/>
    <x v="0"/>
    <x v="1"/>
  </r>
  <r>
    <x v="7"/>
    <x v="0"/>
    <x v="2"/>
    <x v="5"/>
    <x v="4"/>
    <x v="3"/>
    <x v="0"/>
    <x v="2"/>
    <x v="2"/>
    <x v="0"/>
    <x v="4"/>
    <x v="4"/>
    <x v="3"/>
    <x v="1"/>
    <x v="2"/>
    <x v="0"/>
    <x v="1"/>
  </r>
  <r>
    <x v="7"/>
    <x v="0"/>
    <x v="2"/>
    <x v="5"/>
    <x v="4"/>
    <x v="4"/>
    <x v="0"/>
    <x v="2"/>
    <x v="2"/>
    <x v="0"/>
    <x v="4"/>
    <x v="4"/>
    <x v="3"/>
    <x v="1"/>
    <x v="2"/>
    <x v="0"/>
    <x v="1"/>
  </r>
  <r>
    <x v="7"/>
    <x v="0"/>
    <x v="2"/>
    <x v="5"/>
    <x v="4"/>
    <x v="5"/>
    <x v="0"/>
    <x v="2"/>
    <x v="2"/>
    <x v="0"/>
    <x v="4"/>
    <x v="4"/>
    <x v="3"/>
    <x v="1"/>
    <x v="2"/>
    <x v="0"/>
    <x v="1"/>
  </r>
  <r>
    <x v="7"/>
    <x v="0"/>
    <x v="2"/>
    <x v="5"/>
    <x v="4"/>
    <x v="6"/>
    <x v="0"/>
    <x v="2"/>
    <x v="2"/>
    <x v="0"/>
    <x v="4"/>
    <x v="4"/>
    <x v="3"/>
    <x v="1"/>
    <x v="2"/>
    <x v="0"/>
    <x v="1"/>
  </r>
  <r>
    <x v="7"/>
    <x v="0"/>
    <x v="2"/>
    <x v="5"/>
    <x v="4"/>
    <x v="7"/>
    <x v="0"/>
    <x v="2"/>
    <x v="2"/>
    <x v="0"/>
    <x v="4"/>
    <x v="4"/>
    <x v="3"/>
    <x v="1"/>
    <x v="2"/>
    <x v="0"/>
    <x v="1"/>
  </r>
  <r>
    <x v="7"/>
    <x v="0"/>
    <x v="2"/>
    <x v="5"/>
    <x v="4"/>
    <x v="8"/>
    <x v="0"/>
    <x v="2"/>
    <x v="2"/>
    <x v="0"/>
    <x v="4"/>
    <x v="4"/>
    <x v="3"/>
    <x v="1"/>
    <x v="2"/>
    <x v="0"/>
    <x v="1"/>
  </r>
  <r>
    <x v="7"/>
    <x v="0"/>
    <x v="2"/>
    <x v="5"/>
    <x v="4"/>
    <x v="9"/>
    <x v="0"/>
    <x v="3"/>
    <x v="2"/>
    <x v="0"/>
    <x v="4"/>
    <x v="4"/>
    <x v="3"/>
    <x v="1"/>
    <x v="2"/>
    <x v="0"/>
    <x v="1"/>
  </r>
  <r>
    <x v="7"/>
    <x v="0"/>
    <x v="2"/>
    <x v="5"/>
    <x v="4"/>
    <x v="10"/>
    <x v="0"/>
    <x v="3"/>
    <x v="2"/>
    <x v="0"/>
    <x v="4"/>
    <x v="4"/>
    <x v="3"/>
    <x v="1"/>
    <x v="2"/>
    <x v="0"/>
    <x v="1"/>
  </r>
  <r>
    <x v="7"/>
    <x v="0"/>
    <x v="2"/>
    <x v="5"/>
    <x v="4"/>
    <x v="11"/>
    <x v="0"/>
    <x v="3"/>
    <x v="2"/>
    <x v="0"/>
    <x v="4"/>
    <x v="4"/>
    <x v="3"/>
    <x v="1"/>
    <x v="2"/>
    <x v="0"/>
    <x v="1"/>
  </r>
  <r>
    <x v="7"/>
    <x v="0"/>
    <x v="2"/>
    <x v="5"/>
    <x v="4"/>
    <x v="12"/>
    <x v="0"/>
    <x v="3"/>
    <x v="2"/>
    <x v="0"/>
    <x v="4"/>
    <x v="4"/>
    <x v="3"/>
    <x v="1"/>
    <x v="2"/>
    <x v="0"/>
    <x v="1"/>
  </r>
  <r>
    <x v="7"/>
    <x v="0"/>
    <x v="2"/>
    <x v="5"/>
    <x v="4"/>
    <x v="13"/>
    <x v="0"/>
    <x v="3"/>
    <x v="2"/>
    <x v="0"/>
    <x v="4"/>
    <x v="4"/>
    <x v="3"/>
    <x v="1"/>
    <x v="2"/>
    <x v="0"/>
    <x v="1"/>
  </r>
  <r>
    <x v="7"/>
    <x v="0"/>
    <x v="2"/>
    <x v="5"/>
    <x v="4"/>
    <x v="14"/>
    <x v="0"/>
    <x v="3"/>
    <x v="2"/>
    <x v="0"/>
    <x v="4"/>
    <x v="4"/>
    <x v="3"/>
    <x v="1"/>
    <x v="2"/>
    <x v="0"/>
    <x v="1"/>
  </r>
  <r>
    <x v="7"/>
    <x v="0"/>
    <x v="2"/>
    <x v="5"/>
    <x v="4"/>
    <x v="15"/>
    <x v="0"/>
    <x v="4"/>
    <x v="2"/>
    <x v="0"/>
    <x v="4"/>
    <x v="4"/>
    <x v="3"/>
    <x v="1"/>
    <x v="2"/>
    <x v="0"/>
    <x v="1"/>
  </r>
  <r>
    <x v="7"/>
    <x v="0"/>
    <x v="2"/>
    <x v="5"/>
    <x v="4"/>
    <x v="16"/>
    <x v="0"/>
    <x v="4"/>
    <x v="2"/>
    <x v="0"/>
    <x v="4"/>
    <x v="4"/>
    <x v="3"/>
    <x v="1"/>
    <x v="2"/>
    <x v="0"/>
    <x v="1"/>
  </r>
  <r>
    <x v="7"/>
    <x v="0"/>
    <x v="2"/>
    <x v="5"/>
    <x v="4"/>
    <x v="17"/>
    <x v="0"/>
    <x v="4"/>
    <x v="2"/>
    <x v="0"/>
    <x v="4"/>
    <x v="4"/>
    <x v="3"/>
    <x v="1"/>
    <x v="2"/>
    <x v="0"/>
    <x v="1"/>
  </r>
  <r>
    <x v="7"/>
    <x v="0"/>
    <x v="2"/>
    <x v="5"/>
    <x v="4"/>
    <x v="18"/>
    <x v="0"/>
    <x v="4"/>
    <x v="2"/>
    <x v="0"/>
    <x v="4"/>
    <x v="4"/>
    <x v="3"/>
    <x v="1"/>
    <x v="2"/>
    <x v="0"/>
    <x v="1"/>
  </r>
  <r>
    <x v="7"/>
    <x v="0"/>
    <x v="2"/>
    <x v="5"/>
    <x v="4"/>
    <x v="19"/>
    <x v="0"/>
    <x v="4"/>
    <x v="2"/>
    <x v="0"/>
    <x v="4"/>
    <x v="4"/>
    <x v="3"/>
    <x v="1"/>
    <x v="2"/>
    <x v="0"/>
    <x v="1"/>
  </r>
  <r>
    <x v="7"/>
    <x v="0"/>
    <x v="2"/>
    <x v="5"/>
    <x v="4"/>
    <x v="20"/>
    <x v="0"/>
    <x v="4"/>
    <x v="2"/>
    <x v="0"/>
    <x v="4"/>
    <x v="4"/>
    <x v="3"/>
    <x v="1"/>
    <x v="2"/>
    <x v="0"/>
    <x v="1"/>
  </r>
  <r>
    <x v="7"/>
    <x v="0"/>
    <x v="2"/>
    <x v="5"/>
    <x v="4"/>
    <x v="21"/>
    <x v="0"/>
    <x v="4"/>
    <x v="2"/>
    <x v="0"/>
    <x v="4"/>
    <x v="4"/>
    <x v="3"/>
    <x v="1"/>
    <x v="2"/>
    <x v="0"/>
    <x v="1"/>
  </r>
  <r>
    <x v="7"/>
    <x v="0"/>
    <x v="2"/>
    <x v="5"/>
    <x v="4"/>
    <x v="22"/>
    <x v="0"/>
    <x v="4"/>
    <x v="2"/>
    <x v="0"/>
    <x v="4"/>
    <x v="4"/>
    <x v="3"/>
    <x v="1"/>
    <x v="2"/>
    <x v="0"/>
    <x v="1"/>
  </r>
  <r>
    <x v="7"/>
    <x v="0"/>
    <x v="2"/>
    <x v="5"/>
    <x v="4"/>
    <x v="23"/>
    <x v="0"/>
    <x v="4"/>
    <x v="2"/>
    <x v="0"/>
    <x v="4"/>
    <x v="4"/>
    <x v="3"/>
    <x v="1"/>
    <x v="2"/>
    <x v="0"/>
    <x v="1"/>
  </r>
  <r>
    <x v="7"/>
    <x v="0"/>
    <x v="2"/>
    <x v="5"/>
    <x v="4"/>
    <x v="24"/>
    <x v="0"/>
    <x v="4"/>
    <x v="2"/>
    <x v="0"/>
    <x v="4"/>
    <x v="4"/>
    <x v="3"/>
    <x v="1"/>
    <x v="2"/>
    <x v="0"/>
    <x v="1"/>
  </r>
  <r>
    <x v="7"/>
    <x v="0"/>
    <x v="2"/>
    <x v="5"/>
    <x v="4"/>
    <x v="25"/>
    <x v="0"/>
    <x v="4"/>
    <x v="2"/>
    <x v="0"/>
    <x v="4"/>
    <x v="4"/>
    <x v="3"/>
    <x v="1"/>
    <x v="2"/>
    <x v="0"/>
    <x v="1"/>
  </r>
  <r>
    <x v="7"/>
    <x v="0"/>
    <x v="2"/>
    <x v="5"/>
    <x v="4"/>
    <x v="26"/>
    <x v="0"/>
    <x v="4"/>
    <x v="2"/>
    <x v="0"/>
    <x v="4"/>
    <x v="4"/>
    <x v="3"/>
    <x v="1"/>
    <x v="2"/>
    <x v="0"/>
    <x v="1"/>
  </r>
  <r>
    <x v="7"/>
    <x v="0"/>
    <x v="2"/>
    <x v="5"/>
    <x v="4"/>
    <x v="27"/>
    <x v="0"/>
    <x v="4"/>
    <x v="2"/>
    <x v="0"/>
    <x v="4"/>
    <x v="4"/>
    <x v="3"/>
    <x v="1"/>
    <x v="2"/>
    <x v="0"/>
    <x v="1"/>
  </r>
  <r>
    <x v="7"/>
    <x v="0"/>
    <x v="2"/>
    <x v="5"/>
    <x v="4"/>
    <x v="28"/>
    <x v="0"/>
    <x v="4"/>
    <x v="2"/>
    <x v="0"/>
    <x v="4"/>
    <x v="4"/>
    <x v="3"/>
    <x v="1"/>
    <x v="2"/>
    <x v="0"/>
    <x v="1"/>
  </r>
  <r>
    <x v="7"/>
    <x v="0"/>
    <x v="2"/>
    <x v="5"/>
    <x v="4"/>
    <x v="29"/>
    <x v="0"/>
    <x v="4"/>
    <x v="2"/>
    <x v="0"/>
    <x v="4"/>
    <x v="4"/>
    <x v="3"/>
    <x v="1"/>
    <x v="2"/>
    <x v="0"/>
    <x v="1"/>
  </r>
  <r>
    <x v="7"/>
    <x v="0"/>
    <x v="2"/>
    <x v="5"/>
    <x v="4"/>
    <x v="30"/>
    <x v="0"/>
    <x v="5"/>
    <x v="2"/>
    <x v="0"/>
    <x v="4"/>
    <x v="4"/>
    <x v="3"/>
    <x v="1"/>
    <x v="2"/>
    <x v="0"/>
    <x v="1"/>
  </r>
  <r>
    <x v="7"/>
    <x v="0"/>
    <x v="2"/>
    <x v="5"/>
    <x v="4"/>
    <x v="31"/>
    <x v="0"/>
    <x v="5"/>
    <x v="2"/>
    <x v="0"/>
    <x v="4"/>
    <x v="4"/>
    <x v="3"/>
    <x v="1"/>
    <x v="2"/>
    <x v="0"/>
    <x v="1"/>
  </r>
  <r>
    <x v="7"/>
    <x v="0"/>
    <x v="2"/>
    <x v="5"/>
    <x v="4"/>
    <x v="32"/>
    <x v="0"/>
    <x v="5"/>
    <x v="2"/>
    <x v="0"/>
    <x v="4"/>
    <x v="4"/>
    <x v="3"/>
    <x v="1"/>
    <x v="2"/>
    <x v="0"/>
    <x v="1"/>
  </r>
  <r>
    <x v="7"/>
    <x v="0"/>
    <x v="2"/>
    <x v="5"/>
    <x v="4"/>
    <x v="33"/>
    <x v="0"/>
    <x v="5"/>
    <x v="2"/>
    <x v="0"/>
    <x v="4"/>
    <x v="4"/>
    <x v="3"/>
    <x v="1"/>
    <x v="2"/>
    <x v="0"/>
    <x v="1"/>
  </r>
  <r>
    <x v="7"/>
    <x v="0"/>
    <x v="2"/>
    <x v="5"/>
    <x v="4"/>
    <x v="34"/>
    <x v="0"/>
    <x v="5"/>
    <x v="2"/>
    <x v="0"/>
    <x v="4"/>
    <x v="4"/>
    <x v="3"/>
    <x v="1"/>
    <x v="2"/>
    <x v="0"/>
    <x v="1"/>
  </r>
  <r>
    <x v="7"/>
    <x v="0"/>
    <x v="2"/>
    <x v="5"/>
    <x v="4"/>
    <x v="35"/>
    <x v="0"/>
    <x v="5"/>
    <x v="2"/>
    <x v="0"/>
    <x v="4"/>
    <x v="4"/>
    <x v="3"/>
    <x v="1"/>
    <x v="2"/>
    <x v="0"/>
    <x v="1"/>
  </r>
  <r>
    <x v="8"/>
    <x v="0"/>
    <x v="2"/>
    <x v="6"/>
    <x v="0"/>
    <x v="0"/>
    <x v="0"/>
    <x v="0"/>
    <x v="0"/>
    <x v="0"/>
    <x v="5"/>
    <x v="5"/>
    <x v="4"/>
    <x v="1"/>
    <x v="1"/>
    <x v="0"/>
    <x v="0"/>
  </r>
  <r>
    <x v="8"/>
    <x v="0"/>
    <x v="2"/>
    <x v="6"/>
    <x v="0"/>
    <x v="1"/>
    <x v="0"/>
    <x v="1"/>
    <x v="1"/>
    <x v="0"/>
    <x v="5"/>
    <x v="5"/>
    <x v="4"/>
    <x v="1"/>
    <x v="1"/>
    <x v="0"/>
    <x v="0"/>
  </r>
  <r>
    <x v="8"/>
    <x v="0"/>
    <x v="2"/>
    <x v="6"/>
    <x v="0"/>
    <x v="2"/>
    <x v="0"/>
    <x v="1"/>
    <x v="1"/>
    <x v="0"/>
    <x v="5"/>
    <x v="5"/>
    <x v="4"/>
    <x v="1"/>
    <x v="1"/>
    <x v="0"/>
    <x v="0"/>
  </r>
  <r>
    <x v="8"/>
    <x v="0"/>
    <x v="2"/>
    <x v="6"/>
    <x v="0"/>
    <x v="3"/>
    <x v="0"/>
    <x v="2"/>
    <x v="2"/>
    <x v="0"/>
    <x v="5"/>
    <x v="5"/>
    <x v="4"/>
    <x v="1"/>
    <x v="1"/>
    <x v="0"/>
    <x v="0"/>
  </r>
  <r>
    <x v="8"/>
    <x v="0"/>
    <x v="2"/>
    <x v="6"/>
    <x v="0"/>
    <x v="4"/>
    <x v="0"/>
    <x v="2"/>
    <x v="2"/>
    <x v="0"/>
    <x v="5"/>
    <x v="5"/>
    <x v="4"/>
    <x v="1"/>
    <x v="1"/>
    <x v="0"/>
    <x v="0"/>
  </r>
  <r>
    <x v="8"/>
    <x v="0"/>
    <x v="2"/>
    <x v="6"/>
    <x v="0"/>
    <x v="5"/>
    <x v="0"/>
    <x v="2"/>
    <x v="2"/>
    <x v="0"/>
    <x v="5"/>
    <x v="5"/>
    <x v="4"/>
    <x v="1"/>
    <x v="1"/>
    <x v="0"/>
    <x v="0"/>
  </r>
  <r>
    <x v="8"/>
    <x v="0"/>
    <x v="2"/>
    <x v="6"/>
    <x v="0"/>
    <x v="6"/>
    <x v="0"/>
    <x v="2"/>
    <x v="2"/>
    <x v="0"/>
    <x v="5"/>
    <x v="5"/>
    <x v="4"/>
    <x v="1"/>
    <x v="1"/>
    <x v="0"/>
    <x v="0"/>
  </r>
  <r>
    <x v="8"/>
    <x v="0"/>
    <x v="2"/>
    <x v="6"/>
    <x v="0"/>
    <x v="7"/>
    <x v="0"/>
    <x v="2"/>
    <x v="2"/>
    <x v="0"/>
    <x v="5"/>
    <x v="5"/>
    <x v="4"/>
    <x v="1"/>
    <x v="1"/>
    <x v="0"/>
    <x v="0"/>
  </r>
  <r>
    <x v="8"/>
    <x v="0"/>
    <x v="2"/>
    <x v="6"/>
    <x v="0"/>
    <x v="8"/>
    <x v="0"/>
    <x v="2"/>
    <x v="2"/>
    <x v="0"/>
    <x v="5"/>
    <x v="5"/>
    <x v="4"/>
    <x v="1"/>
    <x v="1"/>
    <x v="0"/>
    <x v="0"/>
  </r>
  <r>
    <x v="8"/>
    <x v="0"/>
    <x v="2"/>
    <x v="6"/>
    <x v="0"/>
    <x v="9"/>
    <x v="0"/>
    <x v="3"/>
    <x v="2"/>
    <x v="0"/>
    <x v="5"/>
    <x v="5"/>
    <x v="4"/>
    <x v="1"/>
    <x v="1"/>
    <x v="0"/>
    <x v="0"/>
  </r>
  <r>
    <x v="8"/>
    <x v="0"/>
    <x v="2"/>
    <x v="6"/>
    <x v="0"/>
    <x v="10"/>
    <x v="0"/>
    <x v="3"/>
    <x v="2"/>
    <x v="0"/>
    <x v="5"/>
    <x v="5"/>
    <x v="4"/>
    <x v="1"/>
    <x v="1"/>
    <x v="0"/>
    <x v="0"/>
  </r>
  <r>
    <x v="8"/>
    <x v="0"/>
    <x v="2"/>
    <x v="6"/>
    <x v="0"/>
    <x v="11"/>
    <x v="0"/>
    <x v="3"/>
    <x v="2"/>
    <x v="0"/>
    <x v="5"/>
    <x v="5"/>
    <x v="4"/>
    <x v="1"/>
    <x v="1"/>
    <x v="0"/>
    <x v="0"/>
  </r>
  <r>
    <x v="8"/>
    <x v="0"/>
    <x v="2"/>
    <x v="6"/>
    <x v="0"/>
    <x v="12"/>
    <x v="0"/>
    <x v="3"/>
    <x v="2"/>
    <x v="0"/>
    <x v="5"/>
    <x v="5"/>
    <x v="4"/>
    <x v="1"/>
    <x v="1"/>
    <x v="0"/>
    <x v="0"/>
  </r>
  <r>
    <x v="8"/>
    <x v="0"/>
    <x v="2"/>
    <x v="6"/>
    <x v="0"/>
    <x v="13"/>
    <x v="0"/>
    <x v="3"/>
    <x v="2"/>
    <x v="0"/>
    <x v="5"/>
    <x v="5"/>
    <x v="4"/>
    <x v="1"/>
    <x v="1"/>
    <x v="0"/>
    <x v="0"/>
  </r>
  <r>
    <x v="8"/>
    <x v="0"/>
    <x v="2"/>
    <x v="6"/>
    <x v="0"/>
    <x v="14"/>
    <x v="0"/>
    <x v="3"/>
    <x v="2"/>
    <x v="0"/>
    <x v="5"/>
    <x v="5"/>
    <x v="4"/>
    <x v="1"/>
    <x v="1"/>
    <x v="0"/>
    <x v="0"/>
  </r>
  <r>
    <x v="8"/>
    <x v="0"/>
    <x v="2"/>
    <x v="6"/>
    <x v="0"/>
    <x v="15"/>
    <x v="0"/>
    <x v="4"/>
    <x v="2"/>
    <x v="0"/>
    <x v="5"/>
    <x v="5"/>
    <x v="4"/>
    <x v="1"/>
    <x v="1"/>
    <x v="0"/>
    <x v="0"/>
  </r>
  <r>
    <x v="8"/>
    <x v="0"/>
    <x v="2"/>
    <x v="6"/>
    <x v="0"/>
    <x v="16"/>
    <x v="0"/>
    <x v="4"/>
    <x v="2"/>
    <x v="0"/>
    <x v="5"/>
    <x v="5"/>
    <x v="4"/>
    <x v="1"/>
    <x v="1"/>
    <x v="0"/>
    <x v="0"/>
  </r>
  <r>
    <x v="8"/>
    <x v="0"/>
    <x v="2"/>
    <x v="6"/>
    <x v="0"/>
    <x v="17"/>
    <x v="0"/>
    <x v="4"/>
    <x v="2"/>
    <x v="0"/>
    <x v="5"/>
    <x v="5"/>
    <x v="4"/>
    <x v="1"/>
    <x v="1"/>
    <x v="0"/>
    <x v="0"/>
  </r>
  <r>
    <x v="8"/>
    <x v="0"/>
    <x v="2"/>
    <x v="6"/>
    <x v="0"/>
    <x v="18"/>
    <x v="0"/>
    <x v="4"/>
    <x v="2"/>
    <x v="0"/>
    <x v="5"/>
    <x v="5"/>
    <x v="4"/>
    <x v="1"/>
    <x v="1"/>
    <x v="0"/>
    <x v="0"/>
  </r>
  <r>
    <x v="8"/>
    <x v="0"/>
    <x v="2"/>
    <x v="6"/>
    <x v="0"/>
    <x v="19"/>
    <x v="0"/>
    <x v="4"/>
    <x v="2"/>
    <x v="0"/>
    <x v="5"/>
    <x v="5"/>
    <x v="4"/>
    <x v="1"/>
    <x v="1"/>
    <x v="0"/>
    <x v="0"/>
  </r>
  <r>
    <x v="8"/>
    <x v="0"/>
    <x v="2"/>
    <x v="6"/>
    <x v="0"/>
    <x v="20"/>
    <x v="0"/>
    <x v="4"/>
    <x v="2"/>
    <x v="0"/>
    <x v="5"/>
    <x v="5"/>
    <x v="4"/>
    <x v="1"/>
    <x v="1"/>
    <x v="0"/>
    <x v="0"/>
  </r>
  <r>
    <x v="8"/>
    <x v="0"/>
    <x v="2"/>
    <x v="6"/>
    <x v="0"/>
    <x v="21"/>
    <x v="0"/>
    <x v="4"/>
    <x v="2"/>
    <x v="0"/>
    <x v="5"/>
    <x v="5"/>
    <x v="4"/>
    <x v="1"/>
    <x v="1"/>
    <x v="0"/>
    <x v="0"/>
  </r>
  <r>
    <x v="8"/>
    <x v="0"/>
    <x v="2"/>
    <x v="6"/>
    <x v="0"/>
    <x v="22"/>
    <x v="0"/>
    <x v="4"/>
    <x v="2"/>
    <x v="0"/>
    <x v="5"/>
    <x v="5"/>
    <x v="4"/>
    <x v="1"/>
    <x v="1"/>
    <x v="0"/>
    <x v="0"/>
  </r>
  <r>
    <x v="8"/>
    <x v="0"/>
    <x v="2"/>
    <x v="6"/>
    <x v="0"/>
    <x v="23"/>
    <x v="0"/>
    <x v="4"/>
    <x v="2"/>
    <x v="0"/>
    <x v="5"/>
    <x v="5"/>
    <x v="4"/>
    <x v="1"/>
    <x v="1"/>
    <x v="0"/>
    <x v="0"/>
  </r>
  <r>
    <x v="8"/>
    <x v="0"/>
    <x v="2"/>
    <x v="6"/>
    <x v="0"/>
    <x v="24"/>
    <x v="0"/>
    <x v="4"/>
    <x v="2"/>
    <x v="0"/>
    <x v="5"/>
    <x v="5"/>
    <x v="4"/>
    <x v="1"/>
    <x v="1"/>
    <x v="0"/>
    <x v="0"/>
  </r>
  <r>
    <x v="8"/>
    <x v="0"/>
    <x v="2"/>
    <x v="6"/>
    <x v="0"/>
    <x v="25"/>
    <x v="0"/>
    <x v="4"/>
    <x v="2"/>
    <x v="0"/>
    <x v="5"/>
    <x v="5"/>
    <x v="4"/>
    <x v="1"/>
    <x v="1"/>
    <x v="0"/>
    <x v="0"/>
  </r>
  <r>
    <x v="8"/>
    <x v="0"/>
    <x v="2"/>
    <x v="6"/>
    <x v="0"/>
    <x v="26"/>
    <x v="0"/>
    <x v="4"/>
    <x v="2"/>
    <x v="0"/>
    <x v="5"/>
    <x v="5"/>
    <x v="4"/>
    <x v="1"/>
    <x v="1"/>
    <x v="0"/>
    <x v="0"/>
  </r>
  <r>
    <x v="8"/>
    <x v="0"/>
    <x v="2"/>
    <x v="6"/>
    <x v="0"/>
    <x v="27"/>
    <x v="0"/>
    <x v="4"/>
    <x v="2"/>
    <x v="0"/>
    <x v="5"/>
    <x v="5"/>
    <x v="4"/>
    <x v="1"/>
    <x v="1"/>
    <x v="0"/>
    <x v="0"/>
  </r>
  <r>
    <x v="8"/>
    <x v="0"/>
    <x v="2"/>
    <x v="6"/>
    <x v="0"/>
    <x v="28"/>
    <x v="0"/>
    <x v="4"/>
    <x v="2"/>
    <x v="0"/>
    <x v="5"/>
    <x v="5"/>
    <x v="4"/>
    <x v="1"/>
    <x v="1"/>
    <x v="0"/>
    <x v="0"/>
  </r>
  <r>
    <x v="8"/>
    <x v="0"/>
    <x v="2"/>
    <x v="6"/>
    <x v="0"/>
    <x v="29"/>
    <x v="0"/>
    <x v="4"/>
    <x v="2"/>
    <x v="0"/>
    <x v="5"/>
    <x v="5"/>
    <x v="4"/>
    <x v="1"/>
    <x v="1"/>
    <x v="0"/>
    <x v="0"/>
  </r>
  <r>
    <x v="8"/>
    <x v="0"/>
    <x v="2"/>
    <x v="6"/>
    <x v="0"/>
    <x v="30"/>
    <x v="0"/>
    <x v="5"/>
    <x v="2"/>
    <x v="0"/>
    <x v="5"/>
    <x v="5"/>
    <x v="4"/>
    <x v="1"/>
    <x v="1"/>
    <x v="0"/>
    <x v="0"/>
  </r>
  <r>
    <x v="8"/>
    <x v="0"/>
    <x v="2"/>
    <x v="6"/>
    <x v="0"/>
    <x v="31"/>
    <x v="0"/>
    <x v="5"/>
    <x v="2"/>
    <x v="0"/>
    <x v="5"/>
    <x v="5"/>
    <x v="4"/>
    <x v="1"/>
    <x v="1"/>
    <x v="0"/>
    <x v="0"/>
  </r>
  <r>
    <x v="8"/>
    <x v="0"/>
    <x v="2"/>
    <x v="6"/>
    <x v="0"/>
    <x v="32"/>
    <x v="0"/>
    <x v="5"/>
    <x v="2"/>
    <x v="0"/>
    <x v="5"/>
    <x v="5"/>
    <x v="4"/>
    <x v="1"/>
    <x v="1"/>
    <x v="0"/>
    <x v="0"/>
  </r>
  <r>
    <x v="8"/>
    <x v="0"/>
    <x v="2"/>
    <x v="6"/>
    <x v="0"/>
    <x v="33"/>
    <x v="0"/>
    <x v="5"/>
    <x v="2"/>
    <x v="0"/>
    <x v="5"/>
    <x v="5"/>
    <x v="4"/>
    <x v="1"/>
    <x v="1"/>
    <x v="0"/>
    <x v="0"/>
  </r>
  <r>
    <x v="8"/>
    <x v="0"/>
    <x v="2"/>
    <x v="6"/>
    <x v="0"/>
    <x v="34"/>
    <x v="0"/>
    <x v="5"/>
    <x v="2"/>
    <x v="0"/>
    <x v="5"/>
    <x v="5"/>
    <x v="4"/>
    <x v="1"/>
    <x v="1"/>
    <x v="0"/>
    <x v="0"/>
  </r>
  <r>
    <x v="8"/>
    <x v="0"/>
    <x v="2"/>
    <x v="6"/>
    <x v="0"/>
    <x v="35"/>
    <x v="0"/>
    <x v="5"/>
    <x v="2"/>
    <x v="0"/>
    <x v="5"/>
    <x v="5"/>
    <x v="4"/>
    <x v="1"/>
    <x v="1"/>
    <x v="0"/>
    <x v="0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  <r>
    <x v="9"/>
    <x v="1"/>
    <x v="3"/>
    <x v="7"/>
    <x v="2"/>
    <x v="27"/>
    <x v="3"/>
    <x v="4"/>
    <x v="2"/>
    <x v="3"/>
    <x v="6"/>
    <x v="6"/>
    <x v="5"/>
    <x v="2"/>
    <x v="3"/>
    <x v="1"/>
    <x v="1"/>
  </r>
  <r>
    <x v="9"/>
    <x v="1"/>
    <x v="3"/>
    <x v="7"/>
    <x v="2"/>
    <x v="28"/>
    <x v="3"/>
    <x v="4"/>
    <x v="2"/>
    <x v="3"/>
    <x v="6"/>
    <x v="6"/>
    <x v="5"/>
    <x v="2"/>
    <x v="3"/>
    <x v="1"/>
    <x v="1"/>
  </r>
  <r>
    <x v="9"/>
    <x v="1"/>
    <x v="3"/>
    <x v="7"/>
    <x v="2"/>
    <x v="29"/>
    <x v="3"/>
    <x v="4"/>
    <x v="2"/>
    <x v="3"/>
    <x v="6"/>
    <x v="6"/>
    <x v="5"/>
    <x v="2"/>
    <x v="3"/>
    <x v="1"/>
    <x v="1"/>
  </r>
  <r>
    <x v="9"/>
    <x v="1"/>
    <x v="3"/>
    <x v="7"/>
    <x v="2"/>
    <x v="30"/>
    <x v="3"/>
    <x v="5"/>
    <x v="2"/>
    <x v="3"/>
    <x v="6"/>
    <x v="6"/>
    <x v="5"/>
    <x v="2"/>
    <x v="3"/>
    <x v="1"/>
    <x v="1"/>
  </r>
  <r>
    <x v="9"/>
    <x v="1"/>
    <x v="3"/>
    <x v="7"/>
    <x v="2"/>
    <x v="31"/>
    <x v="3"/>
    <x v="5"/>
    <x v="2"/>
    <x v="3"/>
    <x v="6"/>
    <x v="6"/>
    <x v="5"/>
    <x v="2"/>
    <x v="3"/>
    <x v="1"/>
    <x v="1"/>
  </r>
  <r>
    <x v="9"/>
    <x v="1"/>
    <x v="3"/>
    <x v="7"/>
    <x v="2"/>
    <x v="32"/>
    <x v="3"/>
    <x v="5"/>
    <x v="2"/>
    <x v="3"/>
    <x v="6"/>
    <x v="6"/>
    <x v="5"/>
    <x v="2"/>
    <x v="3"/>
    <x v="1"/>
    <x v="1"/>
  </r>
  <r>
    <x v="9"/>
    <x v="1"/>
    <x v="3"/>
    <x v="7"/>
    <x v="2"/>
    <x v="33"/>
    <x v="3"/>
    <x v="5"/>
    <x v="2"/>
    <x v="3"/>
    <x v="6"/>
    <x v="6"/>
    <x v="5"/>
    <x v="2"/>
    <x v="3"/>
    <x v="1"/>
    <x v="1"/>
  </r>
  <r>
    <x v="9"/>
    <x v="1"/>
    <x v="3"/>
    <x v="7"/>
    <x v="2"/>
    <x v="34"/>
    <x v="3"/>
    <x v="5"/>
    <x v="2"/>
    <x v="3"/>
    <x v="6"/>
    <x v="6"/>
    <x v="5"/>
    <x v="2"/>
    <x v="3"/>
    <x v="1"/>
    <x v="1"/>
  </r>
  <r>
    <x v="9"/>
    <x v="1"/>
    <x v="3"/>
    <x v="7"/>
    <x v="2"/>
    <x v="35"/>
    <x v="3"/>
    <x v="5"/>
    <x v="2"/>
    <x v="3"/>
    <x v="6"/>
    <x v="6"/>
    <x v="5"/>
    <x v="2"/>
    <x v="3"/>
    <x v="1"/>
    <x v="1"/>
  </r>
  <r>
    <x v="9"/>
    <x v="1"/>
    <x v="3"/>
    <x v="7"/>
    <x v="2"/>
    <x v="0"/>
    <x v="3"/>
    <x v="0"/>
    <x v="0"/>
    <x v="3"/>
    <x v="6"/>
    <x v="6"/>
    <x v="5"/>
    <x v="2"/>
    <x v="3"/>
    <x v="1"/>
    <x v="1"/>
  </r>
  <r>
    <x v="9"/>
    <x v="1"/>
    <x v="3"/>
    <x v="7"/>
    <x v="2"/>
    <x v="1"/>
    <x v="3"/>
    <x v="1"/>
    <x v="1"/>
    <x v="3"/>
    <x v="6"/>
    <x v="6"/>
    <x v="5"/>
    <x v="2"/>
    <x v="3"/>
    <x v="1"/>
    <x v="1"/>
  </r>
  <r>
    <x v="9"/>
    <x v="1"/>
    <x v="3"/>
    <x v="7"/>
    <x v="2"/>
    <x v="2"/>
    <x v="3"/>
    <x v="1"/>
    <x v="1"/>
    <x v="3"/>
    <x v="6"/>
    <x v="6"/>
    <x v="5"/>
    <x v="2"/>
    <x v="3"/>
    <x v="1"/>
    <x v="1"/>
  </r>
  <r>
    <x v="9"/>
    <x v="1"/>
    <x v="3"/>
    <x v="7"/>
    <x v="2"/>
    <x v="3"/>
    <x v="3"/>
    <x v="2"/>
    <x v="2"/>
    <x v="3"/>
    <x v="6"/>
    <x v="6"/>
    <x v="5"/>
    <x v="2"/>
    <x v="3"/>
    <x v="1"/>
    <x v="1"/>
  </r>
  <r>
    <x v="9"/>
    <x v="1"/>
    <x v="3"/>
    <x v="7"/>
    <x v="2"/>
    <x v="4"/>
    <x v="3"/>
    <x v="2"/>
    <x v="2"/>
    <x v="3"/>
    <x v="6"/>
    <x v="6"/>
    <x v="5"/>
    <x v="2"/>
    <x v="3"/>
    <x v="1"/>
    <x v="1"/>
  </r>
  <r>
    <x v="9"/>
    <x v="1"/>
    <x v="3"/>
    <x v="7"/>
    <x v="2"/>
    <x v="5"/>
    <x v="3"/>
    <x v="2"/>
    <x v="2"/>
    <x v="3"/>
    <x v="6"/>
    <x v="6"/>
    <x v="5"/>
    <x v="2"/>
    <x v="3"/>
    <x v="1"/>
    <x v="1"/>
  </r>
  <r>
    <x v="9"/>
    <x v="1"/>
    <x v="3"/>
    <x v="7"/>
    <x v="2"/>
    <x v="6"/>
    <x v="3"/>
    <x v="2"/>
    <x v="2"/>
    <x v="3"/>
    <x v="6"/>
    <x v="6"/>
    <x v="5"/>
    <x v="2"/>
    <x v="3"/>
    <x v="1"/>
    <x v="1"/>
  </r>
  <r>
    <x v="9"/>
    <x v="1"/>
    <x v="3"/>
    <x v="7"/>
    <x v="2"/>
    <x v="7"/>
    <x v="3"/>
    <x v="2"/>
    <x v="2"/>
    <x v="3"/>
    <x v="6"/>
    <x v="6"/>
    <x v="5"/>
    <x v="2"/>
    <x v="3"/>
    <x v="1"/>
    <x v="1"/>
  </r>
  <r>
    <x v="9"/>
    <x v="1"/>
    <x v="3"/>
    <x v="7"/>
    <x v="2"/>
    <x v="8"/>
    <x v="3"/>
    <x v="2"/>
    <x v="2"/>
    <x v="3"/>
    <x v="6"/>
    <x v="6"/>
    <x v="5"/>
    <x v="2"/>
    <x v="3"/>
    <x v="1"/>
    <x v="1"/>
  </r>
  <r>
    <x v="9"/>
    <x v="1"/>
    <x v="3"/>
    <x v="7"/>
    <x v="2"/>
    <x v="9"/>
    <x v="3"/>
    <x v="3"/>
    <x v="2"/>
    <x v="3"/>
    <x v="6"/>
    <x v="6"/>
    <x v="5"/>
    <x v="2"/>
    <x v="3"/>
    <x v="1"/>
    <x v="1"/>
  </r>
  <r>
    <x v="9"/>
    <x v="1"/>
    <x v="3"/>
    <x v="7"/>
    <x v="2"/>
    <x v="10"/>
    <x v="3"/>
    <x v="3"/>
    <x v="2"/>
    <x v="3"/>
    <x v="6"/>
    <x v="6"/>
    <x v="5"/>
    <x v="2"/>
    <x v="3"/>
    <x v="1"/>
    <x v="1"/>
  </r>
  <r>
    <x v="9"/>
    <x v="1"/>
    <x v="3"/>
    <x v="7"/>
    <x v="2"/>
    <x v="11"/>
    <x v="3"/>
    <x v="3"/>
    <x v="2"/>
    <x v="3"/>
    <x v="6"/>
    <x v="6"/>
    <x v="5"/>
    <x v="2"/>
    <x v="3"/>
    <x v="1"/>
    <x v="1"/>
  </r>
  <r>
    <x v="9"/>
    <x v="1"/>
    <x v="3"/>
    <x v="7"/>
    <x v="2"/>
    <x v="12"/>
    <x v="3"/>
    <x v="3"/>
    <x v="2"/>
    <x v="3"/>
    <x v="6"/>
    <x v="6"/>
    <x v="5"/>
    <x v="2"/>
    <x v="3"/>
    <x v="1"/>
    <x v="1"/>
  </r>
  <r>
    <x v="9"/>
    <x v="1"/>
    <x v="3"/>
    <x v="7"/>
    <x v="2"/>
    <x v="13"/>
    <x v="3"/>
    <x v="3"/>
    <x v="2"/>
    <x v="3"/>
    <x v="6"/>
    <x v="6"/>
    <x v="5"/>
    <x v="2"/>
    <x v="3"/>
    <x v="1"/>
    <x v="1"/>
  </r>
  <r>
    <x v="9"/>
    <x v="1"/>
    <x v="3"/>
    <x v="7"/>
    <x v="2"/>
    <x v="14"/>
    <x v="3"/>
    <x v="3"/>
    <x v="2"/>
    <x v="3"/>
    <x v="6"/>
    <x v="6"/>
    <x v="5"/>
    <x v="2"/>
    <x v="3"/>
    <x v="1"/>
    <x v="1"/>
  </r>
  <r>
    <x v="9"/>
    <x v="1"/>
    <x v="3"/>
    <x v="7"/>
    <x v="2"/>
    <x v="15"/>
    <x v="3"/>
    <x v="4"/>
    <x v="2"/>
    <x v="3"/>
    <x v="6"/>
    <x v="6"/>
    <x v="5"/>
    <x v="2"/>
    <x v="3"/>
    <x v="1"/>
    <x v="1"/>
  </r>
  <r>
    <x v="9"/>
    <x v="1"/>
    <x v="3"/>
    <x v="7"/>
    <x v="2"/>
    <x v="16"/>
    <x v="3"/>
    <x v="4"/>
    <x v="2"/>
    <x v="3"/>
    <x v="6"/>
    <x v="6"/>
    <x v="5"/>
    <x v="2"/>
    <x v="3"/>
    <x v="1"/>
    <x v="1"/>
  </r>
  <r>
    <x v="9"/>
    <x v="1"/>
    <x v="3"/>
    <x v="7"/>
    <x v="2"/>
    <x v="17"/>
    <x v="3"/>
    <x v="4"/>
    <x v="2"/>
    <x v="3"/>
    <x v="6"/>
    <x v="6"/>
    <x v="5"/>
    <x v="2"/>
    <x v="3"/>
    <x v="1"/>
    <x v="1"/>
  </r>
  <r>
    <x v="9"/>
    <x v="1"/>
    <x v="3"/>
    <x v="7"/>
    <x v="2"/>
    <x v="18"/>
    <x v="3"/>
    <x v="4"/>
    <x v="2"/>
    <x v="3"/>
    <x v="6"/>
    <x v="6"/>
    <x v="5"/>
    <x v="2"/>
    <x v="3"/>
    <x v="1"/>
    <x v="1"/>
  </r>
  <r>
    <x v="9"/>
    <x v="1"/>
    <x v="3"/>
    <x v="7"/>
    <x v="2"/>
    <x v="19"/>
    <x v="3"/>
    <x v="4"/>
    <x v="2"/>
    <x v="3"/>
    <x v="6"/>
    <x v="6"/>
    <x v="5"/>
    <x v="2"/>
    <x v="3"/>
    <x v="1"/>
    <x v="1"/>
  </r>
  <r>
    <x v="9"/>
    <x v="1"/>
    <x v="3"/>
    <x v="7"/>
    <x v="2"/>
    <x v="20"/>
    <x v="3"/>
    <x v="4"/>
    <x v="2"/>
    <x v="3"/>
    <x v="6"/>
    <x v="6"/>
    <x v="5"/>
    <x v="2"/>
    <x v="3"/>
    <x v="1"/>
    <x v="1"/>
  </r>
  <r>
    <x v="9"/>
    <x v="1"/>
    <x v="3"/>
    <x v="7"/>
    <x v="2"/>
    <x v="21"/>
    <x v="3"/>
    <x v="4"/>
    <x v="2"/>
    <x v="3"/>
    <x v="6"/>
    <x v="6"/>
    <x v="5"/>
    <x v="2"/>
    <x v="3"/>
    <x v="1"/>
    <x v="1"/>
  </r>
  <r>
    <x v="9"/>
    <x v="1"/>
    <x v="3"/>
    <x v="7"/>
    <x v="2"/>
    <x v="22"/>
    <x v="3"/>
    <x v="4"/>
    <x v="2"/>
    <x v="3"/>
    <x v="6"/>
    <x v="6"/>
    <x v="5"/>
    <x v="2"/>
    <x v="3"/>
    <x v="1"/>
    <x v="1"/>
  </r>
  <r>
    <x v="9"/>
    <x v="1"/>
    <x v="3"/>
    <x v="7"/>
    <x v="2"/>
    <x v="23"/>
    <x v="3"/>
    <x v="4"/>
    <x v="2"/>
    <x v="3"/>
    <x v="6"/>
    <x v="6"/>
    <x v="5"/>
    <x v="2"/>
    <x v="3"/>
    <x v="1"/>
    <x v="1"/>
  </r>
  <r>
    <x v="9"/>
    <x v="1"/>
    <x v="3"/>
    <x v="7"/>
    <x v="2"/>
    <x v="24"/>
    <x v="3"/>
    <x v="4"/>
    <x v="2"/>
    <x v="3"/>
    <x v="6"/>
    <x v="6"/>
    <x v="5"/>
    <x v="2"/>
    <x v="3"/>
    <x v="1"/>
    <x v="1"/>
  </r>
  <r>
    <x v="9"/>
    <x v="1"/>
    <x v="3"/>
    <x v="7"/>
    <x v="2"/>
    <x v="25"/>
    <x v="3"/>
    <x v="4"/>
    <x v="2"/>
    <x v="3"/>
    <x v="6"/>
    <x v="6"/>
    <x v="5"/>
    <x v="2"/>
    <x v="3"/>
    <x v="1"/>
    <x v="1"/>
  </r>
  <r>
    <x v="9"/>
    <x v="1"/>
    <x v="3"/>
    <x v="7"/>
    <x v="2"/>
    <x v="26"/>
    <x v="3"/>
    <x v="4"/>
    <x v="2"/>
    <x v="3"/>
    <x v="6"/>
    <x v="6"/>
    <x v="5"/>
    <x v="2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O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1"/>
        <item x="0"/>
      </items>
    </pivotField>
    <pivotField axis="axisRow" compact="0" outline="0" multipleItemSelectionAllowed="1" numFmtId="58" showAll="0">
      <items count="9">
        <item x="7"/>
        <item x="1"/>
        <item x="2"/>
        <item x="0"/>
        <item x="3"/>
        <item x="4"/>
        <item x="5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37"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1"/>
      <x v="3"/>
      <x v="3"/>
    </i>
    <i>
      <x v="2"/>
      <x v="1"/>
      <x v="2"/>
      <x v="3"/>
    </i>
    <i>
      <x v="3"/>
      <x v="1"/>
      <x v="3"/>
      <x v="3"/>
    </i>
    <i>
      <x v="4"/>
      <x v="1"/>
      <x v="2"/>
      <x v="1"/>
    </i>
    <i>
      <x v="5"/>
      <x v="1"/>
      <x v="2"/>
      <x v="2"/>
    </i>
    <i>
      <x v="6"/>
      <x v="1"/>
      <x v="3"/>
      <x v="4"/>
    </i>
    <i>
      <x v="7"/>
      <x v="1"/>
      <x v="1"/>
      <x v="5"/>
    </i>
    <i>
      <x v="8"/>
      <x v="1"/>
      <x v="1"/>
      <x v="6"/>
    </i>
    <i>
      <x v="9"/>
      <x v="1"/>
      <x v="1"/>
      <x v="7"/>
    </i>
  </rowItems>
  <colFields count="1">
    <field x="5"/>
  </colFields>
  <col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44" firstHeaderRow="1" firstDataRow="2" firstDataCol="2" rowPageCount="1" colPageCount="1"/>
  <pivotFields count="17">
    <pivotField compact="0" outline="0" multipleItemSelectionAllowed="1" numFmtId="177" showAll="0">
      <items count="11"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7">
        <item x="2"/>
        <item x="1"/>
        <item x="16"/>
        <item x="15"/>
        <item x="17"/>
        <item x="27"/>
        <item x="28"/>
        <item x="21"/>
        <item x="20"/>
        <item x="25"/>
        <item x="22"/>
        <item x="19"/>
        <item x="24"/>
        <item x="26"/>
        <item x="23"/>
        <item x="18"/>
        <item x="29"/>
        <item x="9"/>
        <item x="10"/>
        <item x="12"/>
        <item x="11"/>
        <item x="13"/>
        <item x="14"/>
        <item x="34"/>
        <item x="33"/>
        <item x="32"/>
        <item x="31"/>
        <item x="30"/>
        <item x="35"/>
        <item x="7"/>
        <item x="3"/>
        <item x="6"/>
        <item x="5"/>
        <item x="4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8">
        <item x="6"/>
        <item x="1"/>
        <item x="2"/>
        <item x="0"/>
        <item x="3"/>
        <item x="4"/>
        <item x="5"/>
        <item t="default"/>
      </items>
    </pivotField>
    <pivotField axis="axisPage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t="default">
      <x/>
    </i>
    <i>
      <x v="1"/>
      <x/>
    </i>
    <i r="1">
      <x v="1"/>
    </i>
    <i t="default">
      <x v="1"/>
    </i>
    <i>
      <x v="2"/>
      <x v="35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1"/>
        <item x="2"/>
        <item x="0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1"/>
        <item x="3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1"/>
        <item x="2"/>
        <item x="0"/>
        <item x="3"/>
        <item x="4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4"/>
      <x v="2"/>
      <x v="2"/>
    </i>
    <i>
      <x v="3"/>
      <x v="3"/>
      <x v="3"/>
      <x v="3"/>
    </i>
    <i>
      <x v="4"/>
      <x v="4"/>
      <x v="3"/>
      <x v="3"/>
    </i>
    <i>
      <x v="5"/>
      <x v="2"/>
      <x v="4"/>
      <x v="4"/>
    </i>
    <i>
      <x v="6"/>
      <x/>
      <x v="5"/>
      <x v="4"/>
    </i>
    <i>
      <x v="7"/>
      <x v="3"/>
      <x v="6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1"/>
        <item x="2"/>
        <item x="0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1"/>
        <item x="3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1"/>
        <item x="2"/>
        <item x="0"/>
        <item x="3"/>
        <item x="4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4"/>
      <x v="2"/>
      <x v="2"/>
    </i>
    <i>
      <x v="3"/>
      <x v="3"/>
      <x v="3"/>
      <x v="3"/>
    </i>
    <i>
      <x v="4"/>
      <x v="4"/>
      <x v="3"/>
      <x v="3"/>
    </i>
    <i>
      <x v="5"/>
      <x v="2"/>
      <x v="4"/>
      <x v="4"/>
    </i>
    <i>
      <x v="6"/>
      <x/>
      <x v="5"/>
      <x v="4"/>
    </i>
    <i>
      <x v="7"/>
      <x v="3"/>
      <x v="6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1"/>
        <item x="2"/>
        <item x="0"/>
        <item x="3"/>
        <item x="4"/>
        <item x="5"/>
        <item x="6"/>
      </items>
    </pivotField>
    <pivotField axis="axisRow" compact="0" defaultSubtotal="0" outline="0" multipleItemSelectionAllowed="1" showAll="0">
      <items count="5">
        <item x="4"/>
        <item x="1"/>
        <item x="3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1"/>
        <item x="2"/>
        <item x="0"/>
        <item x="3"/>
        <item x="4"/>
        <item x="5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1"/>
        <item x="2"/>
        <item x="0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4"/>
      <x v="2"/>
      <x v="2"/>
    </i>
    <i>
      <x v="3"/>
      <x v="3"/>
      <x v="3"/>
      <x v="3"/>
    </i>
    <i>
      <x v="4"/>
      <x v="4"/>
      <x v="3"/>
      <x v="3"/>
    </i>
    <i>
      <x v="5"/>
      <x v="2"/>
      <x v="4"/>
      <x v="4"/>
    </i>
    <i>
      <x v="6"/>
      <x/>
      <x v="5"/>
      <x v="4"/>
    </i>
    <i>
      <x v="7"/>
      <x v="3"/>
      <x v="6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6" width="18.8761904761905" customWidth="1"/>
  </cols>
  <sheetData>
    <row r="1" customHeight="1" spans="1:40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</row>
    <row r="2" customHeight="1" spans="1:40">
      <c r="A2" s="88">
        <v>45009.6916974537</v>
      </c>
      <c r="B2" s="82" t="s">
        <v>40</v>
      </c>
      <c r="C2" s="82" t="s">
        <v>41</v>
      </c>
      <c r="D2" s="89">
        <v>45009</v>
      </c>
      <c r="E2" s="82" t="s">
        <v>42</v>
      </c>
      <c r="F2" s="82" t="s">
        <v>42</v>
      </c>
      <c r="G2" s="82" t="s">
        <v>42</v>
      </c>
      <c r="H2" s="82" t="s">
        <v>43</v>
      </c>
      <c r="I2" s="82" t="s">
        <v>42</v>
      </c>
      <c r="J2" s="82" t="s">
        <v>42</v>
      </c>
      <c r="K2" s="82" t="s">
        <v>42</v>
      </c>
      <c r="L2" s="82" t="s">
        <v>42</v>
      </c>
      <c r="M2" s="82" t="s">
        <v>43</v>
      </c>
      <c r="N2" s="82" t="s">
        <v>42</v>
      </c>
      <c r="O2" s="82" t="s">
        <v>42</v>
      </c>
      <c r="P2" s="82" t="s">
        <v>42</v>
      </c>
      <c r="Q2" s="82" t="s">
        <v>42</v>
      </c>
      <c r="R2" s="82" t="s">
        <v>42</v>
      </c>
      <c r="S2" s="82" t="s">
        <v>42</v>
      </c>
      <c r="T2" s="82" t="s">
        <v>42</v>
      </c>
      <c r="U2" s="82" t="s">
        <v>42</v>
      </c>
      <c r="V2" s="82" t="s">
        <v>42</v>
      </c>
      <c r="W2" s="82" t="s">
        <v>42</v>
      </c>
      <c r="X2" s="82" t="s">
        <v>42</v>
      </c>
      <c r="Y2" s="82" t="s">
        <v>42</v>
      </c>
      <c r="Z2" s="82" t="s">
        <v>42</v>
      </c>
      <c r="AA2" s="82" t="s">
        <v>42</v>
      </c>
      <c r="AB2" s="82" t="s">
        <v>42</v>
      </c>
      <c r="AC2" s="82" t="s">
        <v>42</v>
      </c>
      <c r="AD2" s="82" t="s">
        <v>42</v>
      </c>
      <c r="AE2" s="82" t="s">
        <v>42</v>
      </c>
      <c r="AF2" s="82" t="s">
        <v>42</v>
      </c>
      <c r="AG2" s="82" t="s">
        <v>42</v>
      </c>
      <c r="AH2" s="82" t="s">
        <v>42</v>
      </c>
      <c r="AI2" s="82" t="s">
        <v>43</v>
      </c>
      <c r="AJ2" s="82" t="s">
        <v>44</v>
      </c>
      <c r="AK2" s="82" t="s">
        <v>43</v>
      </c>
      <c r="AL2" s="82" t="s">
        <v>43</v>
      </c>
      <c r="AM2" s="82" t="s">
        <v>43</v>
      </c>
      <c r="AN2" s="82" t="s">
        <v>42</v>
      </c>
    </row>
    <row r="3" customHeight="1" spans="1:40">
      <c r="A3" s="88">
        <v>45009.7097832407</v>
      </c>
      <c r="B3" s="82" t="s">
        <v>40</v>
      </c>
      <c r="C3" s="82" t="s">
        <v>45</v>
      </c>
      <c r="D3" s="89">
        <v>45009</v>
      </c>
      <c r="E3" s="82" t="s">
        <v>42</v>
      </c>
      <c r="F3" s="82" t="s">
        <v>42</v>
      </c>
      <c r="G3" s="82" t="s">
        <v>42</v>
      </c>
      <c r="H3" s="82" t="s">
        <v>42</v>
      </c>
      <c r="I3" s="82" t="s">
        <v>42</v>
      </c>
      <c r="J3" s="82" t="s">
        <v>42</v>
      </c>
      <c r="K3" s="82" t="s">
        <v>42</v>
      </c>
      <c r="L3" s="82" t="s">
        <v>42</v>
      </c>
      <c r="M3" s="82" t="s">
        <v>42</v>
      </c>
      <c r="N3" s="82" t="s">
        <v>42</v>
      </c>
      <c r="O3" s="82" t="s">
        <v>42</v>
      </c>
      <c r="P3" s="82" t="s">
        <v>42</v>
      </c>
      <c r="Q3" s="82" t="s">
        <v>42</v>
      </c>
      <c r="R3" s="82" t="s">
        <v>42</v>
      </c>
      <c r="S3" s="82" t="s">
        <v>42</v>
      </c>
      <c r="T3" s="82" t="s">
        <v>42</v>
      </c>
      <c r="U3" s="82" t="s">
        <v>42</v>
      </c>
      <c r="V3" s="82" t="s">
        <v>42</v>
      </c>
      <c r="W3" s="82" t="s">
        <v>42</v>
      </c>
      <c r="X3" s="82" t="s">
        <v>42</v>
      </c>
      <c r="Y3" s="82" t="s">
        <v>42</v>
      </c>
      <c r="Z3" s="82" t="s">
        <v>42</v>
      </c>
      <c r="AA3" s="82" t="s">
        <v>42</v>
      </c>
      <c r="AB3" s="82" t="s">
        <v>42</v>
      </c>
      <c r="AC3" s="82" t="s">
        <v>42</v>
      </c>
      <c r="AD3" s="82" t="s">
        <v>42</v>
      </c>
      <c r="AE3" s="82" t="s">
        <v>42</v>
      </c>
      <c r="AF3" s="82" t="s">
        <v>42</v>
      </c>
      <c r="AG3" s="82" t="s">
        <v>42</v>
      </c>
      <c r="AH3" s="82" t="s">
        <v>42</v>
      </c>
      <c r="AI3" s="82" t="s">
        <v>42</v>
      </c>
      <c r="AJ3" s="82" t="s">
        <v>42</v>
      </c>
      <c r="AK3" s="82" t="s">
        <v>42</v>
      </c>
      <c r="AL3" s="82" t="s">
        <v>42</v>
      </c>
      <c r="AM3" s="82" t="s">
        <v>42</v>
      </c>
      <c r="AN3" s="82" t="s">
        <v>42</v>
      </c>
    </row>
    <row r="4" customHeight="1" spans="1:40">
      <c r="A4" s="88">
        <v>45009.7120264699</v>
      </c>
      <c r="B4" s="82" t="s">
        <v>40</v>
      </c>
      <c r="C4" s="82" t="s">
        <v>41</v>
      </c>
      <c r="D4" s="89">
        <v>45009</v>
      </c>
      <c r="E4" s="82" t="s">
        <v>42</v>
      </c>
      <c r="F4" s="82" t="s">
        <v>42</v>
      </c>
      <c r="G4" s="82" t="s">
        <v>42</v>
      </c>
      <c r="H4" s="82" t="s">
        <v>42</v>
      </c>
      <c r="I4" s="82" t="s">
        <v>42</v>
      </c>
      <c r="J4" s="82" t="s">
        <v>42</v>
      </c>
      <c r="K4" s="82" t="s">
        <v>42</v>
      </c>
      <c r="L4" s="82" t="s">
        <v>42</v>
      </c>
      <c r="M4" s="82" t="s">
        <v>42</v>
      </c>
      <c r="N4" s="82" t="s">
        <v>42</v>
      </c>
      <c r="O4" s="82" t="s">
        <v>42</v>
      </c>
      <c r="P4" s="82" t="s">
        <v>42</v>
      </c>
      <c r="Q4" s="82" t="s">
        <v>42</v>
      </c>
      <c r="R4" s="82" t="s">
        <v>42</v>
      </c>
      <c r="S4" s="82" t="s">
        <v>42</v>
      </c>
      <c r="T4" s="82" t="s">
        <v>42</v>
      </c>
      <c r="U4" s="82" t="s">
        <v>42</v>
      </c>
      <c r="V4" s="82" t="s">
        <v>42</v>
      </c>
      <c r="W4" s="82" t="s">
        <v>42</v>
      </c>
      <c r="X4" s="82" t="s">
        <v>42</v>
      </c>
      <c r="Y4" s="82" t="s">
        <v>42</v>
      </c>
      <c r="Z4" s="82" t="s">
        <v>42</v>
      </c>
      <c r="AA4" s="82" t="s">
        <v>42</v>
      </c>
      <c r="AB4" s="82" t="s">
        <v>42</v>
      </c>
      <c r="AC4" s="82" t="s">
        <v>42</v>
      </c>
      <c r="AD4" s="82" t="s">
        <v>42</v>
      </c>
      <c r="AE4" s="82" t="s">
        <v>42</v>
      </c>
      <c r="AF4" s="82" t="s">
        <v>42</v>
      </c>
      <c r="AG4" s="82" t="s">
        <v>42</v>
      </c>
      <c r="AH4" s="82" t="s">
        <v>42</v>
      </c>
      <c r="AI4" s="82" t="s">
        <v>42</v>
      </c>
      <c r="AJ4" s="82" t="s">
        <v>42</v>
      </c>
      <c r="AK4" s="82" t="s">
        <v>42</v>
      </c>
      <c r="AL4" s="82" t="s">
        <v>42</v>
      </c>
      <c r="AM4" s="82" t="s">
        <v>42</v>
      </c>
      <c r="AN4" s="82" t="s">
        <v>42</v>
      </c>
    </row>
    <row r="5" customHeight="1" spans="1:40">
      <c r="A5" s="88">
        <v>45012.5446849884</v>
      </c>
      <c r="B5" s="82" t="s">
        <v>40</v>
      </c>
      <c r="C5" s="82" t="s">
        <v>45</v>
      </c>
      <c r="D5" s="89">
        <v>44951</v>
      </c>
      <c r="E5" s="82" t="s">
        <v>42</v>
      </c>
      <c r="F5" s="82" t="s">
        <v>42</v>
      </c>
      <c r="G5" s="82" t="s">
        <v>42</v>
      </c>
      <c r="H5" s="82" t="s">
        <v>42</v>
      </c>
      <c r="I5" s="82" t="s">
        <v>42</v>
      </c>
      <c r="J5" s="82" t="s">
        <v>42</v>
      </c>
      <c r="K5" s="82" t="s">
        <v>42</v>
      </c>
      <c r="L5" s="82" t="s">
        <v>42</v>
      </c>
      <c r="M5" s="82" t="s">
        <v>42</v>
      </c>
      <c r="N5" s="82" t="s">
        <v>42</v>
      </c>
      <c r="O5" s="82" t="s">
        <v>42</v>
      </c>
      <c r="P5" s="82" t="s">
        <v>42</v>
      </c>
      <c r="Q5" s="82" t="s">
        <v>42</v>
      </c>
      <c r="R5" s="82" t="s">
        <v>42</v>
      </c>
      <c r="S5" s="82" t="s">
        <v>42</v>
      </c>
      <c r="T5" s="82" t="s">
        <v>42</v>
      </c>
      <c r="U5" s="82" t="s">
        <v>42</v>
      </c>
      <c r="V5" s="82" t="s">
        <v>42</v>
      </c>
      <c r="W5" s="82" t="s">
        <v>42</v>
      </c>
      <c r="X5" s="82" t="s">
        <v>42</v>
      </c>
      <c r="Y5" s="82" t="s">
        <v>42</v>
      </c>
      <c r="Z5" s="82" t="s">
        <v>42</v>
      </c>
      <c r="AA5" s="82" t="s">
        <v>42</v>
      </c>
      <c r="AB5" s="82" t="s">
        <v>42</v>
      </c>
      <c r="AC5" s="82" t="s">
        <v>42</v>
      </c>
      <c r="AD5" s="82" t="s">
        <v>42</v>
      </c>
      <c r="AE5" s="82" t="s">
        <v>42</v>
      </c>
      <c r="AF5" s="82" t="s">
        <v>42</v>
      </c>
      <c r="AG5" s="82" t="s">
        <v>42</v>
      </c>
      <c r="AH5" s="82" t="s">
        <v>42</v>
      </c>
      <c r="AI5" s="82" t="s">
        <v>42</v>
      </c>
      <c r="AJ5" s="82" t="s">
        <v>42</v>
      </c>
      <c r="AK5" s="82" t="s">
        <v>42</v>
      </c>
      <c r="AL5" s="82" t="s">
        <v>42</v>
      </c>
      <c r="AM5" s="82" t="s">
        <v>42</v>
      </c>
      <c r="AN5" s="82" t="s">
        <v>42</v>
      </c>
    </row>
    <row r="6" customHeight="1" spans="1:40">
      <c r="A6" s="88">
        <v>45012.5476137963</v>
      </c>
      <c r="B6" s="82" t="s">
        <v>40</v>
      </c>
      <c r="C6" s="82" t="s">
        <v>45</v>
      </c>
      <c r="D6" s="89">
        <v>44982</v>
      </c>
      <c r="E6" s="82" t="s">
        <v>42</v>
      </c>
      <c r="F6" s="82" t="s">
        <v>42</v>
      </c>
      <c r="G6" s="82" t="s">
        <v>42</v>
      </c>
      <c r="H6" s="82" t="s">
        <v>42</v>
      </c>
      <c r="I6" s="82" t="s">
        <v>42</v>
      </c>
      <c r="J6" s="82" t="s">
        <v>42</v>
      </c>
      <c r="K6" s="82" t="s">
        <v>42</v>
      </c>
      <c r="L6" s="82" t="s">
        <v>42</v>
      </c>
      <c r="M6" s="82" t="s">
        <v>42</v>
      </c>
      <c r="N6" s="82" t="s">
        <v>42</v>
      </c>
      <c r="O6" s="82" t="s">
        <v>42</v>
      </c>
      <c r="P6" s="82" t="s">
        <v>42</v>
      </c>
      <c r="Q6" s="82" t="s">
        <v>42</v>
      </c>
      <c r="R6" s="82" t="s">
        <v>42</v>
      </c>
      <c r="S6" s="82" t="s">
        <v>42</v>
      </c>
      <c r="T6" s="82" t="s">
        <v>42</v>
      </c>
      <c r="U6" s="82" t="s">
        <v>42</v>
      </c>
      <c r="V6" s="82" t="s">
        <v>42</v>
      </c>
      <c r="W6" s="82" t="s">
        <v>42</v>
      </c>
      <c r="X6" s="82" t="s">
        <v>42</v>
      </c>
      <c r="Y6" s="82" t="s">
        <v>42</v>
      </c>
      <c r="Z6" s="82" t="s">
        <v>42</v>
      </c>
      <c r="AA6" s="82" t="s">
        <v>42</v>
      </c>
      <c r="AB6" s="82" t="s">
        <v>42</v>
      </c>
      <c r="AC6" s="82" t="s">
        <v>42</v>
      </c>
      <c r="AD6" s="82" t="s">
        <v>42</v>
      </c>
      <c r="AE6" s="82" t="s">
        <v>42</v>
      </c>
      <c r="AF6" s="82" t="s">
        <v>42</v>
      </c>
      <c r="AG6" s="82" t="s">
        <v>42</v>
      </c>
      <c r="AH6" s="82" t="s">
        <v>42</v>
      </c>
      <c r="AI6" s="82" t="s">
        <v>42</v>
      </c>
      <c r="AJ6" s="82" t="s">
        <v>42</v>
      </c>
      <c r="AK6" s="82" t="s">
        <v>42</v>
      </c>
      <c r="AL6" s="82" t="s">
        <v>42</v>
      </c>
      <c r="AM6" s="82" t="s">
        <v>42</v>
      </c>
      <c r="AN6" s="82" t="s">
        <v>42</v>
      </c>
    </row>
    <row r="7" customHeight="1" spans="1:40">
      <c r="A7" s="88">
        <v>45012.5498901968</v>
      </c>
      <c r="B7" s="82" t="s">
        <v>40</v>
      </c>
      <c r="C7" s="82" t="s">
        <v>41</v>
      </c>
      <c r="D7" s="89">
        <v>45010</v>
      </c>
      <c r="E7" s="82" t="s">
        <v>42</v>
      </c>
      <c r="F7" s="82" t="s">
        <v>42</v>
      </c>
      <c r="G7" s="82" t="s">
        <v>42</v>
      </c>
      <c r="H7" s="82" t="s">
        <v>42</v>
      </c>
      <c r="I7" s="82" t="s">
        <v>42</v>
      </c>
      <c r="J7" s="82" t="s">
        <v>42</v>
      </c>
      <c r="K7" s="82" t="s">
        <v>42</v>
      </c>
      <c r="L7" s="82" t="s">
        <v>42</v>
      </c>
      <c r="M7" s="82" t="s">
        <v>42</v>
      </c>
      <c r="N7" s="82" t="s">
        <v>42</v>
      </c>
      <c r="O7" s="82" t="s">
        <v>42</v>
      </c>
      <c r="P7" s="82" t="s">
        <v>42</v>
      </c>
      <c r="Q7" s="82" t="s">
        <v>42</v>
      </c>
      <c r="R7" s="82" t="s">
        <v>42</v>
      </c>
      <c r="S7" s="82" t="s">
        <v>42</v>
      </c>
      <c r="T7" s="82" t="s">
        <v>42</v>
      </c>
      <c r="U7" s="82" t="s">
        <v>42</v>
      </c>
      <c r="V7" s="82" t="s">
        <v>42</v>
      </c>
      <c r="W7" s="82" t="s">
        <v>42</v>
      </c>
      <c r="X7" s="82" t="s">
        <v>42</v>
      </c>
      <c r="Y7" s="82" t="s">
        <v>42</v>
      </c>
      <c r="Z7" s="82" t="s">
        <v>42</v>
      </c>
      <c r="AA7" s="82" t="s">
        <v>42</v>
      </c>
      <c r="AB7" s="82" t="s">
        <v>42</v>
      </c>
      <c r="AC7" s="82" t="s">
        <v>42</v>
      </c>
      <c r="AD7" s="82" t="s">
        <v>42</v>
      </c>
      <c r="AE7" s="82" t="s">
        <v>42</v>
      </c>
      <c r="AF7" s="82" t="s">
        <v>42</v>
      </c>
      <c r="AG7" s="82" t="s">
        <v>42</v>
      </c>
      <c r="AH7" s="82" t="s">
        <v>42</v>
      </c>
      <c r="AI7" s="82" t="s">
        <v>42</v>
      </c>
      <c r="AJ7" s="82" t="s">
        <v>42</v>
      </c>
      <c r="AK7" s="82" t="s">
        <v>42</v>
      </c>
      <c r="AL7" s="82" t="s">
        <v>42</v>
      </c>
      <c r="AM7" s="82" t="s">
        <v>42</v>
      </c>
      <c r="AN7" s="82" t="s">
        <v>42</v>
      </c>
    </row>
    <row r="8" customHeight="1" spans="1:40">
      <c r="A8" s="88">
        <v>45029.6171600116</v>
      </c>
      <c r="B8" s="82" t="s">
        <v>40</v>
      </c>
      <c r="C8" s="82" t="s">
        <v>46</v>
      </c>
      <c r="D8" s="89">
        <v>45029</v>
      </c>
      <c r="E8" s="82" t="s">
        <v>42</v>
      </c>
      <c r="F8" s="82" t="s">
        <v>42</v>
      </c>
      <c r="G8" s="82" t="s">
        <v>42</v>
      </c>
      <c r="H8" s="82" t="s">
        <v>42</v>
      </c>
      <c r="I8" s="82" t="s">
        <v>42</v>
      </c>
      <c r="J8" s="82" t="s">
        <v>42</v>
      </c>
      <c r="K8" s="82" t="s">
        <v>42</v>
      </c>
      <c r="L8" s="82" t="s">
        <v>42</v>
      </c>
      <c r="M8" s="82" t="s">
        <v>42</v>
      </c>
      <c r="N8" s="82" t="s">
        <v>42</v>
      </c>
      <c r="O8" s="82" t="s">
        <v>42</v>
      </c>
      <c r="P8" s="82" t="s">
        <v>42</v>
      </c>
      <c r="Q8" s="82" t="s">
        <v>42</v>
      </c>
      <c r="R8" s="82" t="s">
        <v>42</v>
      </c>
      <c r="S8" s="82" t="s">
        <v>42</v>
      </c>
      <c r="T8" s="82" t="s">
        <v>42</v>
      </c>
      <c r="U8" s="82" t="s">
        <v>42</v>
      </c>
      <c r="V8" s="82" t="s">
        <v>42</v>
      </c>
      <c r="W8" s="82" t="s">
        <v>42</v>
      </c>
      <c r="X8" s="82" t="s">
        <v>42</v>
      </c>
      <c r="Y8" s="82" t="s">
        <v>42</v>
      </c>
      <c r="Z8" s="82" t="s">
        <v>42</v>
      </c>
      <c r="AA8" s="82" t="s">
        <v>42</v>
      </c>
      <c r="AB8" s="82" t="s">
        <v>42</v>
      </c>
      <c r="AC8" s="82" t="s">
        <v>42</v>
      </c>
      <c r="AD8" s="82" t="s">
        <v>42</v>
      </c>
      <c r="AE8" s="82" t="s">
        <v>42</v>
      </c>
      <c r="AF8" s="82" t="s">
        <v>42</v>
      </c>
      <c r="AG8" s="82" t="s">
        <v>42</v>
      </c>
      <c r="AH8" s="82" t="s">
        <v>42</v>
      </c>
      <c r="AI8" s="82" t="s">
        <v>42</v>
      </c>
      <c r="AJ8" s="82" t="s">
        <v>42</v>
      </c>
      <c r="AK8" s="82" t="s">
        <v>42</v>
      </c>
      <c r="AL8" s="82" t="s">
        <v>42</v>
      </c>
      <c r="AM8" s="82" t="s">
        <v>42</v>
      </c>
      <c r="AN8" s="82" t="s">
        <v>42</v>
      </c>
    </row>
    <row r="9" customHeight="1" spans="1:40">
      <c r="A9" s="88">
        <v>45041.6196340162</v>
      </c>
      <c r="B9" s="82" t="s">
        <v>40</v>
      </c>
      <c r="C9" s="82" t="s">
        <v>46</v>
      </c>
      <c r="D9" s="89">
        <v>45041</v>
      </c>
      <c r="E9" s="82" t="s">
        <v>42</v>
      </c>
      <c r="F9" s="82" t="s">
        <v>42</v>
      </c>
      <c r="G9" s="82" t="s">
        <v>42</v>
      </c>
      <c r="H9" s="82" t="s">
        <v>42</v>
      </c>
      <c r="I9" s="82" t="s">
        <v>42</v>
      </c>
      <c r="J9" s="82" t="s">
        <v>42</v>
      </c>
      <c r="K9" s="82" t="s">
        <v>42</v>
      </c>
      <c r="L9" s="82" t="s">
        <v>42</v>
      </c>
      <c r="M9" s="82" t="s">
        <v>42</v>
      </c>
      <c r="N9" s="82" t="s">
        <v>42</v>
      </c>
      <c r="O9" s="82" t="s">
        <v>42</v>
      </c>
      <c r="P9" s="82" t="s">
        <v>42</v>
      </c>
      <c r="Q9" s="82" t="s">
        <v>42</v>
      </c>
      <c r="R9" s="82" t="s">
        <v>42</v>
      </c>
      <c r="S9" s="82" t="s">
        <v>42</v>
      </c>
      <c r="T9" s="82" t="s">
        <v>42</v>
      </c>
      <c r="U9" s="82" t="s">
        <v>42</v>
      </c>
      <c r="V9" s="82" t="s">
        <v>42</v>
      </c>
      <c r="W9" s="82" t="s">
        <v>42</v>
      </c>
      <c r="X9" s="82" t="s">
        <v>42</v>
      </c>
      <c r="Y9" s="82" t="s">
        <v>42</v>
      </c>
      <c r="Z9" s="82" t="s">
        <v>42</v>
      </c>
      <c r="AA9" s="82" t="s">
        <v>42</v>
      </c>
      <c r="AB9" s="82" t="s">
        <v>42</v>
      </c>
      <c r="AC9" s="82" t="s">
        <v>42</v>
      </c>
      <c r="AD9" s="82" t="s">
        <v>42</v>
      </c>
      <c r="AE9" s="82" t="s">
        <v>42</v>
      </c>
      <c r="AF9" s="82" t="s">
        <v>42</v>
      </c>
      <c r="AG9" s="82" t="s">
        <v>42</v>
      </c>
      <c r="AH9" s="82" t="s">
        <v>42</v>
      </c>
      <c r="AI9" s="82" t="s">
        <v>42</v>
      </c>
      <c r="AJ9" s="82" t="s">
        <v>42</v>
      </c>
      <c r="AK9" s="82" t="s">
        <v>42</v>
      </c>
      <c r="AL9" s="82" t="s">
        <v>42</v>
      </c>
      <c r="AM9" s="82" t="s">
        <v>42</v>
      </c>
      <c r="AN9" s="82" t="s">
        <v>42</v>
      </c>
    </row>
    <row r="10" customHeight="1" spans="1:40">
      <c r="A10" s="88">
        <v>45072.5173868287</v>
      </c>
      <c r="B10" s="82" t="s">
        <v>40</v>
      </c>
      <c r="C10" s="82" t="s">
        <v>46</v>
      </c>
      <c r="D10" s="89">
        <v>45072</v>
      </c>
      <c r="E10" s="82" t="s">
        <v>42</v>
      </c>
      <c r="F10" s="82" t="s">
        <v>42</v>
      </c>
      <c r="G10" s="82" t="s">
        <v>42</v>
      </c>
      <c r="H10" s="82" t="s">
        <v>42</v>
      </c>
      <c r="I10" s="82" t="s">
        <v>42</v>
      </c>
      <c r="J10" s="82" t="s">
        <v>42</v>
      </c>
      <c r="K10" s="82" t="s">
        <v>42</v>
      </c>
      <c r="L10" s="82" t="s">
        <v>42</v>
      </c>
      <c r="M10" s="82" t="s">
        <v>42</v>
      </c>
      <c r="N10" s="82" t="s">
        <v>42</v>
      </c>
      <c r="O10" s="82" t="s">
        <v>42</v>
      </c>
      <c r="P10" s="82" t="s">
        <v>42</v>
      </c>
      <c r="Q10" s="82" t="s">
        <v>42</v>
      </c>
      <c r="R10" s="82" t="s">
        <v>42</v>
      </c>
      <c r="S10" s="82" t="s">
        <v>42</v>
      </c>
      <c r="T10" s="82" t="s">
        <v>42</v>
      </c>
      <c r="U10" s="82" t="s">
        <v>42</v>
      </c>
      <c r="V10" s="82" t="s">
        <v>42</v>
      </c>
      <c r="W10" s="82" t="s">
        <v>42</v>
      </c>
      <c r="X10" s="82" t="s">
        <v>42</v>
      </c>
      <c r="Y10" s="82" t="s">
        <v>42</v>
      </c>
      <c r="Z10" s="82" t="s">
        <v>42</v>
      </c>
      <c r="AA10" s="82" t="s">
        <v>42</v>
      </c>
      <c r="AB10" s="82" t="s">
        <v>42</v>
      </c>
      <c r="AC10" s="82" t="s">
        <v>42</v>
      </c>
      <c r="AD10" s="82" t="s">
        <v>42</v>
      </c>
      <c r="AE10" s="82" t="s">
        <v>42</v>
      </c>
      <c r="AF10" s="82" t="s">
        <v>42</v>
      </c>
      <c r="AG10" s="82" t="s">
        <v>42</v>
      </c>
      <c r="AH10" s="82" t="s">
        <v>42</v>
      </c>
      <c r="AI10" s="82" t="s">
        <v>42</v>
      </c>
      <c r="AJ10" s="82" t="s">
        <v>42</v>
      </c>
      <c r="AK10" s="82" t="s">
        <v>42</v>
      </c>
      <c r="AL10" s="82" t="s">
        <v>42</v>
      </c>
      <c r="AM10" s="82" t="s">
        <v>42</v>
      </c>
      <c r="AN10" s="82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47</v>
      </c>
      <c r="B1" s="82" t="s">
        <v>48</v>
      </c>
      <c r="C1" s="82" t="s">
        <v>49</v>
      </c>
      <c r="E1" s="82" t="s">
        <v>50</v>
      </c>
      <c r="F1" s="82" t="s">
        <v>51</v>
      </c>
      <c r="G1" s="82" t="s">
        <v>52</v>
      </c>
      <c r="I1" s="82" t="s">
        <v>53</v>
      </c>
    </row>
    <row r="2" customHeight="1" spans="1:9">
      <c r="A2" s="82" t="s">
        <v>54</v>
      </c>
      <c r="B2" s="82">
        <v>100</v>
      </c>
      <c r="C2" s="82" t="s">
        <v>55</v>
      </c>
      <c r="E2" s="82" t="s">
        <v>56</v>
      </c>
      <c r="F2" s="82" t="s">
        <v>57</v>
      </c>
      <c r="G2" s="82">
        <v>1</v>
      </c>
      <c r="I2" s="68" t="s">
        <v>58</v>
      </c>
    </row>
    <row r="3" customHeight="1" spans="1:9">
      <c r="A3" s="82" t="s">
        <v>42</v>
      </c>
      <c r="B3" s="82">
        <v>95</v>
      </c>
      <c r="C3" s="82" t="s">
        <v>59</v>
      </c>
      <c r="E3" s="82" t="s">
        <v>60</v>
      </c>
      <c r="F3" s="82" t="s">
        <v>61</v>
      </c>
      <c r="G3" s="82">
        <v>2</v>
      </c>
      <c r="I3" s="68" t="s">
        <v>62</v>
      </c>
    </row>
    <row r="4" customHeight="1" spans="1:9">
      <c r="A4" s="82" t="s">
        <v>43</v>
      </c>
      <c r="B4" s="82">
        <v>89</v>
      </c>
      <c r="C4" s="82" t="s">
        <v>63</v>
      </c>
      <c r="E4" s="82" t="s">
        <v>64</v>
      </c>
      <c r="F4" s="82" t="s">
        <v>65</v>
      </c>
      <c r="G4" s="82">
        <v>3</v>
      </c>
      <c r="I4" s="68" t="s">
        <v>66</v>
      </c>
    </row>
    <row r="5" customHeight="1" spans="1:9">
      <c r="A5" s="82" t="s">
        <v>44</v>
      </c>
      <c r="B5" s="82">
        <v>74</v>
      </c>
      <c r="C5" s="82" t="s">
        <v>67</v>
      </c>
      <c r="E5" s="82" t="s">
        <v>68</v>
      </c>
      <c r="F5" s="82" t="s">
        <v>69</v>
      </c>
      <c r="G5" s="82">
        <v>4</v>
      </c>
      <c r="I5" s="68" t="s">
        <v>70</v>
      </c>
    </row>
    <row r="6" customHeight="1" spans="5:9">
      <c r="E6" s="82" t="s">
        <v>71</v>
      </c>
      <c r="F6" s="82" t="s">
        <v>72</v>
      </c>
      <c r="G6" s="82">
        <v>5</v>
      </c>
      <c r="I6" s="68" t="s">
        <v>73</v>
      </c>
    </row>
    <row r="7" customHeight="1" spans="5:9">
      <c r="E7" s="82" t="s">
        <v>74</v>
      </c>
      <c r="F7" s="82" t="s">
        <v>75</v>
      </c>
      <c r="G7" s="82">
        <v>6</v>
      </c>
      <c r="I7" s="68" t="s">
        <v>76</v>
      </c>
    </row>
    <row r="8" customHeight="1" spans="5:9">
      <c r="E8" s="82" t="s">
        <v>77</v>
      </c>
      <c r="F8" s="82" t="s">
        <v>78</v>
      </c>
      <c r="G8" s="82">
        <v>7</v>
      </c>
      <c r="I8" s="68" t="s">
        <v>79</v>
      </c>
    </row>
    <row r="9" customHeight="1" spans="5:9">
      <c r="E9" s="82" t="s">
        <v>80</v>
      </c>
      <c r="F9" s="82" t="s">
        <v>81</v>
      </c>
      <c r="G9" s="82">
        <v>8</v>
      </c>
      <c r="I9" s="68" t="s">
        <v>82</v>
      </c>
    </row>
    <row r="10" customHeight="1" spans="5:9">
      <c r="E10" s="82" t="s">
        <v>83</v>
      </c>
      <c r="F10" s="82" t="s">
        <v>84</v>
      </c>
      <c r="G10" s="82">
        <v>9</v>
      </c>
      <c r="I10" s="68" t="s">
        <v>85</v>
      </c>
    </row>
    <row r="11" customHeight="1" spans="5:9">
      <c r="E11" s="82" t="s">
        <v>86</v>
      </c>
      <c r="F11" s="82" t="s">
        <v>87</v>
      </c>
      <c r="G11" s="82">
        <v>10</v>
      </c>
      <c r="I11" s="68" t="s">
        <v>88</v>
      </c>
    </row>
    <row r="12" customHeight="1" spans="5:9">
      <c r="E12" s="82" t="s">
        <v>89</v>
      </c>
      <c r="F12" s="82" t="s">
        <v>90</v>
      </c>
      <c r="G12" s="82">
        <v>11</v>
      </c>
      <c r="I12" s="68" t="s">
        <v>91</v>
      </c>
    </row>
    <row r="13" customHeight="1" spans="5:9">
      <c r="E13" s="82" t="s">
        <v>92</v>
      </c>
      <c r="F13" s="82" t="s">
        <v>93</v>
      </c>
      <c r="G13" s="82">
        <v>12</v>
      </c>
      <c r="I13" s="68" t="s">
        <v>94</v>
      </c>
    </row>
    <row r="14" customHeight="1" spans="9:9">
      <c r="I14" s="68" t="s">
        <v>95</v>
      </c>
    </row>
    <row r="15" customHeight="1" spans="9:9">
      <c r="I15" s="68" t="s">
        <v>96</v>
      </c>
    </row>
    <row r="16" customHeight="1" spans="9:9">
      <c r="I16" s="68" t="s">
        <v>97</v>
      </c>
    </row>
    <row r="17" customHeight="1" spans="9:9">
      <c r="I17" s="68" t="s">
        <v>98</v>
      </c>
    </row>
    <row r="18" customHeight="1" spans="9:9">
      <c r="I18" s="68" t="s">
        <v>99</v>
      </c>
    </row>
    <row r="19" customHeight="1" spans="9:9">
      <c r="I19" s="68" t="s">
        <v>100</v>
      </c>
    </row>
    <row r="20" customHeight="1" spans="9:9">
      <c r="I20" s="68" t="s">
        <v>101</v>
      </c>
    </row>
    <row r="21" customHeight="1" spans="9:9">
      <c r="I21" s="68" t="s">
        <v>102</v>
      </c>
    </row>
    <row r="22" customHeight="1" spans="9:9">
      <c r="I22" s="68" t="s">
        <v>103</v>
      </c>
    </row>
    <row r="23" customHeight="1" spans="9:9">
      <c r="I23" s="68" t="s">
        <v>104</v>
      </c>
    </row>
    <row r="24" customHeight="1" spans="9:9">
      <c r="I24" s="68" t="s">
        <v>105</v>
      </c>
    </row>
    <row r="25" customHeight="1" spans="9:9">
      <c r="I25" s="68" t="s">
        <v>106</v>
      </c>
    </row>
    <row r="26" customHeight="1" spans="9:9">
      <c r="I26" s="68" t="s">
        <v>107</v>
      </c>
    </row>
    <row r="27" customHeight="1" spans="9:9">
      <c r="I27" s="68" t="s">
        <v>108</v>
      </c>
    </row>
    <row r="28" customHeight="1" spans="9:9">
      <c r="I28" s="68" t="s">
        <v>109</v>
      </c>
    </row>
    <row r="29" customHeight="1" spans="9:9">
      <c r="I29" s="68" t="s">
        <v>110</v>
      </c>
    </row>
    <row r="30" customHeight="1" spans="9:9">
      <c r="I30" s="68" t="s">
        <v>111</v>
      </c>
    </row>
    <row r="31" customHeight="1" spans="9:9">
      <c r="I31" s="68" t="s">
        <v>112</v>
      </c>
    </row>
    <row r="32" customHeight="1" spans="9:9">
      <c r="I32" s="68" t="s">
        <v>113</v>
      </c>
    </row>
    <row r="33" customHeight="1" spans="9:9">
      <c r="I33" s="68" t="s">
        <v>114</v>
      </c>
    </row>
    <row r="34" customHeight="1" spans="9:9">
      <c r="I34" s="68" t="s">
        <v>115</v>
      </c>
    </row>
    <row r="35" customHeight="1" spans="9:9">
      <c r="I35" s="68" t="s">
        <v>116</v>
      </c>
    </row>
    <row r="36" customHeight="1" spans="9:9">
      <c r="I36" s="68" t="s">
        <v>117</v>
      </c>
    </row>
    <row r="37" customHeight="1" spans="9:9">
      <c r="I37" s="68" t="s">
        <v>118</v>
      </c>
    </row>
    <row r="38" customHeight="1" spans="9:9">
      <c r="I38" s="68" t="s">
        <v>119</v>
      </c>
    </row>
    <row r="39" customHeight="1" spans="9:9">
      <c r="I39" s="68" t="s">
        <v>120</v>
      </c>
    </row>
    <row r="40" customHeight="1" spans="9:9">
      <c r="I40" s="68" t="s">
        <v>121</v>
      </c>
    </row>
    <row r="41" customHeight="1" spans="9:9">
      <c r="I41" s="68" t="s">
        <v>122</v>
      </c>
    </row>
    <row r="42" customHeight="1" spans="9:9">
      <c r="I42" s="68" t="s">
        <v>123</v>
      </c>
    </row>
    <row r="43" customHeight="1" spans="9:9">
      <c r="I43" s="68" t="s">
        <v>124</v>
      </c>
    </row>
    <row r="44" customHeight="1" spans="9:9">
      <c r="I44" s="68" t="s">
        <v>125</v>
      </c>
    </row>
    <row r="45" customHeight="1" spans="9:9">
      <c r="I45" s="68" t="s">
        <v>126</v>
      </c>
    </row>
    <row r="46" customHeight="1" spans="9:9">
      <c r="I46" s="68" t="s">
        <v>127</v>
      </c>
    </row>
    <row r="47" customHeight="1" spans="9:9">
      <c r="I47" s="68" t="s">
        <v>128</v>
      </c>
    </row>
    <row r="48" customHeight="1" spans="9:9">
      <c r="I48" s="68" t="s">
        <v>129</v>
      </c>
    </row>
    <row r="49" customHeight="1" spans="9:9">
      <c r="I49" s="68" t="s">
        <v>130</v>
      </c>
    </row>
    <row r="50" customHeight="1" spans="9:9">
      <c r="I50" s="68" t="s">
        <v>131</v>
      </c>
    </row>
    <row r="51" customHeight="1" spans="9:9">
      <c r="I51" s="68" t="s">
        <v>132</v>
      </c>
    </row>
    <row r="52" customHeight="1" spans="9:9">
      <c r="I52" s="68" t="s">
        <v>133</v>
      </c>
    </row>
    <row r="53" customHeight="1" spans="9:9">
      <c r="I53" s="68" t="s">
        <v>134</v>
      </c>
    </row>
    <row r="54" customHeight="1" spans="9:9">
      <c r="I54" s="68" t="s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55" workbookViewId="0">
      <selection activeCell="H2" sqref="H2:I32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82" t="s">
        <v>136</v>
      </c>
      <c r="F1" s="82" t="s">
        <v>137</v>
      </c>
      <c r="G1" s="82" t="s">
        <v>138</v>
      </c>
      <c r="H1" s="82" t="s">
        <v>139</v>
      </c>
      <c r="I1" s="82" t="s">
        <v>137</v>
      </c>
      <c r="J1" s="82" t="s">
        <v>140</v>
      </c>
      <c r="K1" s="87" t="s">
        <v>141</v>
      </c>
      <c r="L1" s="82" t="s">
        <v>142</v>
      </c>
      <c r="M1" s="82" t="s">
        <v>143</v>
      </c>
      <c r="N1" s="82" t="s">
        <v>144</v>
      </c>
      <c r="O1" s="82" t="s">
        <v>145</v>
      </c>
      <c r="P1" s="82" t="s">
        <v>146</v>
      </c>
      <c r="Q1" s="82" t="s">
        <v>147</v>
      </c>
      <c r="R1" s="82" t="s">
        <v>148</v>
      </c>
      <c r="S1" s="68"/>
      <c r="T1" s="68"/>
    </row>
    <row r="2" customHeight="1" spans="1:18">
      <c r="A2" s="83">
        <f ca="1">INDIRECT(ADDRESS(2+QUOTIENT(ROW()-2,COUNTA('Form Responses 1'!$1:$1)-4),1,,TRUE,"Form Responses 1"))</f>
        <v>45009.6916974537</v>
      </c>
      <c r="B2" s="68" t="str">
        <f ca="1">INDIRECT(ADDRESS(2+QUOTIENT(ROW()-2,COUNTA('Form Responses 1'!$1:$1)-4),2,,TRUE,"Form Responses 1"))</f>
        <v>normalina630@gmail.com</v>
      </c>
      <c r="C2" s="68" t="str">
        <f ca="1">INDIRECT(ADDRESS(2+QUOTIENT(ROW()-2,COUNTA('Form Responses 1'!$1:$1)-4),3,,TRUE,"Form Responses 1"))</f>
        <v>Normalina, Sos</v>
      </c>
      <c r="D2" s="84">
        <f ca="1">INDIRECT(ADDRESS(2+QUOTIENT(ROW()-2,COUNTA('Form Responses 1'!$1:$1)-4),4,,TRUE,"Form Responses 1"))</f>
        <v>45009</v>
      </c>
      <c r="E2" s="85">
        <f ca="1" t="shared" ref="E2:E1000" si="0">IF(ISBLANK(D2)," ",WEEKDAY(D2,2))</f>
        <v>5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0.95</v>
      </c>
      <c r="L2" s="68">
        <f ca="1" t="shared" ref="L2:L1000" si="3">IF(ISBLANK(D2)," ",WEEKNUM(D2))</f>
        <v>12</v>
      </c>
      <c r="M2" s="68" t="str">
        <f ca="1" t="shared" ref="M2:M1000" si="4">IF(ISBLANK(A2)," ",CONCATENATE(TEXT($D2,"YYY")," - WEEK ",TEXT(WEEKNUM($D2),"00")))</f>
        <v>2023 - WEEK 12</v>
      </c>
      <c r="N2" s="68" t="str">
        <f ca="1" t="shared" ref="N2:N1000" si="5">IF(ISBLANK(A2)," ",CONCATENATE(TEXT($D2,"YYY")," - MONTH ",TEXT($D2,"MM")))</f>
        <v>2023 - MONTH 03</v>
      </c>
      <c r="O2" s="86">
        <f ca="1" t="shared" ref="O2:P2" si="6">IFERROR(AVERAGEIF(M:M,M2,$K:$K)," ")</f>
        <v>0.946041666666668</v>
      </c>
      <c r="P2" s="86">
        <f ca="1" t="shared" si="6"/>
        <v>0.946041666666668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3">
        <f ca="1">INDIRECT(ADDRESS(2+QUOTIENT(ROW()-2,COUNTA('Form Responses 1'!$1:$1)-4),1,,TRUE,"Form Responses 1"))</f>
        <v>45009.6916974537</v>
      </c>
      <c r="B3" s="68" t="str">
        <f ca="1">INDIRECT(ADDRESS(2+QUOTIENT(ROW()-2,COUNTA('Form Responses 1'!$1:$1)-4),2,,TRUE,"Form Responses 1"))</f>
        <v>normalina630@gmail.com</v>
      </c>
      <c r="C3" s="68" t="str">
        <f ca="1">INDIRECT(ADDRESS(2+QUOTIENT(ROW()-2,COUNTA('Form Responses 1'!$1:$1)-4),3,,TRUE,"Form Responses 1"))</f>
        <v>Normalina, Sos</v>
      </c>
      <c r="D3" s="84">
        <f ca="1">INDIRECT(ADDRESS(2+QUOTIENT(ROW()-2,COUNTA('Form Responses 1'!$1:$1)-4),4,,TRUE,"Form Responses 1"))</f>
        <v>45009</v>
      </c>
      <c r="E3" s="85">
        <f ca="1" t="shared" si="0"/>
        <v>5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BAIK</v>
      </c>
      <c r="H3" s="86" t="str">
        <f ca="1" t="shared" si="1"/>
        <v>Driver</v>
      </c>
      <c r="I3" s="86" t="str">
        <f ca="1" t="shared" ref="I3:I66" si="7">MID(F3,FIND("[",F3)+1,LEN(F3)-FIND("[",F3)-1)</f>
        <v>Driving Safety</v>
      </c>
      <c r="J3" s="86" t="str">
        <f ca="1" t="shared" si="2"/>
        <v>LABOR SERVICE</v>
      </c>
      <c r="K3" s="86">
        <f ca="1" t="array" ref="K3">IFERROR(INDEX(MASTER!B:B,MATCH(G3,MASTER!A:A,0))/100," ")</f>
        <v>0.95</v>
      </c>
      <c r="L3" s="68">
        <f ca="1" t="shared" si="3"/>
        <v>12</v>
      </c>
      <c r="M3" s="68" t="str">
        <f ca="1" t="shared" si="4"/>
        <v>2023 - WEEK 12</v>
      </c>
      <c r="N3" s="68" t="str">
        <f ca="1" t="shared" si="5"/>
        <v>2023 - MONTH 03</v>
      </c>
      <c r="O3" s="86">
        <f ca="1" t="shared" ref="O3:P3" si="8">IFERROR(AVERAGEIF(M:M,M3,$K:$K)," ")</f>
        <v>0.946041666666668</v>
      </c>
      <c r="P3" s="86">
        <f ca="1" t="shared" si="8"/>
        <v>0.946041666666668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3">
        <f ca="1">INDIRECT(ADDRESS(2+QUOTIENT(ROW()-2,COUNTA('Form Responses 1'!$1:$1)-4),1,,TRUE,"Form Responses 1"))</f>
        <v>45009.6916974537</v>
      </c>
      <c r="B4" s="68" t="str">
        <f ca="1">INDIRECT(ADDRESS(2+QUOTIENT(ROW()-2,COUNTA('Form Responses 1'!$1:$1)-4),2,,TRUE,"Form Responses 1"))</f>
        <v>normalina630@gmail.com</v>
      </c>
      <c r="C4" s="68" t="str">
        <f ca="1">INDIRECT(ADDRESS(2+QUOTIENT(ROW()-2,COUNTA('Form Responses 1'!$1:$1)-4),3,,TRUE,"Form Responses 1"))</f>
        <v>Normalina, Sos</v>
      </c>
      <c r="D4" s="84">
        <f ca="1">INDIRECT(ADDRESS(2+QUOTIENT(ROW()-2,COUNTA('Form Responses 1'!$1:$1)-4),4,,TRUE,"Form Responses 1"))</f>
        <v>45009</v>
      </c>
      <c r="E4" s="85">
        <f ca="1" t="shared" si="0"/>
        <v>5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BAIK</v>
      </c>
      <c r="H4" s="86" t="str">
        <f ca="1" t="shared" si="1"/>
        <v>Driver</v>
      </c>
      <c r="I4" s="86" t="str">
        <f ca="1" t="shared" si="7"/>
        <v> Attendance</v>
      </c>
      <c r="J4" s="86" t="str">
        <f ca="1" t="shared" si="2"/>
        <v>LABOR SERVICE</v>
      </c>
      <c r="K4" s="86">
        <f ca="1" t="array" ref="K4">IFERROR(INDEX(MASTER!B:B,MATCH(G4,MASTER!A:A,0))/100," ")</f>
        <v>0.95</v>
      </c>
      <c r="L4" s="68">
        <f ca="1" t="shared" si="3"/>
        <v>12</v>
      </c>
      <c r="M4" s="68" t="str">
        <f ca="1" t="shared" si="4"/>
        <v>2023 - WEEK 12</v>
      </c>
      <c r="N4" s="68" t="str">
        <f ca="1" t="shared" si="5"/>
        <v>2023 - MONTH 03</v>
      </c>
      <c r="O4" s="86">
        <f ca="1" t="shared" ref="O4:P4" si="9">IFERROR(AVERAGEIF(M:M,M4,$K:$K)," ")</f>
        <v>0.946041666666668</v>
      </c>
      <c r="P4" s="86">
        <f ca="1" t="shared" si="9"/>
        <v>0.946041666666668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3">
        <f ca="1">INDIRECT(ADDRESS(2+QUOTIENT(ROW()-2,COUNTA('Form Responses 1'!$1:$1)-4),1,,TRUE,"Form Responses 1"))</f>
        <v>45009.6916974537</v>
      </c>
      <c r="B5" s="68" t="str">
        <f ca="1">INDIRECT(ADDRESS(2+QUOTIENT(ROW()-2,COUNTA('Form Responses 1'!$1:$1)-4),2,,TRUE,"Form Responses 1"))</f>
        <v>normalina630@gmail.com</v>
      </c>
      <c r="C5" s="68" t="str">
        <f ca="1">INDIRECT(ADDRESS(2+QUOTIENT(ROW()-2,COUNTA('Form Responses 1'!$1:$1)-4),3,,TRUE,"Form Responses 1"))</f>
        <v>Normalina, Sos</v>
      </c>
      <c r="D5" s="84">
        <f ca="1">INDIRECT(ADDRESS(2+QUOTIENT(ROW()-2,COUNTA('Form Responses 1'!$1:$1)-4),4,,TRUE,"Form Responses 1"))</f>
        <v>45009</v>
      </c>
      <c r="E5" s="85">
        <f ca="1" t="shared" si="0"/>
        <v>5</v>
      </c>
      <c r="F5" s="68" t="str">
        <f ca="1">IF(ISBLANK(A5)," ",INDIRECT(ADDRESS(1,5+MOD(ROW()-2,COUNTA('Form Responses 1'!$1:$1)-4),,TRUE,"Form Responses 1")))</f>
        <v>Mess [Garasi Kendaraan R4 &amp; R2]</v>
      </c>
      <c r="G5" s="68" t="str">
        <f ca="1">IF(ISBLANK(A5)," ",INDIRECT(ADDRESS(MATCH(A5,'Form Responses 1'!A:A,0),5+MOD(ROW()-2,COUNTA('Form Responses 1'!$1:$1)-4),,TRUE,"Form Responses 1")))</f>
        <v>CUKUP BAIK</v>
      </c>
      <c r="H5" s="86" t="str">
        <f ca="1" t="shared" si="1"/>
        <v>Mess</v>
      </c>
      <c r="I5" s="86" t="str">
        <f ca="1" t="shared" si="7"/>
        <v>Garasi Kendaraan R4 &amp; R2</v>
      </c>
      <c r="J5" s="86" t="str">
        <f ca="1" t="shared" si="2"/>
        <v>CLEANING SERVICE</v>
      </c>
      <c r="K5" s="86">
        <f ca="1" t="array" ref="K5">IFERROR(INDEX(MASTER!B:B,MATCH(G5,MASTER!A:A,0))/100," ")</f>
        <v>0.89</v>
      </c>
      <c r="L5" s="68">
        <f ca="1" t="shared" si="3"/>
        <v>12</v>
      </c>
      <c r="M5" s="68" t="str">
        <f ca="1" t="shared" si="4"/>
        <v>2023 - WEEK 12</v>
      </c>
      <c r="N5" s="68" t="str">
        <f ca="1" t="shared" si="5"/>
        <v>2023 - MONTH 03</v>
      </c>
      <c r="O5" s="86">
        <f ca="1" t="shared" ref="O5:P5" si="10">IFERROR(AVERAGEIF(M:M,M5,$K:$K)," ")</f>
        <v>0.946041666666668</v>
      </c>
      <c r="P5" s="86">
        <f ca="1" t="shared" si="10"/>
        <v>0.946041666666668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3">
        <f ca="1">INDIRECT(ADDRESS(2+QUOTIENT(ROW()-2,COUNTA('Form Responses 1'!$1:$1)-4),1,,TRUE,"Form Responses 1"))</f>
        <v>45009.6916974537</v>
      </c>
      <c r="B6" s="68" t="str">
        <f ca="1">INDIRECT(ADDRESS(2+QUOTIENT(ROW()-2,COUNTA('Form Responses 1'!$1:$1)-4),2,,TRUE,"Form Responses 1"))</f>
        <v>normalina630@gmail.com</v>
      </c>
      <c r="C6" s="68" t="str">
        <f ca="1">INDIRECT(ADDRESS(2+QUOTIENT(ROW()-2,COUNTA('Form Responses 1'!$1:$1)-4),3,,TRUE,"Form Responses 1"))</f>
        <v>Normalina, Sos</v>
      </c>
      <c r="D6" s="84">
        <f ca="1">INDIRECT(ADDRESS(2+QUOTIENT(ROW()-2,COUNTA('Form Responses 1'!$1:$1)-4),4,,TRUE,"Form Responses 1"))</f>
        <v>45009</v>
      </c>
      <c r="E6" s="85">
        <f ca="1" t="shared" si="0"/>
        <v>5</v>
      </c>
      <c r="F6" s="68" t="str">
        <f ca="1">IF(ISBLANK(A6)," ",INDIRECT(ADDRESS(1,5+MOD(ROW()-2,COUNTA('Form Responses 1'!$1:$1)-4),,TRUE,"Form Responses 1")))</f>
        <v>Mess [Teras Depan &amp; Belakang]</v>
      </c>
      <c r="G6" s="68" t="str">
        <f ca="1">IF(ISBLANK(A6)," ",INDIRECT(ADDRESS(MATCH(A6,'Form Responses 1'!A:A,0),5+MOD(ROW()-2,COUNTA('Form Responses 1'!$1:$1)-4),,TRUE,"Form Responses 1")))</f>
        <v>BAIK</v>
      </c>
      <c r="H6" s="86" t="str">
        <f ca="1" t="shared" si="1"/>
        <v>Mess</v>
      </c>
      <c r="I6" s="86" t="str">
        <f ca="1" t="shared" si="7"/>
        <v>Teras Depan &amp; Belakang</v>
      </c>
      <c r="J6" s="86" t="str">
        <f ca="1" t="shared" si="2"/>
        <v>CLEANING SERVICE</v>
      </c>
      <c r="K6" s="86">
        <f ca="1" t="array" ref="K6">IFERROR(INDEX(MASTER!B:B,MATCH(G6,MASTER!A:A,0))/100," ")</f>
        <v>0.95</v>
      </c>
      <c r="L6" s="68">
        <f ca="1" t="shared" si="3"/>
        <v>12</v>
      </c>
      <c r="M6" s="68" t="str">
        <f ca="1" t="shared" si="4"/>
        <v>2023 - WEEK 12</v>
      </c>
      <c r="N6" s="68" t="str">
        <f ca="1" t="shared" si="5"/>
        <v>2023 - MONTH 03</v>
      </c>
      <c r="O6" s="86">
        <f ca="1" t="shared" ref="O6:P6" si="11">IFERROR(AVERAGEIF(M:M,M6,$K:$K)," ")</f>
        <v>0.946041666666668</v>
      </c>
      <c r="P6" s="86">
        <f ca="1" t="shared" si="11"/>
        <v>0.946041666666668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3">
        <f ca="1">INDIRECT(ADDRESS(2+QUOTIENT(ROW()-2,COUNTA('Form Responses 1'!$1:$1)-4),1,,TRUE,"Form Responses 1"))</f>
        <v>45009.6916974537</v>
      </c>
      <c r="B7" s="68" t="str">
        <f ca="1">INDIRECT(ADDRESS(2+QUOTIENT(ROW()-2,COUNTA('Form Responses 1'!$1:$1)-4),2,,TRUE,"Form Responses 1"))</f>
        <v>normalina630@gmail.com</v>
      </c>
      <c r="C7" s="68" t="str">
        <f ca="1">INDIRECT(ADDRESS(2+QUOTIENT(ROW()-2,COUNTA('Form Responses 1'!$1:$1)-4),3,,TRUE,"Form Responses 1"))</f>
        <v>Normalina, Sos</v>
      </c>
      <c r="D7" s="84">
        <f ca="1">INDIRECT(ADDRESS(2+QUOTIENT(ROW()-2,COUNTA('Form Responses 1'!$1:$1)-4),4,,TRUE,"Form Responses 1"))</f>
        <v>45009</v>
      </c>
      <c r="E7" s="85">
        <f ca="1" t="shared" si="0"/>
        <v>5</v>
      </c>
      <c r="F7" s="68" t="str">
        <f ca="1">IF(ISBLANK(A7)," ",INDIRECT(ADDRESS(1,5+MOD(ROW()-2,COUNTA('Form Responses 1'!$1:$1)-4),,TRUE,"Form Responses 1")))</f>
        <v>Mess [Ruang Tamu Utama]</v>
      </c>
      <c r="G7" s="68" t="str">
        <f ca="1">IF(ISBLANK(A7)," ",INDIRECT(ADDRESS(MATCH(A7,'Form Responses 1'!A:A,0),5+MOD(ROW()-2,COUNTA('Form Responses 1'!$1:$1)-4),,TRUE,"Form Responses 1")))</f>
        <v>BAIK</v>
      </c>
      <c r="H7" s="86" t="str">
        <f ca="1" t="shared" si="1"/>
        <v>Mess</v>
      </c>
      <c r="I7" s="86" t="str">
        <f ca="1" t="shared" si="7"/>
        <v>Ruang Tamu Utama</v>
      </c>
      <c r="J7" s="86" t="str">
        <f ca="1" t="shared" si="2"/>
        <v>CLEANING SERVICE</v>
      </c>
      <c r="K7" s="86">
        <f ca="1" t="array" ref="K7">IFERROR(INDEX(MASTER!B:B,MATCH(G7,MASTER!A:A,0))/100," ")</f>
        <v>0.95</v>
      </c>
      <c r="L7" s="68">
        <f ca="1" t="shared" si="3"/>
        <v>12</v>
      </c>
      <c r="M7" s="68" t="str">
        <f ca="1" t="shared" si="4"/>
        <v>2023 - WEEK 12</v>
      </c>
      <c r="N7" s="68" t="str">
        <f ca="1" t="shared" si="5"/>
        <v>2023 - MONTH 03</v>
      </c>
      <c r="O7" s="86">
        <f ca="1" t="shared" ref="O7:P7" si="12">IFERROR(AVERAGEIF(M:M,M7,$K:$K)," ")</f>
        <v>0.946041666666668</v>
      </c>
      <c r="P7" s="86">
        <f ca="1" t="shared" si="12"/>
        <v>0.946041666666668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12</v>
      </c>
      <c r="AG7" s="68" t="str">
        <f ca="1" t="shared" ref="AG7:AG106" si="14">IF(ISBLANK(D7)," ",TEXT(D7,"YYY MM"))</f>
        <v>2023 03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45009.6916974537</v>
      </c>
      <c r="B8" s="68" t="str">
        <f ca="1">INDIRECT(ADDRESS(2+QUOTIENT(ROW()-2,COUNTA('Form Responses 1'!$1:$1)-4),2,,TRUE,"Form Responses 1"))</f>
        <v>normalina630@gmail.com</v>
      </c>
      <c r="C8" s="68" t="str">
        <f ca="1">INDIRECT(ADDRESS(2+QUOTIENT(ROW()-2,COUNTA('Form Responses 1'!$1:$1)-4),3,,TRUE,"Form Responses 1"))</f>
        <v>Normalina, Sos</v>
      </c>
      <c r="D8" s="84">
        <f ca="1">INDIRECT(ADDRESS(2+QUOTIENT(ROW()-2,COUNTA('Form Responses 1'!$1:$1)-4),4,,TRUE,"Form Responses 1"))</f>
        <v>45009</v>
      </c>
      <c r="E8" s="85">
        <f ca="1" t="shared" si="0"/>
        <v>5</v>
      </c>
      <c r="F8" s="68" t="str">
        <f ca="1">IF(ISBLANK(A8)," ",INDIRECT(ADDRESS(1,5+MOD(ROW()-2,COUNTA('Form Responses 1'!$1:$1)-4),,TRUE,"Form Responses 1")))</f>
        <v>Mess [Kamar 1.2.3&amp;4]</v>
      </c>
      <c r="G8" s="68" t="str">
        <f ca="1">IF(ISBLANK(A8)," ",INDIRECT(ADDRESS(MATCH(A8,'Form Responses 1'!A:A,0),5+MOD(ROW()-2,COUNTA('Form Responses 1'!$1:$1)-4),,TRUE,"Form Responses 1")))</f>
        <v>BAIK</v>
      </c>
      <c r="H8" s="86" t="str">
        <f ca="1" t="shared" si="1"/>
        <v>Mess</v>
      </c>
      <c r="I8" s="86" t="str">
        <f ca="1" t="shared" si="7"/>
        <v>Kamar 1.2.3&amp;4</v>
      </c>
      <c r="J8" s="86" t="str">
        <f ca="1" t="shared" si="2"/>
        <v>CLEANING SERVICE</v>
      </c>
      <c r="K8" s="86">
        <f ca="1" t="array" ref="K8">IFERROR(INDEX(MASTER!B:B,MATCH(G8,MASTER!A:A,0))/100," ")</f>
        <v>0.95</v>
      </c>
      <c r="L8" s="68">
        <f ca="1" t="shared" si="3"/>
        <v>12</v>
      </c>
      <c r="M8" s="68" t="str">
        <f ca="1" t="shared" si="4"/>
        <v>2023 - WEEK 12</v>
      </c>
      <c r="N8" s="68" t="str">
        <f ca="1" t="shared" si="5"/>
        <v>2023 - MONTH 03</v>
      </c>
      <c r="O8" s="86">
        <f ca="1" t="shared" ref="O8:P8" si="17">IFERROR(AVERAGEIF(M:M,M8,$K:$K)," ")</f>
        <v>0.946041666666668</v>
      </c>
      <c r="P8" s="86">
        <f ca="1" t="shared" si="17"/>
        <v>0.946041666666668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12</v>
      </c>
      <c r="AG8" s="68" t="str">
        <f ca="1" t="shared" si="14"/>
        <v>2023 03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45009.6916974537</v>
      </c>
      <c r="B9" s="68" t="str">
        <f ca="1">INDIRECT(ADDRESS(2+QUOTIENT(ROW()-2,COUNTA('Form Responses 1'!$1:$1)-4),2,,TRUE,"Form Responses 1"))</f>
        <v>normalina630@gmail.com</v>
      </c>
      <c r="C9" s="68" t="str">
        <f ca="1">INDIRECT(ADDRESS(2+QUOTIENT(ROW()-2,COUNTA('Form Responses 1'!$1:$1)-4),3,,TRUE,"Form Responses 1"))</f>
        <v>Normalina, Sos</v>
      </c>
      <c r="D9" s="84">
        <f ca="1">INDIRECT(ADDRESS(2+QUOTIENT(ROW()-2,COUNTA('Form Responses 1'!$1:$1)-4),4,,TRUE,"Form Responses 1"))</f>
        <v>45009</v>
      </c>
      <c r="E9" s="85">
        <f ca="1" t="shared" si="0"/>
        <v>5</v>
      </c>
      <c r="F9" s="68" t="str">
        <f ca="1">IF(ISBLANK(A9)," ",INDIRECT(ADDRESS(1,5+MOD(ROW()-2,COUNTA('Form Responses 1'!$1:$1)-4),,TRUE,"Form Responses 1")))</f>
        <v>Mess [Dapur]</v>
      </c>
      <c r="G9" s="68" t="str">
        <f ca="1">IF(ISBLANK(A9)," ",INDIRECT(ADDRESS(MATCH(A9,'Form Responses 1'!A:A,0),5+MOD(ROW()-2,COUNTA('Form Responses 1'!$1:$1)-4),,TRUE,"Form Responses 1")))</f>
        <v>BAIK</v>
      </c>
      <c r="H9" s="86" t="str">
        <f ca="1" t="shared" si="1"/>
        <v>Mess</v>
      </c>
      <c r="I9" s="86" t="str">
        <f ca="1" t="shared" si="7"/>
        <v>Dapur</v>
      </c>
      <c r="J9" s="86" t="str">
        <f ca="1" t="shared" si="2"/>
        <v>CLEANING SERVICE</v>
      </c>
      <c r="K9" s="86">
        <f ca="1" t="array" ref="K9">IFERROR(INDEX(MASTER!B:B,MATCH(G9,MASTER!A:A,0))/100," ")</f>
        <v>0.95</v>
      </c>
      <c r="L9" s="68">
        <f ca="1" t="shared" si="3"/>
        <v>12</v>
      </c>
      <c r="M9" s="68" t="str">
        <f ca="1" t="shared" si="4"/>
        <v>2023 - WEEK 12</v>
      </c>
      <c r="N9" s="68" t="str">
        <f ca="1" t="shared" si="5"/>
        <v>2023 - MONTH 03</v>
      </c>
      <c r="O9" s="86">
        <f ca="1" t="shared" ref="O9:P9" si="18">IFERROR(AVERAGEIF(M:M,M9,$K:$K)," ")</f>
        <v>0.946041666666668</v>
      </c>
      <c r="P9" s="86">
        <f ca="1" t="shared" si="18"/>
        <v>0.946041666666668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12</v>
      </c>
      <c r="AG9" s="68" t="str">
        <f ca="1" t="shared" si="14"/>
        <v>2023 03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45009.6916974537</v>
      </c>
      <c r="B10" s="68" t="str">
        <f ca="1">INDIRECT(ADDRESS(2+QUOTIENT(ROW()-2,COUNTA('Form Responses 1'!$1:$1)-4),2,,TRUE,"Form Responses 1"))</f>
        <v>normalina630@gmail.com</v>
      </c>
      <c r="C10" s="68" t="str">
        <f ca="1">INDIRECT(ADDRESS(2+QUOTIENT(ROW()-2,COUNTA('Form Responses 1'!$1:$1)-4),3,,TRUE,"Form Responses 1"))</f>
        <v>Normalina, Sos</v>
      </c>
      <c r="D10" s="84">
        <f ca="1">INDIRECT(ADDRESS(2+QUOTIENT(ROW()-2,COUNTA('Form Responses 1'!$1:$1)-4),4,,TRUE,"Form Responses 1"))</f>
        <v>45009</v>
      </c>
      <c r="E10" s="85">
        <f ca="1" t="shared" si="0"/>
        <v>5</v>
      </c>
      <c r="F10" s="68" t="str">
        <f ca="1">IF(ISBLANK(A10)," ",INDIRECT(ADDRESS(1,5+MOD(ROW()-2,COUNTA('Form Responses 1'!$1:$1)-4),,TRUE,"Form Responses 1")))</f>
        <v>Mess [Toilet Pria / Wanita]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6" t="str">
        <f ca="1" t="shared" si="1"/>
        <v>Mess</v>
      </c>
      <c r="I10" s="86" t="str">
        <f ca="1" t="shared" si="7"/>
        <v>Toilet Pria / Wanita</v>
      </c>
      <c r="J10" s="86" t="str">
        <f ca="1" t="shared" si="2"/>
        <v>CLEANING SERVICE</v>
      </c>
      <c r="K10" s="86">
        <f ca="1" t="array" ref="K10">IFERROR(INDEX(MASTER!B:B,MATCH(G10,MASTER!A:A,0))/100," ")</f>
        <v>0.89</v>
      </c>
      <c r="L10" s="68">
        <f ca="1" t="shared" si="3"/>
        <v>12</v>
      </c>
      <c r="M10" s="68" t="str">
        <f ca="1" t="shared" si="4"/>
        <v>2023 - WEEK 12</v>
      </c>
      <c r="N10" s="68" t="str">
        <f ca="1" t="shared" si="5"/>
        <v>2023 - MONTH 03</v>
      </c>
      <c r="O10" s="86">
        <f ca="1" t="shared" ref="O10:P10" si="19">IFERROR(AVERAGEIF(M:M,M10,$K:$K)," ")</f>
        <v>0.946041666666668</v>
      </c>
      <c r="P10" s="86">
        <f ca="1" t="shared" si="19"/>
        <v>0.946041666666668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12</v>
      </c>
      <c r="AG10" s="68" t="str">
        <f ca="1" t="shared" si="14"/>
        <v>2023 03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45009.6916974537</v>
      </c>
      <c r="B11" s="68" t="str">
        <f ca="1">INDIRECT(ADDRESS(2+QUOTIENT(ROW()-2,COUNTA('Form Responses 1'!$1:$1)-4),2,,TRUE,"Form Responses 1"))</f>
        <v>normalina630@gmail.com</v>
      </c>
      <c r="C11" s="68" t="str">
        <f ca="1">INDIRECT(ADDRESS(2+QUOTIENT(ROW()-2,COUNTA('Form Responses 1'!$1:$1)-4),3,,TRUE,"Form Responses 1"))</f>
        <v>Normalina, Sos</v>
      </c>
      <c r="D11" s="84">
        <f ca="1">INDIRECT(ADDRESS(2+QUOTIENT(ROW()-2,COUNTA('Form Responses 1'!$1:$1)-4),4,,TRUE,"Form Responses 1"))</f>
        <v>45009</v>
      </c>
      <c r="E11" s="85">
        <f ca="1" t="shared" si="0"/>
        <v>5</v>
      </c>
      <c r="F11" s="68" t="str">
        <f ca="1">IF(ISBLANK(A11)," ",INDIRECT(ADDRESS(1,5+MOD(ROW()-2,COUNTA('Form Responses 1'!$1:$1)-4),,TRUE,"Form Responses 1")))</f>
        <v>Gedung Balai Arkiologi Lt.2 [Koridor]</v>
      </c>
      <c r="G11" s="68" t="str">
        <f ca="1">IF(ISBLANK(A11)," ",INDIRECT(ADDRESS(MATCH(A11,'Form Responses 1'!A:A,0),5+MOD(ROW()-2,COUNTA('Form Responses 1'!$1:$1)-4),,TRUE,"Form Responses 1")))</f>
        <v>BAIK</v>
      </c>
      <c r="H11" s="86" t="str">
        <f ca="1" t="shared" si="1"/>
        <v>Gedung Balai Arkiologi Lt.2</v>
      </c>
      <c r="I11" s="86" t="str">
        <f ca="1" t="shared" si="7"/>
        <v>Koridor</v>
      </c>
      <c r="J11" s="86" t="str">
        <f ca="1" t="shared" si="2"/>
        <v>CLEANING SERVICE</v>
      </c>
      <c r="K11" s="86">
        <f ca="1" t="array" ref="K11">IFERROR(INDEX(MASTER!B:B,MATCH(G11,MASTER!A:A,0))/100," ")</f>
        <v>0.95</v>
      </c>
      <c r="L11" s="68">
        <f ca="1" t="shared" si="3"/>
        <v>12</v>
      </c>
      <c r="M11" s="68" t="str">
        <f ca="1" t="shared" si="4"/>
        <v>2023 - WEEK 12</v>
      </c>
      <c r="N11" s="68" t="str">
        <f ca="1" t="shared" si="5"/>
        <v>2023 - MONTH 03</v>
      </c>
      <c r="O11" s="86">
        <f ca="1" t="shared" ref="O11:P11" si="20">IFERROR(AVERAGEIF(M:M,M11,$K:$K)," ")</f>
        <v>0.946041666666668</v>
      </c>
      <c r="P11" s="86">
        <f ca="1" t="shared" si="20"/>
        <v>0.946041666666668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12</v>
      </c>
      <c r="AG11" s="68" t="str">
        <f ca="1" t="shared" si="14"/>
        <v>2023 03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45009.6916974537</v>
      </c>
      <c r="B12" s="68" t="str">
        <f ca="1">INDIRECT(ADDRESS(2+QUOTIENT(ROW()-2,COUNTA('Form Responses 1'!$1:$1)-4),2,,TRUE,"Form Responses 1"))</f>
        <v>normalina630@gmail.com</v>
      </c>
      <c r="C12" s="68" t="str">
        <f ca="1">INDIRECT(ADDRESS(2+QUOTIENT(ROW()-2,COUNTA('Form Responses 1'!$1:$1)-4),3,,TRUE,"Form Responses 1"))</f>
        <v>Normalina, Sos</v>
      </c>
      <c r="D12" s="84">
        <f ca="1">INDIRECT(ADDRESS(2+QUOTIENT(ROW()-2,COUNTA('Form Responses 1'!$1:$1)-4),4,,TRUE,"Form Responses 1"))</f>
        <v>45009</v>
      </c>
      <c r="E12" s="85">
        <f ca="1" t="shared" si="0"/>
        <v>5</v>
      </c>
      <c r="F12" s="68" t="str">
        <f ca="1">IF(ISBLANK(A12)," ",INDIRECT(ADDRESS(1,5+MOD(ROW()-2,COUNTA('Form Responses 1'!$1:$1)-4),,TRUE,"Form Responses 1")))</f>
        <v>Gedung Balai Arkiologi Lt.2 [Meeting Room ]</v>
      </c>
      <c r="G12" s="68" t="str">
        <f ca="1">IF(ISBLANK(A12)," ",INDIRECT(ADDRESS(MATCH(A12,'Form Responses 1'!A:A,0),5+MOD(ROW()-2,COUNTA('Form Responses 1'!$1:$1)-4),,TRUE,"Form Responses 1")))</f>
        <v>BAIK</v>
      </c>
      <c r="H12" s="86" t="str">
        <f ca="1" t="shared" si="1"/>
        <v>Gedung Balai Arkiologi Lt.2</v>
      </c>
      <c r="I12" s="86" t="str">
        <f ca="1" t="shared" si="7"/>
        <v>Meeting Room </v>
      </c>
      <c r="J12" s="86" t="str">
        <f ca="1" t="shared" si="2"/>
        <v>CLEANING SERVICE</v>
      </c>
      <c r="K12" s="86">
        <f ca="1" t="array" ref="K12">IFERROR(INDEX(MASTER!B:B,MATCH(G12,MASTER!A:A,0))/100," ")</f>
        <v>0.95</v>
      </c>
      <c r="L12" s="68">
        <f ca="1" t="shared" si="3"/>
        <v>12</v>
      </c>
      <c r="M12" s="68" t="str">
        <f ca="1" t="shared" si="4"/>
        <v>2023 - WEEK 12</v>
      </c>
      <c r="N12" s="68" t="str">
        <f ca="1" t="shared" si="5"/>
        <v>2023 - MONTH 03</v>
      </c>
      <c r="O12" s="86">
        <f ca="1" t="shared" ref="O12:P12" si="21">IFERROR(AVERAGEIF(M:M,M12,$K:$K)," ")</f>
        <v>0.946041666666668</v>
      </c>
      <c r="P12" s="86">
        <f ca="1" t="shared" si="21"/>
        <v>0.946041666666668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12</v>
      </c>
      <c r="AG12" s="68" t="str">
        <f ca="1" t="shared" si="14"/>
        <v>2023 03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45009.6916974537</v>
      </c>
      <c r="B13" s="68" t="str">
        <f ca="1">INDIRECT(ADDRESS(2+QUOTIENT(ROW()-2,COUNTA('Form Responses 1'!$1:$1)-4),2,,TRUE,"Form Responses 1"))</f>
        <v>normalina630@gmail.com</v>
      </c>
      <c r="C13" s="68" t="str">
        <f ca="1">INDIRECT(ADDRESS(2+QUOTIENT(ROW()-2,COUNTA('Form Responses 1'!$1:$1)-4),3,,TRUE,"Form Responses 1"))</f>
        <v>Normalina, Sos</v>
      </c>
      <c r="D13" s="84">
        <f ca="1">INDIRECT(ADDRESS(2+QUOTIENT(ROW()-2,COUNTA('Form Responses 1'!$1:$1)-4),4,,TRUE,"Form Responses 1"))</f>
        <v>45009</v>
      </c>
      <c r="E13" s="85">
        <f ca="1" t="shared" si="0"/>
        <v>5</v>
      </c>
      <c r="F13" s="68" t="str">
        <f ca="1">IF(ISBLANK(A13)," ",INDIRECT(ADDRESS(1,5+MOD(ROW()-2,COUNTA('Form Responses 1'!$1:$1)-4),,TRUE,"Form Responses 1")))</f>
        <v>Gedung Balai Arkiologi Lt.2 [R. Kepala]</v>
      </c>
      <c r="G13" s="68" t="str">
        <f ca="1">IF(ISBLANK(A13)," ",INDIRECT(ADDRESS(MATCH(A13,'Form Responses 1'!A:A,0),5+MOD(ROW()-2,COUNTA('Form Responses 1'!$1:$1)-4),,TRUE,"Form Responses 1")))</f>
        <v>BAIK</v>
      </c>
      <c r="H13" s="86" t="str">
        <f ca="1" t="shared" si="1"/>
        <v>Gedung Balai Arkiologi Lt.2</v>
      </c>
      <c r="I13" s="86" t="str">
        <f ca="1" t="shared" si="7"/>
        <v>R. Kepala</v>
      </c>
      <c r="J13" s="86" t="str">
        <f ca="1" t="shared" si="2"/>
        <v>CLEANING SERVICE</v>
      </c>
      <c r="K13" s="86">
        <f ca="1" t="array" ref="K13">IFERROR(INDEX(MASTER!B:B,MATCH(G13,MASTER!A:A,0))/100," ")</f>
        <v>0.95</v>
      </c>
      <c r="L13" s="68">
        <f ca="1" t="shared" si="3"/>
        <v>12</v>
      </c>
      <c r="M13" s="68" t="str">
        <f ca="1" t="shared" si="4"/>
        <v>2023 - WEEK 12</v>
      </c>
      <c r="N13" s="68" t="str">
        <f ca="1" t="shared" si="5"/>
        <v>2023 - MONTH 03</v>
      </c>
      <c r="O13" s="86">
        <f ca="1" t="shared" ref="O13:P13" si="22">IFERROR(AVERAGEIF(M:M,M13,$K:$K)," ")</f>
        <v>0.946041666666668</v>
      </c>
      <c r="P13" s="86">
        <f ca="1" t="shared" si="22"/>
        <v>0.946041666666668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12</v>
      </c>
      <c r="AG13" s="68" t="str">
        <f ca="1" t="shared" si="14"/>
        <v>2023 03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45009.6916974537</v>
      </c>
      <c r="B14" s="68" t="str">
        <f ca="1">INDIRECT(ADDRESS(2+QUOTIENT(ROW()-2,COUNTA('Form Responses 1'!$1:$1)-4),2,,TRUE,"Form Responses 1"))</f>
        <v>normalina630@gmail.com</v>
      </c>
      <c r="C14" s="68" t="str">
        <f ca="1">INDIRECT(ADDRESS(2+QUOTIENT(ROW()-2,COUNTA('Form Responses 1'!$1:$1)-4),3,,TRUE,"Form Responses 1"))</f>
        <v>Normalina, Sos</v>
      </c>
      <c r="D14" s="84">
        <f ca="1">INDIRECT(ADDRESS(2+QUOTIENT(ROW()-2,COUNTA('Form Responses 1'!$1:$1)-4),4,,TRUE,"Form Responses 1"))</f>
        <v>45009</v>
      </c>
      <c r="E14" s="85">
        <f ca="1" t="shared" si="0"/>
        <v>5</v>
      </c>
      <c r="F14" s="68" t="str">
        <f ca="1">IF(ISBLANK(A14)," ",INDIRECT(ADDRESS(1,5+MOD(ROW()-2,COUNTA('Form Responses 1'!$1:$1)-4),,TRUE,"Form Responses 1")))</f>
        <v>Gedung Balai Arkiologi Lt.2 [R. 1-5]</v>
      </c>
      <c r="G14" s="68" t="str">
        <f ca="1">IF(ISBLANK(A14)," ",INDIRECT(ADDRESS(MATCH(A14,'Form Responses 1'!A:A,0),5+MOD(ROW()-2,COUNTA('Form Responses 1'!$1:$1)-4),,TRUE,"Form Responses 1")))</f>
        <v>BAIK</v>
      </c>
      <c r="H14" s="86" t="str">
        <f ca="1" t="shared" si="1"/>
        <v>Gedung Balai Arkiologi Lt.2</v>
      </c>
      <c r="I14" s="86" t="str">
        <f ca="1" t="shared" si="7"/>
        <v>R. 1-5</v>
      </c>
      <c r="J14" s="86" t="str">
        <f ca="1" t="shared" si="2"/>
        <v>CLEANING SERVICE</v>
      </c>
      <c r="K14" s="86">
        <f ca="1" t="array" ref="K14">IFERROR(INDEX(MASTER!B:B,MATCH(G14,MASTER!A:A,0))/100," ")</f>
        <v>0.95</v>
      </c>
      <c r="L14" s="68">
        <f ca="1" t="shared" si="3"/>
        <v>12</v>
      </c>
      <c r="M14" s="68" t="str">
        <f ca="1" t="shared" si="4"/>
        <v>2023 - WEEK 12</v>
      </c>
      <c r="N14" s="68" t="str">
        <f ca="1" t="shared" si="5"/>
        <v>2023 - MONTH 03</v>
      </c>
      <c r="O14" s="86">
        <f ca="1" t="shared" ref="O14:P14" si="23">IFERROR(AVERAGEIF(M:M,M14,$K:$K)," ")</f>
        <v>0.946041666666668</v>
      </c>
      <c r="P14" s="86">
        <f ca="1" t="shared" si="23"/>
        <v>0.946041666666668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12</v>
      </c>
      <c r="AG14" s="68" t="str">
        <f ca="1" t="shared" si="14"/>
        <v>2023 03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45009.6916974537</v>
      </c>
      <c r="B15" s="68" t="str">
        <f ca="1">INDIRECT(ADDRESS(2+QUOTIENT(ROW()-2,COUNTA('Form Responses 1'!$1:$1)-4),2,,TRUE,"Form Responses 1"))</f>
        <v>normalina630@gmail.com</v>
      </c>
      <c r="C15" s="68" t="str">
        <f ca="1">INDIRECT(ADDRESS(2+QUOTIENT(ROW()-2,COUNTA('Form Responses 1'!$1:$1)-4),3,,TRUE,"Form Responses 1"))</f>
        <v>Normalina, Sos</v>
      </c>
      <c r="D15" s="84">
        <f ca="1">INDIRECT(ADDRESS(2+QUOTIENT(ROW()-2,COUNTA('Form Responses 1'!$1:$1)-4),4,,TRUE,"Form Responses 1"))</f>
        <v>45009</v>
      </c>
      <c r="E15" s="85">
        <f ca="1" t="shared" si="0"/>
        <v>5</v>
      </c>
      <c r="F15" s="68" t="str">
        <f ca="1">IF(ISBLANK(A15)," ",INDIRECT(ADDRESS(1,5+MOD(ROW()-2,COUNTA('Form Responses 1'!$1:$1)-4),,TRUE,"Form Responses 1")))</f>
        <v>Gedung Balai Arkiologi Lt.2 [Tangga Penghubung LT1-2]</v>
      </c>
      <c r="G15" s="68" t="str">
        <f ca="1">IF(ISBLANK(A15)," ",INDIRECT(ADDRESS(MATCH(A15,'Form Responses 1'!A:A,0),5+MOD(ROW()-2,COUNTA('Form Responses 1'!$1:$1)-4),,TRUE,"Form Responses 1")))</f>
        <v>BAIK</v>
      </c>
      <c r="H15" s="86" t="str">
        <f ca="1" t="shared" si="1"/>
        <v>Gedung Balai Arkiologi Lt.2</v>
      </c>
      <c r="I15" s="86" t="str">
        <f ca="1" t="shared" si="7"/>
        <v>Tangga Penghubung LT1-2</v>
      </c>
      <c r="J15" s="86" t="str">
        <f ca="1" t="shared" si="2"/>
        <v>CLEANING SERVICE</v>
      </c>
      <c r="K15" s="86">
        <f ca="1" t="array" ref="K15">IFERROR(INDEX(MASTER!B:B,MATCH(G15,MASTER!A:A,0))/100," ")</f>
        <v>0.95</v>
      </c>
      <c r="L15" s="68">
        <f ca="1" t="shared" si="3"/>
        <v>12</v>
      </c>
      <c r="M15" s="68" t="str">
        <f ca="1" t="shared" si="4"/>
        <v>2023 - WEEK 12</v>
      </c>
      <c r="N15" s="68" t="str">
        <f ca="1" t="shared" si="5"/>
        <v>2023 - MONTH 03</v>
      </c>
      <c r="O15" s="86">
        <f ca="1" t="shared" ref="O15:P15" si="24">IFERROR(AVERAGEIF(M:M,M15,$K:$K)," ")</f>
        <v>0.946041666666668</v>
      </c>
      <c r="P15" s="86">
        <f ca="1" t="shared" si="24"/>
        <v>0.946041666666668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12</v>
      </c>
      <c r="AG15" s="68" t="str">
        <f ca="1" t="shared" si="14"/>
        <v>2023 03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45009.6916974537</v>
      </c>
      <c r="B16" s="68" t="str">
        <f ca="1">INDIRECT(ADDRESS(2+QUOTIENT(ROW()-2,COUNTA('Form Responses 1'!$1:$1)-4),2,,TRUE,"Form Responses 1"))</f>
        <v>normalina630@gmail.com</v>
      </c>
      <c r="C16" s="68" t="str">
        <f ca="1">INDIRECT(ADDRESS(2+QUOTIENT(ROW()-2,COUNTA('Form Responses 1'!$1:$1)-4),3,,TRUE,"Form Responses 1"))</f>
        <v>Normalina, Sos</v>
      </c>
      <c r="D16" s="84">
        <f ca="1">INDIRECT(ADDRESS(2+QUOTIENT(ROW()-2,COUNTA('Form Responses 1'!$1:$1)-4),4,,TRUE,"Form Responses 1"))</f>
        <v>45009</v>
      </c>
      <c r="E16" s="85">
        <f ca="1" t="shared" si="0"/>
        <v>5</v>
      </c>
      <c r="F16" s="68" t="str">
        <f ca="1">IF(ISBLANK(A16)," ",INDIRECT(ADDRESS(1,5+MOD(ROW()-2,COUNTA('Form Responses 1'!$1:$1)-4),,TRUE,"Form Responses 1")))</f>
        <v>Gedung Balai Arkiologi Lt.2 [Toilet Pria / Wanita &amp; Disabilitas]</v>
      </c>
      <c r="G16" s="68" t="str">
        <f ca="1">IF(ISBLANK(A16)," ",INDIRECT(ADDRESS(MATCH(A16,'Form Responses 1'!A:A,0),5+MOD(ROW()-2,COUNTA('Form Responses 1'!$1:$1)-4),,TRUE,"Form Responses 1")))</f>
        <v>BAIK</v>
      </c>
      <c r="H16" s="86" t="str">
        <f ca="1" t="shared" si="1"/>
        <v>Gedung Balai Arkiologi Lt.2</v>
      </c>
      <c r="I16" s="86" t="str">
        <f ca="1" t="shared" si="7"/>
        <v>Toilet Pria / Wanita &amp; Disabilitas</v>
      </c>
      <c r="J16" s="86" t="str">
        <f ca="1" t="shared" si="2"/>
        <v>CLEANING SERVICE</v>
      </c>
      <c r="K16" s="86">
        <f ca="1" t="array" ref="K16">IFERROR(INDEX(MASTER!B:B,MATCH(G16,MASTER!A:A,0))/100," ")</f>
        <v>0.95</v>
      </c>
      <c r="L16" s="68">
        <f ca="1" t="shared" si="3"/>
        <v>12</v>
      </c>
      <c r="M16" s="68" t="str">
        <f ca="1" t="shared" si="4"/>
        <v>2023 - WEEK 12</v>
      </c>
      <c r="N16" s="68" t="str">
        <f ca="1" t="shared" si="5"/>
        <v>2023 - MONTH 03</v>
      </c>
      <c r="O16" s="86">
        <f ca="1" t="shared" ref="O16:P16" si="25">IFERROR(AVERAGEIF(M:M,M16,$K:$K)," ")</f>
        <v>0.946041666666668</v>
      </c>
      <c r="P16" s="86">
        <f ca="1" t="shared" si="25"/>
        <v>0.946041666666668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12</v>
      </c>
      <c r="AG16" s="68" t="str">
        <f ca="1" t="shared" si="14"/>
        <v>2023 03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45009.6916974537</v>
      </c>
      <c r="B17" s="68" t="str">
        <f ca="1">INDIRECT(ADDRESS(2+QUOTIENT(ROW()-2,COUNTA('Form Responses 1'!$1:$1)-4),2,,TRUE,"Form Responses 1"))</f>
        <v>normalina630@gmail.com</v>
      </c>
      <c r="C17" s="68" t="str">
        <f ca="1">INDIRECT(ADDRESS(2+QUOTIENT(ROW()-2,COUNTA('Form Responses 1'!$1:$1)-4),3,,TRUE,"Form Responses 1"))</f>
        <v>Normalina, Sos</v>
      </c>
      <c r="D17" s="84">
        <f ca="1">INDIRECT(ADDRESS(2+QUOTIENT(ROW()-2,COUNTA('Form Responses 1'!$1:$1)-4),4,,TRUE,"Form Responses 1"))</f>
        <v>45009</v>
      </c>
      <c r="E17" s="85">
        <f ca="1" t="shared" si="0"/>
        <v>5</v>
      </c>
      <c r="F17" s="68" t="str">
        <f ca="1">IF(ISBLANK(A17)," ",INDIRECT(ADDRESS(1,5+MOD(ROW()-2,COUNTA('Form Responses 1'!$1:$1)-4),,TRUE,"Form Responses 1")))</f>
        <v>Gedung Balai Arkiologi Lt.1 [Lobby Utama]</v>
      </c>
      <c r="G17" s="68" t="str">
        <f ca="1">IF(ISBLANK(A17)," ",INDIRECT(ADDRESS(MATCH(A17,'Form Responses 1'!A:A,0),5+MOD(ROW()-2,COUNTA('Form Responses 1'!$1:$1)-4),,TRUE,"Form Responses 1")))</f>
        <v>BAIK</v>
      </c>
      <c r="H17" s="86" t="str">
        <f ca="1" t="shared" si="1"/>
        <v>Gedung Balai Arkiologi Lt.1</v>
      </c>
      <c r="I17" s="86" t="str">
        <f ca="1" t="shared" si="7"/>
        <v>Lobby Utama</v>
      </c>
      <c r="J17" s="86" t="str">
        <f ca="1" t="shared" si="2"/>
        <v>CLEANING SERVICE</v>
      </c>
      <c r="K17" s="86">
        <f ca="1" t="array" ref="K17">IFERROR(INDEX(MASTER!B:B,MATCH(G17,MASTER!A:A,0))/100," ")</f>
        <v>0.95</v>
      </c>
      <c r="L17" s="68">
        <f ca="1" t="shared" si="3"/>
        <v>12</v>
      </c>
      <c r="M17" s="68" t="str">
        <f ca="1" t="shared" si="4"/>
        <v>2023 - WEEK 12</v>
      </c>
      <c r="N17" s="68" t="str">
        <f ca="1" t="shared" si="5"/>
        <v>2023 - MONTH 03</v>
      </c>
      <c r="O17" s="86">
        <f ca="1" t="shared" ref="O17:P17" si="26">IFERROR(AVERAGEIF(M:M,M17,$K:$K)," ")</f>
        <v>0.946041666666668</v>
      </c>
      <c r="P17" s="86">
        <f ca="1" t="shared" si="26"/>
        <v>0.946041666666668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12</v>
      </c>
      <c r="AG17" s="68" t="str">
        <f ca="1" t="shared" si="14"/>
        <v>2023 03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45009.6916974537</v>
      </c>
      <c r="B18" s="68" t="str">
        <f ca="1">INDIRECT(ADDRESS(2+QUOTIENT(ROW()-2,COUNTA('Form Responses 1'!$1:$1)-4),2,,TRUE,"Form Responses 1"))</f>
        <v>normalina630@gmail.com</v>
      </c>
      <c r="C18" s="68" t="str">
        <f ca="1">INDIRECT(ADDRESS(2+QUOTIENT(ROW()-2,COUNTA('Form Responses 1'!$1:$1)-4),3,,TRUE,"Form Responses 1"))</f>
        <v>Normalina, Sos</v>
      </c>
      <c r="D18" s="84">
        <f ca="1">INDIRECT(ADDRESS(2+QUOTIENT(ROW()-2,COUNTA('Form Responses 1'!$1:$1)-4),4,,TRUE,"Form Responses 1"))</f>
        <v>45009</v>
      </c>
      <c r="E18" s="85">
        <f ca="1" t="shared" si="0"/>
        <v>5</v>
      </c>
      <c r="F18" s="68" t="str">
        <f ca="1">IF(ISBLANK(A18)," ",INDIRECT(ADDRESS(1,5+MOD(ROW()-2,COUNTA('Form Responses 1'!$1:$1)-4),,TRUE,"Form Responses 1")))</f>
        <v>Gedung Balai Arkiologi Lt.1 [Koridor]</v>
      </c>
      <c r="G18" s="68" t="str">
        <f ca="1">IF(ISBLANK(A18)," ",INDIRECT(ADDRESS(MATCH(A18,'Form Responses 1'!A:A,0),5+MOD(ROW()-2,COUNTA('Form Responses 1'!$1:$1)-4),,TRUE,"Form Responses 1")))</f>
        <v>BAIK</v>
      </c>
      <c r="H18" s="86" t="str">
        <f ca="1" t="shared" si="1"/>
        <v>Gedung Balai Arkiologi Lt.1</v>
      </c>
      <c r="I18" s="86" t="str">
        <f ca="1" t="shared" si="7"/>
        <v>Koridor</v>
      </c>
      <c r="J18" s="86" t="str">
        <f ca="1" t="shared" si="2"/>
        <v>CLEANING SERVICE</v>
      </c>
      <c r="K18" s="86">
        <f ca="1" t="array" ref="K18">IFERROR(INDEX(MASTER!B:B,MATCH(G18,MASTER!A:A,0))/100," ")</f>
        <v>0.95</v>
      </c>
      <c r="L18" s="68">
        <f ca="1" t="shared" si="3"/>
        <v>12</v>
      </c>
      <c r="M18" s="68" t="str">
        <f ca="1" t="shared" si="4"/>
        <v>2023 - WEEK 12</v>
      </c>
      <c r="N18" s="68" t="str">
        <f ca="1" t="shared" si="5"/>
        <v>2023 - MONTH 03</v>
      </c>
      <c r="O18" s="86">
        <f ca="1" t="shared" ref="O18:P18" si="27">IFERROR(AVERAGEIF(M:M,M18,$K:$K)," ")</f>
        <v>0.946041666666668</v>
      </c>
      <c r="P18" s="86">
        <f ca="1" t="shared" si="27"/>
        <v>0.946041666666668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12</v>
      </c>
      <c r="AG18" s="68" t="str">
        <f ca="1" t="shared" si="14"/>
        <v>2023 03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45009.6916974537</v>
      </c>
      <c r="B19" s="68" t="str">
        <f ca="1">INDIRECT(ADDRESS(2+QUOTIENT(ROW()-2,COUNTA('Form Responses 1'!$1:$1)-4),2,,TRUE,"Form Responses 1"))</f>
        <v>normalina630@gmail.com</v>
      </c>
      <c r="C19" s="68" t="str">
        <f ca="1">INDIRECT(ADDRESS(2+QUOTIENT(ROW()-2,COUNTA('Form Responses 1'!$1:$1)-4),3,,TRUE,"Form Responses 1"))</f>
        <v>Normalina, Sos</v>
      </c>
      <c r="D19" s="84">
        <f ca="1">INDIRECT(ADDRESS(2+QUOTIENT(ROW()-2,COUNTA('Form Responses 1'!$1:$1)-4),4,,TRUE,"Form Responses 1"))</f>
        <v>45009</v>
      </c>
      <c r="E19" s="85">
        <f ca="1" t="shared" si="0"/>
        <v>5</v>
      </c>
      <c r="F19" s="68" t="str">
        <f ca="1">IF(ISBLANK(A19)," ",INDIRECT(ADDRESS(1,5+MOD(ROW()-2,COUNTA('Form Responses 1'!$1:$1)-4),,TRUE,"Form Responses 1")))</f>
        <v>Gedung Balai Arkiologi Lt.1 [Meeting Room ]</v>
      </c>
      <c r="G19" s="68" t="str">
        <f ca="1">IF(ISBLANK(A19)," ",INDIRECT(ADDRESS(MATCH(A19,'Form Responses 1'!A:A,0),5+MOD(ROW()-2,COUNTA('Form Responses 1'!$1:$1)-4),,TRUE,"Form Responses 1")))</f>
        <v>BAIK</v>
      </c>
      <c r="H19" s="86" t="str">
        <f ca="1" t="shared" si="1"/>
        <v>Gedung Balai Arkiologi Lt.1</v>
      </c>
      <c r="I19" s="86" t="str">
        <f ca="1" t="shared" si="7"/>
        <v>Meeting Room </v>
      </c>
      <c r="J19" s="86" t="str">
        <f ca="1" t="shared" si="2"/>
        <v>CLEANING SERVICE</v>
      </c>
      <c r="K19" s="86">
        <f ca="1" t="array" ref="K19">IFERROR(INDEX(MASTER!B:B,MATCH(G19,MASTER!A:A,0))/100," ")</f>
        <v>0.95</v>
      </c>
      <c r="L19" s="68">
        <f ca="1" t="shared" si="3"/>
        <v>12</v>
      </c>
      <c r="M19" s="68" t="str">
        <f ca="1" t="shared" si="4"/>
        <v>2023 - WEEK 12</v>
      </c>
      <c r="N19" s="68" t="str">
        <f ca="1" t="shared" si="5"/>
        <v>2023 - MONTH 03</v>
      </c>
      <c r="O19" s="86">
        <f ca="1" t="shared" ref="O19:P19" si="28">IFERROR(AVERAGEIF(M:M,M19,$K:$K)," ")</f>
        <v>0.946041666666668</v>
      </c>
      <c r="P19" s="86">
        <f ca="1" t="shared" si="28"/>
        <v>0.946041666666668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12</v>
      </c>
      <c r="AG19" s="68" t="str">
        <f ca="1" t="shared" si="14"/>
        <v>2023 03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45009.6916974537</v>
      </c>
      <c r="B20" s="68" t="str">
        <f ca="1">INDIRECT(ADDRESS(2+QUOTIENT(ROW()-2,COUNTA('Form Responses 1'!$1:$1)-4),2,,TRUE,"Form Responses 1"))</f>
        <v>normalina630@gmail.com</v>
      </c>
      <c r="C20" s="68" t="str">
        <f ca="1">INDIRECT(ADDRESS(2+QUOTIENT(ROW()-2,COUNTA('Form Responses 1'!$1:$1)-4),3,,TRUE,"Form Responses 1"))</f>
        <v>Normalina, Sos</v>
      </c>
      <c r="D20" s="84">
        <f ca="1">INDIRECT(ADDRESS(2+QUOTIENT(ROW()-2,COUNTA('Form Responses 1'!$1:$1)-4),4,,TRUE,"Form Responses 1"))</f>
        <v>45009</v>
      </c>
      <c r="E20" s="85">
        <f ca="1" t="shared" si="0"/>
        <v>5</v>
      </c>
      <c r="F20" s="68" t="str">
        <f ca="1">IF(ISBLANK(A20)," ",INDIRECT(ADDRESS(1,5+MOD(ROW()-2,COUNTA('Form Responses 1'!$1:$1)-4),,TRUE,"Form Responses 1")))</f>
        <v>Gedung Balai Arkiologi Lt.1 [R. Staf TU]</v>
      </c>
      <c r="G20" s="68" t="str">
        <f ca="1">IF(ISBLANK(A20)," ",INDIRECT(ADDRESS(MATCH(A20,'Form Responses 1'!A:A,0),5+MOD(ROW()-2,COUNTA('Form Responses 1'!$1:$1)-4),,TRUE,"Form Responses 1")))</f>
        <v>BAIK</v>
      </c>
      <c r="H20" s="86" t="str">
        <f ca="1" t="shared" si="1"/>
        <v>Gedung Balai Arkiologi Lt.1</v>
      </c>
      <c r="I20" s="86" t="str">
        <f ca="1" t="shared" si="7"/>
        <v>R. Staf TU</v>
      </c>
      <c r="J20" s="86" t="str">
        <f ca="1" t="shared" si="2"/>
        <v>CLEANING SERVICE</v>
      </c>
      <c r="K20" s="86">
        <f ca="1" t="array" ref="K20">IFERROR(INDEX(MASTER!B:B,MATCH(G20,MASTER!A:A,0))/100," ")</f>
        <v>0.95</v>
      </c>
      <c r="L20" s="68">
        <f ca="1" t="shared" si="3"/>
        <v>12</v>
      </c>
      <c r="M20" s="68" t="str">
        <f ca="1" t="shared" si="4"/>
        <v>2023 - WEEK 12</v>
      </c>
      <c r="N20" s="68" t="str">
        <f ca="1" t="shared" si="5"/>
        <v>2023 - MONTH 03</v>
      </c>
      <c r="O20" s="86">
        <f ca="1" t="shared" ref="O20:P20" si="29">IFERROR(AVERAGEIF(M:M,M20,$K:$K)," ")</f>
        <v>0.946041666666668</v>
      </c>
      <c r="P20" s="86">
        <f ca="1" t="shared" si="29"/>
        <v>0.946041666666668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12</v>
      </c>
      <c r="AG20" s="68" t="str">
        <f ca="1" t="shared" si="14"/>
        <v>2023 03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45009.6916974537</v>
      </c>
      <c r="B21" s="68" t="str">
        <f ca="1">INDIRECT(ADDRESS(2+QUOTIENT(ROW()-2,COUNTA('Form Responses 1'!$1:$1)-4),2,,TRUE,"Form Responses 1"))</f>
        <v>normalina630@gmail.com</v>
      </c>
      <c r="C21" s="68" t="str">
        <f ca="1">INDIRECT(ADDRESS(2+QUOTIENT(ROW()-2,COUNTA('Form Responses 1'!$1:$1)-4),3,,TRUE,"Form Responses 1"))</f>
        <v>Normalina, Sos</v>
      </c>
      <c r="D21" s="84">
        <f ca="1">INDIRECT(ADDRESS(2+QUOTIENT(ROW()-2,COUNTA('Form Responses 1'!$1:$1)-4),4,,TRUE,"Form Responses 1"))</f>
        <v>45009</v>
      </c>
      <c r="E21" s="85">
        <f ca="1" t="shared" si="0"/>
        <v>5</v>
      </c>
      <c r="F21" s="68" t="str">
        <f ca="1">IF(ISBLANK(A21)," ",INDIRECT(ADDRESS(1,5+MOD(ROW()-2,COUNTA('Form Responses 1'!$1:$1)-4),,TRUE,"Form Responses 1")))</f>
        <v>Gedung Balai Arkiologi Lt.1 [R. Kasubag TU]</v>
      </c>
      <c r="G21" s="68" t="str">
        <f ca="1">IF(ISBLANK(A21)," ",INDIRECT(ADDRESS(MATCH(A21,'Form Responses 1'!A:A,0),5+MOD(ROW()-2,COUNTA('Form Responses 1'!$1:$1)-4),,TRUE,"Form Responses 1")))</f>
        <v>BAIK</v>
      </c>
      <c r="H21" s="86" t="str">
        <f ca="1" t="shared" si="1"/>
        <v>Gedung Balai Arkiologi Lt.1</v>
      </c>
      <c r="I21" s="86" t="str">
        <f ca="1" t="shared" si="7"/>
        <v>R. Kasubag TU</v>
      </c>
      <c r="J21" s="86" t="str">
        <f ca="1" t="shared" si="2"/>
        <v>CLEANING SERVICE</v>
      </c>
      <c r="K21" s="86">
        <f ca="1" t="array" ref="K21">IFERROR(INDEX(MASTER!B:B,MATCH(G21,MASTER!A:A,0))/100," ")</f>
        <v>0.95</v>
      </c>
      <c r="L21" s="68">
        <f ca="1" t="shared" si="3"/>
        <v>12</v>
      </c>
      <c r="M21" s="68" t="str">
        <f ca="1" t="shared" si="4"/>
        <v>2023 - WEEK 12</v>
      </c>
      <c r="N21" s="68" t="str">
        <f ca="1" t="shared" si="5"/>
        <v>2023 - MONTH 03</v>
      </c>
      <c r="O21" s="86">
        <f ca="1" t="shared" ref="O21:P21" si="30">IFERROR(AVERAGEIF(M:M,M21,$K:$K)," ")</f>
        <v>0.946041666666668</v>
      </c>
      <c r="P21" s="86">
        <f ca="1" t="shared" si="30"/>
        <v>0.946041666666668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12</v>
      </c>
      <c r="AG21" s="68" t="str">
        <f ca="1" t="shared" si="14"/>
        <v>2023 03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45009.6916974537</v>
      </c>
      <c r="B22" s="68" t="str">
        <f ca="1">INDIRECT(ADDRESS(2+QUOTIENT(ROW()-2,COUNTA('Form Responses 1'!$1:$1)-4),2,,TRUE,"Form Responses 1"))</f>
        <v>normalina630@gmail.com</v>
      </c>
      <c r="C22" s="68" t="str">
        <f ca="1">INDIRECT(ADDRESS(2+QUOTIENT(ROW()-2,COUNTA('Form Responses 1'!$1:$1)-4),3,,TRUE,"Form Responses 1"))</f>
        <v>Normalina, Sos</v>
      </c>
      <c r="D22" s="84">
        <f ca="1">INDIRECT(ADDRESS(2+QUOTIENT(ROW()-2,COUNTA('Form Responses 1'!$1:$1)-4),4,,TRUE,"Form Responses 1"))</f>
        <v>45009</v>
      </c>
      <c r="E22" s="85">
        <f ca="1" t="shared" si="0"/>
        <v>5</v>
      </c>
      <c r="F22" s="68" t="str">
        <f ca="1">IF(ISBLANK(A22)," ",INDIRECT(ADDRESS(1,5+MOD(ROW()-2,COUNTA('Form Responses 1'!$1:$1)-4),,TRUE,"Form Responses 1")))</f>
        <v>Gedung Balai Arkiologi Lt.1 [R. Arsib]</v>
      </c>
      <c r="G22" s="68" t="str">
        <f ca="1">IF(ISBLANK(A22)," ",INDIRECT(ADDRESS(MATCH(A22,'Form Responses 1'!A:A,0),5+MOD(ROW()-2,COUNTA('Form Responses 1'!$1:$1)-4),,TRUE,"Form Responses 1")))</f>
        <v>BAIK</v>
      </c>
      <c r="H22" s="86" t="str">
        <f ca="1" t="shared" si="1"/>
        <v>Gedung Balai Arkiologi Lt.1</v>
      </c>
      <c r="I22" s="86" t="str">
        <f ca="1" t="shared" si="7"/>
        <v>R. Arsib</v>
      </c>
      <c r="J22" s="86" t="str">
        <f ca="1" t="shared" si="2"/>
        <v>CLEANING SERVICE</v>
      </c>
      <c r="K22" s="86">
        <f ca="1" t="array" ref="K22">IFERROR(INDEX(MASTER!B:B,MATCH(G22,MASTER!A:A,0))/100," ")</f>
        <v>0.95</v>
      </c>
      <c r="L22" s="68">
        <f ca="1" t="shared" si="3"/>
        <v>12</v>
      </c>
      <c r="M22" s="68" t="str">
        <f ca="1" t="shared" si="4"/>
        <v>2023 - WEEK 12</v>
      </c>
      <c r="N22" s="68" t="str">
        <f ca="1" t="shared" si="5"/>
        <v>2023 - MONTH 03</v>
      </c>
      <c r="O22" s="86">
        <f ca="1" t="shared" ref="O22:P22" si="31">IFERROR(AVERAGEIF(M:M,M22,$K:$K)," ")</f>
        <v>0.946041666666668</v>
      </c>
      <c r="P22" s="86">
        <f ca="1" t="shared" si="31"/>
        <v>0.946041666666668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12</v>
      </c>
      <c r="AG22" s="68" t="str">
        <f ca="1" t="shared" si="14"/>
        <v>2023 03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45009.6916974537</v>
      </c>
      <c r="B23" s="68" t="str">
        <f ca="1">INDIRECT(ADDRESS(2+QUOTIENT(ROW()-2,COUNTA('Form Responses 1'!$1:$1)-4),2,,TRUE,"Form Responses 1"))</f>
        <v>normalina630@gmail.com</v>
      </c>
      <c r="C23" s="68" t="str">
        <f ca="1">INDIRECT(ADDRESS(2+QUOTIENT(ROW()-2,COUNTA('Form Responses 1'!$1:$1)-4),3,,TRUE,"Form Responses 1"))</f>
        <v>Normalina, Sos</v>
      </c>
      <c r="D23" s="84">
        <f ca="1">INDIRECT(ADDRESS(2+QUOTIENT(ROW()-2,COUNTA('Form Responses 1'!$1:$1)-4),4,,TRUE,"Form Responses 1"))</f>
        <v>45009</v>
      </c>
      <c r="E23" s="85">
        <f ca="1" t="shared" si="0"/>
        <v>5</v>
      </c>
      <c r="F23" s="68" t="str">
        <f ca="1">IF(ISBLANK(A23)," ",INDIRECT(ADDRESS(1,5+MOD(ROW()-2,COUNTA('Form Responses 1'!$1:$1)-4),,TRUE,"Form Responses 1")))</f>
        <v>Gedung Balai Arkiologi Lt.1 [R. Arsib Keuangan]</v>
      </c>
      <c r="G23" s="68" t="str">
        <f ca="1">IF(ISBLANK(A23)," ",INDIRECT(ADDRESS(MATCH(A23,'Form Responses 1'!A:A,0),5+MOD(ROW()-2,COUNTA('Form Responses 1'!$1:$1)-4),,TRUE,"Form Responses 1")))</f>
        <v>BAIK</v>
      </c>
      <c r="H23" s="86" t="str">
        <f ca="1" t="shared" si="1"/>
        <v>Gedung Balai Arkiologi Lt.1</v>
      </c>
      <c r="I23" s="86" t="str">
        <f ca="1" t="shared" si="7"/>
        <v>R. Arsib Keuangan</v>
      </c>
      <c r="J23" s="86" t="str">
        <f ca="1" t="shared" si="2"/>
        <v>CLEANING SERVICE</v>
      </c>
      <c r="K23" s="86">
        <f ca="1" t="array" ref="K23">IFERROR(INDEX(MASTER!B:B,MATCH(G23,MASTER!A:A,0))/100," ")</f>
        <v>0.95</v>
      </c>
      <c r="L23" s="68">
        <f ca="1" t="shared" si="3"/>
        <v>12</v>
      </c>
      <c r="M23" s="68" t="str">
        <f ca="1" t="shared" si="4"/>
        <v>2023 - WEEK 12</v>
      </c>
      <c r="N23" s="68" t="str">
        <f ca="1" t="shared" si="5"/>
        <v>2023 - MONTH 03</v>
      </c>
      <c r="O23" s="86">
        <f ca="1" t="shared" ref="O23:P23" si="32">IFERROR(AVERAGEIF(M:M,M23,$K:$K)," ")</f>
        <v>0.946041666666668</v>
      </c>
      <c r="P23" s="86">
        <f ca="1" t="shared" si="32"/>
        <v>0.946041666666668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12</v>
      </c>
      <c r="AG23" s="68" t="str">
        <f ca="1" t="shared" si="14"/>
        <v>2023 03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45009.6916974537</v>
      </c>
      <c r="B24" s="68" t="str">
        <f ca="1">INDIRECT(ADDRESS(2+QUOTIENT(ROW()-2,COUNTA('Form Responses 1'!$1:$1)-4),2,,TRUE,"Form Responses 1"))</f>
        <v>normalina630@gmail.com</v>
      </c>
      <c r="C24" s="68" t="str">
        <f ca="1">INDIRECT(ADDRESS(2+QUOTIENT(ROW()-2,COUNTA('Form Responses 1'!$1:$1)-4),3,,TRUE,"Form Responses 1"))</f>
        <v>Normalina, Sos</v>
      </c>
      <c r="D24" s="84">
        <f ca="1">INDIRECT(ADDRESS(2+QUOTIENT(ROW()-2,COUNTA('Form Responses 1'!$1:$1)-4),4,,TRUE,"Form Responses 1"))</f>
        <v>45009</v>
      </c>
      <c r="E24" s="85">
        <f ca="1" t="shared" si="0"/>
        <v>5</v>
      </c>
      <c r="F24" s="68" t="str">
        <f ca="1">IF(ISBLANK(A24)," ",INDIRECT(ADDRESS(1,5+MOD(ROW()-2,COUNTA('Form Responses 1'!$1:$1)-4),,TRUE,"Form Responses 1")))</f>
        <v>Gedung Balai Arkiologi Lt.1 [R. Bendahara]</v>
      </c>
      <c r="G24" s="68" t="str">
        <f ca="1">IF(ISBLANK(A24)," ",INDIRECT(ADDRESS(MATCH(A24,'Form Responses 1'!A:A,0),5+MOD(ROW()-2,COUNTA('Form Responses 1'!$1:$1)-4),,TRUE,"Form Responses 1")))</f>
        <v>BAIK</v>
      </c>
      <c r="H24" s="86" t="str">
        <f ca="1" t="shared" si="1"/>
        <v>Gedung Balai Arkiologi Lt.1</v>
      </c>
      <c r="I24" s="86" t="str">
        <f ca="1" t="shared" si="7"/>
        <v>R. Bendahara</v>
      </c>
      <c r="J24" s="86" t="str">
        <f ca="1" t="shared" si="2"/>
        <v>CLEANING SERVICE</v>
      </c>
      <c r="K24" s="86">
        <f ca="1" t="array" ref="K24">IFERROR(INDEX(MASTER!B:B,MATCH(G24,MASTER!A:A,0))/100," ")</f>
        <v>0.95</v>
      </c>
      <c r="L24" s="68">
        <f ca="1" t="shared" si="3"/>
        <v>12</v>
      </c>
      <c r="M24" s="68" t="str">
        <f ca="1" t="shared" si="4"/>
        <v>2023 - WEEK 12</v>
      </c>
      <c r="N24" s="68" t="str">
        <f ca="1" t="shared" si="5"/>
        <v>2023 - MONTH 03</v>
      </c>
      <c r="O24" s="86">
        <f ca="1" t="shared" ref="O24:P24" si="33">IFERROR(AVERAGEIF(M:M,M24,$K:$K)," ")</f>
        <v>0.946041666666668</v>
      </c>
      <c r="P24" s="86">
        <f ca="1" t="shared" si="33"/>
        <v>0.946041666666668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12</v>
      </c>
      <c r="AG24" s="68" t="str">
        <f ca="1" t="shared" si="14"/>
        <v>2023 03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45009.6916974537</v>
      </c>
      <c r="B25" s="68" t="str">
        <f ca="1">INDIRECT(ADDRESS(2+QUOTIENT(ROW()-2,COUNTA('Form Responses 1'!$1:$1)-4),2,,TRUE,"Form Responses 1"))</f>
        <v>normalina630@gmail.com</v>
      </c>
      <c r="C25" s="68" t="str">
        <f ca="1">INDIRECT(ADDRESS(2+QUOTIENT(ROW()-2,COUNTA('Form Responses 1'!$1:$1)-4),3,,TRUE,"Form Responses 1"))</f>
        <v>Normalina, Sos</v>
      </c>
      <c r="D25" s="84">
        <f ca="1">INDIRECT(ADDRESS(2+QUOTIENT(ROW()-2,COUNTA('Form Responses 1'!$1:$1)-4),4,,TRUE,"Form Responses 1"))</f>
        <v>45009</v>
      </c>
      <c r="E25" s="85">
        <f ca="1" t="shared" si="0"/>
        <v>5</v>
      </c>
      <c r="F25" s="68" t="str">
        <f ca="1">IF(ISBLANK(A25)," ",INDIRECT(ADDRESS(1,5+MOD(ROW()-2,COUNTA('Form Responses 1'!$1:$1)-4),,TRUE,"Form Responses 1")))</f>
        <v>Gedung Balai Arkiologi Lt.1 [R. Perpustakaan]</v>
      </c>
      <c r="G25" s="68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Gedung Balai Arkiologi Lt.1</v>
      </c>
      <c r="I25" s="86" t="str">
        <f ca="1" t="shared" si="7"/>
        <v>R. Perpustakaan</v>
      </c>
      <c r="J25" s="86" t="str">
        <f ca="1" t="shared" si="2"/>
        <v>CLEANING SERVICE</v>
      </c>
      <c r="K25" s="86">
        <f ca="1" t="array" ref="K25">IFERROR(INDEX(MASTER!B:B,MATCH(G25,MASTER!A:A,0))/100," ")</f>
        <v>0.95</v>
      </c>
      <c r="L25" s="68">
        <f ca="1" t="shared" si="3"/>
        <v>12</v>
      </c>
      <c r="M25" s="68" t="str">
        <f ca="1" t="shared" si="4"/>
        <v>2023 - WEEK 12</v>
      </c>
      <c r="N25" s="68" t="str">
        <f ca="1" t="shared" si="5"/>
        <v>2023 - MONTH 03</v>
      </c>
      <c r="O25" s="86">
        <f ca="1" t="shared" ref="O25:P25" si="34">IFERROR(AVERAGEIF(M:M,M25,$K:$K)," ")</f>
        <v>0.946041666666668</v>
      </c>
      <c r="P25" s="86">
        <f ca="1" t="shared" si="34"/>
        <v>0.946041666666668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12</v>
      </c>
      <c r="AG25" s="68" t="str">
        <f ca="1" t="shared" si="14"/>
        <v>2023 03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45009.6916974537</v>
      </c>
      <c r="B26" s="68" t="str">
        <f ca="1">INDIRECT(ADDRESS(2+QUOTIENT(ROW()-2,COUNTA('Form Responses 1'!$1:$1)-4),2,,TRUE,"Form Responses 1"))</f>
        <v>normalina630@gmail.com</v>
      </c>
      <c r="C26" s="68" t="str">
        <f ca="1">INDIRECT(ADDRESS(2+QUOTIENT(ROW()-2,COUNTA('Form Responses 1'!$1:$1)-4),3,,TRUE,"Form Responses 1"))</f>
        <v>Normalina, Sos</v>
      </c>
      <c r="D26" s="84">
        <f ca="1">INDIRECT(ADDRESS(2+QUOTIENT(ROW()-2,COUNTA('Form Responses 1'!$1:$1)-4),4,,TRUE,"Form Responses 1"))</f>
        <v>45009</v>
      </c>
      <c r="E26" s="85">
        <f ca="1" t="shared" si="0"/>
        <v>5</v>
      </c>
      <c r="F26" s="68" t="str">
        <f ca="1">IF(ISBLANK(A26)," ",INDIRECT(ADDRESS(1,5+MOD(ROW()-2,COUNTA('Form Responses 1'!$1:$1)-4),,TRUE,"Form Responses 1")))</f>
        <v>Gedung Balai Arkiologi Lt.1 [R. Laktasi &amp; Daicare]</v>
      </c>
      <c r="G26" s="68" t="str">
        <f ca="1">IF(ISBLANK(A26)," ",INDIRECT(ADDRESS(MATCH(A26,'Form Responses 1'!A:A,0),5+MOD(ROW()-2,COUNTA('Form Responses 1'!$1:$1)-4),,TRUE,"Form Responses 1")))</f>
        <v>BAIK</v>
      </c>
      <c r="H26" s="86" t="str">
        <f ca="1" t="shared" si="1"/>
        <v>Gedung Balai Arkiologi Lt.1</v>
      </c>
      <c r="I26" s="86" t="str">
        <f ca="1" t="shared" si="7"/>
        <v>R. Laktasi &amp; Daicare</v>
      </c>
      <c r="J26" s="86" t="str">
        <f ca="1" t="shared" si="2"/>
        <v>CLEANING SERVICE</v>
      </c>
      <c r="K26" s="86">
        <f ca="1" t="array" ref="K26">IFERROR(INDEX(MASTER!B:B,MATCH(G26,MASTER!A:A,0))/100," ")</f>
        <v>0.95</v>
      </c>
      <c r="L26" s="68">
        <f ca="1" t="shared" si="3"/>
        <v>12</v>
      </c>
      <c r="M26" s="68" t="str">
        <f ca="1" t="shared" si="4"/>
        <v>2023 - WEEK 12</v>
      </c>
      <c r="N26" s="68" t="str">
        <f ca="1" t="shared" si="5"/>
        <v>2023 - MONTH 03</v>
      </c>
      <c r="O26" s="86">
        <f ca="1" t="shared" ref="O26:P26" si="35">IFERROR(AVERAGEIF(M:M,M26,$K:$K)," ")</f>
        <v>0.946041666666668</v>
      </c>
      <c r="P26" s="86">
        <f ca="1" t="shared" si="35"/>
        <v>0.946041666666668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12</v>
      </c>
      <c r="AG26" s="68" t="str">
        <f ca="1" t="shared" si="14"/>
        <v>2023 03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45009.6916974537</v>
      </c>
      <c r="B27" s="68" t="str">
        <f ca="1">INDIRECT(ADDRESS(2+QUOTIENT(ROW()-2,COUNTA('Form Responses 1'!$1:$1)-4),2,,TRUE,"Form Responses 1"))</f>
        <v>normalina630@gmail.com</v>
      </c>
      <c r="C27" s="68" t="str">
        <f ca="1">INDIRECT(ADDRESS(2+QUOTIENT(ROW()-2,COUNTA('Form Responses 1'!$1:$1)-4),3,,TRUE,"Form Responses 1"))</f>
        <v>Normalina, Sos</v>
      </c>
      <c r="D27" s="84">
        <f ca="1">INDIRECT(ADDRESS(2+QUOTIENT(ROW()-2,COUNTA('Form Responses 1'!$1:$1)-4),4,,TRUE,"Form Responses 1"))</f>
        <v>45009</v>
      </c>
      <c r="E27" s="85">
        <f ca="1" t="shared" si="0"/>
        <v>5</v>
      </c>
      <c r="F27" s="68" t="str">
        <f ca="1">IF(ISBLANK(A27)," ",INDIRECT(ADDRESS(1,5+MOD(ROW()-2,COUNTA('Form Responses 1'!$1:$1)-4),,TRUE,"Form Responses 1")))</f>
        <v>Gedung Balai Arkiologi Lt.1 [R. Artepak]</v>
      </c>
      <c r="G27" s="68" t="str">
        <f ca="1">IF(ISBLANK(A27)," ",INDIRECT(ADDRESS(MATCH(A27,'Form Responses 1'!A:A,0),5+MOD(ROW()-2,COUNTA('Form Responses 1'!$1:$1)-4),,TRUE,"Form Responses 1")))</f>
        <v>BAIK</v>
      </c>
      <c r="H27" s="86" t="str">
        <f ca="1" t="shared" si="1"/>
        <v>Gedung Balai Arkiologi Lt.1</v>
      </c>
      <c r="I27" s="86" t="str">
        <f ca="1" t="shared" si="7"/>
        <v>R. Artepak</v>
      </c>
      <c r="J27" s="86" t="str">
        <f ca="1" t="shared" si="2"/>
        <v>CLEANING SERVICE</v>
      </c>
      <c r="K27" s="86">
        <f ca="1" t="array" ref="K27">IFERROR(INDEX(MASTER!B:B,MATCH(G27,MASTER!A:A,0))/100," ")</f>
        <v>0.95</v>
      </c>
      <c r="L27" s="68">
        <f ca="1" t="shared" si="3"/>
        <v>12</v>
      </c>
      <c r="M27" s="68" t="str">
        <f ca="1" t="shared" si="4"/>
        <v>2023 - WEEK 12</v>
      </c>
      <c r="N27" s="68" t="str">
        <f ca="1" t="shared" si="5"/>
        <v>2023 - MONTH 03</v>
      </c>
      <c r="O27" s="86">
        <f ca="1" t="shared" ref="O27:P27" si="36">IFERROR(AVERAGEIF(M:M,M27,$K:$K)," ")</f>
        <v>0.946041666666668</v>
      </c>
      <c r="P27" s="86">
        <f ca="1" t="shared" si="36"/>
        <v>0.946041666666668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12</v>
      </c>
      <c r="AG27" s="68" t="str">
        <f ca="1" t="shared" si="14"/>
        <v>2023 03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45009.6916974537</v>
      </c>
      <c r="B28" s="68" t="str">
        <f ca="1">INDIRECT(ADDRESS(2+QUOTIENT(ROW()-2,COUNTA('Form Responses 1'!$1:$1)-4),2,,TRUE,"Form Responses 1"))</f>
        <v>normalina630@gmail.com</v>
      </c>
      <c r="C28" s="68" t="str">
        <f ca="1">INDIRECT(ADDRESS(2+QUOTIENT(ROW()-2,COUNTA('Form Responses 1'!$1:$1)-4),3,,TRUE,"Form Responses 1"))</f>
        <v>Normalina, Sos</v>
      </c>
      <c r="D28" s="84">
        <f ca="1">INDIRECT(ADDRESS(2+QUOTIENT(ROW()-2,COUNTA('Form Responses 1'!$1:$1)-4),4,,TRUE,"Form Responses 1"))</f>
        <v>45009</v>
      </c>
      <c r="E28" s="85">
        <f ca="1" t="shared" si="0"/>
        <v>5</v>
      </c>
      <c r="F28" s="68" t="str">
        <f ca="1">IF(ISBLANK(A28)," ",INDIRECT(ADDRESS(1,5+MOD(ROW()-2,COUNTA('Form Responses 1'!$1:$1)-4),,TRUE,"Form Responses 1")))</f>
        <v>Gedung Balai Arkiologi Lt.1 [R. Lap / Analis]</v>
      </c>
      <c r="G28" s="68" t="str">
        <f ca="1">IF(ISBLANK(A28)," ",INDIRECT(ADDRESS(MATCH(A28,'Form Responses 1'!A:A,0),5+MOD(ROW()-2,COUNTA('Form Responses 1'!$1:$1)-4),,TRUE,"Form Responses 1")))</f>
        <v>BAIK</v>
      </c>
      <c r="H28" s="86" t="str">
        <f ca="1" t="shared" si="1"/>
        <v>Gedung Balai Arkiologi Lt.1</v>
      </c>
      <c r="I28" s="86" t="str">
        <f ca="1" t="shared" si="7"/>
        <v>R. Lap / Analis</v>
      </c>
      <c r="J28" s="86" t="str">
        <f ca="1" t="shared" si="2"/>
        <v>CLEANING SERVICE</v>
      </c>
      <c r="K28" s="86">
        <f ca="1" t="array" ref="K28">IFERROR(INDEX(MASTER!B:B,MATCH(G28,MASTER!A:A,0))/100," ")</f>
        <v>0.95</v>
      </c>
      <c r="L28" s="68">
        <f ca="1" t="shared" si="3"/>
        <v>12</v>
      </c>
      <c r="M28" s="68" t="str">
        <f ca="1" t="shared" si="4"/>
        <v>2023 - WEEK 12</v>
      </c>
      <c r="N28" s="68" t="str">
        <f ca="1" t="shared" si="5"/>
        <v>2023 - MONTH 03</v>
      </c>
      <c r="O28" s="86">
        <f ca="1" t="shared" ref="O28:P28" si="37">IFERROR(AVERAGEIF(M:M,M28,$K:$K)," ")</f>
        <v>0.946041666666668</v>
      </c>
      <c r="P28" s="86">
        <f ca="1" t="shared" si="37"/>
        <v>0.946041666666668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12</v>
      </c>
      <c r="AG28" s="68" t="str">
        <f ca="1" t="shared" si="14"/>
        <v>2023 03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45009.6916974537</v>
      </c>
      <c r="B29" s="68" t="str">
        <f ca="1">INDIRECT(ADDRESS(2+QUOTIENT(ROW()-2,COUNTA('Form Responses 1'!$1:$1)-4),2,,TRUE,"Form Responses 1"))</f>
        <v>normalina630@gmail.com</v>
      </c>
      <c r="C29" s="68" t="str">
        <f ca="1">INDIRECT(ADDRESS(2+QUOTIENT(ROW()-2,COUNTA('Form Responses 1'!$1:$1)-4),3,,TRUE,"Form Responses 1"))</f>
        <v>Normalina, Sos</v>
      </c>
      <c r="D29" s="84">
        <f ca="1">INDIRECT(ADDRESS(2+QUOTIENT(ROW()-2,COUNTA('Form Responses 1'!$1:$1)-4),4,,TRUE,"Form Responses 1"))</f>
        <v>45009</v>
      </c>
      <c r="E29" s="85">
        <f ca="1" t="shared" si="0"/>
        <v>5</v>
      </c>
      <c r="F29" s="68" t="str">
        <f ca="1">IF(ISBLANK(A29)," ",INDIRECT(ADDRESS(1,5+MOD(ROW()-2,COUNTA('Form Responses 1'!$1:$1)-4),,TRUE,"Form Responses 1")))</f>
        <v>Gedung Balai Arkiologi Lt.1 [Mushollah]</v>
      </c>
      <c r="G29" s="68" t="str">
        <f ca="1">IF(ISBLANK(A29)," ",INDIRECT(ADDRESS(MATCH(A29,'Form Responses 1'!A:A,0),5+MOD(ROW()-2,COUNTA('Form Responses 1'!$1:$1)-4),,TRUE,"Form Responses 1")))</f>
        <v>BAIK</v>
      </c>
      <c r="H29" s="86" t="str">
        <f ca="1" t="shared" si="1"/>
        <v>Gedung Balai Arkiologi Lt.1</v>
      </c>
      <c r="I29" s="86" t="str">
        <f ca="1" t="shared" si="7"/>
        <v>Mushollah</v>
      </c>
      <c r="J29" s="86" t="str">
        <f ca="1" t="shared" si="2"/>
        <v>CLEANING SERVICE</v>
      </c>
      <c r="K29" s="86">
        <f ca="1" t="array" ref="K29">IFERROR(INDEX(MASTER!B:B,MATCH(G29,MASTER!A:A,0))/100," ")</f>
        <v>0.95</v>
      </c>
      <c r="L29" s="68">
        <f ca="1" t="shared" si="3"/>
        <v>12</v>
      </c>
      <c r="M29" s="68" t="str">
        <f ca="1" t="shared" si="4"/>
        <v>2023 - WEEK 12</v>
      </c>
      <c r="N29" s="68" t="str">
        <f ca="1" t="shared" si="5"/>
        <v>2023 - MONTH 03</v>
      </c>
      <c r="O29" s="86">
        <f ca="1" t="shared" ref="O29:P29" si="38">IFERROR(AVERAGEIF(M:M,M29,$K:$K)," ")</f>
        <v>0.946041666666668</v>
      </c>
      <c r="P29" s="86">
        <f ca="1" t="shared" si="38"/>
        <v>0.946041666666668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12</v>
      </c>
      <c r="AG29" s="68" t="str">
        <f ca="1" t="shared" si="14"/>
        <v>2023 03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45009.6916974537</v>
      </c>
      <c r="B30" s="68" t="str">
        <f ca="1">INDIRECT(ADDRESS(2+QUOTIENT(ROW()-2,COUNTA('Form Responses 1'!$1:$1)-4),2,,TRUE,"Form Responses 1"))</f>
        <v>normalina630@gmail.com</v>
      </c>
      <c r="C30" s="68" t="str">
        <f ca="1">INDIRECT(ADDRESS(2+QUOTIENT(ROW()-2,COUNTA('Form Responses 1'!$1:$1)-4),3,,TRUE,"Form Responses 1"))</f>
        <v>Normalina, Sos</v>
      </c>
      <c r="D30" s="84">
        <f ca="1">INDIRECT(ADDRESS(2+QUOTIENT(ROW()-2,COUNTA('Form Responses 1'!$1:$1)-4),4,,TRUE,"Form Responses 1"))</f>
        <v>45009</v>
      </c>
      <c r="E30" s="85">
        <f ca="1" t="shared" si="0"/>
        <v>5</v>
      </c>
      <c r="F30" s="68" t="str">
        <f ca="1">IF(ISBLANK(A30)," ",INDIRECT(ADDRESS(1,5+MOD(ROW()-2,COUNTA('Form Responses 1'!$1:$1)-4),,TRUE,"Form Responses 1")))</f>
        <v>Gedung Balai Arkiologi Lt.1 [Pantry]</v>
      </c>
      <c r="G30" s="68" t="str">
        <f ca="1">IF(ISBLANK(A30)," ",INDIRECT(ADDRESS(MATCH(A30,'Form Responses 1'!A:A,0),5+MOD(ROW()-2,COUNTA('Form Responses 1'!$1:$1)-4),,TRUE,"Form Responses 1")))</f>
        <v>BAIK</v>
      </c>
      <c r="H30" s="86" t="str">
        <f ca="1" t="shared" si="1"/>
        <v>Gedung Balai Arkiologi Lt.1</v>
      </c>
      <c r="I30" s="86" t="str">
        <f ca="1" t="shared" si="7"/>
        <v>Pantry</v>
      </c>
      <c r="J30" s="86" t="str">
        <f ca="1" t="shared" si="2"/>
        <v>CLEANING SERVICE</v>
      </c>
      <c r="K30" s="86">
        <f ca="1" t="array" ref="K30">IFERROR(INDEX(MASTER!B:B,MATCH(G30,MASTER!A:A,0))/100," ")</f>
        <v>0.95</v>
      </c>
      <c r="L30" s="68">
        <f ca="1" t="shared" si="3"/>
        <v>12</v>
      </c>
      <c r="M30" s="68" t="str">
        <f ca="1" t="shared" si="4"/>
        <v>2023 - WEEK 12</v>
      </c>
      <c r="N30" s="68" t="str">
        <f ca="1" t="shared" si="5"/>
        <v>2023 - MONTH 03</v>
      </c>
      <c r="O30" s="86">
        <f ca="1" t="shared" ref="O30:P30" si="39">IFERROR(AVERAGEIF(M:M,M30,$K:$K)," ")</f>
        <v>0.946041666666668</v>
      </c>
      <c r="P30" s="86">
        <f ca="1" t="shared" si="39"/>
        <v>0.946041666666668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12</v>
      </c>
      <c r="AG30" s="68" t="str">
        <f ca="1" t="shared" si="14"/>
        <v>2023 03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45009.6916974537</v>
      </c>
      <c r="B31" s="68" t="str">
        <f ca="1">INDIRECT(ADDRESS(2+QUOTIENT(ROW()-2,COUNTA('Form Responses 1'!$1:$1)-4),2,,TRUE,"Form Responses 1"))</f>
        <v>normalina630@gmail.com</v>
      </c>
      <c r="C31" s="68" t="str">
        <f ca="1">INDIRECT(ADDRESS(2+QUOTIENT(ROW()-2,COUNTA('Form Responses 1'!$1:$1)-4),3,,TRUE,"Form Responses 1"))</f>
        <v>Normalina, Sos</v>
      </c>
      <c r="D31" s="84">
        <f ca="1">INDIRECT(ADDRESS(2+QUOTIENT(ROW()-2,COUNTA('Form Responses 1'!$1:$1)-4),4,,TRUE,"Form Responses 1"))</f>
        <v>45009</v>
      </c>
      <c r="E31" s="85">
        <f ca="1" t="shared" si="0"/>
        <v>5</v>
      </c>
      <c r="F31" s="68" t="str">
        <f ca="1">IF(ISBLANK(A31)," ",INDIRECT(ADDRESS(1,5+MOD(ROW()-2,COUNTA('Form Responses 1'!$1:$1)-4),,TRUE,"Form Responses 1")))</f>
        <v>Gedung Balai Arkiologi Lt.1 [Toilet Pria / Wanita &amp; Disabilitas]</v>
      </c>
      <c r="G31" s="68" t="str">
        <f ca="1">IF(ISBLANK(A31)," ",INDIRECT(ADDRESS(MATCH(A31,'Form Responses 1'!A:A,0),5+MOD(ROW()-2,COUNTA('Form Responses 1'!$1:$1)-4),,TRUE,"Form Responses 1")))</f>
        <v>BAIK</v>
      </c>
      <c r="H31" s="86" t="str">
        <f ca="1" t="shared" si="1"/>
        <v>Gedung Balai Arkiologi Lt.1</v>
      </c>
      <c r="I31" s="86" t="str">
        <f ca="1" t="shared" si="7"/>
        <v>Toilet Pria / Wanita &amp; Disabilitas</v>
      </c>
      <c r="J31" s="86" t="str">
        <f ca="1" t="shared" si="2"/>
        <v>CLEANING SERVICE</v>
      </c>
      <c r="K31" s="86">
        <f ca="1" t="array" ref="K31">IFERROR(INDEX(MASTER!B:B,MATCH(G31,MASTER!A:A,0))/100," ")</f>
        <v>0.95</v>
      </c>
      <c r="L31" s="68">
        <f ca="1" t="shared" si="3"/>
        <v>12</v>
      </c>
      <c r="M31" s="68" t="str">
        <f ca="1" t="shared" si="4"/>
        <v>2023 - WEEK 12</v>
      </c>
      <c r="N31" s="68" t="str">
        <f ca="1" t="shared" si="5"/>
        <v>2023 - MONTH 03</v>
      </c>
      <c r="O31" s="86">
        <f ca="1" t="shared" ref="O31:P31" si="40">IFERROR(AVERAGEIF(M:M,M31,$K:$K)," ")</f>
        <v>0.946041666666668</v>
      </c>
      <c r="P31" s="86">
        <f ca="1" t="shared" si="40"/>
        <v>0.946041666666668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12</v>
      </c>
      <c r="AG31" s="68" t="str">
        <f ca="1" t="shared" si="14"/>
        <v>2023 03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45009.6916974537</v>
      </c>
      <c r="B32" s="68" t="str">
        <f ca="1">INDIRECT(ADDRESS(2+QUOTIENT(ROW()-2,COUNTA('Form Responses 1'!$1:$1)-4),2,,TRUE,"Form Responses 1"))</f>
        <v>normalina630@gmail.com</v>
      </c>
      <c r="C32" s="68" t="str">
        <f ca="1">INDIRECT(ADDRESS(2+QUOTIENT(ROW()-2,COUNTA('Form Responses 1'!$1:$1)-4),3,,TRUE,"Form Responses 1"))</f>
        <v>Normalina, Sos</v>
      </c>
      <c r="D32" s="84">
        <f ca="1">INDIRECT(ADDRESS(2+QUOTIENT(ROW()-2,COUNTA('Form Responses 1'!$1:$1)-4),4,,TRUE,"Form Responses 1"))</f>
        <v>45009</v>
      </c>
      <c r="E32" s="85">
        <f ca="1" t="shared" si="0"/>
        <v>5</v>
      </c>
      <c r="F32" s="68" t="str">
        <f ca="1">IF(ISBLANK(A32)," ",INDIRECT(ADDRESS(1,5+MOD(ROW()-2,COUNTA('Form Responses 1'!$1:$1)-4),,TRUE,"Form Responses 1")))</f>
        <v>Halaman [Taman 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6" t="str">
        <f ca="1" t="shared" si="1"/>
        <v>Halaman</v>
      </c>
      <c r="I32" s="86" t="str">
        <f ca="1" t="shared" si="7"/>
        <v>Taman </v>
      </c>
      <c r="J32" s="86" t="str">
        <f ca="1" t="shared" si="2"/>
        <v>CLEANING SERVICE</v>
      </c>
      <c r="K32" s="86">
        <f ca="1" t="array" ref="K32">IFERROR(INDEX(MASTER!B:B,MATCH(G32,MASTER!A:A,0))/100," ")</f>
        <v>0.89</v>
      </c>
      <c r="L32" s="68">
        <f ca="1" t="shared" si="3"/>
        <v>12</v>
      </c>
      <c r="M32" s="68" t="str">
        <f ca="1" t="shared" si="4"/>
        <v>2023 - WEEK 12</v>
      </c>
      <c r="N32" s="68" t="str">
        <f ca="1" t="shared" si="5"/>
        <v>2023 - MONTH 03</v>
      </c>
      <c r="O32" s="86">
        <f ca="1" t="shared" ref="O32:P32" si="41">IFERROR(AVERAGEIF(M:M,M32,$K:$K)," ")</f>
        <v>0.946041666666668</v>
      </c>
      <c r="P32" s="86">
        <f ca="1" t="shared" si="41"/>
        <v>0.946041666666668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12</v>
      </c>
      <c r="AG32" s="68" t="str">
        <f ca="1" t="shared" si="14"/>
        <v>2023 03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45009.6916974537</v>
      </c>
      <c r="B33" s="68" t="str">
        <f ca="1">INDIRECT(ADDRESS(2+QUOTIENT(ROW()-2,COUNTA('Form Responses 1'!$1:$1)-4),2,,TRUE,"Form Responses 1"))</f>
        <v>normalina630@gmail.com</v>
      </c>
      <c r="C33" s="68" t="str">
        <f ca="1">INDIRECT(ADDRESS(2+QUOTIENT(ROW()-2,COUNTA('Form Responses 1'!$1:$1)-4),3,,TRUE,"Form Responses 1"))</f>
        <v>Normalina, Sos</v>
      </c>
      <c r="D33" s="84">
        <f ca="1">INDIRECT(ADDRESS(2+QUOTIENT(ROW()-2,COUNTA('Form Responses 1'!$1:$1)-4),4,,TRUE,"Form Responses 1"))</f>
        <v>45009</v>
      </c>
      <c r="E33" s="85">
        <f ca="1" t="shared" si="0"/>
        <v>5</v>
      </c>
      <c r="F33" s="68" t="str">
        <f ca="1">IF(ISBLANK(A33)," ",INDIRECT(ADDRESS(1,5+MOD(ROW()-2,COUNTA('Form Responses 1'!$1:$1)-4),,TRUE,"Form Responses 1")))</f>
        <v>Halaman [Parkir Motor ]</v>
      </c>
      <c r="G33" s="68" t="str">
        <f ca="1">IF(ISBLANK(A33)," ",INDIRECT(ADDRESS(MATCH(A33,'Form Responses 1'!A:A,0),5+MOD(ROW()-2,COUNTA('Form Responses 1'!$1:$1)-4),,TRUE,"Form Responses 1")))</f>
        <v>KURANG BAIK</v>
      </c>
      <c r="H33" s="86" t="str">
        <f ca="1" t="shared" si="1"/>
        <v>Halaman</v>
      </c>
      <c r="I33" s="86" t="str">
        <f ca="1" t="shared" si="7"/>
        <v>Parkir Motor </v>
      </c>
      <c r="J33" s="86" t="str">
        <f ca="1" t="shared" si="2"/>
        <v>CLEANING SERVICE</v>
      </c>
      <c r="K33" s="86">
        <f ca="1" t="array" ref="K33">IFERROR(INDEX(MASTER!B:B,MATCH(G33,MASTER!A:A,0))/100," ")</f>
        <v>0.74</v>
      </c>
      <c r="L33" s="68">
        <f ca="1" t="shared" si="3"/>
        <v>12</v>
      </c>
      <c r="M33" s="68" t="str">
        <f ca="1" t="shared" si="4"/>
        <v>2023 - WEEK 12</v>
      </c>
      <c r="N33" s="68" t="str">
        <f ca="1" t="shared" si="5"/>
        <v>2023 - MONTH 03</v>
      </c>
      <c r="O33" s="86">
        <f ca="1" t="shared" ref="O33:P33" si="42">IFERROR(AVERAGEIF(M:M,M33,$K:$K)," ")</f>
        <v>0.946041666666668</v>
      </c>
      <c r="P33" s="86">
        <f ca="1" t="shared" si="42"/>
        <v>0.946041666666668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12</v>
      </c>
      <c r="AG33" s="68" t="str">
        <f ca="1" t="shared" si="14"/>
        <v>2023 03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45009.6916974537</v>
      </c>
      <c r="B34" s="68" t="str">
        <f ca="1">INDIRECT(ADDRESS(2+QUOTIENT(ROW()-2,COUNTA('Form Responses 1'!$1:$1)-4),2,,TRUE,"Form Responses 1"))</f>
        <v>normalina630@gmail.com</v>
      </c>
      <c r="C34" s="68" t="str">
        <f ca="1">INDIRECT(ADDRESS(2+QUOTIENT(ROW()-2,COUNTA('Form Responses 1'!$1:$1)-4),3,,TRUE,"Form Responses 1"))</f>
        <v>Normalina, Sos</v>
      </c>
      <c r="D34" s="84">
        <f ca="1">INDIRECT(ADDRESS(2+QUOTIENT(ROW()-2,COUNTA('Form Responses 1'!$1:$1)-4),4,,TRUE,"Form Responses 1"))</f>
        <v>45009</v>
      </c>
      <c r="E34" s="85">
        <f ca="1" t="shared" si="0"/>
        <v>5</v>
      </c>
      <c r="F34" s="68" t="str">
        <f ca="1">IF(ISBLANK(A34)," ",INDIRECT(ADDRESS(1,5+MOD(ROW()-2,COUNTA('Form Responses 1'!$1:$1)-4),,TRUE,"Form Responses 1")))</f>
        <v>Halaman [Parkir Mobil]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6" t="str">
        <f ca="1" t="shared" si="1"/>
        <v>Halaman</v>
      </c>
      <c r="I34" s="86" t="str">
        <f ca="1" t="shared" si="7"/>
        <v>Parkir Mobil</v>
      </c>
      <c r="J34" s="86" t="str">
        <f ca="1" t="shared" si="2"/>
        <v>CLEANING SERVICE</v>
      </c>
      <c r="K34" s="86">
        <f ca="1" t="array" ref="K34">IFERROR(INDEX(MASTER!B:B,MATCH(G34,MASTER!A:A,0))/100," ")</f>
        <v>0.89</v>
      </c>
      <c r="L34" s="68">
        <f ca="1" t="shared" si="3"/>
        <v>12</v>
      </c>
      <c r="M34" s="68" t="str">
        <f ca="1" t="shared" si="4"/>
        <v>2023 - WEEK 12</v>
      </c>
      <c r="N34" s="68" t="str">
        <f ca="1" t="shared" si="5"/>
        <v>2023 - MONTH 03</v>
      </c>
      <c r="O34" s="86">
        <f ca="1" t="shared" ref="O34:P34" si="43">IFERROR(AVERAGEIF(M:M,M34,$K:$K)," ")</f>
        <v>0.946041666666668</v>
      </c>
      <c r="P34" s="86">
        <f ca="1" t="shared" si="43"/>
        <v>0.946041666666668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12</v>
      </c>
      <c r="AG34" s="68" t="str">
        <f ca="1" t="shared" si="14"/>
        <v>2023 03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45009.6916974537</v>
      </c>
      <c r="B35" s="68" t="str">
        <f ca="1">INDIRECT(ADDRESS(2+QUOTIENT(ROW()-2,COUNTA('Form Responses 1'!$1:$1)-4),2,,TRUE,"Form Responses 1"))</f>
        <v>normalina630@gmail.com</v>
      </c>
      <c r="C35" s="68" t="str">
        <f ca="1">INDIRECT(ADDRESS(2+QUOTIENT(ROW()-2,COUNTA('Form Responses 1'!$1:$1)-4),3,,TRUE,"Form Responses 1"))</f>
        <v>Normalina, Sos</v>
      </c>
      <c r="D35" s="84">
        <f ca="1">INDIRECT(ADDRESS(2+QUOTIENT(ROW()-2,COUNTA('Form Responses 1'!$1:$1)-4),4,,TRUE,"Form Responses 1"))</f>
        <v>45009</v>
      </c>
      <c r="E35" s="85">
        <f ca="1" t="shared" si="0"/>
        <v>5</v>
      </c>
      <c r="F35" s="68" t="str">
        <f ca="1">IF(ISBLANK(A35)," ",INDIRECT(ADDRESS(1,5+MOD(ROW()-2,COUNTA('Form Responses 1'!$1:$1)-4),,TRUE,"Form Responses 1")))</f>
        <v>Halaman [Halaman depan]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6" t="str">
        <f ca="1" t="shared" si="1"/>
        <v>Halaman</v>
      </c>
      <c r="I35" s="86" t="str">
        <f ca="1" t="shared" si="7"/>
        <v>Halaman depan</v>
      </c>
      <c r="J35" s="86" t="str">
        <f ca="1" t="shared" si="2"/>
        <v>CLEANING SERVICE</v>
      </c>
      <c r="K35" s="86">
        <f ca="1" t="array" ref="K35">IFERROR(INDEX(MASTER!B:B,MATCH(G35,MASTER!A:A,0))/100," ")</f>
        <v>0.89</v>
      </c>
      <c r="L35" s="68">
        <f ca="1" t="shared" si="3"/>
        <v>12</v>
      </c>
      <c r="M35" s="68" t="str">
        <f ca="1" t="shared" si="4"/>
        <v>2023 - WEEK 12</v>
      </c>
      <c r="N35" s="68" t="str">
        <f ca="1" t="shared" si="5"/>
        <v>2023 - MONTH 03</v>
      </c>
      <c r="O35" s="86">
        <f ca="1" t="shared" ref="O35:P35" si="44">IFERROR(AVERAGEIF(M:M,M35,$K:$K)," ")</f>
        <v>0.946041666666668</v>
      </c>
      <c r="P35" s="86">
        <f ca="1" t="shared" si="44"/>
        <v>0.946041666666668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12</v>
      </c>
      <c r="AG35" s="68" t="str">
        <f ca="1" t="shared" si="14"/>
        <v>2023 03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45009.6916974537</v>
      </c>
      <c r="B36" s="68" t="str">
        <f ca="1">INDIRECT(ADDRESS(2+QUOTIENT(ROW()-2,COUNTA('Form Responses 1'!$1:$1)-4),2,,TRUE,"Form Responses 1"))</f>
        <v>normalina630@gmail.com</v>
      </c>
      <c r="C36" s="68" t="str">
        <f ca="1">INDIRECT(ADDRESS(2+QUOTIENT(ROW()-2,COUNTA('Form Responses 1'!$1:$1)-4),3,,TRUE,"Form Responses 1"))</f>
        <v>Normalina, Sos</v>
      </c>
      <c r="D36" s="84">
        <f ca="1">INDIRECT(ADDRESS(2+QUOTIENT(ROW()-2,COUNTA('Form Responses 1'!$1:$1)-4),4,,TRUE,"Form Responses 1"))</f>
        <v>45009</v>
      </c>
      <c r="E36" s="85">
        <f ca="1" t="shared" si="0"/>
        <v>5</v>
      </c>
      <c r="F36" s="68" t="str">
        <f ca="1">IF(ISBLANK(A36)," ",INDIRECT(ADDRESS(1,5+MOD(ROW()-2,COUNTA('Form Responses 1'!$1:$1)-4),,TRUE,"Form Responses 1")))</f>
        <v>Halaman [ samping dan belakang]</v>
      </c>
      <c r="G36" s="68" t="str">
        <f ca="1">IF(ISBLANK(A36)," ",INDIRECT(ADDRESS(MATCH(A36,'Form Responses 1'!A:A,0),5+MOD(ROW()-2,COUNTA('Form Responses 1'!$1:$1)-4),,TRUE,"Form Responses 1")))</f>
        <v>CUKUP BAIK</v>
      </c>
      <c r="H36" s="86" t="str">
        <f ca="1" t="shared" si="1"/>
        <v>Halaman</v>
      </c>
      <c r="I36" s="86" t="str">
        <f ca="1" t="shared" si="7"/>
        <v> samping dan belakang</v>
      </c>
      <c r="J36" s="86" t="str">
        <f ca="1" t="shared" si="2"/>
        <v>CLEANING SERVICE</v>
      </c>
      <c r="K36" s="86">
        <f ca="1" t="array" ref="K36">IFERROR(INDEX(MASTER!B:B,MATCH(G36,MASTER!A:A,0))/100," ")</f>
        <v>0.89</v>
      </c>
      <c r="L36" s="68">
        <f ca="1" t="shared" si="3"/>
        <v>12</v>
      </c>
      <c r="M36" s="68" t="str">
        <f ca="1" t="shared" si="4"/>
        <v>2023 - WEEK 12</v>
      </c>
      <c r="N36" s="68" t="str">
        <f ca="1" t="shared" si="5"/>
        <v>2023 - MONTH 03</v>
      </c>
      <c r="O36" s="86">
        <f ca="1" t="shared" ref="O36:P36" si="45">IFERROR(AVERAGEIF(M:M,M36,$K:$K)," ")</f>
        <v>0.946041666666668</v>
      </c>
      <c r="P36" s="86">
        <f ca="1" t="shared" si="45"/>
        <v>0.946041666666668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12</v>
      </c>
      <c r="AG36" s="68" t="str">
        <f ca="1" t="shared" si="14"/>
        <v>2023 03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45009.6916974537</v>
      </c>
      <c r="B37" s="68" t="str">
        <f ca="1">INDIRECT(ADDRESS(2+QUOTIENT(ROW()-2,COUNTA('Form Responses 1'!$1:$1)-4),2,,TRUE,"Form Responses 1"))</f>
        <v>normalina630@gmail.com</v>
      </c>
      <c r="C37" s="68" t="str">
        <f ca="1">INDIRECT(ADDRESS(2+QUOTIENT(ROW()-2,COUNTA('Form Responses 1'!$1:$1)-4),3,,TRUE,"Form Responses 1"))</f>
        <v>Normalina, Sos</v>
      </c>
      <c r="D37" s="84">
        <f ca="1">INDIRECT(ADDRESS(2+QUOTIENT(ROW()-2,COUNTA('Form Responses 1'!$1:$1)-4),4,,TRUE,"Form Responses 1"))</f>
        <v>45009</v>
      </c>
      <c r="E37" s="85">
        <f ca="1" t="shared" si="0"/>
        <v>5</v>
      </c>
      <c r="F37" s="68" t="str">
        <f ca="1">IF(ISBLANK(A37)," ",INDIRECT(ADDRESS(1,5+MOD(ROW()-2,COUNTA('Form Responses 1'!$1:$1)-4),,TRUE,"Form Responses 1")))</f>
        <v>Halaman [TPS]</v>
      </c>
      <c r="G37" s="68" t="str">
        <f ca="1">IF(ISBLANK(A37)," ",INDIRECT(ADDRESS(MATCH(A37,'Form Responses 1'!A:A,0),5+MOD(ROW()-2,COUNTA('Form Responses 1'!$1:$1)-4),,TRUE,"Form Responses 1")))</f>
        <v>BAIK</v>
      </c>
      <c r="H37" s="86" t="str">
        <f ca="1" t="shared" si="1"/>
        <v>Halaman</v>
      </c>
      <c r="I37" s="86" t="str">
        <f ca="1" t="shared" si="7"/>
        <v>TPS</v>
      </c>
      <c r="J37" s="86" t="str">
        <f ca="1" t="shared" si="2"/>
        <v>CLEANING SERVICE</v>
      </c>
      <c r="K37" s="86">
        <f ca="1" t="array" ref="K37">IFERROR(INDEX(MASTER!B:B,MATCH(G37,MASTER!A:A,0))/100," ")</f>
        <v>0.95</v>
      </c>
      <c r="L37" s="68">
        <f ca="1" t="shared" si="3"/>
        <v>12</v>
      </c>
      <c r="M37" s="68" t="str">
        <f ca="1" t="shared" si="4"/>
        <v>2023 - WEEK 12</v>
      </c>
      <c r="N37" s="68" t="str">
        <f ca="1" t="shared" si="5"/>
        <v>2023 - MONTH 03</v>
      </c>
      <c r="O37" s="86">
        <f ca="1" t="shared" ref="O37:P37" si="46">IFERROR(AVERAGEIF(M:M,M37,$K:$K)," ")</f>
        <v>0.946041666666668</v>
      </c>
      <c r="P37" s="86">
        <f ca="1" t="shared" si="46"/>
        <v>0.946041666666668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12</v>
      </c>
      <c r="AG37" s="68" t="str">
        <f ca="1" t="shared" si="14"/>
        <v>2023 03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45009.7097832407</v>
      </c>
      <c r="B38" s="68" t="str">
        <f ca="1">INDIRECT(ADDRESS(2+QUOTIENT(ROW()-2,COUNTA('Form Responses 1'!$1:$1)-4),2,,TRUE,"Form Responses 1"))</f>
        <v>normalina630@gmail.com</v>
      </c>
      <c r="C38" s="68" t="str">
        <f ca="1">INDIRECT(ADDRESS(2+QUOTIENT(ROW()-2,COUNTA('Form Responses 1'!$1:$1)-4),3,,TRUE,"Form Responses 1"))</f>
        <v>Normalina, S.Sos</v>
      </c>
      <c r="D38" s="84">
        <f ca="1">INDIRECT(ADDRESS(2+QUOTIENT(ROW()-2,COUNTA('Form Responses 1'!$1:$1)-4),4,,TRUE,"Form Responses 1"))</f>
        <v>45009</v>
      </c>
      <c r="E38" s="85">
        <f ca="1" t="shared" si="0"/>
        <v>5</v>
      </c>
      <c r="F38" s="68" t="str">
        <f ca="1">IF(ISBLANK(A38)," ",INDIRECT(ADDRESS(1,5+MOD(ROW()-2,COUNTA('Form Responses 1'!$1:$1)-4),,TRUE,"Form Responses 1")))</f>
        <v>Security [Security Functions]</v>
      </c>
      <c r="G38" s="68" t="str">
        <f ca="1">IF(ISBLANK(A38)," ",INDIRECT(ADDRESS(MATCH(A38,'Form Responses 1'!A:A,0),5+MOD(ROW()-2,COUNTA('Form Responses 1'!$1:$1)-4),,TRUE,"Form Responses 1")))</f>
        <v>BAIK</v>
      </c>
      <c r="H38" s="86" t="str">
        <f ca="1" t="shared" si="1"/>
        <v>Security</v>
      </c>
      <c r="I38" s="86" t="str">
        <f ca="1" t="shared" si="7"/>
        <v>Security Functions</v>
      </c>
      <c r="J38" s="86" t="str">
        <f ca="1" t="shared" si="2"/>
        <v>SECURITY SERVICE</v>
      </c>
      <c r="K38" s="86">
        <f ca="1" t="array" ref="K38">IFERROR(INDEX(MASTER!B:B,MATCH(G38,MASTER!A:A,0))/100," ")</f>
        <v>0.95</v>
      </c>
      <c r="L38" s="68">
        <f ca="1" t="shared" si="3"/>
        <v>12</v>
      </c>
      <c r="M38" s="68" t="str">
        <f ca="1" t="shared" si="4"/>
        <v>2023 - WEEK 12</v>
      </c>
      <c r="N38" s="68" t="str">
        <f ca="1" t="shared" si="5"/>
        <v>2023 - MONTH 03</v>
      </c>
      <c r="O38" s="86">
        <f ca="1" t="shared" ref="O38:P38" si="47">IFERROR(AVERAGEIF(M:M,M38,$K:$K)," ")</f>
        <v>0.946041666666668</v>
      </c>
      <c r="P38" s="86">
        <f ca="1" t="shared" si="47"/>
        <v>0.946041666666668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12</v>
      </c>
      <c r="AG38" s="68" t="str">
        <f ca="1" t="shared" si="14"/>
        <v>2023 03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45009.7097832407</v>
      </c>
      <c r="B39" s="68" t="str">
        <f ca="1">INDIRECT(ADDRESS(2+QUOTIENT(ROW()-2,COUNTA('Form Responses 1'!$1:$1)-4),2,,TRUE,"Form Responses 1"))</f>
        <v>normalina630@gmail.com</v>
      </c>
      <c r="C39" s="68" t="str">
        <f ca="1">INDIRECT(ADDRESS(2+QUOTIENT(ROW()-2,COUNTA('Form Responses 1'!$1:$1)-4),3,,TRUE,"Form Responses 1"))</f>
        <v>Normalina, S.Sos</v>
      </c>
      <c r="D39" s="84">
        <f ca="1">INDIRECT(ADDRESS(2+QUOTIENT(ROW()-2,COUNTA('Form Responses 1'!$1:$1)-4),4,,TRUE,"Form Responses 1"))</f>
        <v>45009</v>
      </c>
      <c r="E39" s="85">
        <f ca="1" t="shared" si="0"/>
        <v>5</v>
      </c>
      <c r="F39" s="68" t="str">
        <f ca="1">IF(ISBLANK(A39)," ",INDIRECT(ADDRESS(1,5+MOD(ROW()-2,COUNTA('Form Responses 1'!$1:$1)-4),,TRUE,"Form Responses 1")))</f>
        <v>Driver [Driving Safety]</v>
      </c>
      <c r="G39" s="68" t="str">
        <f ca="1">IF(ISBLANK(A39)," ",INDIRECT(ADDRESS(MATCH(A39,'Form Responses 1'!A:A,0),5+MOD(ROW()-2,COUNTA('Form Responses 1'!$1:$1)-4),,TRUE,"Form Responses 1")))</f>
        <v>BAIK</v>
      </c>
      <c r="H39" s="86" t="str">
        <f ca="1" t="shared" si="1"/>
        <v>Driver</v>
      </c>
      <c r="I39" s="86" t="str">
        <f ca="1" t="shared" si="7"/>
        <v>Driving Safety</v>
      </c>
      <c r="J39" s="86" t="str">
        <f ca="1" t="shared" si="2"/>
        <v>LABOR SERVICE</v>
      </c>
      <c r="K39" s="86">
        <f ca="1" t="array" ref="K39">IFERROR(INDEX(MASTER!B:B,MATCH(G39,MASTER!A:A,0))/100," ")</f>
        <v>0.95</v>
      </c>
      <c r="L39" s="68">
        <f ca="1" t="shared" si="3"/>
        <v>12</v>
      </c>
      <c r="M39" s="68" t="str">
        <f ca="1" t="shared" si="4"/>
        <v>2023 - WEEK 12</v>
      </c>
      <c r="N39" s="68" t="str">
        <f ca="1" t="shared" si="5"/>
        <v>2023 - MONTH 03</v>
      </c>
      <c r="O39" s="86">
        <f ca="1" t="shared" ref="O39:P39" si="48">IFERROR(AVERAGEIF(M:M,M39,$K:$K)," ")</f>
        <v>0.946041666666668</v>
      </c>
      <c r="P39" s="86">
        <f ca="1" t="shared" si="48"/>
        <v>0.946041666666668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12</v>
      </c>
      <c r="AG39" s="68" t="str">
        <f ca="1" t="shared" si="14"/>
        <v>2023 03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45009.7097832407</v>
      </c>
      <c r="B40" s="68" t="str">
        <f ca="1">INDIRECT(ADDRESS(2+QUOTIENT(ROW()-2,COUNTA('Form Responses 1'!$1:$1)-4),2,,TRUE,"Form Responses 1"))</f>
        <v>normalina630@gmail.com</v>
      </c>
      <c r="C40" s="68" t="str">
        <f ca="1">INDIRECT(ADDRESS(2+QUOTIENT(ROW()-2,COUNTA('Form Responses 1'!$1:$1)-4),3,,TRUE,"Form Responses 1"))</f>
        <v>Normalina, S.Sos</v>
      </c>
      <c r="D40" s="84">
        <f ca="1">INDIRECT(ADDRESS(2+QUOTIENT(ROW()-2,COUNTA('Form Responses 1'!$1:$1)-4),4,,TRUE,"Form Responses 1"))</f>
        <v>45009</v>
      </c>
      <c r="E40" s="85">
        <f ca="1" t="shared" si="0"/>
        <v>5</v>
      </c>
      <c r="F40" s="68" t="str">
        <f ca="1">IF(ISBLANK(A40)," ",INDIRECT(ADDRESS(1,5+MOD(ROW()-2,COUNTA('Form Responses 1'!$1:$1)-4),,TRUE,"Form Responses 1")))</f>
        <v>Driver [ Attendance]</v>
      </c>
      <c r="G40" s="68" t="str">
        <f ca="1">IF(ISBLANK(A40)," ",INDIRECT(ADDRESS(MATCH(A40,'Form Responses 1'!A:A,0),5+MOD(ROW()-2,COUNTA('Form Responses 1'!$1:$1)-4),,TRUE,"Form Responses 1")))</f>
        <v>BAIK</v>
      </c>
      <c r="H40" s="86" t="str">
        <f ca="1" t="shared" si="1"/>
        <v>Driver</v>
      </c>
      <c r="I40" s="86" t="str">
        <f ca="1" t="shared" si="7"/>
        <v> Attendance</v>
      </c>
      <c r="J40" s="86" t="str">
        <f ca="1" t="shared" si="2"/>
        <v>LABOR SERVICE</v>
      </c>
      <c r="K40" s="86">
        <f ca="1" t="array" ref="K40">IFERROR(INDEX(MASTER!B:B,MATCH(G40,MASTER!A:A,0))/100," ")</f>
        <v>0.95</v>
      </c>
      <c r="L40" s="68">
        <f ca="1" t="shared" si="3"/>
        <v>12</v>
      </c>
      <c r="M40" s="68" t="str">
        <f ca="1" t="shared" si="4"/>
        <v>2023 - WEEK 12</v>
      </c>
      <c r="N40" s="68" t="str">
        <f ca="1" t="shared" si="5"/>
        <v>2023 - MONTH 03</v>
      </c>
      <c r="O40" s="86">
        <f ca="1" t="shared" ref="O40:P40" si="49">IFERROR(AVERAGEIF(M:M,M40,$K:$K)," ")</f>
        <v>0.946041666666668</v>
      </c>
      <c r="P40" s="86">
        <f ca="1" t="shared" si="49"/>
        <v>0.946041666666668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12</v>
      </c>
      <c r="AG40" s="68" t="str">
        <f ca="1" t="shared" si="14"/>
        <v>2023 03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45009.7097832407</v>
      </c>
      <c r="B41" s="68" t="str">
        <f ca="1">INDIRECT(ADDRESS(2+QUOTIENT(ROW()-2,COUNTA('Form Responses 1'!$1:$1)-4),2,,TRUE,"Form Responses 1"))</f>
        <v>normalina630@gmail.com</v>
      </c>
      <c r="C41" s="68" t="str">
        <f ca="1">INDIRECT(ADDRESS(2+QUOTIENT(ROW()-2,COUNTA('Form Responses 1'!$1:$1)-4),3,,TRUE,"Form Responses 1"))</f>
        <v>Normalina, S.Sos</v>
      </c>
      <c r="D41" s="84">
        <f ca="1">INDIRECT(ADDRESS(2+QUOTIENT(ROW()-2,COUNTA('Form Responses 1'!$1:$1)-4),4,,TRUE,"Form Responses 1"))</f>
        <v>45009</v>
      </c>
      <c r="E41" s="85">
        <f ca="1" t="shared" si="0"/>
        <v>5</v>
      </c>
      <c r="F41" s="68" t="str">
        <f ca="1">IF(ISBLANK(A41)," ",INDIRECT(ADDRESS(1,5+MOD(ROW()-2,COUNTA('Form Responses 1'!$1:$1)-4),,TRUE,"Form Responses 1")))</f>
        <v>Mess [Garasi Kendaraan R4 &amp; R2]</v>
      </c>
      <c r="G41" s="68" t="str">
        <f ca="1">IF(ISBLANK(A41)," ",INDIRECT(ADDRESS(MATCH(A41,'Form Responses 1'!A:A,0),5+MOD(ROW()-2,COUNTA('Form Responses 1'!$1:$1)-4),,TRUE,"Form Responses 1")))</f>
        <v>BAIK</v>
      </c>
      <c r="H41" s="86" t="str">
        <f ca="1" t="shared" si="1"/>
        <v>Mess</v>
      </c>
      <c r="I41" s="86" t="str">
        <f ca="1" t="shared" si="7"/>
        <v>Garasi Kendaraan R4 &amp; R2</v>
      </c>
      <c r="J41" s="86" t="str">
        <f ca="1" t="shared" si="2"/>
        <v>CLEANING SERVICE</v>
      </c>
      <c r="K41" s="86">
        <f ca="1" t="array" ref="K41">IFERROR(INDEX(MASTER!B:B,MATCH(G41,MASTER!A:A,0))/100," ")</f>
        <v>0.95</v>
      </c>
      <c r="L41" s="68">
        <f ca="1" t="shared" si="3"/>
        <v>12</v>
      </c>
      <c r="M41" s="68" t="str">
        <f ca="1" t="shared" si="4"/>
        <v>2023 - WEEK 12</v>
      </c>
      <c r="N41" s="68" t="str">
        <f ca="1" t="shared" si="5"/>
        <v>2023 - MONTH 03</v>
      </c>
      <c r="O41" s="86">
        <f ca="1" t="shared" ref="O41:P41" si="50">IFERROR(AVERAGEIF(M:M,M41,$K:$K)," ")</f>
        <v>0.946041666666668</v>
      </c>
      <c r="P41" s="86">
        <f ca="1" t="shared" si="50"/>
        <v>0.946041666666668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12</v>
      </c>
      <c r="AG41" s="68" t="str">
        <f ca="1" t="shared" si="14"/>
        <v>2023 03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45009.7097832407</v>
      </c>
      <c r="B42" s="68" t="str">
        <f ca="1">INDIRECT(ADDRESS(2+QUOTIENT(ROW()-2,COUNTA('Form Responses 1'!$1:$1)-4),2,,TRUE,"Form Responses 1"))</f>
        <v>normalina630@gmail.com</v>
      </c>
      <c r="C42" s="68" t="str">
        <f ca="1">INDIRECT(ADDRESS(2+QUOTIENT(ROW()-2,COUNTA('Form Responses 1'!$1:$1)-4),3,,TRUE,"Form Responses 1"))</f>
        <v>Normalina, S.Sos</v>
      </c>
      <c r="D42" s="84">
        <f ca="1">INDIRECT(ADDRESS(2+QUOTIENT(ROW()-2,COUNTA('Form Responses 1'!$1:$1)-4),4,,TRUE,"Form Responses 1"))</f>
        <v>45009</v>
      </c>
      <c r="E42" s="85">
        <f ca="1" t="shared" si="0"/>
        <v>5</v>
      </c>
      <c r="F42" s="68" t="str">
        <f ca="1">IF(ISBLANK(A42)," ",INDIRECT(ADDRESS(1,5+MOD(ROW()-2,COUNTA('Form Responses 1'!$1:$1)-4),,TRUE,"Form Responses 1")))</f>
        <v>Mess [Teras Depan &amp; Belakang]</v>
      </c>
      <c r="G42" s="68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Mess</v>
      </c>
      <c r="I42" s="86" t="str">
        <f ca="1" t="shared" si="7"/>
        <v>Teras Depan &amp; Belakang</v>
      </c>
      <c r="J42" s="86" t="str">
        <f ca="1" t="shared" si="2"/>
        <v>CLEANING SERVICE</v>
      </c>
      <c r="K42" s="86">
        <f ca="1" t="array" ref="K42">IFERROR(INDEX(MASTER!B:B,MATCH(G42,MASTER!A:A,0))/100," ")</f>
        <v>0.95</v>
      </c>
      <c r="L42" s="68">
        <f ca="1" t="shared" si="3"/>
        <v>12</v>
      </c>
      <c r="M42" s="68" t="str">
        <f ca="1" t="shared" si="4"/>
        <v>2023 - WEEK 12</v>
      </c>
      <c r="N42" s="68" t="str">
        <f ca="1" t="shared" si="5"/>
        <v>2023 - MONTH 03</v>
      </c>
      <c r="O42" s="86">
        <f ca="1" t="shared" ref="O42:P42" si="51">IFERROR(AVERAGEIF(M:M,M42,$K:$K)," ")</f>
        <v>0.946041666666668</v>
      </c>
      <c r="P42" s="86">
        <f ca="1" t="shared" si="51"/>
        <v>0.946041666666668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12</v>
      </c>
      <c r="AG42" s="68" t="str">
        <f ca="1" t="shared" si="14"/>
        <v>2023 03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45009.7097832407</v>
      </c>
      <c r="B43" s="68" t="str">
        <f ca="1">INDIRECT(ADDRESS(2+QUOTIENT(ROW()-2,COUNTA('Form Responses 1'!$1:$1)-4),2,,TRUE,"Form Responses 1"))</f>
        <v>normalina630@gmail.com</v>
      </c>
      <c r="C43" s="68" t="str">
        <f ca="1">INDIRECT(ADDRESS(2+QUOTIENT(ROW()-2,COUNTA('Form Responses 1'!$1:$1)-4),3,,TRUE,"Form Responses 1"))</f>
        <v>Normalina, S.Sos</v>
      </c>
      <c r="D43" s="84">
        <f ca="1">INDIRECT(ADDRESS(2+QUOTIENT(ROW()-2,COUNTA('Form Responses 1'!$1:$1)-4),4,,TRUE,"Form Responses 1"))</f>
        <v>45009</v>
      </c>
      <c r="E43" s="85">
        <f ca="1" t="shared" si="0"/>
        <v>5</v>
      </c>
      <c r="F43" s="68" t="str">
        <f ca="1">IF(ISBLANK(A43)," ",INDIRECT(ADDRESS(1,5+MOD(ROW()-2,COUNTA('Form Responses 1'!$1:$1)-4),,TRUE,"Form Responses 1")))</f>
        <v>Mess [Ruang Tamu Utama]</v>
      </c>
      <c r="G43" s="68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Mess</v>
      </c>
      <c r="I43" s="86" t="str">
        <f ca="1" t="shared" si="7"/>
        <v>Ruang Tamu Utama</v>
      </c>
      <c r="J43" s="86" t="str">
        <f ca="1" t="shared" si="2"/>
        <v>CLEANING SERVICE</v>
      </c>
      <c r="K43" s="86">
        <f ca="1" t="array" ref="K43">IFERROR(INDEX(MASTER!B:B,MATCH(G43,MASTER!A:A,0))/100," ")</f>
        <v>0.95</v>
      </c>
      <c r="L43" s="68">
        <f ca="1" t="shared" si="3"/>
        <v>12</v>
      </c>
      <c r="M43" s="68" t="str">
        <f ca="1" t="shared" si="4"/>
        <v>2023 - WEEK 12</v>
      </c>
      <c r="N43" s="68" t="str">
        <f ca="1" t="shared" si="5"/>
        <v>2023 - MONTH 03</v>
      </c>
      <c r="O43" s="86">
        <f ca="1" t="shared" ref="O43:P43" si="52">IFERROR(AVERAGEIF(M:M,M43,$K:$K)," ")</f>
        <v>0.946041666666668</v>
      </c>
      <c r="P43" s="86">
        <f ca="1" t="shared" si="52"/>
        <v>0.946041666666668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12</v>
      </c>
      <c r="AG43" s="68" t="str">
        <f ca="1" t="shared" si="14"/>
        <v>2023 03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45009.7097832407</v>
      </c>
      <c r="B44" s="68" t="str">
        <f ca="1">INDIRECT(ADDRESS(2+QUOTIENT(ROW()-2,COUNTA('Form Responses 1'!$1:$1)-4),2,,TRUE,"Form Responses 1"))</f>
        <v>normalina630@gmail.com</v>
      </c>
      <c r="C44" s="68" t="str">
        <f ca="1">INDIRECT(ADDRESS(2+QUOTIENT(ROW()-2,COUNTA('Form Responses 1'!$1:$1)-4),3,,TRUE,"Form Responses 1"))</f>
        <v>Normalina, S.Sos</v>
      </c>
      <c r="D44" s="84">
        <f ca="1">INDIRECT(ADDRESS(2+QUOTIENT(ROW()-2,COUNTA('Form Responses 1'!$1:$1)-4),4,,TRUE,"Form Responses 1"))</f>
        <v>45009</v>
      </c>
      <c r="E44" s="85">
        <f ca="1" t="shared" si="0"/>
        <v>5</v>
      </c>
      <c r="F44" s="68" t="str">
        <f ca="1">IF(ISBLANK(A44)," ",INDIRECT(ADDRESS(1,5+MOD(ROW()-2,COUNTA('Form Responses 1'!$1:$1)-4),,TRUE,"Form Responses 1")))</f>
        <v>Mess [Kamar 1.2.3&amp;4]</v>
      </c>
      <c r="G44" s="68" t="str">
        <f ca="1">IF(ISBLANK(A44)," ",INDIRECT(ADDRESS(MATCH(A44,'Form Responses 1'!A:A,0),5+MOD(ROW()-2,COUNTA('Form Responses 1'!$1:$1)-4),,TRUE,"Form Responses 1")))</f>
        <v>BAIK</v>
      </c>
      <c r="H44" s="86" t="str">
        <f ca="1" t="shared" si="1"/>
        <v>Mess</v>
      </c>
      <c r="I44" s="86" t="str">
        <f ca="1" t="shared" si="7"/>
        <v>Kamar 1.2.3&amp;4</v>
      </c>
      <c r="J44" s="86" t="str">
        <f ca="1" t="shared" si="2"/>
        <v>CLEANING SERVICE</v>
      </c>
      <c r="K44" s="86">
        <f ca="1" t="array" ref="K44">IFERROR(INDEX(MASTER!B:B,MATCH(G44,MASTER!A:A,0))/100," ")</f>
        <v>0.95</v>
      </c>
      <c r="L44" s="68">
        <f ca="1" t="shared" si="3"/>
        <v>12</v>
      </c>
      <c r="M44" s="68" t="str">
        <f ca="1" t="shared" si="4"/>
        <v>2023 - WEEK 12</v>
      </c>
      <c r="N44" s="68" t="str">
        <f ca="1" t="shared" si="5"/>
        <v>2023 - MONTH 03</v>
      </c>
      <c r="O44" s="86">
        <f ca="1" t="shared" ref="O44:P44" si="53">IFERROR(AVERAGEIF(M:M,M44,$K:$K)," ")</f>
        <v>0.946041666666668</v>
      </c>
      <c r="P44" s="86">
        <f ca="1" t="shared" si="53"/>
        <v>0.946041666666668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12</v>
      </c>
      <c r="AG44" s="68" t="str">
        <f ca="1" t="shared" si="14"/>
        <v>2023 03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45009.7097832407</v>
      </c>
      <c r="B45" s="68" t="str">
        <f ca="1">INDIRECT(ADDRESS(2+QUOTIENT(ROW()-2,COUNTA('Form Responses 1'!$1:$1)-4),2,,TRUE,"Form Responses 1"))</f>
        <v>normalina630@gmail.com</v>
      </c>
      <c r="C45" s="68" t="str">
        <f ca="1">INDIRECT(ADDRESS(2+QUOTIENT(ROW()-2,COUNTA('Form Responses 1'!$1:$1)-4),3,,TRUE,"Form Responses 1"))</f>
        <v>Normalina, S.Sos</v>
      </c>
      <c r="D45" s="84">
        <f ca="1">INDIRECT(ADDRESS(2+QUOTIENT(ROW()-2,COUNTA('Form Responses 1'!$1:$1)-4),4,,TRUE,"Form Responses 1"))</f>
        <v>45009</v>
      </c>
      <c r="E45" s="85">
        <f ca="1" t="shared" si="0"/>
        <v>5</v>
      </c>
      <c r="F45" s="68" t="str">
        <f ca="1">IF(ISBLANK(A45)," ",INDIRECT(ADDRESS(1,5+MOD(ROW()-2,COUNTA('Form Responses 1'!$1:$1)-4),,TRUE,"Form Responses 1")))</f>
        <v>Mess [Dapur]</v>
      </c>
      <c r="G45" s="68" t="str">
        <f ca="1">IF(ISBLANK(A45)," ",INDIRECT(ADDRESS(MATCH(A45,'Form Responses 1'!A:A,0),5+MOD(ROW()-2,COUNTA('Form Responses 1'!$1:$1)-4),,TRUE,"Form Responses 1")))</f>
        <v>BAIK</v>
      </c>
      <c r="H45" s="86" t="str">
        <f ca="1" t="shared" si="1"/>
        <v>Mess</v>
      </c>
      <c r="I45" s="86" t="str">
        <f ca="1" t="shared" si="7"/>
        <v>Dapur</v>
      </c>
      <c r="J45" s="86" t="str">
        <f ca="1" t="shared" si="2"/>
        <v>CLEANING SERVICE</v>
      </c>
      <c r="K45" s="86">
        <f ca="1" t="array" ref="K45">IFERROR(INDEX(MASTER!B:B,MATCH(G45,MASTER!A:A,0))/100," ")</f>
        <v>0.95</v>
      </c>
      <c r="L45" s="68">
        <f ca="1" t="shared" si="3"/>
        <v>12</v>
      </c>
      <c r="M45" s="68" t="str">
        <f ca="1" t="shared" si="4"/>
        <v>2023 - WEEK 12</v>
      </c>
      <c r="N45" s="68" t="str">
        <f ca="1" t="shared" si="5"/>
        <v>2023 - MONTH 03</v>
      </c>
      <c r="O45" s="86">
        <f ca="1" t="shared" ref="O45:P45" si="54">IFERROR(AVERAGEIF(M:M,M45,$K:$K)," ")</f>
        <v>0.946041666666668</v>
      </c>
      <c r="P45" s="86">
        <f ca="1" t="shared" si="54"/>
        <v>0.946041666666668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12</v>
      </c>
      <c r="AG45" s="68" t="str">
        <f ca="1" t="shared" si="14"/>
        <v>2023 03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45009.7097832407</v>
      </c>
      <c r="B46" s="68" t="str">
        <f ca="1">INDIRECT(ADDRESS(2+QUOTIENT(ROW()-2,COUNTA('Form Responses 1'!$1:$1)-4),2,,TRUE,"Form Responses 1"))</f>
        <v>normalina630@gmail.com</v>
      </c>
      <c r="C46" s="68" t="str">
        <f ca="1">INDIRECT(ADDRESS(2+QUOTIENT(ROW()-2,COUNTA('Form Responses 1'!$1:$1)-4),3,,TRUE,"Form Responses 1"))</f>
        <v>Normalina, S.Sos</v>
      </c>
      <c r="D46" s="84">
        <f ca="1">INDIRECT(ADDRESS(2+QUOTIENT(ROW()-2,COUNTA('Form Responses 1'!$1:$1)-4),4,,TRUE,"Form Responses 1"))</f>
        <v>45009</v>
      </c>
      <c r="E46" s="85">
        <f ca="1" t="shared" si="0"/>
        <v>5</v>
      </c>
      <c r="F46" s="68" t="str">
        <f ca="1">IF(ISBLANK(A46)," ",INDIRECT(ADDRESS(1,5+MOD(ROW()-2,COUNTA('Form Responses 1'!$1:$1)-4),,TRUE,"Form Responses 1")))</f>
        <v>Mess [Toilet Pria / Wanita]</v>
      </c>
      <c r="G46" s="68" t="str">
        <f ca="1">IF(ISBLANK(A46)," ",INDIRECT(ADDRESS(MATCH(A46,'Form Responses 1'!A:A,0),5+MOD(ROW()-2,COUNTA('Form Responses 1'!$1:$1)-4),,TRUE,"Form Responses 1")))</f>
        <v>BAIK</v>
      </c>
      <c r="H46" s="86" t="str">
        <f ca="1" t="shared" si="1"/>
        <v>Mess</v>
      </c>
      <c r="I46" s="86" t="str">
        <f ca="1" t="shared" si="7"/>
        <v>Toilet Pria / Wanita</v>
      </c>
      <c r="J46" s="86" t="str">
        <f ca="1" t="shared" si="2"/>
        <v>CLEANING SERVICE</v>
      </c>
      <c r="K46" s="86">
        <f ca="1" t="array" ref="K46">IFERROR(INDEX(MASTER!B:B,MATCH(G46,MASTER!A:A,0))/100," ")</f>
        <v>0.95</v>
      </c>
      <c r="L46" s="68">
        <f ca="1" t="shared" si="3"/>
        <v>12</v>
      </c>
      <c r="M46" s="68" t="str">
        <f ca="1" t="shared" si="4"/>
        <v>2023 - WEEK 12</v>
      </c>
      <c r="N46" s="68" t="str">
        <f ca="1" t="shared" si="5"/>
        <v>2023 - MONTH 03</v>
      </c>
      <c r="O46" s="86">
        <f ca="1" t="shared" ref="O46:P46" si="55">IFERROR(AVERAGEIF(M:M,M46,$K:$K)," ")</f>
        <v>0.946041666666668</v>
      </c>
      <c r="P46" s="86">
        <f ca="1" t="shared" si="55"/>
        <v>0.946041666666668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12</v>
      </c>
      <c r="AG46" s="68" t="str">
        <f ca="1" t="shared" si="14"/>
        <v>2023 03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45009.7097832407</v>
      </c>
      <c r="B47" s="68" t="str">
        <f ca="1">INDIRECT(ADDRESS(2+QUOTIENT(ROW()-2,COUNTA('Form Responses 1'!$1:$1)-4),2,,TRUE,"Form Responses 1"))</f>
        <v>normalina630@gmail.com</v>
      </c>
      <c r="C47" s="68" t="str">
        <f ca="1">INDIRECT(ADDRESS(2+QUOTIENT(ROW()-2,COUNTA('Form Responses 1'!$1:$1)-4),3,,TRUE,"Form Responses 1"))</f>
        <v>Normalina, S.Sos</v>
      </c>
      <c r="D47" s="84">
        <f ca="1">INDIRECT(ADDRESS(2+QUOTIENT(ROW()-2,COUNTA('Form Responses 1'!$1:$1)-4),4,,TRUE,"Form Responses 1"))</f>
        <v>45009</v>
      </c>
      <c r="E47" s="85">
        <f ca="1" t="shared" si="0"/>
        <v>5</v>
      </c>
      <c r="F47" s="68" t="str">
        <f ca="1">IF(ISBLANK(A47)," ",INDIRECT(ADDRESS(1,5+MOD(ROW()-2,COUNTA('Form Responses 1'!$1:$1)-4),,TRUE,"Form Responses 1")))</f>
        <v>Gedung Balai Arkiologi Lt.2 [Koridor]</v>
      </c>
      <c r="G47" s="68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Gedung Balai Arkiologi Lt.2</v>
      </c>
      <c r="I47" s="86" t="str">
        <f ca="1" t="shared" si="7"/>
        <v>Koridor</v>
      </c>
      <c r="J47" s="86" t="str">
        <f ca="1" t="shared" si="2"/>
        <v>CLEANING SERVICE</v>
      </c>
      <c r="K47" s="86">
        <f ca="1" t="array" ref="K47">IFERROR(INDEX(MASTER!B:B,MATCH(G47,MASTER!A:A,0))/100," ")</f>
        <v>0.95</v>
      </c>
      <c r="L47" s="68">
        <f ca="1" t="shared" si="3"/>
        <v>12</v>
      </c>
      <c r="M47" s="68" t="str">
        <f ca="1" t="shared" si="4"/>
        <v>2023 - WEEK 12</v>
      </c>
      <c r="N47" s="68" t="str">
        <f ca="1" t="shared" si="5"/>
        <v>2023 - MONTH 03</v>
      </c>
      <c r="O47" s="86">
        <f ca="1" t="shared" ref="O47:P47" si="56">IFERROR(AVERAGEIF(M:M,M47,$K:$K)," ")</f>
        <v>0.946041666666668</v>
      </c>
      <c r="P47" s="86">
        <f ca="1" t="shared" si="56"/>
        <v>0.946041666666668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12</v>
      </c>
      <c r="AG47" s="68" t="str">
        <f ca="1" t="shared" si="14"/>
        <v>2023 03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45009.7097832407</v>
      </c>
      <c r="B48" s="68" t="str">
        <f ca="1">INDIRECT(ADDRESS(2+QUOTIENT(ROW()-2,COUNTA('Form Responses 1'!$1:$1)-4),2,,TRUE,"Form Responses 1"))</f>
        <v>normalina630@gmail.com</v>
      </c>
      <c r="C48" s="68" t="str">
        <f ca="1">INDIRECT(ADDRESS(2+QUOTIENT(ROW()-2,COUNTA('Form Responses 1'!$1:$1)-4),3,,TRUE,"Form Responses 1"))</f>
        <v>Normalina, S.Sos</v>
      </c>
      <c r="D48" s="84">
        <f ca="1">INDIRECT(ADDRESS(2+QUOTIENT(ROW()-2,COUNTA('Form Responses 1'!$1:$1)-4),4,,TRUE,"Form Responses 1"))</f>
        <v>45009</v>
      </c>
      <c r="E48" s="85">
        <f ca="1" t="shared" si="0"/>
        <v>5</v>
      </c>
      <c r="F48" s="68" t="str">
        <f ca="1">IF(ISBLANK(A48)," ",INDIRECT(ADDRESS(1,5+MOD(ROW()-2,COUNTA('Form Responses 1'!$1:$1)-4),,TRUE,"Form Responses 1")))</f>
        <v>Gedung Balai Arkiologi Lt.2 [Meeting Room ]</v>
      </c>
      <c r="G48" s="68" t="str">
        <f ca="1">IF(ISBLANK(A48)," ",INDIRECT(ADDRESS(MATCH(A48,'Form Responses 1'!A:A,0),5+MOD(ROW()-2,COUNTA('Form Responses 1'!$1:$1)-4),,TRUE,"Form Responses 1")))</f>
        <v>BAIK</v>
      </c>
      <c r="H48" s="86" t="str">
        <f ca="1" t="shared" si="1"/>
        <v>Gedung Balai Arkiologi Lt.2</v>
      </c>
      <c r="I48" s="86" t="str">
        <f ca="1" t="shared" si="7"/>
        <v>Meeting Room </v>
      </c>
      <c r="J48" s="86" t="str">
        <f ca="1" t="shared" si="2"/>
        <v>CLEANING SERVICE</v>
      </c>
      <c r="K48" s="86">
        <f ca="1" t="array" ref="K48">IFERROR(INDEX(MASTER!B:B,MATCH(G48,MASTER!A:A,0))/100," ")</f>
        <v>0.95</v>
      </c>
      <c r="L48" s="68">
        <f ca="1" t="shared" si="3"/>
        <v>12</v>
      </c>
      <c r="M48" s="68" t="str">
        <f ca="1" t="shared" si="4"/>
        <v>2023 - WEEK 12</v>
      </c>
      <c r="N48" s="68" t="str">
        <f ca="1" t="shared" si="5"/>
        <v>2023 - MONTH 03</v>
      </c>
      <c r="O48" s="86">
        <f ca="1" t="shared" ref="O48:P48" si="57">IFERROR(AVERAGEIF(M:M,M48,$K:$K)," ")</f>
        <v>0.946041666666668</v>
      </c>
      <c r="P48" s="86">
        <f ca="1" t="shared" si="57"/>
        <v>0.946041666666668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12</v>
      </c>
      <c r="AG48" s="68" t="str">
        <f ca="1" t="shared" si="14"/>
        <v>2023 03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45009.7097832407</v>
      </c>
      <c r="B49" s="68" t="str">
        <f ca="1">INDIRECT(ADDRESS(2+QUOTIENT(ROW()-2,COUNTA('Form Responses 1'!$1:$1)-4),2,,TRUE,"Form Responses 1"))</f>
        <v>normalina630@gmail.com</v>
      </c>
      <c r="C49" s="68" t="str">
        <f ca="1">INDIRECT(ADDRESS(2+QUOTIENT(ROW()-2,COUNTA('Form Responses 1'!$1:$1)-4),3,,TRUE,"Form Responses 1"))</f>
        <v>Normalina, S.Sos</v>
      </c>
      <c r="D49" s="84">
        <f ca="1">INDIRECT(ADDRESS(2+QUOTIENT(ROW()-2,COUNTA('Form Responses 1'!$1:$1)-4),4,,TRUE,"Form Responses 1"))</f>
        <v>45009</v>
      </c>
      <c r="E49" s="85">
        <f ca="1" t="shared" si="0"/>
        <v>5</v>
      </c>
      <c r="F49" s="68" t="str">
        <f ca="1">IF(ISBLANK(A49)," ",INDIRECT(ADDRESS(1,5+MOD(ROW()-2,COUNTA('Form Responses 1'!$1:$1)-4),,TRUE,"Form Responses 1")))</f>
        <v>Gedung Balai Arkiologi Lt.2 [R. Kepala]</v>
      </c>
      <c r="G49" s="68" t="str">
        <f ca="1">IF(ISBLANK(A49)," ",INDIRECT(ADDRESS(MATCH(A49,'Form Responses 1'!A:A,0),5+MOD(ROW()-2,COUNTA('Form Responses 1'!$1:$1)-4),,TRUE,"Form Responses 1")))</f>
        <v>BAIK</v>
      </c>
      <c r="H49" s="86" t="str">
        <f ca="1" t="shared" si="1"/>
        <v>Gedung Balai Arkiologi Lt.2</v>
      </c>
      <c r="I49" s="86" t="str">
        <f ca="1" t="shared" si="7"/>
        <v>R. Kepala</v>
      </c>
      <c r="J49" s="86" t="str">
        <f ca="1" t="shared" si="2"/>
        <v>CLEANING SERVICE</v>
      </c>
      <c r="K49" s="86">
        <f ca="1" t="array" ref="K49">IFERROR(INDEX(MASTER!B:B,MATCH(G49,MASTER!A:A,0))/100," ")</f>
        <v>0.95</v>
      </c>
      <c r="L49" s="68">
        <f ca="1" t="shared" si="3"/>
        <v>12</v>
      </c>
      <c r="M49" s="68" t="str">
        <f ca="1" t="shared" si="4"/>
        <v>2023 - WEEK 12</v>
      </c>
      <c r="N49" s="68" t="str">
        <f ca="1" t="shared" si="5"/>
        <v>2023 - MONTH 03</v>
      </c>
      <c r="O49" s="86">
        <f ca="1" t="shared" ref="O49:P49" si="58">IFERROR(AVERAGEIF(M:M,M49,$K:$K)," ")</f>
        <v>0.946041666666668</v>
      </c>
      <c r="P49" s="86">
        <f ca="1" t="shared" si="58"/>
        <v>0.946041666666668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12</v>
      </c>
      <c r="AG49" s="68" t="str">
        <f ca="1" t="shared" si="14"/>
        <v>2023 03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45009.7097832407</v>
      </c>
      <c r="B50" s="68" t="str">
        <f ca="1">INDIRECT(ADDRESS(2+QUOTIENT(ROW()-2,COUNTA('Form Responses 1'!$1:$1)-4),2,,TRUE,"Form Responses 1"))</f>
        <v>normalina630@gmail.com</v>
      </c>
      <c r="C50" s="68" t="str">
        <f ca="1">INDIRECT(ADDRESS(2+QUOTIENT(ROW()-2,COUNTA('Form Responses 1'!$1:$1)-4),3,,TRUE,"Form Responses 1"))</f>
        <v>Normalina, S.Sos</v>
      </c>
      <c r="D50" s="84">
        <f ca="1">INDIRECT(ADDRESS(2+QUOTIENT(ROW()-2,COUNTA('Form Responses 1'!$1:$1)-4),4,,TRUE,"Form Responses 1"))</f>
        <v>45009</v>
      </c>
      <c r="E50" s="85">
        <f ca="1" t="shared" si="0"/>
        <v>5</v>
      </c>
      <c r="F50" s="68" t="str">
        <f ca="1">IF(ISBLANK(A50)," ",INDIRECT(ADDRESS(1,5+MOD(ROW()-2,COUNTA('Form Responses 1'!$1:$1)-4),,TRUE,"Form Responses 1")))</f>
        <v>Gedung Balai Arkiologi Lt.2 [R. 1-5]</v>
      </c>
      <c r="G50" s="68" t="str">
        <f ca="1">IF(ISBLANK(A50)," ",INDIRECT(ADDRESS(MATCH(A50,'Form Responses 1'!A:A,0),5+MOD(ROW()-2,COUNTA('Form Responses 1'!$1:$1)-4),,TRUE,"Form Responses 1")))</f>
        <v>BAIK</v>
      </c>
      <c r="H50" s="86" t="str">
        <f ca="1" t="shared" si="1"/>
        <v>Gedung Balai Arkiologi Lt.2</v>
      </c>
      <c r="I50" s="86" t="str">
        <f ca="1" t="shared" si="7"/>
        <v>R. 1-5</v>
      </c>
      <c r="J50" s="86" t="str">
        <f ca="1" t="shared" si="2"/>
        <v>CLEANING SERVICE</v>
      </c>
      <c r="K50" s="86">
        <f ca="1" t="array" ref="K50">IFERROR(INDEX(MASTER!B:B,MATCH(G50,MASTER!A:A,0))/100," ")</f>
        <v>0.95</v>
      </c>
      <c r="L50" s="68">
        <f ca="1" t="shared" si="3"/>
        <v>12</v>
      </c>
      <c r="M50" s="68" t="str">
        <f ca="1" t="shared" si="4"/>
        <v>2023 - WEEK 12</v>
      </c>
      <c r="N50" s="68" t="str">
        <f ca="1" t="shared" si="5"/>
        <v>2023 - MONTH 03</v>
      </c>
      <c r="O50" s="86">
        <f ca="1" t="shared" ref="O50:P50" si="59">IFERROR(AVERAGEIF(M:M,M50,$K:$K)," ")</f>
        <v>0.946041666666668</v>
      </c>
      <c r="P50" s="86">
        <f ca="1" t="shared" si="59"/>
        <v>0.946041666666668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12</v>
      </c>
      <c r="AG50" s="68" t="str">
        <f ca="1" t="shared" si="14"/>
        <v>2023 03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45009.7097832407</v>
      </c>
      <c r="B51" s="68" t="str">
        <f ca="1">INDIRECT(ADDRESS(2+QUOTIENT(ROW()-2,COUNTA('Form Responses 1'!$1:$1)-4),2,,TRUE,"Form Responses 1"))</f>
        <v>normalina630@gmail.com</v>
      </c>
      <c r="C51" s="68" t="str">
        <f ca="1">INDIRECT(ADDRESS(2+QUOTIENT(ROW()-2,COUNTA('Form Responses 1'!$1:$1)-4),3,,TRUE,"Form Responses 1"))</f>
        <v>Normalina, S.Sos</v>
      </c>
      <c r="D51" s="84">
        <f ca="1">INDIRECT(ADDRESS(2+QUOTIENT(ROW()-2,COUNTA('Form Responses 1'!$1:$1)-4),4,,TRUE,"Form Responses 1"))</f>
        <v>45009</v>
      </c>
      <c r="E51" s="85">
        <f ca="1" t="shared" si="0"/>
        <v>5</v>
      </c>
      <c r="F51" s="68" t="str">
        <f ca="1">IF(ISBLANK(A51)," ",INDIRECT(ADDRESS(1,5+MOD(ROW()-2,COUNTA('Form Responses 1'!$1:$1)-4),,TRUE,"Form Responses 1")))</f>
        <v>Gedung Balai Arkiologi Lt.2 [Tangga Penghubung LT1-2]</v>
      </c>
      <c r="G51" s="68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 Balai Arkiologi Lt.2</v>
      </c>
      <c r="I51" s="86" t="str">
        <f ca="1" t="shared" si="7"/>
        <v>Tangga Penghubung LT1-2</v>
      </c>
      <c r="J51" s="86" t="str">
        <f ca="1" t="shared" si="2"/>
        <v>CLEANING SERVICE</v>
      </c>
      <c r="K51" s="86">
        <f ca="1" t="array" ref="K51">IFERROR(INDEX(MASTER!B:B,MATCH(G51,MASTER!A:A,0))/100," ")</f>
        <v>0.95</v>
      </c>
      <c r="L51" s="68">
        <f ca="1" t="shared" si="3"/>
        <v>12</v>
      </c>
      <c r="M51" s="68" t="str">
        <f ca="1" t="shared" si="4"/>
        <v>2023 - WEEK 12</v>
      </c>
      <c r="N51" s="68" t="str">
        <f ca="1" t="shared" si="5"/>
        <v>2023 - MONTH 03</v>
      </c>
      <c r="O51" s="86">
        <f ca="1" t="shared" ref="O51:P51" si="60">IFERROR(AVERAGEIF(M:M,M51,$K:$K)," ")</f>
        <v>0.946041666666668</v>
      </c>
      <c r="P51" s="86">
        <f ca="1" t="shared" si="60"/>
        <v>0.946041666666668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12</v>
      </c>
      <c r="AG51" s="68" t="str">
        <f ca="1" t="shared" si="14"/>
        <v>2023 03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45009.7097832407</v>
      </c>
      <c r="B52" s="68" t="str">
        <f ca="1">INDIRECT(ADDRESS(2+QUOTIENT(ROW()-2,COUNTA('Form Responses 1'!$1:$1)-4),2,,TRUE,"Form Responses 1"))</f>
        <v>normalina630@gmail.com</v>
      </c>
      <c r="C52" s="68" t="str">
        <f ca="1">INDIRECT(ADDRESS(2+QUOTIENT(ROW()-2,COUNTA('Form Responses 1'!$1:$1)-4),3,,TRUE,"Form Responses 1"))</f>
        <v>Normalina, S.Sos</v>
      </c>
      <c r="D52" s="84">
        <f ca="1">INDIRECT(ADDRESS(2+QUOTIENT(ROW()-2,COUNTA('Form Responses 1'!$1:$1)-4),4,,TRUE,"Form Responses 1"))</f>
        <v>45009</v>
      </c>
      <c r="E52" s="85">
        <f ca="1" t="shared" si="0"/>
        <v>5</v>
      </c>
      <c r="F52" s="68" t="str">
        <f ca="1">IF(ISBLANK(A52)," ",INDIRECT(ADDRESS(1,5+MOD(ROW()-2,COUNTA('Form Responses 1'!$1:$1)-4),,TRUE,"Form Responses 1")))</f>
        <v>Gedung Balai Arkiologi Lt.2 [Toilet Pria / Wanita &amp; Disabilitas]</v>
      </c>
      <c r="G52" s="68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 Balai Arkiologi Lt.2</v>
      </c>
      <c r="I52" s="86" t="str">
        <f ca="1" t="shared" si="7"/>
        <v>Toilet Pria / Wanita &amp; Disabilitas</v>
      </c>
      <c r="J52" s="86" t="str">
        <f ca="1" t="shared" si="2"/>
        <v>CLEANING SERVICE</v>
      </c>
      <c r="K52" s="86">
        <f ca="1" t="array" ref="K52">IFERROR(INDEX(MASTER!B:B,MATCH(G52,MASTER!A:A,0))/100," ")</f>
        <v>0.95</v>
      </c>
      <c r="L52" s="68">
        <f ca="1" t="shared" si="3"/>
        <v>12</v>
      </c>
      <c r="M52" s="68" t="str">
        <f ca="1" t="shared" si="4"/>
        <v>2023 - WEEK 12</v>
      </c>
      <c r="N52" s="68" t="str">
        <f ca="1" t="shared" si="5"/>
        <v>2023 - MONTH 03</v>
      </c>
      <c r="O52" s="86">
        <f ca="1" t="shared" ref="O52:P52" si="61">IFERROR(AVERAGEIF(M:M,M52,$K:$K)," ")</f>
        <v>0.946041666666668</v>
      </c>
      <c r="P52" s="86">
        <f ca="1" t="shared" si="61"/>
        <v>0.946041666666668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12</v>
      </c>
      <c r="AG52" s="68" t="str">
        <f ca="1" t="shared" si="14"/>
        <v>2023 03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45009.7097832407</v>
      </c>
      <c r="B53" s="68" t="str">
        <f ca="1">INDIRECT(ADDRESS(2+QUOTIENT(ROW()-2,COUNTA('Form Responses 1'!$1:$1)-4),2,,TRUE,"Form Responses 1"))</f>
        <v>normalina630@gmail.com</v>
      </c>
      <c r="C53" s="68" t="str">
        <f ca="1">INDIRECT(ADDRESS(2+QUOTIENT(ROW()-2,COUNTA('Form Responses 1'!$1:$1)-4),3,,TRUE,"Form Responses 1"))</f>
        <v>Normalina, S.Sos</v>
      </c>
      <c r="D53" s="84">
        <f ca="1">INDIRECT(ADDRESS(2+QUOTIENT(ROW()-2,COUNTA('Form Responses 1'!$1:$1)-4),4,,TRUE,"Form Responses 1"))</f>
        <v>45009</v>
      </c>
      <c r="E53" s="85">
        <f ca="1" t="shared" si="0"/>
        <v>5</v>
      </c>
      <c r="F53" s="68" t="str">
        <f ca="1">IF(ISBLANK(A53)," ",INDIRECT(ADDRESS(1,5+MOD(ROW()-2,COUNTA('Form Responses 1'!$1:$1)-4),,TRUE,"Form Responses 1")))</f>
        <v>Gedung Balai Arkiologi Lt.1 [Lobby Utama]</v>
      </c>
      <c r="G53" s="68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 Balai Arkiologi Lt.1</v>
      </c>
      <c r="I53" s="86" t="str">
        <f ca="1" t="shared" si="7"/>
        <v>Lobby Utama</v>
      </c>
      <c r="J53" s="86" t="str">
        <f ca="1" t="shared" si="2"/>
        <v>CLEANING SERVICE</v>
      </c>
      <c r="K53" s="86">
        <f ca="1" t="array" ref="K53">IFERROR(INDEX(MASTER!B:B,MATCH(G53,MASTER!A:A,0))/100," ")</f>
        <v>0.95</v>
      </c>
      <c r="L53" s="68">
        <f ca="1" t="shared" si="3"/>
        <v>12</v>
      </c>
      <c r="M53" s="68" t="str">
        <f ca="1" t="shared" si="4"/>
        <v>2023 - WEEK 12</v>
      </c>
      <c r="N53" s="68" t="str">
        <f ca="1" t="shared" si="5"/>
        <v>2023 - MONTH 03</v>
      </c>
      <c r="O53" s="86">
        <f ca="1" t="shared" ref="O53:P53" si="62">IFERROR(AVERAGEIF(M:M,M53,$K:$K)," ")</f>
        <v>0.946041666666668</v>
      </c>
      <c r="P53" s="86">
        <f ca="1" t="shared" si="62"/>
        <v>0.946041666666668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12</v>
      </c>
      <c r="AG53" s="68" t="str">
        <f ca="1" t="shared" si="14"/>
        <v>2023 03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45009.7097832407</v>
      </c>
      <c r="B54" s="68" t="str">
        <f ca="1">INDIRECT(ADDRESS(2+QUOTIENT(ROW()-2,COUNTA('Form Responses 1'!$1:$1)-4),2,,TRUE,"Form Responses 1"))</f>
        <v>normalina630@gmail.com</v>
      </c>
      <c r="C54" s="68" t="str">
        <f ca="1">INDIRECT(ADDRESS(2+QUOTIENT(ROW()-2,COUNTA('Form Responses 1'!$1:$1)-4),3,,TRUE,"Form Responses 1"))</f>
        <v>Normalina, S.Sos</v>
      </c>
      <c r="D54" s="84">
        <f ca="1">INDIRECT(ADDRESS(2+QUOTIENT(ROW()-2,COUNTA('Form Responses 1'!$1:$1)-4),4,,TRUE,"Form Responses 1"))</f>
        <v>45009</v>
      </c>
      <c r="E54" s="85">
        <f ca="1" t="shared" si="0"/>
        <v>5</v>
      </c>
      <c r="F54" s="68" t="str">
        <f ca="1">IF(ISBLANK(A54)," ",INDIRECT(ADDRESS(1,5+MOD(ROW()-2,COUNTA('Form Responses 1'!$1:$1)-4),,TRUE,"Form Responses 1")))</f>
        <v>Gedung Balai Arkiologi Lt.1 [Koridor]</v>
      </c>
      <c r="G54" s="68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 Balai Arkiologi Lt.1</v>
      </c>
      <c r="I54" s="86" t="str">
        <f ca="1" t="shared" si="7"/>
        <v>Koridor</v>
      </c>
      <c r="J54" s="86" t="str">
        <f ca="1" t="shared" si="2"/>
        <v>CLEANING SERVICE</v>
      </c>
      <c r="K54" s="86">
        <f ca="1" t="array" ref="K54">IFERROR(INDEX(MASTER!B:B,MATCH(G54,MASTER!A:A,0))/100," ")</f>
        <v>0.95</v>
      </c>
      <c r="L54" s="68">
        <f ca="1" t="shared" si="3"/>
        <v>12</v>
      </c>
      <c r="M54" s="68" t="str">
        <f ca="1" t="shared" si="4"/>
        <v>2023 - WEEK 12</v>
      </c>
      <c r="N54" s="68" t="str">
        <f ca="1" t="shared" si="5"/>
        <v>2023 - MONTH 03</v>
      </c>
      <c r="O54" s="86">
        <f ca="1" t="shared" ref="O54:P54" si="63">IFERROR(AVERAGEIF(M:M,M54,$K:$K)," ")</f>
        <v>0.946041666666668</v>
      </c>
      <c r="P54" s="86">
        <f ca="1" t="shared" si="63"/>
        <v>0.946041666666668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12</v>
      </c>
      <c r="AG54" s="68" t="str">
        <f ca="1" t="shared" si="14"/>
        <v>2023 03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45009.7097832407</v>
      </c>
      <c r="B55" s="68" t="str">
        <f ca="1">INDIRECT(ADDRESS(2+QUOTIENT(ROW()-2,COUNTA('Form Responses 1'!$1:$1)-4),2,,TRUE,"Form Responses 1"))</f>
        <v>normalina630@gmail.com</v>
      </c>
      <c r="C55" s="68" t="str">
        <f ca="1">INDIRECT(ADDRESS(2+QUOTIENT(ROW()-2,COUNTA('Form Responses 1'!$1:$1)-4),3,,TRUE,"Form Responses 1"))</f>
        <v>Normalina, S.Sos</v>
      </c>
      <c r="D55" s="84">
        <f ca="1">INDIRECT(ADDRESS(2+QUOTIENT(ROW()-2,COUNTA('Form Responses 1'!$1:$1)-4),4,,TRUE,"Form Responses 1"))</f>
        <v>45009</v>
      </c>
      <c r="E55" s="85">
        <f ca="1" t="shared" si="0"/>
        <v>5</v>
      </c>
      <c r="F55" s="68" t="str">
        <f ca="1">IF(ISBLANK(A55)," ",INDIRECT(ADDRESS(1,5+MOD(ROW()-2,COUNTA('Form Responses 1'!$1:$1)-4),,TRUE,"Form Responses 1")))</f>
        <v>Gedung Balai Arkiologi Lt.1 [Meeting Room ]</v>
      </c>
      <c r="G55" s="68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 Balai Arkiologi Lt.1</v>
      </c>
      <c r="I55" s="86" t="str">
        <f ca="1" t="shared" si="7"/>
        <v>Meeting Room </v>
      </c>
      <c r="J55" s="86" t="str">
        <f ca="1" t="shared" si="2"/>
        <v>CLEANING SERVICE</v>
      </c>
      <c r="K55" s="86">
        <f ca="1" t="array" ref="K55">IFERROR(INDEX(MASTER!B:B,MATCH(G55,MASTER!A:A,0))/100," ")</f>
        <v>0.95</v>
      </c>
      <c r="L55" s="68">
        <f ca="1" t="shared" si="3"/>
        <v>12</v>
      </c>
      <c r="M55" s="68" t="str">
        <f ca="1" t="shared" si="4"/>
        <v>2023 - WEEK 12</v>
      </c>
      <c r="N55" s="68" t="str">
        <f ca="1" t="shared" si="5"/>
        <v>2023 - MONTH 03</v>
      </c>
      <c r="O55" s="86">
        <f ca="1" t="shared" ref="O55:P55" si="64">IFERROR(AVERAGEIF(M:M,M55,$K:$K)," ")</f>
        <v>0.946041666666668</v>
      </c>
      <c r="P55" s="86">
        <f ca="1" t="shared" si="64"/>
        <v>0.946041666666668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12</v>
      </c>
      <c r="AG55" s="68" t="str">
        <f ca="1" t="shared" si="14"/>
        <v>2023 03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45009.7097832407</v>
      </c>
      <c r="B56" s="68" t="str">
        <f ca="1">INDIRECT(ADDRESS(2+QUOTIENT(ROW()-2,COUNTA('Form Responses 1'!$1:$1)-4),2,,TRUE,"Form Responses 1"))</f>
        <v>normalina630@gmail.com</v>
      </c>
      <c r="C56" s="68" t="str">
        <f ca="1">INDIRECT(ADDRESS(2+QUOTIENT(ROW()-2,COUNTA('Form Responses 1'!$1:$1)-4),3,,TRUE,"Form Responses 1"))</f>
        <v>Normalina, S.Sos</v>
      </c>
      <c r="D56" s="84">
        <f ca="1">INDIRECT(ADDRESS(2+QUOTIENT(ROW()-2,COUNTA('Form Responses 1'!$1:$1)-4),4,,TRUE,"Form Responses 1"))</f>
        <v>45009</v>
      </c>
      <c r="E56" s="85">
        <f ca="1" t="shared" si="0"/>
        <v>5</v>
      </c>
      <c r="F56" s="68" t="str">
        <f ca="1">IF(ISBLANK(A56)," ",INDIRECT(ADDRESS(1,5+MOD(ROW()-2,COUNTA('Form Responses 1'!$1:$1)-4),,TRUE,"Form Responses 1")))</f>
        <v>Gedung Balai Arkiologi Lt.1 [R. Staf TU]</v>
      </c>
      <c r="G56" s="68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 Balai Arkiologi Lt.1</v>
      </c>
      <c r="I56" s="86" t="str">
        <f ca="1" t="shared" si="7"/>
        <v>R. Staf TU</v>
      </c>
      <c r="J56" s="86" t="str">
        <f ca="1" t="shared" si="2"/>
        <v>CLEANING SERVICE</v>
      </c>
      <c r="K56" s="86">
        <f ca="1" t="array" ref="K56">IFERROR(INDEX(MASTER!B:B,MATCH(G56,MASTER!A:A,0))/100," ")</f>
        <v>0.95</v>
      </c>
      <c r="L56" s="68">
        <f ca="1" t="shared" si="3"/>
        <v>12</v>
      </c>
      <c r="M56" s="68" t="str">
        <f ca="1" t="shared" si="4"/>
        <v>2023 - WEEK 12</v>
      </c>
      <c r="N56" s="68" t="str">
        <f ca="1" t="shared" si="5"/>
        <v>2023 - MONTH 03</v>
      </c>
      <c r="O56" s="86">
        <f ca="1" t="shared" ref="O56:P56" si="65">IFERROR(AVERAGEIF(M:M,M56,$K:$K)," ")</f>
        <v>0.946041666666668</v>
      </c>
      <c r="P56" s="86">
        <f ca="1" t="shared" si="65"/>
        <v>0.946041666666668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12</v>
      </c>
      <c r="AG56" s="68" t="str">
        <f ca="1" t="shared" si="14"/>
        <v>2023 03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45009.7097832407</v>
      </c>
      <c r="B57" s="68" t="str">
        <f ca="1">INDIRECT(ADDRESS(2+QUOTIENT(ROW()-2,COUNTA('Form Responses 1'!$1:$1)-4),2,,TRUE,"Form Responses 1"))</f>
        <v>normalina630@gmail.com</v>
      </c>
      <c r="C57" s="68" t="str">
        <f ca="1">INDIRECT(ADDRESS(2+QUOTIENT(ROW()-2,COUNTA('Form Responses 1'!$1:$1)-4),3,,TRUE,"Form Responses 1"))</f>
        <v>Normalina, S.Sos</v>
      </c>
      <c r="D57" s="84">
        <f ca="1">INDIRECT(ADDRESS(2+QUOTIENT(ROW()-2,COUNTA('Form Responses 1'!$1:$1)-4),4,,TRUE,"Form Responses 1"))</f>
        <v>45009</v>
      </c>
      <c r="E57" s="85">
        <f ca="1" t="shared" si="0"/>
        <v>5</v>
      </c>
      <c r="F57" s="68" t="str">
        <f ca="1">IF(ISBLANK(A57)," ",INDIRECT(ADDRESS(1,5+MOD(ROW()-2,COUNTA('Form Responses 1'!$1:$1)-4),,TRUE,"Form Responses 1")))</f>
        <v>Gedung Balai Arkiologi Lt.1 [R. Kasubag TU]</v>
      </c>
      <c r="G57" s="68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 Balai Arkiologi Lt.1</v>
      </c>
      <c r="I57" s="86" t="str">
        <f ca="1" t="shared" si="7"/>
        <v>R. Kasubag TU</v>
      </c>
      <c r="J57" s="86" t="str">
        <f ca="1" t="shared" si="2"/>
        <v>CLEANING SERVICE</v>
      </c>
      <c r="K57" s="86">
        <f ca="1" t="array" ref="K57">IFERROR(INDEX(MASTER!B:B,MATCH(G57,MASTER!A:A,0))/100," ")</f>
        <v>0.95</v>
      </c>
      <c r="L57" s="68">
        <f ca="1" t="shared" si="3"/>
        <v>12</v>
      </c>
      <c r="M57" s="68" t="str">
        <f ca="1" t="shared" si="4"/>
        <v>2023 - WEEK 12</v>
      </c>
      <c r="N57" s="68" t="str">
        <f ca="1" t="shared" si="5"/>
        <v>2023 - MONTH 03</v>
      </c>
      <c r="O57" s="86">
        <f ca="1" t="shared" ref="O57:P57" si="66">IFERROR(AVERAGEIF(M:M,M57,$K:$K)," ")</f>
        <v>0.946041666666668</v>
      </c>
      <c r="P57" s="86">
        <f ca="1" t="shared" si="66"/>
        <v>0.946041666666668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12</v>
      </c>
      <c r="AG57" s="68" t="str">
        <f ca="1" t="shared" si="14"/>
        <v>2023 03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45009.7097832407</v>
      </c>
      <c r="B58" s="68" t="str">
        <f ca="1">INDIRECT(ADDRESS(2+QUOTIENT(ROW()-2,COUNTA('Form Responses 1'!$1:$1)-4),2,,TRUE,"Form Responses 1"))</f>
        <v>normalina630@gmail.com</v>
      </c>
      <c r="C58" s="68" t="str">
        <f ca="1">INDIRECT(ADDRESS(2+QUOTIENT(ROW()-2,COUNTA('Form Responses 1'!$1:$1)-4),3,,TRUE,"Form Responses 1"))</f>
        <v>Normalina, S.Sos</v>
      </c>
      <c r="D58" s="84">
        <f ca="1">INDIRECT(ADDRESS(2+QUOTIENT(ROW()-2,COUNTA('Form Responses 1'!$1:$1)-4),4,,TRUE,"Form Responses 1"))</f>
        <v>45009</v>
      </c>
      <c r="E58" s="85">
        <f ca="1" t="shared" si="0"/>
        <v>5</v>
      </c>
      <c r="F58" s="68" t="str">
        <f ca="1">IF(ISBLANK(A58)," ",INDIRECT(ADDRESS(1,5+MOD(ROW()-2,COUNTA('Form Responses 1'!$1:$1)-4),,TRUE,"Form Responses 1")))</f>
        <v>Gedung Balai Arkiologi Lt.1 [R. Arsib]</v>
      </c>
      <c r="G58" s="68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 Balai Arkiologi Lt.1</v>
      </c>
      <c r="I58" s="86" t="str">
        <f ca="1" t="shared" si="7"/>
        <v>R. Arsib</v>
      </c>
      <c r="J58" s="86" t="str">
        <f ca="1" t="shared" si="2"/>
        <v>CLEANING SERVICE</v>
      </c>
      <c r="K58" s="86">
        <f ca="1" t="array" ref="K58">IFERROR(INDEX(MASTER!B:B,MATCH(G58,MASTER!A:A,0))/100," ")</f>
        <v>0.95</v>
      </c>
      <c r="L58" s="68">
        <f ca="1" t="shared" si="3"/>
        <v>12</v>
      </c>
      <c r="M58" s="68" t="str">
        <f ca="1" t="shared" si="4"/>
        <v>2023 - WEEK 12</v>
      </c>
      <c r="N58" s="68" t="str">
        <f ca="1" t="shared" si="5"/>
        <v>2023 - MONTH 03</v>
      </c>
      <c r="O58" s="86">
        <f ca="1" t="shared" ref="O58:P58" si="67">IFERROR(AVERAGEIF(M:M,M58,$K:$K)," ")</f>
        <v>0.946041666666668</v>
      </c>
      <c r="P58" s="86">
        <f ca="1" t="shared" si="67"/>
        <v>0.946041666666668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12</v>
      </c>
      <c r="AG58" s="68" t="str">
        <f ca="1" t="shared" si="14"/>
        <v>2023 03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45009.7097832407</v>
      </c>
      <c r="B59" s="68" t="str">
        <f ca="1">INDIRECT(ADDRESS(2+QUOTIENT(ROW()-2,COUNTA('Form Responses 1'!$1:$1)-4),2,,TRUE,"Form Responses 1"))</f>
        <v>normalina630@gmail.com</v>
      </c>
      <c r="C59" s="68" t="str">
        <f ca="1">INDIRECT(ADDRESS(2+QUOTIENT(ROW()-2,COUNTA('Form Responses 1'!$1:$1)-4),3,,TRUE,"Form Responses 1"))</f>
        <v>Normalina, S.Sos</v>
      </c>
      <c r="D59" s="84">
        <f ca="1">INDIRECT(ADDRESS(2+QUOTIENT(ROW()-2,COUNTA('Form Responses 1'!$1:$1)-4),4,,TRUE,"Form Responses 1"))</f>
        <v>45009</v>
      </c>
      <c r="E59" s="85">
        <f ca="1" t="shared" si="0"/>
        <v>5</v>
      </c>
      <c r="F59" s="68" t="str">
        <f ca="1">IF(ISBLANK(A59)," ",INDIRECT(ADDRESS(1,5+MOD(ROW()-2,COUNTA('Form Responses 1'!$1:$1)-4),,TRUE,"Form Responses 1")))</f>
        <v>Gedung Balai Arkiologi Lt.1 [R. Arsib Keuangan]</v>
      </c>
      <c r="G59" s="68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 Balai Arkiologi Lt.1</v>
      </c>
      <c r="I59" s="86" t="str">
        <f ca="1" t="shared" si="7"/>
        <v>R. Arsib Keuangan</v>
      </c>
      <c r="J59" s="86" t="str">
        <f ca="1" t="shared" si="2"/>
        <v>CLEANING SERVICE</v>
      </c>
      <c r="K59" s="86">
        <f ca="1" t="array" ref="K59">IFERROR(INDEX(MASTER!B:B,MATCH(G59,MASTER!A:A,0))/100," ")</f>
        <v>0.95</v>
      </c>
      <c r="L59" s="68">
        <f ca="1" t="shared" si="3"/>
        <v>12</v>
      </c>
      <c r="M59" s="68" t="str">
        <f ca="1" t="shared" si="4"/>
        <v>2023 - WEEK 12</v>
      </c>
      <c r="N59" s="68" t="str">
        <f ca="1" t="shared" si="5"/>
        <v>2023 - MONTH 03</v>
      </c>
      <c r="O59" s="86">
        <f ca="1" t="shared" ref="O59:P59" si="68">IFERROR(AVERAGEIF(M:M,M59,$K:$K)," ")</f>
        <v>0.946041666666668</v>
      </c>
      <c r="P59" s="86">
        <f ca="1" t="shared" si="68"/>
        <v>0.946041666666668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12</v>
      </c>
      <c r="AG59" s="68" t="str">
        <f ca="1" t="shared" si="14"/>
        <v>2023 03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45009.7097832407</v>
      </c>
      <c r="B60" s="68" t="str">
        <f ca="1">INDIRECT(ADDRESS(2+QUOTIENT(ROW()-2,COUNTA('Form Responses 1'!$1:$1)-4),2,,TRUE,"Form Responses 1"))</f>
        <v>normalina630@gmail.com</v>
      </c>
      <c r="C60" s="68" t="str">
        <f ca="1">INDIRECT(ADDRESS(2+QUOTIENT(ROW()-2,COUNTA('Form Responses 1'!$1:$1)-4),3,,TRUE,"Form Responses 1"))</f>
        <v>Normalina, S.Sos</v>
      </c>
      <c r="D60" s="84">
        <f ca="1">INDIRECT(ADDRESS(2+QUOTIENT(ROW()-2,COUNTA('Form Responses 1'!$1:$1)-4),4,,TRUE,"Form Responses 1"))</f>
        <v>45009</v>
      </c>
      <c r="E60" s="85">
        <f ca="1" t="shared" si="0"/>
        <v>5</v>
      </c>
      <c r="F60" s="68" t="str">
        <f ca="1">IF(ISBLANK(A60)," ",INDIRECT(ADDRESS(1,5+MOD(ROW()-2,COUNTA('Form Responses 1'!$1:$1)-4),,TRUE,"Form Responses 1")))</f>
        <v>Gedung Balai Arkiologi Lt.1 [R. Bendahara]</v>
      </c>
      <c r="G60" s="68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 Balai Arkiologi Lt.1</v>
      </c>
      <c r="I60" s="86" t="str">
        <f ca="1" t="shared" si="7"/>
        <v>R. Bendahara</v>
      </c>
      <c r="J60" s="86" t="str">
        <f ca="1" t="shared" si="2"/>
        <v>CLEANING SERVICE</v>
      </c>
      <c r="K60" s="86">
        <f ca="1" t="array" ref="K60">IFERROR(INDEX(MASTER!B:B,MATCH(G60,MASTER!A:A,0))/100," ")</f>
        <v>0.95</v>
      </c>
      <c r="L60" s="68">
        <f ca="1" t="shared" si="3"/>
        <v>12</v>
      </c>
      <c r="M60" s="68" t="str">
        <f ca="1" t="shared" si="4"/>
        <v>2023 - WEEK 12</v>
      </c>
      <c r="N60" s="68" t="str">
        <f ca="1" t="shared" si="5"/>
        <v>2023 - MONTH 03</v>
      </c>
      <c r="O60" s="86">
        <f ca="1" t="shared" ref="O60:P60" si="69">IFERROR(AVERAGEIF(M:M,M60,$K:$K)," ")</f>
        <v>0.946041666666668</v>
      </c>
      <c r="P60" s="86">
        <f ca="1" t="shared" si="69"/>
        <v>0.946041666666668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12</v>
      </c>
      <c r="AG60" s="68" t="str">
        <f ca="1" t="shared" si="14"/>
        <v>2023 03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45009.7097832407</v>
      </c>
      <c r="B61" s="68" t="str">
        <f ca="1">INDIRECT(ADDRESS(2+QUOTIENT(ROW()-2,COUNTA('Form Responses 1'!$1:$1)-4),2,,TRUE,"Form Responses 1"))</f>
        <v>normalina630@gmail.com</v>
      </c>
      <c r="C61" s="68" t="str">
        <f ca="1">INDIRECT(ADDRESS(2+QUOTIENT(ROW()-2,COUNTA('Form Responses 1'!$1:$1)-4),3,,TRUE,"Form Responses 1"))</f>
        <v>Normalina, S.Sos</v>
      </c>
      <c r="D61" s="84">
        <f ca="1">INDIRECT(ADDRESS(2+QUOTIENT(ROW()-2,COUNTA('Form Responses 1'!$1:$1)-4),4,,TRUE,"Form Responses 1"))</f>
        <v>45009</v>
      </c>
      <c r="E61" s="85">
        <f ca="1" t="shared" si="0"/>
        <v>5</v>
      </c>
      <c r="F61" s="68" t="str">
        <f ca="1">IF(ISBLANK(A61)," ",INDIRECT(ADDRESS(1,5+MOD(ROW()-2,COUNTA('Form Responses 1'!$1:$1)-4),,TRUE,"Form Responses 1")))</f>
        <v>Gedung Balai Arkiologi Lt.1 [R. Perpustakaan]</v>
      </c>
      <c r="G61" s="68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 Balai Arkiologi Lt.1</v>
      </c>
      <c r="I61" s="86" t="str">
        <f ca="1" t="shared" si="7"/>
        <v>R. Perpustakaan</v>
      </c>
      <c r="J61" s="86" t="str">
        <f ca="1" t="shared" si="2"/>
        <v>CLEANING SERVICE</v>
      </c>
      <c r="K61" s="86">
        <f ca="1" t="array" ref="K61">IFERROR(INDEX(MASTER!B:B,MATCH(G61,MASTER!A:A,0))/100," ")</f>
        <v>0.95</v>
      </c>
      <c r="L61" s="68">
        <f ca="1" t="shared" si="3"/>
        <v>12</v>
      </c>
      <c r="M61" s="68" t="str">
        <f ca="1" t="shared" si="4"/>
        <v>2023 - WEEK 12</v>
      </c>
      <c r="N61" s="68" t="str">
        <f ca="1" t="shared" si="5"/>
        <v>2023 - MONTH 03</v>
      </c>
      <c r="O61" s="86">
        <f ca="1" t="shared" ref="O61:P61" si="70">IFERROR(AVERAGEIF(M:M,M61,$K:$K)," ")</f>
        <v>0.946041666666668</v>
      </c>
      <c r="P61" s="86">
        <f ca="1" t="shared" si="70"/>
        <v>0.946041666666668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12</v>
      </c>
      <c r="AG61" s="68" t="str">
        <f ca="1" t="shared" si="14"/>
        <v>2023 03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45009.7097832407</v>
      </c>
      <c r="B62" s="68" t="str">
        <f ca="1">INDIRECT(ADDRESS(2+QUOTIENT(ROW()-2,COUNTA('Form Responses 1'!$1:$1)-4),2,,TRUE,"Form Responses 1"))</f>
        <v>normalina630@gmail.com</v>
      </c>
      <c r="C62" s="68" t="str">
        <f ca="1">INDIRECT(ADDRESS(2+QUOTIENT(ROW()-2,COUNTA('Form Responses 1'!$1:$1)-4),3,,TRUE,"Form Responses 1"))</f>
        <v>Normalina, S.Sos</v>
      </c>
      <c r="D62" s="84">
        <f ca="1">INDIRECT(ADDRESS(2+QUOTIENT(ROW()-2,COUNTA('Form Responses 1'!$1:$1)-4),4,,TRUE,"Form Responses 1"))</f>
        <v>45009</v>
      </c>
      <c r="E62" s="85">
        <f ca="1" t="shared" si="0"/>
        <v>5</v>
      </c>
      <c r="F62" s="68" t="str">
        <f ca="1">IF(ISBLANK(A62)," ",INDIRECT(ADDRESS(1,5+MOD(ROW()-2,COUNTA('Form Responses 1'!$1:$1)-4),,TRUE,"Form Responses 1")))</f>
        <v>Gedung Balai Arkiologi Lt.1 [R. Laktasi &amp; Daicare]</v>
      </c>
      <c r="G62" s="68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 Balai Arkiologi Lt.1</v>
      </c>
      <c r="I62" s="86" t="str">
        <f ca="1" t="shared" si="7"/>
        <v>R. Laktasi &amp; Daicare</v>
      </c>
      <c r="J62" s="86" t="str">
        <f ca="1" t="shared" si="2"/>
        <v>CLEANING SERVICE</v>
      </c>
      <c r="K62" s="86">
        <f ca="1" t="array" ref="K62">IFERROR(INDEX(MASTER!B:B,MATCH(G62,MASTER!A:A,0))/100," ")</f>
        <v>0.95</v>
      </c>
      <c r="L62" s="68">
        <f ca="1" t="shared" si="3"/>
        <v>12</v>
      </c>
      <c r="M62" s="68" t="str">
        <f ca="1" t="shared" si="4"/>
        <v>2023 - WEEK 12</v>
      </c>
      <c r="N62" s="68" t="str">
        <f ca="1" t="shared" si="5"/>
        <v>2023 - MONTH 03</v>
      </c>
      <c r="O62" s="86">
        <f ca="1" t="shared" ref="O62:P62" si="71">IFERROR(AVERAGEIF(M:M,M62,$K:$K)," ")</f>
        <v>0.946041666666668</v>
      </c>
      <c r="P62" s="86">
        <f ca="1" t="shared" si="71"/>
        <v>0.946041666666668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12</v>
      </c>
      <c r="AG62" s="68" t="str">
        <f ca="1" t="shared" si="14"/>
        <v>2023 03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45009.7097832407</v>
      </c>
      <c r="B63" s="68" t="str">
        <f ca="1">INDIRECT(ADDRESS(2+QUOTIENT(ROW()-2,COUNTA('Form Responses 1'!$1:$1)-4),2,,TRUE,"Form Responses 1"))</f>
        <v>normalina630@gmail.com</v>
      </c>
      <c r="C63" s="68" t="str">
        <f ca="1">INDIRECT(ADDRESS(2+QUOTIENT(ROW()-2,COUNTA('Form Responses 1'!$1:$1)-4),3,,TRUE,"Form Responses 1"))</f>
        <v>Normalina, S.Sos</v>
      </c>
      <c r="D63" s="84">
        <f ca="1">INDIRECT(ADDRESS(2+QUOTIENT(ROW()-2,COUNTA('Form Responses 1'!$1:$1)-4),4,,TRUE,"Form Responses 1"))</f>
        <v>45009</v>
      </c>
      <c r="E63" s="85">
        <f ca="1" t="shared" si="0"/>
        <v>5</v>
      </c>
      <c r="F63" s="68" t="str">
        <f ca="1">IF(ISBLANK(A63)," ",INDIRECT(ADDRESS(1,5+MOD(ROW()-2,COUNTA('Form Responses 1'!$1:$1)-4),,TRUE,"Form Responses 1")))</f>
        <v>Gedung Balai Arkiologi Lt.1 [R. Artepak]</v>
      </c>
      <c r="G63" s="68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 Balai Arkiologi Lt.1</v>
      </c>
      <c r="I63" s="86" t="str">
        <f ca="1" t="shared" si="7"/>
        <v>R. Artepak</v>
      </c>
      <c r="J63" s="86" t="str">
        <f ca="1" t="shared" si="2"/>
        <v>CLEANING SERVICE</v>
      </c>
      <c r="K63" s="86">
        <f ca="1" t="array" ref="K63">IFERROR(INDEX(MASTER!B:B,MATCH(G63,MASTER!A:A,0))/100," ")</f>
        <v>0.95</v>
      </c>
      <c r="L63" s="68">
        <f ca="1" t="shared" si="3"/>
        <v>12</v>
      </c>
      <c r="M63" s="68" t="str">
        <f ca="1" t="shared" si="4"/>
        <v>2023 - WEEK 12</v>
      </c>
      <c r="N63" s="68" t="str">
        <f ca="1" t="shared" si="5"/>
        <v>2023 - MONTH 03</v>
      </c>
      <c r="O63" s="86">
        <f ca="1" t="shared" ref="O63:P63" si="72">IFERROR(AVERAGEIF(M:M,M63,$K:$K)," ")</f>
        <v>0.946041666666668</v>
      </c>
      <c r="P63" s="86">
        <f ca="1" t="shared" si="72"/>
        <v>0.946041666666668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12</v>
      </c>
      <c r="AG63" s="68" t="str">
        <f ca="1" t="shared" si="14"/>
        <v>2023 03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45009.7097832407</v>
      </c>
      <c r="B64" s="68" t="str">
        <f ca="1">INDIRECT(ADDRESS(2+QUOTIENT(ROW()-2,COUNTA('Form Responses 1'!$1:$1)-4),2,,TRUE,"Form Responses 1"))</f>
        <v>normalina630@gmail.com</v>
      </c>
      <c r="C64" s="68" t="str">
        <f ca="1">INDIRECT(ADDRESS(2+QUOTIENT(ROW()-2,COUNTA('Form Responses 1'!$1:$1)-4),3,,TRUE,"Form Responses 1"))</f>
        <v>Normalina, S.Sos</v>
      </c>
      <c r="D64" s="84">
        <f ca="1">INDIRECT(ADDRESS(2+QUOTIENT(ROW()-2,COUNTA('Form Responses 1'!$1:$1)-4),4,,TRUE,"Form Responses 1"))</f>
        <v>45009</v>
      </c>
      <c r="E64" s="85">
        <f ca="1" t="shared" si="0"/>
        <v>5</v>
      </c>
      <c r="F64" s="68" t="str">
        <f ca="1">IF(ISBLANK(A64)," ",INDIRECT(ADDRESS(1,5+MOD(ROW()-2,COUNTA('Form Responses 1'!$1:$1)-4),,TRUE,"Form Responses 1")))</f>
        <v>Gedung Balai Arkiologi Lt.1 [R. Lap / Analis]</v>
      </c>
      <c r="G64" s="68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 Balai Arkiologi Lt.1</v>
      </c>
      <c r="I64" s="86" t="str">
        <f ca="1" t="shared" si="7"/>
        <v>R. Lap / Analis</v>
      </c>
      <c r="J64" s="86" t="str">
        <f ca="1" t="shared" si="2"/>
        <v>CLEANING SERVICE</v>
      </c>
      <c r="K64" s="86">
        <f ca="1" t="array" ref="K64">IFERROR(INDEX(MASTER!B:B,MATCH(G64,MASTER!A:A,0))/100," ")</f>
        <v>0.95</v>
      </c>
      <c r="L64" s="68">
        <f ca="1" t="shared" si="3"/>
        <v>12</v>
      </c>
      <c r="M64" s="68" t="str">
        <f ca="1" t="shared" si="4"/>
        <v>2023 - WEEK 12</v>
      </c>
      <c r="N64" s="68" t="str">
        <f ca="1" t="shared" si="5"/>
        <v>2023 - MONTH 03</v>
      </c>
      <c r="O64" s="86">
        <f ca="1" t="shared" ref="O64:P64" si="73">IFERROR(AVERAGEIF(M:M,M64,$K:$K)," ")</f>
        <v>0.946041666666668</v>
      </c>
      <c r="P64" s="86">
        <f ca="1" t="shared" si="73"/>
        <v>0.946041666666668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12</v>
      </c>
      <c r="AG64" s="68" t="str">
        <f ca="1" t="shared" si="14"/>
        <v>2023 03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45009.7097832407</v>
      </c>
      <c r="B65" s="68" t="str">
        <f ca="1">INDIRECT(ADDRESS(2+QUOTIENT(ROW()-2,COUNTA('Form Responses 1'!$1:$1)-4),2,,TRUE,"Form Responses 1"))</f>
        <v>normalina630@gmail.com</v>
      </c>
      <c r="C65" s="68" t="str">
        <f ca="1">INDIRECT(ADDRESS(2+QUOTIENT(ROW()-2,COUNTA('Form Responses 1'!$1:$1)-4),3,,TRUE,"Form Responses 1"))</f>
        <v>Normalina, S.Sos</v>
      </c>
      <c r="D65" s="84">
        <f ca="1">INDIRECT(ADDRESS(2+QUOTIENT(ROW()-2,COUNTA('Form Responses 1'!$1:$1)-4),4,,TRUE,"Form Responses 1"))</f>
        <v>45009</v>
      </c>
      <c r="E65" s="85">
        <f ca="1" t="shared" si="0"/>
        <v>5</v>
      </c>
      <c r="F65" s="68" t="str">
        <f ca="1">IF(ISBLANK(A65)," ",INDIRECT(ADDRESS(1,5+MOD(ROW()-2,COUNTA('Form Responses 1'!$1:$1)-4),,TRUE,"Form Responses 1")))</f>
        <v>Gedung Balai Arkiologi Lt.1 [Mushollah]</v>
      </c>
      <c r="G65" s="68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 Balai Arkiologi Lt.1</v>
      </c>
      <c r="I65" s="86" t="str">
        <f ca="1" t="shared" si="7"/>
        <v>Mushollah</v>
      </c>
      <c r="J65" s="86" t="str">
        <f ca="1" t="shared" si="2"/>
        <v>CLEANING SERVICE</v>
      </c>
      <c r="K65" s="86">
        <f ca="1" t="array" ref="K65">IFERROR(INDEX(MASTER!B:B,MATCH(G65,MASTER!A:A,0))/100," ")</f>
        <v>0.95</v>
      </c>
      <c r="L65" s="68">
        <f ca="1" t="shared" si="3"/>
        <v>12</v>
      </c>
      <c r="M65" s="68" t="str">
        <f ca="1" t="shared" si="4"/>
        <v>2023 - WEEK 12</v>
      </c>
      <c r="N65" s="68" t="str">
        <f ca="1" t="shared" si="5"/>
        <v>2023 - MONTH 03</v>
      </c>
      <c r="O65" s="86">
        <f ca="1" t="shared" ref="O65:P65" si="74">IFERROR(AVERAGEIF(M:M,M65,$K:$K)," ")</f>
        <v>0.946041666666668</v>
      </c>
      <c r="P65" s="86">
        <f ca="1" t="shared" si="74"/>
        <v>0.946041666666668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12</v>
      </c>
      <c r="AG65" s="68" t="str">
        <f ca="1" t="shared" si="14"/>
        <v>2023 03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45009.7097832407</v>
      </c>
      <c r="B66" s="68" t="str">
        <f ca="1">INDIRECT(ADDRESS(2+QUOTIENT(ROW()-2,COUNTA('Form Responses 1'!$1:$1)-4),2,,TRUE,"Form Responses 1"))</f>
        <v>normalina630@gmail.com</v>
      </c>
      <c r="C66" s="68" t="str">
        <f ca="1">INDIRECT(ADDRESS(2+QUOTIENT(ROW()-2,COUNTA('Form Responses 1'!$1:$1)-4),3,,TRUE,"Form Responses 1"))</f>
        <v>Normalina, S.Sos</v>
      </c>
      <c r="D66" s="84">
        <f ca="1">INDIRECT(ADDRESS(2+QUOTIENT(ROW()-2,COUNTA('Form Responses 1'!$1:$1)-4),4,,TRUE,"Form Responses 1"))</f>
        <v>45009</v>
      </c>
      <c r="E66" s="85">
        <f ca="1" t="shared" si="0"/>
        <v>5</v>
      </c>
      <c r="F66" s="68" t="str">
        <f ca="1">IF(ISBLANK(A66)," ",INDIRECT(ADDRESS(1,5+MOD(ROW()-2,COUNTA('Form Responses 1'!$1:$1)-4),,TRUE,"Form Responses 1")))</f>
        <v>Gedung Balai Arkiologi Lt.1 [Pantry]</v>
      </c>
      <c r="G66" s="68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 Balai Arkiologi Lt.1</v>
      </c>
      <c r="I66" s="86" t="str">
        <f ca="1" t="shared" si="7"/>
        <v>Pantry</v>
      </c>
      <c r="J66" s="86" t="str">
        <f ca="1" t="shared" si="2"/>
        <v>CLEANING SERVICE</v>
      </c>
      <c r="K66" s="86">
        <f ca="1" t="array" ref="K66">IFERROR(INDEX(MASTER!B:B,MATCH(G66,MASTER!A:A,0))/100," ")</f>
        <v>0.95</v>
      </c>
      <c r="L66" s="68">
        <f ca="1" t="shared" si="3"/>
        <v>12</v>
      </c>
      <c r="M66" s="68" t="str">
        <f ca="1" t="shared" si="4"/>
        <v>2023 - WEEK 12</v>
      </c>
      <c r="N66" s="68" t="str">
        <f ca="1" t="shared" si="5"/>
        <v>2023 - MONTH 03</v>
      </c>
      <c r="O66" s="86">
        <f ca="1" t="shared" ref="O66:P66" si="75">IFERROR(AVERAGEIF(M:M,M66,$K:$K)," ")</f>
        <v>0.946041666666668</v>
      </c>
      <c r="P66" s="86">
        <f ca="1" t="shared" si="75"/>
        <v>0.946041666666668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12</v>
      </c>
      <c r="AG66" s="68" t="str">
        <f ca="1" t="shared" si="14"/>
        <v>2023 03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45009.7097832407</v>
      </c>
      <c r="B67" s="68" t="str">
        <f ca="1">INDIRECT(ADDRESS(2+QUOTIENT(ROW()-2,COUNTA('Form Responses 1'!$1:$1)-4),2,,TRUE,"Form Responses 1"))</f>
        <v>normalina630@gmail.com</v>
      </c>
      <c r="C67" s="68" t="str">
        <f ca="1">INDIRECT(ADDRESS(2+QUOTIENT(ROW()-2,COUNTA('Form Responses 1'!$1:$1)-4),3,,TRUE,"Form Responses 1"))</f>
        <v>Normalina, S.Sos</v>
      </c>
      <c r="D67" s="84">
        <f ca="1">INDIRECT(ADDRESS(2+QUOTIENT(ROW()-2,COUNTA('Form Responses 1'!$1:$1)-4),4,,TRUE,"Form Responses 1"))</f>
        <v>45009</v>
      </c>
      <c r="E67" s="85">
        <f ca="1" t="shared" si="0"/>
        <v>5</v>
      </c>
      <c r="F67" s="68" t="str">
        <f ca="1">IF(ISBLANK(A67)," ",INDIRECT(ADDRESS(1,5+MOD(ROW()-2,COUNTA('Form Responses 1'!$1:$1)-4),,TRUE,"Form Responses 1")))</f>
        <v>Gedung Balai Arkiologi Lt.1 [Toilet Pria / Wanita &amp; Disabilitas]</v>
      </c>
      <c r="G67" s="68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 Balai Arkiologi Lt.1</v>
      </c>
      <c r="I67" s="86" t="str">
        <f ca="1" t="shared" ref="I67:I130" si="76">MID(F67,FIND("[",F67)+1,LEN(F67)-FIND("[",F67)-1)</f>
        <v>Toilet Pria / Wanita &amp; Disabilitas</v>
      </c>
      <c r="J67" s="86" t="str">
        <f ca="1" t="shared" si="2"/>
        <v>CLEANING SERVICE</v>
      </c>
      <c r="K67" s="86">
        <f ca="1" t="array" ref="K67">IFERROR(INDEX(MASTER!B:B,MATCH(G67,MASTER!A:A,0))/100," ")</f>
        <v>0.95</v>
      </c>
      <c r="L67" s="68">
        <f ca="1" t="shared" si="3"/>
        <v>12</v>
      </c>
      <c r="M67" s="68" t="str">
        <f ca="1" t="shared" si="4"/>
        <v>2023 - WEEK 12</v>
      </c>
      <c r="N67" s="68" t="str">
        <f ca="1" t="shared" si="5"/>
        <v>2023 - MONTH 03</v>
      </c>
      <c r="O67" s="86">
        <f ca="1" t="shared" ref="O67:P67" si="77">IFERROR(AVERAGEIF(M:M,M67,$K:$K)," ")</f>
        <v>0.946041666666668</v>
      </c>
      <c r="P67" s="86">
        <f ca="1" t="shared" si="77"/>
        <v>0.946041666666668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12</v>
      </c>
      <c r="AG67" s="68" t="str">
        <f ca="1" t="shared" si="14"/>
        <v>2023 03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45009.7097832407</v>
      </c>
      <c r="B68" s="68" t="str">
        <f ca="1">INDIRECT(ADDRESS(2+QUOTIENT(ROW()-2,COUNTA('Form Responses 1'!$1:$1)-4),2,,TRUE,"Form Responses 1"))</f>
        <v>normalina630@gmail.com</v>
      </c>
      <c r="C68" s="68" t="str">
        <f ca="1">INDIRECT(ADDRESS(2+QUOTIENT(ROW()-2,COUNTA('Form Responses 1'!$1:$1)-4),3,,TRUE,"Form Responses 1"))</f>
        <v>Normalina, S.Sos</v>
      </c>
      <c r="D68" s="84">
        <f ca="1">INDIRECT(ADDRESS(2+QUOTIENT(ROW()-2,COUNTA('Form Responses 1'!$1:$1)-4),4,,TRUE,"Form Responses 1"))</f>
        <v>45009</v>
      </c>
      <c r="E68" s="85">
        <f ca="1" t="shared" si="0"/>
        <v>5</v>
      </c>
      <c r="F68" s="68" t="str">
        <f ca="1">IF(ISBLANK(A68)," ",INDIRECT(ADDRESS(1,5+MOD(ROW()-2,COUNTA('Form Responses 1'!$1:$1)-4),,TRUE,"Form Responses 1")))</f>
        <v>Halaman [Taman ]</v>
      </c>
      <c r="G68" s="68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Halaman</v>
      </c>
      <c r="I68" s="86" t="str">
        <f ca="1" t="shared" si="76"/>
        <v>Taman </v>
      </c>
      <c r="J68" s="86" t="str">
        <f ca="1" t="shared" si="2"/>
        <v>CLEANING SERVICE</v>
      </c>
      <c r="K68" s="86">
        <f ca="1" t="array" ref="K68">IFERROR(INDEX(MASTER!B:B,MATCH(G68,MASTER!A:A,0))/100," ")</f>
        <v>0.95</v>
      </c>
      <c r="L68" s="68">
        <f ca="1" t="shared" si="3"/>
        <v>12</v>
      </c>
      <c r="M68" s="68" t="str">
        <f ca="1" t="shared" si="4"/>
        <v>2023 - WEEK 12</v>
      </c>
      <c r="N68" s="68" t="str">
        <f ca="1" t="shared" si="5"/>
        <v>2023 - MONTH 03</v>
      </c>
      <c r="O68" s="86">
        <f ca="1" t="shared" ref="O68:P68" si="78">IFERROR(AVERAGEIF(M:M,M68,$K:$K)," ")</f>
        <v>0.946041666666668</v>
      </c>
      <c r="P68" s="86">
        <f ca="1" t="shared" si="78"/>
        <v>0.946041666666668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12</v>
      </c>
      <c r="AG68" s="68" t="str">
        <f ca="1" t="shared" si="14"/>
        <v>2023 03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45009.7097832407</v>
      </c>
      <c r="B69" s="68" t="str">
        <f ca="1">INDIRECT(ADDRESS(2+QUOTIENT(ROW()-2,COUNTA('Form Responses 1'!$1:$1)-4),2,,TRUE,"Form Responses 1"))</f>
        <v>normalina630@gmail.com</v>
      </c>
      <c r="C69" s="68" t="str">
        <f ca="1">INDIRECT(ADDRESS(2+QUOTIENT(ROW()-2,COUNTA('Form Responses 1'!$1:$1)-4),3,,TRUE,"Form Responses 1"))</f>
        <v>Normalina, S.Sos</v>
      </c>
      <c r="D69" s="84">
        <f ca="1">INDIRECT(ADDRESS(2+QUOTIENT(ROW()-2,COUNTA('Form Responses 1'!$1:$1)-4),4,,TRUE,"Form Responses 1"))</f>
        <v>45009</v>
      </c>
      <c r="E69" s="85">
        <f ca="1" t="shared" si="0"/>
        <v>5</v>
      </c>
      <c r="F69" s="68" t="str">
        <f ca="1">IF(ISBLANK(A69)," ",INDIRECT(ADDRESS(1,5+MOD(ROW()-2,COUNTA('Form Responses 1'!$1:$1)-4),,TRUE,"Form Responses 1")))</f>
        <v>Halaman [Parkir Motor ]</v>
      </c>
      <c r="G69" s="68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Halaman</v>
      </c>
      <c r="I69" s="86" t="str">
        <f ca="1" t="shared" si="76"/>
        <v>Parkir Motor </v>
      </c>
      <c r="J69" s="86" t="str">
        <f ca="1" t="shared" si="2"/>
        <v>CLEANING SERVICE</v>
      </c>
      <c r="K69" s="86">
        <f ca="1" t="array" ref="K69">IFERROR(INDEX(MASTER!B:B,MATCH(G69,MASTER!A:A,0))/100," ")</f>
        <v>0.95</v>
      </c>
      <c r="L69" s="68">
        <f ca="1" t="shared" si="3"/>
        <v>12</v>
      </c>
      <c r="M69" s="68" t="str">
        <f ca="1" t="shared" si="4"/>
        <v>2023 - WEEK 12</v>
      </c>
      <c r="N69" s="68" t="str">
        <f ca="1" t="shared" si="5"/>
        <v>2023 - MONTH 03</v>
      </c>
      <c r="O69" s="86">
        <f ca="1" t="shared" ref="O69:P69" si="79">IFERROR(AVERAGEIF(M:M,M69,$K:$K)," ")</f>
        <v>0.946041666666668</v>
      </c>
      <c r="P69" s="86">
        <f ca="1" t="shared" si="79"/>
        <v>0.946041666666668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12</v>
      </c>
      <c r="AG69" s="68" t="str">
        <f ca="1" t="shared" si="14"/>
        <v>2023 03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45009.7097832407</v>
      </c>
      <c r="B70" s="68" t="str">
        <f ca="1">INDIRECT(ADDRESS(2+QUOTIENT(ROW()-2,COUNTA('Form Responses 1'!$1:$1)-4),2,,TRUE,"Form Responses 1"))</f>
        <v>normalina630@gmail.com</v>
      </c>
      <c r="C70" s="68" t="str">
        <f ca="1">INDIRECT(ADDRESS(2+QUOTIENT(ROW()-2,COUNTA('Form Responses 1'!$1:$1)-4),3,,TRUE,"Form Responses 1"))</f>
        <v>Normalina, S.Sos</v>
      </c>
      <c r="D70" s="84">
        <f ca="1">INDIRECT(ADDRESS(2+QUOTIENT(ROW()-2,COUNTA('Form Responses 1'!$1:$1)-4),4,,TRUE,"Form Responses 1"))</f>
        <v>45009</v>
      </c>
      <c r="E70" s="85">
        <f ca="1" t="shared" si="0"/>
        <v>5</v>
      </c>
      <c r="F70" s="68" t="str">
        <f ca="1">IF(ISBLANK(A70)," ",INDIRECT(ADDRESS(1,5+MOD(ROW()-2,COUNTA('Form Responses 1'!$1:$1)-4),,TRUE,"Form Responses 1")))</f>
        <v>Halaman [Parkir Mobil]</v>
      </c>
      <c r="G70" s="68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Halaman</v>
      </c>
      <c r="I70" s="86" t="str">
        <f ca="1" t="shared" si="76"/>
        <v>Parkir Mobil</v>
      </c>
      <c r="J70" s="86" t="str">
        <f ca="1" t="shared" si="2"/>
        <v>CLEANING SERVICE</v>
      </c>
      <c r="K70" s="86">
        <f ca="1" t="array" ref="K70">IFERROR(INDEX(MASTER!B:B,MATCH(G70,MASTER!A:A,0))/100," ")</f>
        <v>0.95</v>
      </c>
      <c r="L70" s="68">
        <f ca="1" t="shared" si="3"/>
        <v>12</v>
      </c>
      <c r="M70" s="68" t="str">
        <f ca="1" t="shared" si="4"/>
        <v>2023 - WEEK 12</v>
      </c>
      <c r="N70" s="68" t="str">
        <f ca="1" t="shared" si="5"/>
        <v>2023 - MONTH 03</v>
      </c>
      <c r="O70" s="86">
        <f ca="1" t="shared" ref="O70:P70" si="80">IFERROR(AVERAGEIF(M:M,M70,$K:$K)," ")</f>
        <v>0.946041666666668</v>
      </c>
      <c r="P70" s="86">
        <f ca="1" t="shared" si="80"/>
        <v>0.946041666666668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12</v>
      </c>
      <c r="AG70" s="68" t="str">
        <f ca="1" t="shared" si="14"/>
        <v>2023 03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45009.7097832407</v>
      </c>
      <c r="B71" s="68" t="str">
        <f ca="1">INDIRECT(ADDRESS(2+QUOTIENT(ROW()-2,COUNTA('Form Responses 1'!$1:$1)-4),2,,TRUE,"Form Responses 1"))</f>
        <v>normalina630@gmail.com</v>
      </c>
      <c r="C71" s="68" t="str">
        <f ca="1">INDIRECT(ADDRESS(2+QUOTIENT(ROW()-2,COUNTA('Form Responses 1'!$1:$1)-4),3,,TRUE,"Form Responses 1"))</f>
        <v>Normalina, S.Sos</v>
      </c>
      <c r="D71" s="84">
        <f ca="1">INDIRECT(ADDRESS(2+QUOTIENT(ROW()-2,COUNTA('Form Responses 1'!$1:$1)-4),4,,TRUE,"Form Responses 1"))</f>
        <v>45009</v>
      </c>
      <c r="E71" s="85">
        <f ca="1" t="shared" si="0"/>
        <v>5</v>
      </c>
      <c r="F71" s="68" t="str">
        <f ca="1">IF(ISBLANK(A71)," ",INDIRECT(ADDRESS(1,5+MOD(ROW()-2,COUNTA('Form Responses 1'!$1:$1)-4),,TRUE,"Form Responses 1")))</f>
        <v>Halaman [Halaman depan]</v>
      </c>
      <c r="G71" s="68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Halaman</v>
      </c>
      <c r="I71" s="86" t="str">
        <f ca="1" t="shared" si="76"/>
        <v>Halaman depan</v>
      </c>
      <c r="J71" s="86" t="str">
        <f ca="1" t="shared" si="2"/>
        <v>CLEANING SERVICE</v>
      </c>
      <c r="K71" s="86">
        <f ca="1" t="array" ref="K71">IFERROR(INDEX(MASTER!B:B,MATCH(G71,MASTER!A:A,0))/100," ")</f>
        <v>0.95</v>
      </c>
      <c r="L71" s="68">
        <f ca="1" t="shared" si="3"/>
        <v>12</v>
      </c>
      <c r="M71" s="68" t="str">
        <f ca="1" t="shared" si="4"/>
        <v>2023 - WEEK 12</v>
      </c>
      <c r="N71" s="68" t="str">
        <f ca="1" t="shared" si="5"/>
        <v>2023 - MONTH 03</v>
      </c>
      <c r="O71" s="86">
        <f ca="1" t="shared" ref="O71:P71" si="81">IFERROR(AVERAGEIF(M:M,M71,$K:$K)," ")</f>
        <v>0.946041666666668</v>
      </c>
      <c r="P71" s="86">
        <f ca="1" t="shared" si="81"/>
        <v>0.946041666666668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12</v>
      </c>
      <c r="AG71" s="68" t="str">
        <f ca="1" t="shared" si="14"/>
        <v>2023 03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45009.7097832407</v>
      </c>
      <c r="B72" s="68" t="str">
        <f ca="1">INDIRECT(ADDRESS(2+QUOTIENT(ROW()-2,COUNTA('Form Responses 1'!$1:$1)-4),2,,TRUE,"Form Responses 1"))</f>
        <v>normalina630@gmail.com</v>
      </c>
      <c r="C72" s="68" t="str">
        <f ca="1">INDIRECT(ADDRESS(2+QUOTIENT(ROW()-2,COUNTA('Form Responses 1'!$1:$1)-4),3,,TRUE,"Form Responses 1"))</f>
        <v>Normalina, S.Sos</v>
      </c>
      <c r="D72" s="84">
        <f ca="1">INDIRECT(ADDRESS(2+QUOTIENT(ROW()-2,COUNTA('Form Responses 1'!$1:$1)-4),4,,TRUE,"Form Responses 1"))</f>
        <v>45009</v>
      </c>
      <c r="E72" s="85">
        <f ca="1" t="shared" si="0"/>
        <v>5</v>
      </c>
      <c r="F72" s="68" t="str">
        <f ca="1">IF(ISBLANK(A72)," ",INDIRECT(ADDRESS(1,5+MOD(ROW()-2,COUNTA('Form Responses 1'!$1:$1)-4),,TRUE,"Form Responses 1")))</f>
        <v>Halaman [ samping dan belakang]</v>
      </c>
      <c r="G72" s="68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Halaman</v>
      </c>
      <c r="I72" s="86" t="str">
        <f ca="1" t="shared" si="76"/>
        <v> samping dan belakang</v>
      </c>
      <c r="J72" s="86" t="str">
        <f ca="1" t="shared" si="2"/>
        <v>CLEANING SERVICE</v>
      </c>
      <c r="K72" s="86">
        <f ca="1" t="array" ref="K72">IFERROR(INDEX(MASTER!B:B,MATCH(G72,MASTER!A:A,0))/100," ")</f>
        <v>0.95</v>
      </c>
      <c r="L72" s="68">
        <f ca="1" t="shared" si="3"/>
        <v>12</v>
      </c>
      <c r="M72" s="68" t="str">
        <f ca="1" t="shared" si="4"/>
        <v>2023 - WEEK 12</v>
      </c>
      <c r="N72" s="68" t="str">
        <f ca="1" t="shared" si="5"/>
        <v>2023 - MONTH 03</v>
      </c>
      <c r="O72" s="86">
        <f ca="1" t="shared" ref="O72:P72" si="82">IFERROR(AVERAGEIF(M:M,M72,$K:$K)," ")</f>
        <v>0.946041666666668</v>
      </c>
      <c r="P72" s="86">
        <f ca="1" t="shared" si="82"/>
        <v>0.946041666666668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12</v>
      </c>
      <c r="AG72" s="68" t="str">
        <f ca="1" t="shared" si="14"/>
        <v>2023 03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45009.7097832407</v>
      </c>
      <c r="B73" s="68" t="str">
        <f ca="1">INDIRECT(ADDRESS(2+QUOTIENT(ROW()-2,COUNTA('Form Responses 1'!$1:$1)-4),2,,TRUE,"Form Responses 1"))</f>
        <v>normalina630@gmail.com</v>
      </c>
      <c r="C73" s="68" t="str">
        <f ca="1">INDIRECT(ADDRESS(2+QUOTIENT(ROW()-2,COUNTA('Form Responses 1'!$1:$1)-4),3,,TRUE,"Form Responses 1"))</f>
        <v>Normalina, S.Sos</v>
      </c>
      <c r="D73" s="84">
        <f ca="1">INDIRECT(ADDRESS(2+QUOTIENT(ROW()-2,COUNTA('Form Responses 1'!$1:$1)-4),4,,TRUE,"Form Responses 1"))</f>
        <v>45009</v>
      </c>
      <c r="E73" s="85">
        <f ca="1" t="shared" si="0"/>
        <v>5</v>
      </c>
      <c r="F73" s="68" t="str">
        <f ca="1">IF(ISBLANK(A73)," ",INDIRECT(ADDRESS(1,5+MOD(ROW()-2,COUNTA('Form Responses 1'!$1:$1)-4),,TRUE,"Form Responses 1")))</f>
        <v>Halaman [TPS]</v>
      </c>
      <c r="G73" s="68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Halaman</v>
      </c>
      <c r="I73" s="86" t="str">
        <f ca="1" t="shared" si="76"/>
        <v>TPS</v>
      </c>
      <c r="J73" s="86" t="str">
        <f ca="1" t="shared" si="2"/>
        <v>CLEANING SERVICE</v>
      </c>
      <c r="K73" s="86">
        <f ca="1" t="array" ref="K73">IFERROR(INDEX(MASTER!B:B,MATCH(G73,MASTER!A:A,0))/100," ")</f>
        <v>0.95</v>
      </c>
      <c r="L73" s="68">
        <f ca="1" t="shared" si="3"/>
        <v>12</v>
      </c>
      <c r="M73" s="68" t="str">
        <f ca="1" t="shared" si="4"/>
        <v>2023 - WEEK 12</v>
      </c>
      <c r="N73" s="68" t="str">
        <f ca="1" t="shared" si="5"/>
        <v>2023 - MONTH 03</v>
      </c>
      <c r="O73" s="86">
        <f ca="1" t="shared" ref="O73:P73" si="83">IFERROR(AVERAGEIF(M:M,M73,$K:$K)," ")</f>
        <v>0.946041666666668</v>
      </c>
      <c r="P73" s="86">
        <f ca="1" t="shared" si="83"/>
        <v>0.946041666666668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12</v>
      </c>
      <c r="AG73" s="68" t="str">
        <f ca="1" t="shared" si="14"/>
        <v>2023 03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45009.7120264699</v>
      </c>
      <c r="B74" s="68" t="str">
        <f ca="1">INDIRECT(ADDRESS(2+QUOTIENT(ROW()-2,COUNTA('Form Responses 1'!$1:$1)-4),2,,TRUE,"Form Responses 1"))</f>
        <v>normalina630@gmail.com</v>
      </c>
      <c r="C74" s="68" t="str">
        <f ca="1">INDIRECT(ADDRESS(2+QUOTIENT(ROW()-2,COUNTA('Form Responses 1'!$1:$1)-4),3,,TRUE,"Form Responses 1"))</f>
        <v>Normalina, Sos</v>
      </c>
      <c r="D74" s="84">
        <f ca="1">INDIRECT(ADDRESS(2+QUOTIENT(ROW()-2,COUNTA('Form Responses 1'!$1:$1)-4),4,,TRUE,"Form Responses 1"))</f>
        <v>45009</v>
      </c>
      <c r="E74" s="85">
        <f ca="1" t="shared" si="0"/>
        <v>5</v>
      </c>
      <c r="F74" s="68" t="str">
        <f ca="1">IF(ISBLANK(A74)," ",INDIRECT(ADDRESS(1,5+MOD(ROW()-2,COUNTA('Form Responses 1'!$1:$1)-4),,TRUE,"Form Responses 1")))</f>
        <v>Security [Security Functions]</v>
      </c>
      <c r="G74" s="68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Security</v>
      </c>
      <c r="I74" s="86" t="str">
        <f ca="1" t="shared" si="76"/>
        <v>Security Functions</v>
      </c>
      <c r="J74" s="86" t="str">
        <f ca="1" t="shared" si="2"/>
        <v>SECURITY SERVICE</v>
      </c>
      <c r="K74" s="86">
        <f ca="1" t="array" ref="K74">IFERROR(INDEX(MASTER!B:B,MATCH(G74,MASTER!A:A,0))/100," ")</f>
        <v>0.95</v>
      </c>
      <c r="L74" s="68">
        <f ca="1" t="shared" si="3"/>
        <v>12</v>
      </c>
      <c r="M74" s="68" t="str">
        <f ca="1" t="shared" si="4"/>
        <v>2023 - WEEK 12</v>
      </c>
      <c r="N74" s="68" t="str">
        <f ca="1" t="shared" si="5"/>
        <v>2023 - MONTH 03</v>
      </c>
      <c r="O74" s="86">
        <f ca="1" t="shared" ref="O74:P74" si="84">IFERROR(AVERAGEIF(M:M,M74,$K:$K)," ")</f>
        <v>0.946041666666668</v>
      </c>
      <c r="P74" s="86">
        <f ca="1" t="shared" si="84"/>
        <v>0.946041666666668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12</v>
      </c>
      <c r="AG74" s="68" t="str">
        <f ca="1" t="shared" si="14"/>
        <v>2023 03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45009.7120264699</v>
      </c>
      <c r="B75" s="68" t="str">
        <f ca="1">INDIRECT(ADDRESS(2+QUOTIENT(ROW()-2,COUNTA('Form Responses 1'!$1:$1)-4),2,,TRUE,"Form Responses 1"))</f>
        <v>normalina630@gmail.com</v>
      </c>
      <c r="C75" s="68" t="str">
        <f ca="1">INDIRECT(ADDRESS(2+QUOTIENT(ROW()-2,COUNTA('Form Responses 1'!$1:$1)-4),3,,TRUE,"Form Responses 1"))</f>
        <v>Normalina, Sos</v>
      </c>
      <c r="D75" s="84">
        <f ca="1">INDIRECT(ADDRESS(2+QUOTIENT(ROW()-2,COUNTA('Form Responses 1'!$1:$1)-4),4,,TRUE,"Form Responses 1"))</f>
        <v>45009</v>
      </c>
      <c r="E75" s="85">
        <f ca="1" t="shared" si="0"/>
        <v>5</v>
      </c>
      <c r="F75" s="68" t="str">
        <f ca="1">IF(ISBLANK(A75)," ",INDIRECT(ADDRESS(1,5+MOD(ROW()-2,COUNTA('Form Responses 1'!$1:$1)-4),,TRUE,"Form Responses 1")))</f>
        <v>Driver [Driving Safety]</v>
      </c>
      <c r="G75" s="68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Driver</v>
      </c>
      <c r="I75" s="86" t="str">
        <f ca="1" t="shared" si="76"/>
        <v>Driving Safety</v>
      </c>
      <c r="J75" s="86" t="str">
        <f ca="1" t="shared" si="2"/>
        <v>LABOR SERVICE</v>
      </c>
      <c r="K75" s="86">
        <f ca="1" t="array" ref="K75">IFERROR(INDEX(MASTER!B:B,MATCH(G75,MASTER!A:A,0))/100," ")</f>
        <v>0.95</v>
      </c>
      <c r="L75" s="68">
        <f ca="1" t="shared" si="3"/>
        <v>12</v>
      </c>
      <c r="M75" s="68" t="str">
        <f ca="1" t="shared" si="4"/>
        <v>2023 - WEEK 12</v>
      </c>
      <c r="N75" s="68" t="str">
        <f ca="1" t="shared" si="5"/>
        <v>2023 - MONTH 03</v>
      </c>
      <c r="O75" s="86">
        <f ca="1" t="shared" ref="O75:P75" si="85">IFERROR(AVERAGEIF(M:M,M75,$K:$K)," ")</f>
        <v>0.946041666666668</v>
      </c>
      <c r="P75" s="86">
        <f ca="1" t="shared" si="85"/>
        <v>0.946041666666668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12</v>
      </c>
      <c r="AG75" s="68" t="str">
        <f ca="1" t="shared" si="14"/>
        <v>2023 03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45009.7120264699</v>
      </c>
      <c r="B76" s="68" t="str">
        <f ca="1">INDIRECT(ADDRESS(2+QUOTIENT(ROW()-2,COUNTA('Form Responses 1'!$1:$1)-4),2,,TRUE,"Form Responses 1"))</f>
        <v>normalina630@gmail.com</v>
      </c>
      <c r="C76" s="68" t="str">
        <f ca="1">INDIRECT(ADDRESS(2+QUOTIENT(ROW()-2,COUNTA('Form Responses 1'!$1:$1)-4),3,,TRUE,"Form Responses 1"))</f>
        <v>Normalina, Sos</v>
      </c>
      <c r="D76" s="84">
        <f ca="1">INDIRECT(ADDRESS(2+QUOTIENT(ROW()-2,COUNTA('Form Responses 1'!$1:$1)-4),4,,TRUE,"Form Responses 1"))</f>
        <v>45009</v>
      </c>
      <c r="E76" s="85">
        <f ca="1" t="shared" si="0"/>
        <v>5</v>
      </c>
      <c r="F76" s="68" t="str">
        <f ca="1">IF(ISBLANK(A76)," ",INDIRECT(ADDRESS(1,5+MOD(ROW()-2,COUNTA('Form Responses 1'!$1:$1)-4),,TRUE,"Form Responses 1")))</f>
        <v>Driver [ Attendance]</v>
      </c>
      <c r="G76" s="68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Driver</v>
      </c>
      <c r="I76" s="86" t="str">
        <f ca="1" t="shared" si="76"/>
        <v> Attendance</v>
      </c>
      <c r="J76" s="86" t="str">
        <f ca="1" t="shared" si="2"/>
        <v>LABOR SERVICE</v>
      </c>
      <c r="K76" s="86">
        <f ca="1" t="array" ref="K76">IFERROR(INDEX(MASTER!B:B,MATCH(G76,MASTER!A:A,0))/100," ")</f>
        <v>0.95</v>
      </c>
      <c r="L76" s="68">
        <f ca="1" t="shared" si="3"/>
        <v>12</v>
      </c>
      <c r="M76" s="68" t="str">
        <f ca="1" t="shared" si="4"/>
        <v>2023 - WEEK 12</v>
      </c>
      <c r="N76" s="68" t="str">
        <f ca="1" t="shared" si="5"/>
        <v>2023 - MONTH 03</v>
      </c>
      <c r="O76" s="86">
        <f ca="1" t="shared" ref="O76:P76" si="86">IFERROR(AVERAGEIF(M:M,M76,$K:$K)," ")</f>
        <v>0.946041666666668</v>
      </c>
      <c r="P76" s="86">
        <f ca="1" t="shared" si="86"/>
        <v>0.946041666666668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12</v>
      </c>
      <c r="AG76" s="68" t="str">
        <f ca="1" t="shared" si="14"/>
        <v>2023 03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45009.7120264699</v>
      </c>
      <c r="B77" s="68" t="str">
        <f ca="1">INDIRECT(ADDRESS(2+QUOTIENT(ROW()-2,COUNTA('Form Responses 1'!$1:$1)-4),2,,TRUE,"Form Responses 1"))</f>
        <v>normalina630@gmail.com</v>
      </c>
      <c r="C77" s="68" t="str">
        <f ca="1">INDIRECT(ADDRESS(2+QUOTIENT(ROW()-2,COUNTA('Form Responses 1'!$1:$1)-4),3,,TRUE,"Form Responses 1"))</f>
        <v>Normalina, Sos</v>
      </c>
      <c r="D77" s="84">
        <f ca="1">INDIRECT(ADDRESS(2+QUOTIENT(ROW()-2,COUNTA('Form Responses 1'!$1:$1)-4),4,,TRUE,"Form Responses 1"))</f>
        <v>45009</v>
      </c>
      <c r="E77" s="85">
        <f ca="1" t="shared" si="0"/>
        <v>5</v>
      </c>
      <c r="F77" s="68" t="str">
        <f ca="1">IF(ISBLANK(A77)," ",INDIRECT(ADDRESS(1,5+MOD(ROW()-2,COUNTA('Form Responses 1'!$1:$1)-4),,TRUE,"Form Responses 1")))</f>
        <v>Mess [Garasi Kendaraan R4 &amp; R2]</v>
      </c>
      <c r="G77" s="68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Mess</v>
      </c>
      <c r="I77" s="86" t="str">
        <f ca="1" t="shared" si="76"/>
        <v>Garasi Kendaraan R4 &amp; R2</v>
      </c>
      <c r="J77" s="86" t="str">
        <f ca="1" t="shared" si="2"/>
        <v>CLEANING SERVICE</v>
      </c>
      <c r="K77" s="86">
        <f ca="1" t="array" ref="K77">IFERROR(INDEX(MASTER!B:B,MATCH(G77,MASTER!A:A,0))/100," ")</f>
        <v>0.95</v>
      </c>
      <c r="L77" s="68">
        <f ca="1" t="shared" si="3"/>
        <v>12</v>
      </c>
      <c r="M77" s="68" t="str">
        <f ca="1" t="shared" si="4"/>
        <v>2023 - WEEK 12</v>
      </c>
      <c r="N77" s="68" t="str">
        <f ca="1" t="shared" si="5"/>
        <v>2023 - MONTH 03</v>
      </c>
      <c r="O77" s="86">
        <f ca="1" t="shared" ref="O77:P77" si="87">IFERROR(AVERAGEIF(M:M,M77,$K:$K)," ")</f>
        <v>0.946041666666668</v>
      </c>
      <c r="P77" s="86">
        <f ca="1" t="shared" si="87"/>
        <v>0.946041666666668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12</v>
      </c>
      <c r="AG77" s="68" t="str">
        <f ca="1" t="shared" si="14"/>
        <v>2023 03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45009.7120264699</v>
      </c>
      <c r="B78" s="68" t="str">
        <f ca="1">INDIRECT(ADDRESS(2+QUOTIENT(ROW()-2,COUNTA('Form Responses 1'!$1:$1)-4),2,,TRUE,"Form Responses 1"))</f>
        <v>normalina630@gmail.com</v>
      </c>
      <c r="C78" s="68" t="str">
        <f ca="1">INDIRECT(ADDRESS(2+QUOTIENT(ROW()-2,COUNTA('Form Responses 1'!$1:$1)-4),3,,TRUE,"Form Responses 1"))</f>
        <v>Normalina, Sos</v>
      </c>
      <c r="D78" s="84">
        <f ca="1">INDIRECT(ADDRESS(2+QUOTIENT(ROW()-2,COUNTA('Form Responses 1'!$1:$1)-4),4,,TRUE,"Form Responses 1"))</f>
        <v>45009</v>
      </c>
      <c r="E78" s="85">
        <f ca="1" t="shared" si="0"/>
        <v>5</v>
      </c>
      <c r="F78" s="68" t="str">
        <f ca="1">IF(ISBLANK(A78)," ",INDIRECT(ADDRESS(1,5+MOD(ROW()-2,COUNTA('Form Responses 1'!$1:$1)-4),,TRUE,"Form Responses 1")))</f>
        <v>Mess [Teras Depan &amp; Belakang]</v>
      </c>
      <c r="G78" s="68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Mess</v>
      </c>
      <c r="I78" s="86" t="str">
        <f ca="1" t="shared" si="76"/>
        <v>Teras Depan &amp; Belakang</v>
      </c>
      <c r="J78" s="86" t="str">
        <f ca="1" t="shared" si="2"/>
        <v>CLEANING SERVICE</v>
      </c>
      <c r="K78" s="86">
        <f ca="1" t="array" ref="K78">IFERROR(INDEX(MASTER!B:B,MATCH(G78,MASTER!A:A,0))/100," ")</f>
        <v>0.95</v>
      </c>
      <c r="L78" s="68">
        <f ca="1" t="shared" si="3"/>
        <v>12</v>
      </c>
      <c r="M78" s="68" t="str">
        <f ca="1" t="shared" si="4"/>
        <v>2023 - WEEK 12</v>
      </c>
      <c r="N78" s="68" t="str">
        <f ca="1" t="shared" si="5"/>
        <v>2023 - MONTH 03</v>
      </c>
      <c r="O78" s="86">
        <f ca="1" t="shared" ref="O78:P78" si="88">IFERROR(AVERAGEIF(M:M,M78,$K:$K)," ")</f>
        <v>0.946041666666668</v>
      </c>
      <c r="P78" s="86">
        <f ca="1" t="shared" si="88"/>
        <v>0.946041666666668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12</v>
      </c>
      <c r="AG78" s="68" t="str">
        <f ca="1" t="shared" si="14"/>
        <v>2023 03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45009.7120264699</v>
      </c>
      <c r="B79" s="68" t="str">
        <f ca="1">INDIRECT(ADDRESS(2+QUOTIENT(ROW()-2,COUNTA('Form Responses 1'!$1:$1)-4),2,,TRUE,"Form Responses 1"))</f>
        <v>normalina630@gmail.com</v>
      </c>
      <c r="C79" s="68" t="str">
        <f ca="1">INDIRECT(ADDRESS(2+QUOTIENT(ROW()-2,COUNTA('Form Responses 1'!$1:$1)-4),3,,TRUE,"Form Responses 1"))</f>
        <v>Normalina, Sos</v>
      </c>
      <c r="D79" s="84">
        <f ca="1">INDIRECT(ADDRESS(2+QUOTIENT(ROW()-2,COUNTA('Form Responses 1'!$1:$1)-4),4,,TRUE,"Form Responses 1"))</f>
        <v>45009</v>
      </c>
      <c r="E79" s="85">
        <f ca="1" t="shared" si="0"/>
        <v>5</v>
      </c>
      <c r="F79" s="68" t="str">
        <f ca="1">IF(ISBLANK(A79)," ",INDIRECT(ADDRESS(1,5+MOD(ROW()-2,COUNTA('Form Responses 1'!$1:$1)-4),,TRUE,"Form Responses 1")))</f>
        <v>Mess [Ruang Tamu Utama]</v>
      </c>
      <c r="G79" s="68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Mess</v>
      </c>
      <c r="I79" s="86" t="str">
        <f ca="1" t="shared" si="76"/>
        <v>Ruang Tamu Utama</v>
      </c>
      <c r="J79" s="86" t="str">
        <f ca="1" t="shared" si="2"/>
        <v>CLEANING SERVICE</v>
      </c>
      <c r="K79" s="86">
        <f ca="1" t="array" ref="K79">IFERROR(INDEX(MASTER!B:B,MATCH(G79,MASTER!A:A,0))/100," ")</f>
        <v>0.95</v>
      </c>
      <c r="L79" s="68">
        <f ca="1" t="shared" si="3"/>
        <v>12</v>
      </c>
      <c r="M79" s="68" t="str">
        <f ca="1" t="shared" si="4"/>
        <v>2023 - WEEK 12</v>
      </c>
      <c r="N79" s="68" t="str">
        <f ca="1" t="shared" si="5"/>
        <v>2023 - MONTH 03</v>
      </c>
      <c r="O79" s="86">
        <f ca="1" t="shared" ref="O79:P79" si="89">IFERROR(AVERAGEIF(M:M,M79,$K:$K)," ")</f>
        <v>0.946041666666668</v>
      </c>
      <c r="P79" s="86">
        <f ca="1" t="shared" si="89"/>
        <v>0.946041666666668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12</v>
      </c>
      <c r="AG79" s="68" t="str">
        <f ca="1" t="shared" si="14"/>
        <v>2023 03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45009.7120264699</v>
      </c>
      <c r="B80" s="68" t="str">
        <f ca="1">INDIRECT(ADDRESS(2+QUOTIENT(ROW()-2,COUNTA('Form Responses 1'!$1:$1)-4),2,,TRUE,"Form Responses 1"))</f>
        <v>normalina630@gmail.com</v>
      </c>
      <c r="C80" s="68" t="str">
        <f ca="1">INDIRECT(ADDRESS(2+QUOTIENT(ROW()-2,COUNTA('Form Responses 1'!$1:$1)-4),3,,TRUE,"Form Responses 1"))</f>
        <v>Normalina, Sos</v>
      </c>
      <c r="D80" s="84">
        <f ca="1">INDIRECT(ADDRESS(2+QUOTIENT(ROW()-2,COUNTA('Form Responses 1'!$1:$1)-4),4,,TRUE,"Form Responses 1"))</f>
        <v>45009</v>
      </c>
      <c r="E80" s="85">
        <f ca="1" t="shared" si="0"/>
        <v>5</v>
      </c>
      <c r="F80" s="68" t="str">
        <f ca="1">IF(ISBLANK(A80)," ",INDIRECT(ADDRESS(1,5+MOD(ROW()-2,COUNTA('Form Responses 1'!$1:$1)-4),,TRUE,"Form Responses 1")))</f>
        <v>Mess [Kamar 1.2.3&amp;4]</v>
      </c>
      <c r="G80" s="68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Mess</v>
      </c>
      <c r="I80" s="86" t="str">
        <f ca="1" t="shared" si="76"/>
        <v>Kamar 1.2.3&amp;4</v>
      </c>
      <c r="J80" s="86" t="str">
        <f ca="1" t="shared" si="2"/>
        <v>CLEANING SERVICE</v>
      </c>
      <c r="K80" s="86">
        <f ca="1" t="array" ref="K80">IFERROR(INDEX(MASTER!B:B,MATCH(G80,MASTER!A:A,0))/100," ")</f>
        <v>0.95</v>
      </c>
      <c r="L80" s="68">
        <f ca="1" t="shared" si="3"/>
        <v>12</v>
      </c>
      <c r="M80" s="68" t="str">
        <f ca="1" t="shared" si="4"/>
        <v>2023 - WEEK 12</v>
      </c>
      <c r="N80" s="68" t="str">
        <f ca="1" t="shared" si="5"/>
        <v>2023 - MONTH 03</v>
      </c>
      <c r="O80" s="86">
        <f ca="1" t="shared" ref="O80:P80" si="90">IFERROR(AVERAGEIF(M:M,M80,$K:$K)," ")</f>
        <v>0.946041666666668</v>
      </c>
      <c r="P80" s="86">
        <f ca="1" t="shared" si="90"/>
        <v>0.946041666666668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12</v>
      </c>
      <c r="AG80" s="68" t="str">
        <f ca="1" t="shared" si="14"/>
        <v>2023 03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45009.7120264699</v>
      </c>
      <c r="B81" s="68" t="str">
        <f ca="1">INDIRECT(ADDRESS(2+QUOTIENT(ROW()-2,COUNTA('Form Responses 1'!$1:$1)-4),2,,TRUE,"Form Responses 1"))</f>
        <v>normalina630@gmail.com</v>
      </c>
      <c r="C81" s="68" t="str">
        <f ca="1">INDIRECT(ADDRESS(2+QUOTIENT(ROW()-2,COUNTA('Form Responses 1'!$1:$1)-4),3,,TRUE,"Form Responses 1"))</f>
        <v>Normalina, Sos</v>
      </c>
      <c r="D81" s="84">
        <f ca="1">INDIRECT(ADDRESS(2+QUOTIENT(ROW()-2,COUNTA('Form Responses 1'!$1:$1)-4),4,,TRUE,"Form Responses 1"))</f>
        <v>45009</v>
      </c>
      <c r="E81" s="85">
        <f ca="1" t="shared" si="0"/>
        <v>5</v>
      </c>
      <c r="F81" s="68" t="str">
        <f ca="1">IF(ISBLANK(A81)," ",INDIRECT(ADDRESS(1,5+MOD(ROW()-2,COUNTA('Form Responses 1'!$1:$1)-4),,TRUE,"Form Responses 1")))</f>
        <v>Mess [Dapur]</v>
      </c>
      <c r="G81" s="68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Mess</v>
      </c>
      <c r="I81" s="86" t="str">
        <f ca="1" t="shared" si="76"/>
        <v>Dapur</v>
      </c>
      <c r="J81" s="86" t="str">
        <f ca="1" t="shared" si="2"/>
        <v>CLEANING SERVICE</v>
      </c>
      <c r="K81" s="86">
        <f ca="1" t="array" ref="K81">IFERROR(INDEX(MASTER!B:B,MATCH(G81,MASTER!A:A,0))/100," ")</f>
        <v>0.95</v>
      </c>
      <c r="L81" s="68">
        <f ca="1" t="shared" si="3"/>
        <v>12</v>
      </c>
      <c r="M81" s="68" t="str">
        <f ca="1" t="shared" si="4"/>
        <v>2023 - WEEK 12</v>
      </c>
      <c r="N81" s="68" t="str">
        <f ca="1" t="shared" si="5"/>
        <v>2023 - MONTH 03</v>
      </c>
      <c r="O81" s="86">
        <f ca="1" t="shared" ref="O81:P81" si="91">IFERROR(AVERAGEIF(M:M,M81,$K:$K)," ")</f>
        <v>0.946041666666668</v>
      </c>
      <c r="P81" s="86">
        <f ca="1" t="shared" si="91"/>
        <v>0.946041666666668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12</v>
      </c>
      <c r="AG81" s="68" t="str">
        <f ca="1" t="shared" si="14"/>
        <v>2023 03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45009.7120264699</v>
      </c>
      <c r="B82" s="68" t="str">
        <f ca="1">INDIRECT(ADDRESS(2+QUOTIENT(ROW()-2,COUNTA('Form Responses 1'!$1:$1)-4),2,,TRUE,"Form Responses 1"))</f>
        <v>normalina630@gmail.com</v>
      </c>
      <c r="C82" s="68" t="str">
        <f ca="1">INDIRECT(ADDRESS(2+QUOTIENT(ROW()-2,COUNTA('Form Responses 1'!$1:$1)-4),3,,TRUE,"Form Responses 1"))</f>
        <v>Normalina, Sos</v>
      </c>
      <c r="D82" s="84">
        <f ca="1">INDIRECT(ADDRESS(2+QUOTIENT(ROW()-2,COUNTA('Form Responses 1'!$1:$1)-4),4,,TRUE,"Form Responses 1"))</f>
        <v>45009</v>
      </c>
      <c r="E82" s="85">
        <f ca="1" t="shared" si="0"/>
        <v>5</v>
      </c>
      <c r="F82" s="68" t="str">
        <f ca="1">IF(ISBLANK(A82)," ",INDIRECT(ADDRESS(1,5+MOD(ROW()-2,COUNTA('Form Responses 1'!$1:$1)-4),,TRUE,"Form Responses 1")))</f>
        <v>Mess [Toilet Pria / Wanita]</v>
      </c>
      <c r="G82" s="68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Mess</v>
      </c>
      <c r="I82" s="86" t="str">
        <f ca="1" t="shared" si="76"/>
        <v>Toilet Pria / Wanita</v>
      </c>
      <c r="J82" s="86" t="str">
        <f ca="1" t="shared" si="2"/>
        <v>CLEANING SERVICE</v>
      </c>
      <c r="K82" s="86">
        <f ca="1" t="array" ref="K82">IFERROR(INDEX(MASTER!B:B,MATCH(G82,MASTER!A:A,0))/100," ")</f>
        <v>0.95</v>
      </c>
      <c r="L82" s="68">
        <f ca="1" t="shared" si="3"/>
        <v>12</v>
      </c>
      <c r="M82" s="68" t="str">
        <f ca="1" t="shared" si="4"/>
        <v>2023 - WEEK 12</v>
      </c>
      <c r="N82" s="68" t="str">
        <f ca="1" t="shared" si="5"/>
        <v>2023 - MONTH 03</v>
      </c>
      <c r="O82" s="86">
        <f ca="1" t="shared" ref="O82:P82" si="92">IFERROR(AVERAGEIF(M:M,M82,$K:$K)," ")</f>
        <v>0.946041666666668</v>
      </c>
      <c r="P82" s="86">
        <f ca="1" t="shared" si="92"/>
        <v>0.946041666666668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12</v>
      </c>
      <c r="AG82" s="68" t="str">
        <f ca="1" t="shared" si="14"/>
        <v>2023 03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45009.7120264699</v>
      </c>
      <c r="B83" s="68" t="str">
        <f ca="1">INDIRECT(ADDRESS(2+QUOTIENT(ROW()-2,COUNTA('Form Responses 1'!$1:$1)-4),2,,TRUE,"Form Responses 1"))</f>
        <v>normalina630@gmail.com</v>
      </c>
      <c r="C83" s="68" t="str">
        <f ca="1">INDIRECT(ADDRESS(2+QUOTIENT(ROW()-2,COUNTA('Form Responses 1'!$1:$1)-4),3,,TRUE,"Form Responses 1"))</f>
        <v>Normalina, Sos</v>
      </c>
      <c r="D83" s="84">
        <f ca="1">INDIRECT(ADDRESS(2+QUOTIENT(ROW()-2,COUNTA('Form Responses 1'!$1:$1)-4),4,,TRUE,"Form Responses 1"))</f>
        <v>45009</v>
      </c>
      <c r="E83" s="85">
        <f ca="1" t="shared" si="0"/>
        <v>5</v>
      </c>
      <c r="F83" s="68" t="str">
        <f ca="1">IF(ISBLANK(A83)," ",INDIRECT(ADDRESS(1,5+MOD(ROW()-2,COUNTA('Form Responses 1'!$1:$1)-4),,TRUE,"Form Responses 1")))</f>
        <v>Gedung Balai Arkiologi Lt.2 [Koridor]</v>
      </c>
      <c r="G83" s="68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 Balai Arkiologi Lt.2</v>
      </c>
      <c r="I83" s="86" t="str">
        <f ca="1" t="shared" si="76"/>
        <v>Koridor</v>
      </c>
      <c r="J83" s="86" t="str">
        <f ca="1" t="shared" si="2"/>
        <v>CLEANING SERVICE</v>
      </c>
      <c r="K83" s="86">
        <f ca="1" t="array" ref="K83">IFERROR(INDEX(MASTER!B:B,MATCH(G83,MASTER!A:A,0))/100," ")</f>
        <v>0.95</v>
      </c>
      <c r="L83" s="68">
        <f ca="1" t="shared" si="3"/>
        <v>12</v>
      </c>
      <c r="M83" s="68" t="str">
        <f ca="1" t="shared" si="4"/>
        <v>2023 - WEEK 12</v>
      </c>
      <c r="N83" s="68" t="str">
        <f ca="1" t="shared" si="5"/>
        <v>2023 - MONTH 03</v>
      </c>
      <c r="O83" s="86">
        <f ca="1" t="shared" ref="O83:P83" si="93">IFERROR(AVERAGEIF(M:M,M83,$K:$K)," ")</f>
        <v>0.946041666666668</v>
      </c>
      <c r="P83" s="86">
        <f ca="1" t="shared" si="93"/>
        <v>0.946041666666668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12</v>
      </c>
      <c r="AG83" s="68" t="str">
        <f ca="1" t="shared" si="14"/>
        <v>2023 03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45009.7120264699</v>
      </c>
      <c r="B84" s="68" t="str">
        <f ca="1">INDIRECT(ADDRESS(2+QUOTIENT(ROW()-2,COUNTA('Form Responses 1'!$1:$1)-4),2,,TRUE,"Form Responses 1"))</f>
        <v>normalina630@gmail.com</v>
      </c>
      <c r="C84" s="68" t="str">
        <f ca="1">INDIRECT(ADDRESS(2+QUOTIENT(ROW()-2,COUNTA('Form Responses 1'!$1:$1)-4),3,,TRUE,"Form Responses 1"))</f>
        <v>Normalina, Sos</v>
      </c>
      <c r="D84" s="84">
        <f ca="1">INDIRECT(ADDRESS(2+QUOTIENT(ROW()-2,COUNTA('Form Responses 1'!$1:$1)-4),4,,TRUE,"Form Responses 1"))</f>
        <v>45009</v>
      </c>
      <c r="E84" s="85">
        <f ca="1" t="shared" si="0"/>
        <v>5</v>
      </c>
      <c r="F84" s="68" t="str">
        <f ca="1">IF(ISBLANK(A84)," ",INDIRECT(ADDRESS(1,5+MOD(ROW()-2,COUNTA('Form Responses 1'!$1:$1)-4),,TRUE,"Form Responses 1")))</f>
        <v>Gedung Balai Arkiologi Lt.2 [Meeting Room ]</v>
      </c>
      <c r="G84" s="68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 Balai Arkiologi Lt.2</v>
      </c>
      <c r="I84" s="86" t="str">
        <f ca="1" t="shared" si="76"/>
        <v>Meeting Room </v>
      </c>
      <c r="J84" s="86" t="str">
        <f ca="1" t="shared" si="2"/>
        <v>CLEANING SERVICE</v>
      </c>
      <c r="K84" s="86">
        <f ca="1" t="array" ref="K84">IFERROR(INDEX(MASTER!B:B,MATCH(G84,MASTER!A:A,0))/100," ")</f>
        <v>0.95</v>
      </c>
      <c r="L84" s="68">
        <f ca="1" t="shared" si="3"/>
        <v>12</v>
      </c>
      <c r="M84" s="68" t="str">
        <f ca="1" t="shared" si="4"/>
        <v>2023 - WEEK 12</v>
      </c>
      <c r="N84" s="68" t="str">
        <f ca="1" t="shared" si="5"/>
        <v>2023 - MONTH 03</v>
      </c>
      <c r="O84" s="86">
        <f ca="1" t="shared" ref="O84:P84" si="94">IFERROR(AVERAGEIF(M:M,M84,$K:$K)," ")</f>
        <v>0.946041666666668</v>
      </c>
      <c r="P84" s="86">
        <f ca="1" t="shared" si="94"/>
        <v>0.946041666666668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12</v>
      </c>
      <c r="AG84" s="68" t="str">
        <f ca="1" t="shared" si="14"/>
        <v>2023 03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45009.7120264699</v>
      </c>
      <c r="B85" s="68" t="str">
        <f ca="1">INDIRECT(ADDRESS(2+QUOTIENT(ROW()-2,COUNTA('Form Responses 1'!$1:$1)-4),2,,TRUE,"Form Responses 1"))</f>
        <v>normalina630@gmail.com</v>
      </c>
      <c r="C85" s="68" t="str">
        <f ca="1">INDIRECT(ADDRESS(2+QUOTIENT(ROW()-2,COUNTA('Form Responses 1'!$1:$1)-4),3,,TRUE,"Form Responses 1"))</f>
        <v>Normalina, Sos</v>
      </c>
      <c r="D85" s="84">
        <f ca="1">INDIRECT(ADDRESS(2+QUOTIENT(ROW()-2,COUNTA('Form Responses 1'!$1:$1)-4),4,,TRUE,"Form Responses 1"))</f>
        <v>45009</v>
      </c>
      <c r="E85" s="85">
        <f ca="1" t="shared" si="0"/>
        <v>5</v>
      </c>
      <c r="F85" s="68" t="str">
        <f ca="1">IF(ISBLANK(A85)," ",INDIRECT(ADDRESS(1,5+MOD(ROW()-2,COUNTA('Form Responses 1'!$1:$1)-4),,TRUE,"Form Responses 1")))</f>
        <v>Gedung Balai Arkiologi Lt.2 [R. Kepala]</v>
      </c>
      <c r="G85" s="68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Balai Arkiologi Lt.2</v>
      </c>
      <c r="I85" s="86" t="str">
        <f ca="1" t="shared" si="76"/>
        <v>R. Kepala</v>
      </c>
      <c r="J85" s="86" t="str">
        <f ca="1" t="shared" si="2"/>
        <v>CLEANING SERVICE</v>
      </c>
      <c r="K85" s="86">
        <f ca="1" t="array" ref="K85">IFERROR(INDEX(MASTER!B:B,MATCH(G85,MASTER!A:A,0))/100," ")</f>
        <v>0.95</v>
      </c>
      <c r="L85" s="68">
        <f ca="1" t="shared" si="3"/>
        <v>12</v>
      </c>
      <c r="M85" s="68" t="str">
        <f ca="1" t="shared" si="4"/>
        <v>2023 - WEEK 12</v>
      </c>
      <c r="N85" s="68" t="str">
        <f ca="1" t="shared" si="5"/>
        <v>2023 - MONTH 03</v>
      </c>
      <c r="O85" s="86">
        <f ca="1" t="shared" ref="O85:P85" si="95">IFERROR(AVERAGEIF(M:M,M85,$K:$K)," ")</f>
        <v>0.946041666666668</v>
      </c>
      <c r="P85" s="86">
        <f ca="1" t="shared" si="95"/>
        <v>0.946041666666668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12</v>
      </c>
      <c r="AG85" s="68" t="str">
        <f ca="1" t="shared" si="14"/>
        <v>2023 03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45009.7120264699</v>
      </c>
      <c r="B86" s="68" t="str">
        <f ca="1">INDIRECT(ADDRESS(2+QUOTIENT(ROW()-2,COUNTA('Form Responses 1'!$1:$1)-4),2,,TRUE,"Form Responses 1"))</f>
        <v>normalina630@gmail.com</v>
      </c>
      <c r="C86" s="68" t="str">
        <f ca="1">INDIRECT(ADDRESS(2+QUOTIENT(ROW()-2,COUNTA('Form Responses 1'!$1:$1)-4),3,,TRUE,"Form Responses 1"))</f>
        <v>Normalina, Sos</v>
      </c>
      <c r="D86" s="84">
        <f ca="1">INDIRECT(ADDRESS(2+QUOTIENT(ROW()-2,COUNTA('Form Responses 1'!$1:$1)-4),4,,TRUE,"Form Responses 1"))</f>
        <v>45009</v>
      </c>
      <c r="E86" s="85">
        <f ca="1" t="shared" si="0"/>
        <v>5</v>
      </c>
      <c r="F86" s="68" t="str">
        <f ca="1">IF(ISBLANK(A86)," ",INDIRECT(ADDRESS(1,5+MOD(ROW()-2,COUNTA('Form Responses 1'!$1:$1)-4),,TRUE,"Form Responses 1")))</f>
        <v>Gedung Balai Arkiologi Lt.2 [R. 1-5]</v>
      </c>
      <c r="G86" s="68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Balai Arkiologi Lt.2</v>
      </c>
      <c r="I86" s="86" t="str">
        <f ca="1" t="shared" si="76"/>
        <v>R. 1-5</v>
      </c>
      <c r="J86" s="86" t="str">
        <f ca="1" t="shared" si="2"/>
        <v>CLEANING SERVICE</v>
      </c>
      <c r="K86" s="86">
        <f ca="1" t="array" ref="K86">IFERROR(INDEX(MASTER!B:B,MATCH(G86,MASTER!A:A,0))/100," ")</f>
        <v>0.95</v>
      </c>
      <c r="L86" s="68">
        <f ca="1" t="shared" si="3"/>
        <v>12</v>
      </c>
      <c r="M86" s="68" t="str">
        <f ca="1" t="shared" si="4"/>
        <v>2023 - WEEK 12</v>
      </c>
      <c r="N86" s="68" t="str">
        <f ca="1" t="shared" si="5"/>
        <v>2023 - MONTH 03</v>
      </c>
      <c r="O86" s="86">
        <f ca="1" t="shared" ref="O86:P86" si="96">IFERROR(AVERAGEIF(M:M,M86,$K:$K)," ")</f>
        <v>0.946041666666668</v>
      </c>
      <c r="P86" s="86">
        <f ca="1" t="shared" si="96"/>
        <v>0.946041666666668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12</v>
      </c>
      <c r="AG86" s="68" t="str">
        <f ca="1" t="shared" si="14"/>
        <v>2023 03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45009.7120264699</v>
      </c>
      <c r="B87" s="68" t="str">
        <f ca="1">INDIRECT(ADDRESS(2+QUOTIENT(ROW()-2,COUNTA('Form Responses 1'!$1:$1)-4),2,,TRUE,"Form Responses 1"))</f>
        <v>normalina630@gmail.com</v>
      </c>
      <c r="C87" s="68" t="str">
        <f ca="1">INDIRECT(ADDRESS(2+QUOTIENT(ROW()-2,COUNTA('Form Responses 1'!$1:$1)-4),3,,TRUE,"Form Responses 1"))</f>
        <v>Normalina, Sos</v>
      </c>
      <c r="D87" s="84">
        <f ca="1">INDIRECT(ADDRESS(2+QUOTIENT(ROW()-2,COUNTA('Form Responses 1'!$1:$1)-4),4,,TRUE,"Form Responses 1"))</f>
        <v>45009</v>
      </c>
      <c r="E87" s="85">
        <f ca="1" t="shared" si="0"/>
        <v>5</v>
      </c>
      <c r="F87" s="68" t="str">
        <f ca="1">IF(ISBLANK(A87)," ",INDIRECT(ADDRESS(1,5+MOD(ROW()-2,COUNTA('Form Responses 1'!$1:$1)-4),,TRUE,"Form Responses 1")))</f>
        <v>Gedung Balai Arkiologi Lt.2 [Tangga Penghubung LT1-2]</v>
      </c>
      <c r="G87" s="68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 Balai Arkiologi Lt.2</v>
      </c>
      <c r="I87" s="86" t="str">
        <f ca="1" t="shared" si="76"/>
        <v>Tangga Penghubung LT1-2</v>
      </c>
      <c r="J87" s="86" t="str">
        <f ca="1" t="shared" si="2"/>
        <v>CLEANING SERVICE</v>
      </c>
      <c r="K87" s="86">
        <f ca="1" t="array" ref="K87">IFERROR(INDEX(MASTER!B:B,MATCH(G87,MASTER!A:A,0))/100," ")</f>
        <v>0.95</v>
      </c>
      <c r="L87" s="68">
        <f ca="1" t="shared" si="3"/>
        <v>12</v>
      </c>
      <c r="M87" s="68" t="str">
        <f ca="1" t="shared" si="4"/>
        <v>2023 - WEEK 12</v>
      </c>
      <c r="N87" s="68" t="str">
        <f ca="1" t="shared" si="5"/>
        <v>2023 - MONTH 03</v>
      </c>
      <c r="O87" s="86">
        <f ca="1" t="shared" ref="O87:P87" si="97">IFERROR(AVERAGEIF(M:M,M87,$K:$K)," ")</f>
        <v>0.946041666666668</v>
      </c>
      <c r="P87" s="86">
        <f ca="1" t="shared" si="97"/>
        <v>0.946041666666668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12</v>
      </c>
      <c r="AG87" s="68" t="str">
        <f ca="1" t="shared" si="14"/>
        <v>2023 03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45009.7120264699</v>
      </c>
      <c r="B88" s="68" t="str">
        <f ca="1">INDIRECT(ADDRESS(2+QUOTIENT(ROW()-2,COUNTA('Form Responses 1'!$1:$1)-4),2,,TRUE,"Form Responses 1"))</f>
        <v>normalina630@gmail.com</v>
      </c>
      <c r="C88" s="68" t="str">
        <f ca="1">INDIRECT(ADDRESS(2+QUOTIENT(ROW()-2,COUNTA('Form Responses 1'!$1:$1)-4),3,,TRUE,"Form Responses 1"))</f>
        <v>Normalina, Sos</v>
      </c>
      <c r="D88" s="84">
        <f ca="1">INDIRECT(ADDRESS(2+QUOTIENT(ROW()-2,COUNTA('Form Responses 1'!$1:$1)-4),4,,TRUE,"Form Responses 1"))</f>
        <v>45009</v>
      </c>
      <c r="E88" s="85">
        <f ca="1" t="shared" si="0"/>
        <v>5</v>
      </c>
      <c r="F88" s="68" t="str">
        <f ca="1">IF(ISBLANK(A88)," ",INDIRECT(ADDRESS(1,5+MOD(ROW()-2,COUNTA('Form Responses 1'!$1:$1)-4),,TRUE,"Form Responses 1")))</f>
        <v>Gedung Balai Arkiologi Lt.2 [Toilet Pria / Wanita &amp; Disabilitas]</v>
      </c>
      <c r="G88" s="68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 Balai Arkiologi Lt.2</v>
      </c>
      <c r="I88" s="86" t="str">
        <f ca="1" t="shared" si="76"/>
        <v>Toilet Pria / Wanita &amp; Disabilitas</v>
      </c>
      <c r="J88" s="86" t="str">
        <f ca="1" t="shared" si="2"/>
        <v>CLEANING SERVICE</v>
      </c>
      <c r="K88" s="86">
        <f ca="1" t="array" ref="K88">IFERROR(INDEX(MASTER!B:B,MATCH(G88,MASTER!A:A,0))/100," ")</f>
        <v>0.95</v>
      </c>
      <c r="L88" s="68">
        <f ca="1" t="shared" si="3"/>
        <v>12</v>
      </c>
      <c r="M88" s="68" t="str">
        <f ca="1" t="shared" si="4"/>
        <v>2023 - WEEK 12</v>
      </c>
      <c r="N88" s="68" t="str">
        <f ca="1" t="shared" si="5"/>
        <v>2023 - MONTH 03</v>
      </c>
      <c r="O88" s="86">
        <f ca="1" t="shared" ref="O88:P88" si="98">IFERROR(AVERAGEIF(M:M,M88,$K:$K)," ")</f>
        <v>0.946041666666668</v>
      </c>
      <c r="P88" s="86">
        <f ca="1" t="shared" si="98"/>
        <v>0.946041666666668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12</v>
      </c>
      <c r="AG88" s="68" t="str">
        <f ca="1" t="shared" si="14"/>
        <v>2023 03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45009.7120264699</v>
      </c>
      <c r="B89" s="68" t="str">
        <f ca="1">INDIRECT(ADDRESS(2+QUOTIENT(ROW()-2,COUNTA('Form Responses 1'!$1:$1)-4),2,,TRUE,"Form Responses 1"))</f>
        <v>normalina630@gmail.com</v>
      </c>
      <c r="C89" s="68" t="str">
        <f ca="1">INDIRECT(ADDRESS(2+QUOTIENT(ROW()-2,COUNTA('Form Responses 1'!$1:$1)-4),3,,TRUE,"Form Responses 1"))</f>
        <v>Normalina, Sos</v>
      </c>
      <c r="D89" s="84">
        <f ca="1">INDIRECT(ADDRESS(2+QUOTIENT(ROW()-2,COUNTA('Form Responses 1'!$1:$1)-4),4,,TRUE,"Form Responses 1"))</f>
        <v>45009</v>
      </c>
      <c r="E89" s="85">
        <f ca="1" t="shared" si="0"/>
        <v>5</v>
      </c>
      <c r="F89" s="68" t="str">
        <f ca="1">IF(ISBLANK(A89)," ",INDIRECT(ADDRESS(1,5+MOD(ROW()-2,COUNTA('Form Responses 1'!$1:$1)-4),,TRUE,"Form Responses 1")))</f>
        <v>Gedung Balai Arkiologi Lt.1 [Lobby Utama]</v>
      </c>
      <c r="G89" s="68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 Balai Arkiologi Lt.1</v>
      </c>
      <c r="I89" s="86" t="str">
        <f ca="1" t="shared" si="76"/>
        <v>Lobby Utama</v>
      </c>
      <c r="J89" s="86" t="str">
        <f ca="1" t="shared" si="2"/>
        <v>CLEANING SERVICE</v>
      </c>
      <c r="K89" s="86">
        <f ca="1" t="array" ref="K89">IFERROR(INDEX(MASTER!B:B,MATCH(G89,MASTER!A:A,0))/100," ")</f>
        <v>0.95</v>
      </c>
      <c r="L89" s="68">
        <f ca="1" t="shared" si="3"/>
        <v>12</v>
      </c>
      <c r="M89" s="68" t="str">
        <f ca="1" t="shared" si="4"/>
        <v>2023 - WEEK 12</v>
      </c>
      <c r="N89" s="68" t="str">
        <f ca="1" t="shared" si="5"/>
        <v>2023 - MONTH 03</v>
      </c>
      <c r="O89" s="86">
        <f ca="1" t="shared" ref="O89:P89" si="99">IFERROR(AVERAGEIF(M:M,M89,$K:$K)," ")</f>
        <v>0.946041666666668</v>
      </c>
      <c r="P89" s="86">
        <f ca="1" t="shared" si="99"/>
        <v>0.946041666666668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12</v>
      </c>
      <c r="AG89" s="68" t="str">
        <f ca="1" t="shared" si="14"/>
        <v>2023 03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45009.7120264699</v>
      </c>
      <c r="B90" s="68" t="str">
        <f ca="1">INDIRECT(ADDRESS(2+QUOTIENT(ROW()-2,COUNTA('Form Responses 1'!$1:$1)-4),2,,TRUE,"Form Responses 1"))</f>
        <v>normalina630@gmail.com</v>
      </c>
      <c r="C90" s="68" t="str">
        <f ca="1">INDIRECT(ADDRESS(2+QUOTIENT(ROW()-2,COUNTA('Form Responses 1'!$1:$1)-4),3,,TRUE,"Form Responses 1"))</f>
        <v>Normalina, Sos</v>
      </c>
      <c r="D90" s="84">
        <f ca="1">INDIRECT(ADDRESS(2+QUOTIENT(ROW()-2,COUNTA('Form Responses 1'!$1:$1)-4),4,,TRUE,"Form Responses 1"))</f>
        <v>45009</v>
      </c>
      <c r="E90" s="85">
        <f ca="1" t="shared" si="0"/>
        <v>5</v>
      </c>
      <c r="F90" s="68" t="str">
        <f ca="1">IF(ISBLANK(A90)," ",INDIRECT(ADDRESS(1,5+MOD(ROW()-2,COUNTA('Form Responses 1'!$1:$1)-4),,TRUE,"Form Responses 1")))</f>
        <v>Gedung Balai Arkiologi Lt.1 [Koridor]</v>
      </c>
      <c r="G90" s="68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 Balai Arkiologi Lt.1</v>
      </c>
      <c r="I90" s="86" t="str">
        <f ca="1" t="shared" si="76"/>
        <v>Koridor</v>
      </c>
      <c r="J90" s="86" t="str">
        <f ca="1" t="shared" si="2"/>
        <v>CLEANING SERVICE</v>
      </c>
      <c r="K90" s="86">
        <f ca="1" t="array" ref="K90">IFERROR(INDEX(MASTER!B:B,MATCH(G90,MASTER!A:A,0))/100," ")</f>
        <v>0.95</v>
      </c>
      <c r="L90" s="68">
        <f ca="1" t="shared" si="3"/>
        <v>12</v>
      </c>
      <c r="M90" s="68" t="str">
        <f ca="1" t="shared" si="4"/>
        <v>2023 - WEEK 12</v>
      </c>
      <c r="N90" s="68" t="str">
        <f ca="1" t="shared" si="5"/>
        <v>2023 - MONTH 03</v>
      </c>
      <c r="O90" s="86">
        <f ca="1" t="shared" ref="O90:P90" si="100">IFERROR(AVERAGEIF(M:M,M90,$K:$K)," ")</f>
        <v>0.946041666666668</v>
      </c>
      <c r="P90" s="86">
        <f ca="1" t="shared" si="100"/>
        <v>0.946041666666668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12</v>
      </c>
      <c r="AG90" s="68" t="str">
        <f ca="1" t="shared" si="14"/>
        <v>2023 03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45009.7120264699</v>
      </c>
      <c r="B91" s="68" t="str">
        <f ca="1">INDIRECT(ADDRESS(2+QUOTIENT(ROW()-2,COUNTA('Form Responses 1'!$1:$1)-4),2,,TRUE,"Form Responses 1"))</f>
        <v>normalina630@gmail.com</v>
      </c>
      <c r="C91" s="68" t="str">
        <f ca="1">INDIRECT(ADDRESS(2+QUOTIENT(ROW()-2,COUNTA('Form Responses 1'!$1:$1)-4),3,,TRUE,"Form Responses 1"))</f>
        <v>Normalina, Sos</v>
      </c>
      <c r="D91" s="84">
        <f ca="1">INDIRECT(ADDRESS(2+QUOTIENT(ROW()-2,COUNTA('Form Responses 1'!$1:$1)-4),4,,TRUE,"Form Responses 1"))</f>
        <v>45009</v>
      </c>
      <c r="E91" s="85">
        <f ca="1" t="shared" si="0"/>
        <v>5</v>
      </c>
      <c r="F91" s="68" t="str">
        <f ca="1">IF(ISBLANK(A91)," ",INDIRECT(ADDRESS(1,5+MOD(ROW()-2,COUNTA('Form Responses 1'!$1:$1)-4),,TRUE,"Form Responses 1")))</f>
        <v>Gedung Balai Arkiologi Lt.1 [Meeting Room ]</v>
      </c>
      <c r="G91" s="68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 Balai Arkiologi Lt.1</v>
      </c>
      <c r="I91" s="86" t="str">
        <f ca="1" t="shared" si="76"/>
        <v>Meeting Room </v>
      </c>
      <c r="J91" s="86" t="str">
        <f ca="1" t="shared" si="2"/>
        <v>CLEANING SERVICE</v>
      </c>
      <c r="K91" s="86">
        <f ca="1" t="array" ref="K91">IFERROR(INDEX(MASTER!B:B,MATCH(G91,MASTER!A:A,0))/100," ")</f>
        <v>0.95</v>
      </c>
      <c r="L91" s="68">
        <f ca="1" t="shared" si="3"/>
        <v>12</v>
      </c>
      <c r="M91" s="68" t="str">
        <f ca="1" t="shared" si="4"/>
        <v>2023 - WEEK 12</v>
      </c>
      <c r="N91" s="68" t="str">
        <f ca="1" t="shared" si="5"/>
        <v>2023 - MONTH 03</v>
      </c>
      <c r="O91" s="86">
        <f ca="1" t="shared" ref="O91:P91" si="101">IFERROR(AVERAGEIF(M:M,M91,$K:$K)," ")</f>
        <v>0.946041666666668</v>
      </c>
      <c r="P91" s="86">
        <f ca="1" t="shared" si="101"/>
        <v>0.946041666666668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12</v>
      </c>
      <c r="AG91" s="68" t="str">
        <f ca="1" t="shared" si="14"/>
        <v>2023 03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45009.7120264699</v>
      </c>
      <c r="B92" s="68" t="str">
        <f ca="1">INDIRECT(ADDRESS(2+QUOTIENT(ROW()-2,COUNTA('Form Responses 1'!$1:$1)-4),2,,TRUE,"Form Responses 1"))</f>
        <v>normalina630@gmail.com</v>
      </c>
      <c r="C92" s="68" t="str">
        <f ca="1">INDIRECT(ADDRESS(2+QUOTIENT(ROW()-2,COUNTA('Form Responses 1'!$1:$1)-4),3,,TRUE,"Form Responses 1"))</f>
        <v>Normalina, Sos</v>
      </c>
      <c r="D92" s="84">
        <f ca="1">INDIRECT(ADDRESS(2+QUOTIENT(ROW()-2,COUNTA('Form Responses 1'!$1:$1)-4),4,,TRUE,"Form Responses 1"))</f>
        <v>45009</v>
      </c>
      <c r="E92" s="85">
        <f ca="1" t="shared" si="0"/>
        <v>5</v>
      </c>
      <c r="F92" s="68" t="str">
        <f ca="1">IF(ISBLANK(A92)," ",INDIRECT(ADDRESS(1,5+MOD(ROW()-2,COUNTA('Form Responses 1'!$1:$1)-4),,TRUE,"Form Responses 1")))</f>
        <v>Gedung Balai Arkiologi Lt.1 [R. Staf TU]</v>
      </c>
      <c r="G92" s="68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Gedung Balai Arkiologi Lt.1</v>
      </c>
      <c r="I92" s="86" t="str">
        <f ca="1" t="shared" si="76"/>
        <v>R. Staf TU</v>
      </c>
      <c r="J92" s="86" t="str">
        <f ca="1" t="shared" si="2"/>
        <v>CLEANING SERVICE</v>
      </c>
      <c r="K92" s="86">
        <f ca="1" t="array" ref="K92">IFERROR(INDEX(MASTER!B:B,MATCH(G92,MASTER!A:A,0))/100," ")</f>
        <v>0.95</v>
      </c>
      <c r="L92" s="68">
        <f ca="1" t="shared" si="3"/>
        <v>12</v>
      </c>
      <c r="M92" s="68" t="str">
        <f ca="1" t="shared" si="4"/>
        <v>2023 - WEEK 12</v>
      </c>
      <c r="N92" s="68" t="str">
        <f ca="1" t="shared" si="5"/>
        <v>2023 - MONTH 03</v>
      </c>
      <c r="O92" s="86">
        <f ca="1" t="shared" ref="O92:P92" si="102">IFERROR(AVERAGEIF(M:M,M92,$K:$K)," ")</f>
        <v>0.946041666666668</v>
      </c>
      <c r="P92" s="86">
        <f ca="1" t="shared" si="102"/>
        <v>0.946041666666668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12</v>
      </c>
      <c r="AG92" s="68" t="str">
        <f ca="1" t="shared" si="14"/>
        <v>2023 03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45009.7120264699</v>
      </c>
      <c r="B93" s="68" t="str">
        <f ca="1">INDIRECT(ADDRESS(2+QUOTIENT(ROW()-2,COUNTA('Form Responses 1'!$1:$1)-4),2,,TRUE,"Form Responses 1"))</f>
        <v>normalina630@gmail.com</v>
      </c>
      <c r="C93" s="68" t="str">
        <f ca="1">INDIRECT(ADDRESS(2+QUOTIENT(ROW()-2,COUNTA('Form Responses 1'!$1:$1)-4),3,,TRUE,"Form Responses 1"))</f>
        <v>Normalina, Sos</v>
      </c>
      <c r="D93" s="84">
        <f ca="1">INDIRECT(ADDRESS(2+QUOTIENT(ROW()-2,COUNTA('Form Responses 1'!$1:$1)-4),4,,TRUE,"Form Responses 1"))</f>
        <v>45009</v>
      </c>
      <c r="E93" s="85">
        <f ca="1" t="shared" si="0"/>
        <v>5</v>
      </c>
      <c r="F93" s="68" t="str">
        <f ca="1">IF(ISBLANK(A93)," ",INDIRECT(ADDRESS(1,5+MOD(ROW()-2,COUNTA('Form Responses 1'!$1:$1)-4),,TRUE,"Form Responses 1")))</f>
        <v>Gedung Balai Arkiologi Lt.1 [R. Kasubag TU]</v>
      </c>
      <c r="G93" s="68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Gedung Balai Arkiologi Lt.1</v>
      </c>
      <c r="I93" s="86" t="str">
        <f ca="1" t="shared" si="76"/>
        <v>R. Kasubag TU</v>
      </c>
      <c r="J93" s="86" t="str">
        <f ca="1" t="shared" si="2"/>
        <v>CLEANING SERVICE</v>
      </c>
      <c r="K93" s="86">
        <f ca="1" t="array" ref="K93">IFERROR(INDEX(MASTER!B:B,MATCH(G93,MASTER!A:A,0))/100," ")</f>
        <v>0.95</v>
      </c>
      <c r="L93" s="68">
        <f ca="1" t="shared" si="3"/>
        <v>12</v>
      </c>
      <c r="M93" s="68" t="str">
        <f ca="1" t="shared" si="4"/>
        <v>2023 - WEEK 12</v>
      </c>
      <c r="N93" s="68" t="str">
        <f ca="1" t="shared" si="5"/>
        <v>2023 - MONTH 03</v>
      </c>
      <c r="O93" s="86">
        <f ca="1" t="shared" ref="O93:P93" si="103">IFERROR(AVERAGEIF(M:M,M93,$K:$K)," ")</f>
        <v>0.946041666666668</v>
      </c>
      <c r="P93" s="86">
        <f ca="1" t="shared" si="103"/>
        <v>0.946041666666668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12</v>
      </c>
      <c r="AG93" s="68" t="str">
        <f ca="1" t="shared" si="14"/>
        <v>2023 03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45009.7120264699</v>
      </c>
      <c r="B94" s="68" t="str">
        <f ca="1">INDIRECT(ADDRESS(2+QUOTIENT(ROW()-2,COUNTA('Form Responses 1'!$1:$1)-4),2,,TRUE,"Form Responses 1"))</f>
        <v>normalina630@gmail.com</v>
      </c>
      <c r="C94" s="68" t="str">
        <f ca="1">INDIRECT(ADDRESS(2+QUOTIENT(ROW()-2,COUNTA('Form Responses 1'!$1:$1)-4),3,,TRUE,"Form Responses 1"))</f>
        <v>Normalina, Sos</v>
      </c>
      <c r="D94" s="84">
        <f ca="1">INDIRECT(ADDRESS(2+QUOTIENT(ROW()-2,COUNTA('Form Responses 1'!$1:$1)-4),4,,TRUE,"Form Responses 1"))</f>
        <v>45009</v>
      </c>
      <c r="E94" s="85">
        <f ca="1" t="shared" si="0"/>
        <v>5</v>
      </c>
      <c r="F94" s="68" t="str">
        <f ca="1">IF(ISBLANK(A94)," ",INDIRECT(ADDRESS(1,5+MOD(ROW()-2,COUNTA('Form Responses 1'!$1:$1)-4),,TRUE,"Form Responses 1")))</f>
        <v>Gedung Balai Arkiologi Lt.1 [R. Arsib]</v>
      </c>
      <c r="G94" s="68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Gedung Balai Arkiologi Lt.1</v>
      </c>
      <c r="I94" s="86" t="str">
        <f ca="1" t="shared" si="76"/>
        <v>R. Arsib</v>
      </c>
      <c r="J94" s="86" t="str">
        <f ca="1" t="shared" si="2"/>
        <v>CLEANING SERVICE</v>
      </c>
      <c r="K94" s="86">
        <f ca="1" t="array" ref="K94">IFERROR(INDEX(MASTER!B:B,MATCH(G94,MASTER!A:A,0))/100," ")</f>
        <v>0.95</v>
      </c>
      <c r="L94" s="68">
        <f ca="1" t="shared" si="3"/>
        <v>12</v>
      </c>
      <c r="M94" s="68" t="str">
        <f ca="1" t="shared" si="4"/>
        <v>2023 - WEEK 12</v>
      </c>
      <c r="N94" s="68" t="str">
        <f ca="1" t="shared" si="5"/>
        <v>2023 - MONTH 03</v>
      </c>
      <c r="O94" s="86">
        <f ca="1" t="shared" ref="O94:P94" si="104">IFERROR(AVERAGEIF(M:M,M94,$K:$K)," ")</f>
        <v>0.946041666666668</v>
      </c>
      <c r="P94" s="86">
        <f ca="1" t="shared" si="104"/>
        <v>0.946041666666668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12</v>
      </c>
      <c r="AG94" s="68" t="str">
        <f ca="1" t="shared" si="14"/>
        <v>2023 03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45009.7120264699</v>
      </c>
      <c r="B95" s="68" t="str">
        <f ca="1">INDIRECT(ADDRESS(2+QUOTIENT(ROW()-2,COUNTA('Form Responses 1'!$1:$1)-4),2,,TRUE,"Form Responses 1"))</f>
        <v>normalina630@gmail.com</v>
      </c>
      <c r="C95" s="68" t="str">
        <f ca="1">INDIRECT(ADDRESS(2+QUOTIENT(ROW()-2,COUNTA('Form Responses 1'!$1:$1)-4),3,,TRUE,"Form Responses 1"))</f>
        <v>Normalina, Sos</v>
      </c>
      <c r="D95" s="84">
        <f ca="1">INDIRECT(ADDRESS(2+QUOTIENT(ROW()-2,COUNTA('Form Responses 1'!$1:$1)-4),4,,TRUE,"Form Responses 1"))</f>
        <v>45009</v>
      </c>
      <c r="E95" s="85">
        <f ca="1" t="shared" si="0"/>
        <v>5</v>
      </c>
      <c r="F95" s="68" t="str">
        <f ca="1">IF(ISBLANK(A95)," ",INDIRECT(ADDRESS(1,5+MOD(ROW()-2,COUNTA('Form Responses 1'!$1:$1)-4),,TRUE,"Form Responses 1")))</f>
        <v>Gedung Balai Arkiologi Lt.1 [R. Arsib Keuangan]</v>
      </c>
      <c r="G95" s="68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Gedung Balai Arkiologi Lt.1</v>
      </c>
      <c r="I95" s="86" t="str">
        <f ca="1" t="shared" si="76"/>
        <v>R. Arsib Keuangan</v>
      </c>
      <c r="J95" s="86" t="str">
        <f ca="1" t="shared" si="2"/>
        <v>CLEANING SERVICE</v>
      </c>
      <c r="K95" s="86">
        <f ca="1" t="array" ref="K95">IFERROR(INDEX(MASTER!B:B,MATCH(G95,MASTER!A:A,0))/100," ")</f>
        <v>0.95</v>
      </c>
      <c r="L95" s="68">
        <f ca="1" t="shared" si="3"/>
        <v>12</v>
      </c>
      <c r="M95" s="68" t="str">
        <f ca="1" t="shared" si="4"/>
        <v>2023 - WEEK 12</v>
      </c>
      <c r="N95" s="68" t="str">
        <f ca="1" t="shared" si="5"/>
        <v>2023 - MONTH 03</v>
      </c>
      <c r="O95" s="86">
        <f ca="1" t="shared" ref="O95:P95" si="105">IFERROR(AVERAGEIF(M:M,M95,$K:$K)," ")</f>
        <v>0.946041666666668</v>
      </c>
      <c r="P95" s="86">
        <f ca="1" t="shared" si="105"/>
        <v>0.946041666666668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12</v>
      </c>
      <c r="AG95" s="68" t="str">
        <f ca="1" t="shared" si="14"/>
        <v>2023 03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45009.7120264699</v>
      </c>
      <c r="B96" s="68" t="str">
        <f ca="1">INDIRECT(ADDRESS(2+QUOTIENT(ROW()-2,COUNTA('Form Responses 1'!$1:$1)-4),2,,TRUE,"Form Responses 1"))</f>
        <v>normalina630@gmail.com</v>
      </c>
      <c r="C96" s="68" t="str">
        <f ca="1">INDIRECT(ADDRESS(2+QUOTIENT(ROW()-2,COUNTA('Form Responses 1'!$1:$1)-4),3,,TRUE,"Form Responses 1"))</f>
        <v>Normalina, Sos</v>
      </c>
      <c r="D96" s="84">
        <f ca="1">INDIRECT(ADDRESS(2+QUOTIENT(ROW()-2,COUNTA('Form Responses 1'!$1:$1)-4),4,,TRUE,"Form Responses 1"))</f>
        <v>45009</v>
      </c>
      <c r="E96" s="85">
        <f ca="1" t="shared" si="0"/>
        <v>5</v>
      </c>
      <c r="F96" s="68" t="str">
        <f ca="1">IF(ISBLANK(A96)," ",INDIRECT(ADDRESS(1,5+MOD(ROW()-2,COUNTA('Form Responses 1'!$1:$1)-4),,TRUE,"Form Responses 1")))</f>
        <v>Gedung Balai Arkiologi Lt.1 [R. Bendahara]</v>
      </c>
      <c r="G96" s="68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Gedung Balai Arkiologi Lt.1</v>
      </c>
      <c r="I96" s="86" t="str">
        <f ca="1" t="shared" si="76"/>
        <v>R. Bendahara</v>
      </c>
      <c r="J96" s="86" t="str">
        <f ca="1" t="shared" si="2"/>
        <v>CLEANING SERVICE</v>
      </c>
      <c r="K96" s="86">
        <f ca="1" t="array" ref="K96">IFERROR(INDEX(MASTER!B:B,MATCH(G96,MASTER!A:A,0))/100," ")</f>
        <v>0.95</v>
      </c>
      <c r="L96" s="68">
        <f ca="1" t="shared" si="3"/>
        <v>12</v>
      </c>
      <c r="M96" s="68" t="str">
        <f ca="1" t="shared" si="4"/>
        <v>2023 - WEEK 12</v>
      </c>
      <c r="N96" s="68" t="str">
        <f ca="1" t="shared" si="5"/>
        <v>2023 - MONTH 03</v>
      </c>
      <c r="O96" s="86">
        <f ca="1" t="shared" ref="O96:P96" si="106">IFERROR(AVERAGEIF(M:M,M96,$K:$K)," ")</f>
        <v>0.946041666666668</v>
      </c>
      <c r="P96" s="86">
        <f ca="1" t="shared" si="106"/>
        <v>0.946041666666668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12</v>
      </c>
      <c r="AG96" s="68" t="str">
        <f ca="1" t="shared" si="14"/>
        <v>2023 03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45009.7120264699</v>
      </c>
      <c r="B97" s="68" t="str">
        <f ca="1">INDIRECT(ADDRESS(2+QUOTIENT(ROW()-2,COUNTA('Form Responses 1'!$1:$1)-4),2,,TRUE,"Form Responses 1"))</f>
        <v>normalina630@gmail.com</v>
      </c>
      <c r="C97" s="68" t="str">
        <f ca="1">INDIRECT(ADDRESS(2+QUOTIENT(ROW()-2,COUNTA('Form Responses 1'!$1:$1)-4),3,,TRUE,"Form Responses 1"))</f>
        <v>Normalina, Sos</v>
      </c>
      <c r="D97" s="84">
        <f ca="1">INDIRECT(ADDRESS(2+QUOTIENT(ROW()-2,COUNTA('Form Responses 1'!$1:$1)-4),4,,TRUE,"Form Responses 1"))</f>
        <v>45009</v>
      </c>
      <c r="E97" s="85">
        <f ca="1" t="shared" si="0"/>
        <v>5</v>
      </c>
      <c r="F97" s="68" t="str">
        <f ca="1">IF(ISBLANK(A97)," ",INDIRECT(ADDRESS(1,5+MOD(ROW()-2,COUNTA('Form Responses 1'!$1:$1)-4),,TRUE,"Form Responses 1")))</f>
        <v>Gedung Balai Arkiologi Lt.1 [R. Perpustakaan]</v>
      </c>
      <c r="G97" s="68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 Balai Arkiologi Lt.1</v>
      </c>
      <c r="I97" s="86" t="str">
        <f ca="1" t="shared" si="76"/>
        <v>R. Perpustakaan</v>
      </c>
      <c r="J97" s="86" t="str">
        <f ca="1" t="shared" si="2"/>
        <v>CLEANING SERVICE</v>
      </c>
      <c r="K97" s="86">
        <f ca="1" t="array" ref="K97">IFERROR(INDEX(MASTER!B:B,MATCH(G97,MASTER!A:A,0))/100," ")</f>
        <v>0.95</v>
      </c>
      <c r="L97" s="68">
        <f ca="1" t="shared" si="3"/>
        <v>12</v>
      </c>
      <c r="M97" s="68" t="str">
        <f ca="1" t="shared" si="4"/>
        <v>2023 - WEEK 12</v>
      </c>
      <c r="N97" s="68" t="str">
        <f ca="1" t="shared" si="5"/>
        <v>2023 - MONTH 03</v>
      </c>
      <c r="O97" s="86">
        <f ca="1" t="shared" ref="O97:P97" si="107">IFERROR(AVERAGEIF(M:M,M97,$K:$K)," ")</f>
        <v>0.946041666666668</v>
      </c>
      <c r="P97" s="86">
        <f ca="1" t="shared" si="107"/>
        <v>0.946041666666668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12</v>
      </c>
      <c r="AG97" s="68" t="str">
        <f ca="1" t="shared" si="14"/>
        <v>2023 03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45009.7120264699</v>
      </c>
      <c r="B98" s="68" t="str">
        <f ca="1">INDIRECT(ADDRESS(2+QUOTIENT(ROW()-2,COUNTA('Form Responses 1'!$1:$1)-4),2,,TRUE,"Form Responses 1"))</f>
        <v>normalina630@gmail.com</v>
      </c>
      <c r="C98" s="68" t="str">
        <f ca="1">INDIRECT(ADDRESS(2+QUOTIENT(ROW()-2,COUNTA('Form Responses 1'!$1:$1)-4),3,,TRUE,"Form Responses 1"))</f>
        <v>Normalina, Sos</v>
      </c>
      <c r="D98" s="84">
        <f ca="1">INDIRECT(ADDRESS(2+QUOTIENT(ROW()-2,COUNTA('Form Responses 1'!$1:$1)-4),4,,TRUE,"Form Responses 1"))</f>
        <v>45009</v>
      </c>
      <c r="E98" s="85">
        <f ca="1" t="shared" si="0"/>
        <v>5</v>
      </c>
      <c r="F98" s="68" t="str">
        <f ca="1">IF(ISBLANK(A98)," ",INDIRECT(ADDRESS(1,5+MOD(ROW()-2,COUNTA('Form Responses 1'!$1:$1)-4),,TRUE,"Form Responses 1")))</f>
        <v>Gedung Balai Arkiologi Lt.1 [R. Laktasi &amp; Daicare]</v>
      </c>
      <c r="G98" s="68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 Balai Arkiologi Lt.1</v>
      </c>
      <c r="I98" s="86" t="str">
        <f ca="1" t="shared" si="76"/>
        <v>R. Laktasi &amp; Daicare</v>
      </c>
      <c r="J98" s="86" t="str">
        <f ca="1" t="shared" si="2"/>
        <v>CLEANING SERVICE</v>
      </c>
      <c r="K98" s="86">
        <f ca="1" t="array" ref="K98">IFERROR(INDEX(MASTER!B:B,MATCH(G98,MASTER!A:A,0))/100," ")</f>
        <v>0.95</v>
      </c>
      <c r="L98" s="68">
        <f ca="1" t="shared" si="3"/>
        <v>12</v>
      </c>
      <c r="M98" s="68" t="str">
        <f ca="1" t="shared" si="4"/>
        <v>2023 - WEEK 12</v>
      </c>
      <c r="N98" s="68" t="str">
        <f ca="1" t="shared" si="5"/>
        <v>2023 - MONTH 03</v>
      </c>
      <c r="O98" s="86">
        <f ca="1" t="shared" ref="O98:P98" si="108">IFERROR(AVERAGEIF(M:M,M98,$K:$K)," ")</f>
        <v>0.946041666666668</v>
      </c>
      <c r="P98" s="86">
        <f ca="1" t="shared" si="108"/>
        <v>0.946041666666668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12</v>
      </c>
      <c r="AG98" s="68" t="str">
        <f ca="1" t="shared" si="14"/>
        <v>2023 03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45009.7120264699</v>
      </c>
      <c r="B99" s="68" t="str">
        <f ca="1">INDIRECT(ADDRESS(2+QUOTIENT(ROW()-2,COUNTA('Form Responses 1'!$1:$1)-4),2,,TRUE,"Form Responses 1"))</f>
        <v>normalina630@gmail.com</v>
      </c>
      <c r="C99" s="68" t="str">
        <f ca="1">INDIRECT(ADDRESS(2+QUOTIENT(ROW()-2,COUNTA('Form Responses 1'!$1:$1)-4),3,,TRUE,"Form Responses 1"))</f>
        <v>Normalina, Sos</v>
      </c>
      <c r="D99" s="84">
        <f ca="1">INDIRECT(ADDRESS(2+QUOTIENT(ROW()-2,COUNTA('Form Responses 1'!$1:$1)-4),4,,TRUE,"Form Responses 1"))</f>
        <v>45009</v>
      </c>
      <c r="E99" s="85">
        <f ca="1" t="shared" si="0"/>
        <v>5</v>
      </c>
      <c r="F99" s="68" t="str">
        <f ca="1">IF(ISBLANK(A99)," ",INDIRECT(ADDRESS(1,5+MOD(ROW()-2,COUNTA('Form Responses 1'!$1:$1)-4),,TRUE,"Form Responses 1")))</f>
        <v>Gedung Balai Arkiologi Lt.1 [R. Artepak]</v>
      </c>
      <c r="G99" s="68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Balai Arkiologi Lt.1</v>
      </c>
      <c r="I99" s="86" t="str">
        <f ca="1" t="shared" si="76"/>
        <v>R. Artepak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68">
        <f ca="1" t="shared" si="3"/>
        <v>12</v>
      </c>
      <c r="M99" s="68" t="str">
        <f ca="1" t="shared" si="4"/>
        <v>2023 - WEEK 12</v>
      </c>
      <c r="N99" s="68" t="str">
        <f ca="1" t="shared" si="5"/>
        <v>2023 - MONTH 03</v>
      </c>
      <c r="O99" s="86">
        <f ca="1" t="shared" ref="O99:P99" si="109">IFERROR(AVERAGEIF(M:M,M99,$K:$K)," ")</f>
        <v>0.946041666666668</v>
      </c>
      <c r="P99" s="86">
        <f ca="1" t="shared" si="109"/>
        <v>0.946041666666668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12</v>
      </c>
      <c r="AG99" s="68" t="str">
        <f ca="1" t="shared" si="14"/>
        <v>2023 03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45009.7120264699</v>
      </c>
      <c r="B100" s="68" t="str">
        <f ca="1">INDIRECT(ADDRESS(2+QUOTIENT(ROW()-2,COUNTA('Form Responses 1'!$1:$1)-4),2,,TRUE,"Form Responses 1"))</f>
        <v>normalina630@gmail.com</v>
      </c>
      <c r="C100" s="68" t="str">
        <f ca="1">INDIRECT(ADDRESS(2+QUOTIENT(ROW()-2,COUNTA('Form Responses 1'!$1:$1)-4),3,,TRUE,"Form Responses 1"))</f>
        <v>Normalina, Sos</v>
      </c>
      <c r="D100" s="84">
        <f ca="1">INDIRECT(ADDRESS(2+QUOTIENT(ROW()-2,COUNTA('Form Responses 1'!$1:$1)-4),4,,TRUE,"Form Responses 1"))</f>
        <v>45009</v>
      </c>
      <c r="E100" s="85">
        <f ca="1" t="shared" si="0"/>
        <v>5</v>
      </c>
      <c r="F100" s="68" t="str">
        <f ca="1">IF(ISBLANK(A100)," ",INDIRECT(ADDRESS(1,5+MOD(ROW()-2,COUNTA('Form Responses 1'!$1:$1)-4),,TRUE,"Form Responses 1")))</f>
        <v>Gedung Balai Arkiologi Lt.1 [R. Lap / Analis]</v>
      </c>
      <c r="G100" s="68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 Balai Arkiologi Lt.1</v>
      </c>
      <c r="I100" s="86" t="str">
        <f ca="1" t="shared" si="76"/>
        <v>R. Lap / Analis</v>
      </c>
      <c r="J100" s="86" t="str">
        <f ca="1" t="shared" si="2"/>
        <v>CLEANING SERVICE</v>
      </c>
      <c r="K100" s="86">
        <f ca="1" t="array" ref="K100">IFERROR(INDEX(MASTER!B:B,MATCH(G100,MASTER!A:A,0))/100," ")</f>
        <v>0.95</v>
      </c>
      <c r="L100" s="68">
        <f ca="1" t="shared" si="3"/>
        <v>12</v>
      </c>
      <c r="M100" s="68" t="str">
        <f ca="1" t="shared" si="4"/>
        <v>2023 - WEEK 12</v>
      </c>
      <c r="N100" s="68" t="str">
        <f ca="1" t="shared" si="5"/>
        <v>2023 - MONTH 03</v>
      </c>
      <c r="O100" s="86">
        <f ca="1" t="shared" ref="O100:P100" si="110">IFERROR(AVERAGEIF(M:M,M100,$K:$K)," ")</f>
        <v>0.946041666666668</v>
      </c>
      <c r="P100" s="86">
        <f ca="1" t="shared" si="110"/>
        <v>0.946041666666668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12</v>
      </c>
      <c r="AG100" s="68" t="str">
        <f ca="1" t="shared" si="14"/>
        <v>2023 03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45009.7120264699</v>
      </c>
      <c r="B101" s="68" t="str">
        <f ca="1">INDIRECT(ADDRESS(2+QUOTIENT(ROW()-2,COUNTA('Form Responses 1'!$1:$1)-4),2,,TRUE,"Form Responses 1"))</f>
        <v>normalina630@gmail.com</v>
      </c>
      <c r="C101" s="68" t="str">
        <f ca="1">INDIRECT(ADDRESS(2+QUOTIENT(ROW()-2,COUNTA('Form Responses 1'!$1:$1)-4),3,,TRUE,"Form Responses 1"))</f>
        <v>Normalina, Sos</v>
      </c>
      <c r="D101" s="84">
        <f ca="1">INDIRECT(ADDRESS(2+QUOTIENT(ROW()-2,COUNTA('Form Responses 1'!$1:$1)-4),4,,TRUE,"Form Responses 1"))</f>
        <v>45009</v>
      </c>
      <c r="E101" s="85">
        <f ca="1" t="shared" si="0"/>
        <v>5</v>
      </c>
      <c r="F101" s="68" t="str">
        <f ca="1">IF(ISBLANK(A101)," ",INDIRECT(ADDRESS(1,5+MOD(ROW()-2,COUNTA('Form Responses 1'!$1:$1)-4),,TRUE,"Form Responses 1")))</f>
        <v>Gedung Balai Arkiologi Lt.1 [Mushollah]</v>
      </c>
      <c r="G101" s="68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Balai Arkiologi Lt.1</v>
      </c>
      <c r="I101" s="86" t="str">
        <f ca="1" t="shared" si="76"/>
        <v>Mushollah</v>
      </c>
      <c r="J101" s="86" t="str">
        <f ca="1" t="shared" si="2"/>
        <v>CLEANING SERVICE</v>
      </c>
      <c r="K101" s="86">
        <f ca="1" t="array" ref="K101">IFERROR(INDEX(MASTER!B:B,MATCH(G101,MASTER!A:A,0))/100," ")</f>
        <v>0.95</v>
      </c>
      <c r="L101" s="68">
        <f ca="1" t="shared" si="3"/>
        <v>12</v>
      </c>
      <c r="M101" s="68" t="str">
        <f ca="1" t="shared" si="4"/>
        <v>2023 - WEEK 12</v>
      </c>
      <c r="N101" s="68" t="str">
        <f ca="1" t="shared" si="5"/>
        <v>2023 - MONTH 03</v>
      </c>
      <c r="O101" s="86">
        <f ca="1" t="shared" ref="O101:P101" si="111">IFERROR(AVERAGEIF(M:M,M101,$K:$K)," ")</f>
        <v>0.946041666666668</v>
      </c>
      <c r="P101" s="86">
        <f ca="1" t="shared" si="111"/>
        <v>0.946041666666668</v>
      </c>
      <c r="Q101" s="68" t="str">
        <f ca="1">IF(ISBLANK(A101)," ",IF(O101&gt;MASTER!$B$3/100,"SB",IF(O101&gt;MASTER!$B$4/100,"B",IF(O101&gt;MASTER!$B$5/100,"C","K"))))</f>
        <v>B</v>
      </c>
      <c r="R101" s="68" t="str">
        <f ca="1">IF(ISBLANK(B101)," ",IF(P101&gt;MASTER!$B$3/100,"SB",IF(P101&gt;MASTER!$B$4/100,"B",IF(P101&gt;MASTER!$B$5/100,"C","K"))))</f>
        <v>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12</v>
      </c>
      <c r="AG101" s="68" t="str">
        <f ca="1" t="shared" si="14"/>
        <v>2023 03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45009.7120264699</v>
      </c>
      <c r="B102" s="68" t="str">
        <f ca="1">INDIRECT(ADDRESS(2+QUOTIENT(ROW()-2,COUNTA('Form Responses 1'!$1:$1)-4),2,,TRUE,"Form Responses 1"))</f>
        <v>normalina630@gmail.com</v>
      </c>
      <c r="C102" s="68" t="str">
        <f ca="1">INDIRECT(ADDRESS(2+QUOTIENT(ROW()-2,COUNTA('Form Responses 1'!$1:$1)-4),3,,TRUE,"Form Responses 1"))</f>
        <v>Normalina, Sos</v>
      </c>
      <c r="D102" s="84">
        <f ca="1">INDIRECT(ADDRESS(2+QUOTIENT(ROW()-2,COUNTA('Form Responses 1'!$1:$1)-4),4,,TRUE,"Form Responses 1"))</f>
        <v>45009</v>
      </c>
      <c r="E102" s="85">
        <f ca="1" t="shared" si="0"/>
        <v>5</v>
      </c>
      <c r="F102" s="68" t="str">
        <f ca="1">IF(ISBLANK(A102)," ",INDIRECT(ADDRESS(1,5+MOD(ROW()-2,COUNTA('Form Responses 1'!$1:$1)-4),,TRUE,"Form Responses 1")))</f>
        <v>Gedung Balai Arkiologi Lt.1 [Pantry]</v>
      </c>
      <c r="G102" s="68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 Balai Arkiologi Lt.1</v>
      </c>
      <c r="I102" s="86" t="str">
        <f ca="1" t="shared" si="76"/>
        <v>Pantry</v>
      </c>
      <c r="J102" s="86" t="str">
        <f ca="1" t="shared" si="2"/>
        <v>CLEANING SERVICE</v>
      </c>
      <c r="K102" s="86">
        <f ca="1" t="array" ref="K102">IFERROR(INDEX(MASTER!B:B,MATCH(G102,MASTER!A:A,0))/100," ")</f>
        <v>0.95</v>
      </c>
      <c r="L102" s="68">
        <f ca="1" t="shared" si="3"/>
        <v>12</v>
      </c>
      <c r="M102" s="68" t="str">
        <f ca="1" t="shared" si="4"/>
        <v>2023 - WEEK 12</v>
      </c>
      <c r="N102" s="68" t="str">
        <f ca="1" t="shared" si="5"/>
        <v>2023 - MONTH 03</v>
      </c>
      <c r="O102" s="86">
        <f ca="1" t="shared" ref="O102:P102" si="112">IFERROR(AVERAGEIF(M:M,M102,$K:$K)," ")</f>
        <v>0.946041666666668</v>
      </c>
      <c r="P102" s="86">
        <f ca="1" t="shared" si="112"/>
        <v>0.946041666666668</v>
      </c>
      <c r="Q102" s="68" t="str">
        <f ca="1">IF(ISBLANK(A102)," ",IF(O102&gt;MASTER!$B$3/100,"SB",IF(O102&gt;MASTER!$B$4/100,"B",IF(O102&gt;MASTER!$B$5/100,"C","K"))))</f>
        <v>B</v>
      </c>
      <c r="R102" s="68" t="str">
        <f ca="1">IF(ISBLANK(B102)," ",IF(P102&gt;MASTER!$B$3/100,"SB",IF(P102&gt;MASTER!$B$4/100,"B",IF(P102&gt;MASTER!$B$5/100,"C","K"))))</f>
        <v>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12</v>
      </c>
      <c r="AG102" s="68" t="str">
        <f ca="1" t="shared" si="14"/>
        <v>2023 03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45009.7120264699</v>
      </c>
      <c r="B103" s="68" t="str">
        <f ca="1">INDIRECT(ADDRESS(2+QUOTIENT(ROW()-2,COUNTA('Form Responses 1'!$1:$1)-4),2,,TRUE,"Form Responses 1"))</f>
        <v>normalina630@gmail.com</v>
      </c>
      <c r="C103" s="68" t="str">
        <f ca="1">INDIRECT(ADDRESS(2+QUOTIENT(ROW()-2,COUNTA('Form Responses 1'!$1:$1)-4),3,,TRUE,"Form Responses 1"))</f>
        <v>Normalina, Sos</v>
      </c>
      <c r="D103" s="84">
        <f ca="1">INDIRECT(ADDRESS(2+QUOTIENT(ROW()-2,COUNTA('Form Responses 1'!$1:$1)-4),4,,TRUE,"Form Responses 1"))</f>
        <v>45009</v>
      </c>
      <c r="E103" s="85">
        <f ca="1" t="shared" si="0"/>
        <v>5</v>
      </c>
      <c r="F103" s="68" t="str">
        <f ca="1">IF(ISBLANK(A103)," ",INDIRECT(ADDRESS(1,5+MOD(ROW()-2,COUNTA('Form Responses 1'!$1:$1)-4),,TRUE,"Form Responses 1")))</f>
        <v>Gedung Balai Arkiologi Lt.1 [Toilet Pria / Wanita &amp; Disabilitas]</v>
      </c>
      <c r="G103" s="68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 Balai Arkiologi Lt.1</v>
      </c>
      <c r="I103" s="86" t="str">
        <f ca="1" t="shared" si="76"/>
        <v>Toilet Pria / Wanita &amp; Disabilitas</v>
      </c>
      <c r="J103" s="86" t="str">
        <f ca="1" t="shared" si="2"/>
        <v>CLEANING SERVICE</v>
      </c>
      <c r="K103" s="86">
        <f ca="1" t="array" ref="K103">IFERROR(INDEX(MASTER!B:B,MATCH(G103,MASTER!A:A,0))/100," ")</f>
        <v>0.95</v>
      </c>
      <c r="L103" s="68">
        <f ca="1" t="shared" si="3"/>
        <v>12</v>
      </c>
      <c r="M103" s="68" t="str">
        <f ca="1" t="shared" si="4"/>
        <v>2023 - WEEK 12</v>
      </c>
      <c r="N103" s="68" t="str">
        <f ca="1" t="shared" si="5"/>
        <v>2023 - MONTH 03</v>
      </c>
      <c r="O103" s="86">
        <f ca="1" t="shared" ref="O103:P103" si="113">IFERROR(AVERAGEIF(M:M,M103,$K:$K)," ")</f>
        <v>0.946041666666668</v>
      </c>
      <c r="P103" s="86">
        <f ca="1" t="shared" si="113"/>
        <v>0.946041666666668</v>
      </c>
      <c r="Q103" s="68" t="str">
        <f ca="1">IF(ISBLANK(A103)," ",IF(O103&gt;MASTER!$B$3/100,"SB",IF(O103&gt;MASTER!$B$4/100,"B",IF(O103&gt;MASTER!$B$5/100,"C","K"))))</f>
        <v>B</v>
      </c>
      <c r="R103" s="68" t="str">
        <f ca="1">IF(ISBLANK(B103)," ",IF(P103&gt;MASTER!$B$3/100,"SB",IF(P103&gt;MASTER!$B$4/100,"B",IF(P103&gt;MASTER!$B$5/100,"C","K"))))</f>
        <v>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12</v>
      </c>
      <c r="AG103" s="68" t="str">
        <f ca="1" t="shared" si="14"/>
        <v>2023 03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45009.7120264699</v>
      </c>
      <c r="B104" s="68" t="str">
        <f ca="1">INDIRECT(ADDRESS(2+QUOTIENT(ROW()-2,COUNTA('Form Responses 1'!$1:$1)-4),2,,TRUE,"Form Responses 1"))</f>
        <v>normalina630@gmail.com</v>
      </c>
      <c r="C104" s="68" t="str">
        <f ca="1">INDIRECT(ADDRESS(2+QUOTIENT(ROW()-2,COUNTA('Form Responses 1'!$1:$1)-4),3,,TRUE,"Form Responses 1"))</f>
        <v>Normalina, Sos</v>
      </c>
      <c r="D104" s="84">
        <f ca="1">INDIRECT(ADDRESS(2+QUOTIENT(ROW()-2,COUNTA('Form Responses 1'!$1:$1)-4),4,,TRUE,"Form Responses 1"))</f>
        <v>45009</v>
      </c>
      <c r="E104" s="85">
        <f ca="1" t="shared" si="0"/>
        <v>5</v>
      </c>
      <c r="F104" s="68" t="str">
        <f ca="1">IF(ISBLANK(A104)," ",INDIRECT(ADDRESS(1,5+MOD(ROW()-2,COUNTA('Form Responses 1'!$1:$1)-4),,TRUE,"Form Responses 1")))</f>
        <v>Halaman [Taman ]</v>
      </c>
      <c r="G104" s="68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Halaman</v>
      </c>
      <c r="I104" s="86" t="str">
        <f ca="1" t="shared" si="76"/>
        <v>Taman </v>
      </c>
      <c r="J104" s="86" t="str">
        <f ca="1" t="shared" si="2"/>
        <v>CLEANING SERVICE</v>
      </c>
      <c r="K104" s="86">
        <f ca="1" t="array" ref="K104">IFERROR(INDEX(MASTER!B:B,MATCH(G104,MASTER!A:A,0))/100," ")</f>
        <v>0.95</v>
      </c>
      <c r="L104" s="68">
        <f ca="1" t="shared" si="3"/>
        <v>12</v>
      </c>
      <c r="M104" s="68" t="str">
        <f ca="1" t="shared" si="4"/>
        <v>2023 - WEEK 12</v>
      </c>
      <c r="N104" s="68" t="str">
        <f ca="1" t="shared" si="5"/>
        <v>2023 - MONTH 03</v>
      </c>
      <c r="O104" s="86">
        <f ca="1" t="shared" ref="O104:P104" si="114">IFERROR(AVERAGEIF(M:M,M104,$K:$K)," ")</f>
        <v>0.946041666666668</v>
      </c>
      <c r="P104" s="86">
        <f ca="1" t="shared" si="114"/>
        <v>0.946041666666668</v>
      </c>
      <c r="Q104" s="68" t="str">
        <f ca="1">IF(ISBLANK(A104)," ",IF(O104&gt;MASTER!$B$3/100,"SB",IF(O104&gt;MASTER!$B$4/100,"B",IF(O104&gt;MASTER!$B$5/100,"C","K"))))</f>
        <v>B</v>
      </c>
      <c r="R104" s="68" t="str">
        <f ca="1">IF(ISBLANK(B104)," ",IF(P104&gt;MASTER!$B$3/100,"SB",IF(P104&gt;MASTER!$B$4/100,"B",IF(P104&gt;MASTER!$B$5/100,"C","K"))))</f>
        <v>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12</v>
      </c>
      <c r="AG104" s="68" t="str">
        <f ca="1" t="shared" si="14"/>
        <v>2023 03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45009.7120264699</v>
      </c>
      <c r="B105" s="68" t="str">
        <f ca="1">INDIRECT(ADDRESS(2+QUOTIENT(ROW()-2,COUNTA('Form Responses 1'!$1:$1)-4),2,,TRUE,"Form Responses 1"))</f>
        <v>normalina630@gmail.com</v>
      </c>
      <c r="C105" s="68" t="str">
        <f ca="1">INDIRECT(ADDRESS(2+QUOTIENT(ROW()-2,COUNTA('Form Responses 1'!$1:$1)-4),3,,TRUE,"Form Responses 1"))</f>
        <v>Normalina, Sos</v>
      </c>
      <c r="D105" s="84">
        <f ca="1">INDIRECT(ADDRESS(2+QUOTIENT(ROW()-2,COUNTA('Form Responses 1'!$1:$1)-4),4,,TRUE,"Form Responses 1"))</f>
        <v>45009</v>
      </c>
      <c r="E105" s="85">
        <f ca="1" t="shared" si="0"/>
        <v>5</v>
      </c>
      <c r="F105" s="68" t="str">
        <f ca="1">IF(ISBLANK(A105)," ",INDIRECT(ADDRESS(1,5+MOD(ROW()-2,COUNTA('Form Responses 1'!$1:$1)-4),,TRUE,"Form Responses 1")))</f>
        <v>Halaman [Parkir Motor ]</v>
      </c>
      <c r="G105" s="68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Halaman</v>
      </c>
      <c r="I105" s="86" t="str">
        <f ca="1" t="shared" si="76"/>
        <v>Parkir Motor </v>
      </c>
      <c r="J105" s="86" t="str">
        <f ca="1" t="shared" si="2"/>
        <v>CLEANING SERVICE</v>
      </c>
      <c r="K105" s="86">
        <f ca="1" t="array" ref="K105">IFERROR(INDEX(MASTER!B:B,MATCH(G105,MASTER!A:A,0))/100," ")</f>
        <v>0.95</v>
      </c>
      <c r="L105" s="68">
        <f ca="1" t="shared" si="3"/>
        <v>12</v>
      </c>
      <c r="M105" s="68" t="str">
        <f ca="1" t="shared" si="4"/>
        <v>2023 - WEEK 12</v>
      </c>
      <c r="N105" s="68" t="str">
        <f ca="1" t="shared" si="5"/>
        <v>2023 - MONTH 03</v>
      </c>
      <c r="O105" s="86">
        <f ca="1" t="shared" ref="O105:P105" si="115">IFERROR(AVERAGEIF(M:M,M105,$K:$K)," ")</f>
        <v>0.946041666666668</v>
      </c>
      <c r="P105" s="86">
        <f ca="1" t="shared" si="115"/>
        <v>0.946041666666668</v>
      </c>
      <c r="Q105" s="68" t="str">
        <f ca="1">IF(ISBLANK(A105)," ",IF(O105&gt;MASTER!$B$3/100,"SB",IF(O105&gt;MASTER!$B$4/100,"B",IF(O105&gt;MASTER!$B$5/100,"C","K"))))</f>
        <v>B</v>
      </c>
      <c r="R105" s="68" t="str">
        <f ca="1">IF(ISBLANK(B105)," ",IF(P105&gt;MASTER!$B$3/100,"SB",IF(P105&gt;MASTER!$B$4/100,"B",IF(P105&gt;MASTER!$B$5/100,"C","K"))))</f>
        <v>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12</v>
      </c>
      <c r="AG105" s="68" t="str">
        <f ca="1" t="shared" si="14"/>
        <v>2023 03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45009.7120264699</v>
      </c>
      <c r="B106" s="68" t="str">
        <f ca="1">INDIRECT(ADDRESS(2+QUOTIENT(ROW()-2,COUNTA('Form Responses 1'!$1:$1)-4),2,,TRUE,"Form Responses 1"))</f>
        <v>normalina630@gmail.com</v>
      </c>
      <c r="C106" s="68" t="str">
        <f ca="1">INDIRECT(ADDRESS(2+QUOTIENT(ROW()-2,COUNTA('Form Responses 1'!$1:$1)-4),3,,TRUE,"Form Responses 1"))</f>
        <v>Normalina, Sos</v>
      </c>
      <c r="D106" s="84">
        <f ca="1">INDIRECT(ADDRESS(2+QUOTIENT(ROW()-2,COUNTA('Form Responses 1'!$1:$1)-4),4,,TRUE,"Form Responses 1"))</f>
        <v>45009</v>
      </c>
      <c r="E106" s="85">
        <f ca="1" t="shared" si="0"/>
        <v>5</v>
      </c>
      <c r="F106" s="68" t="str">
        <f ca="1">IF(ISBLANK(A106)," ",INDIRECT(ADDRESS(1,5+MOD(ROW()-2,COUNTA('Form Responses 1'!$1:$1)-4),,TRUE,"Form Responses 1")))</f>
        <v>Halaman [Parkir Mobil]</v>
      </c>
      <c r="G106" s="68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Halaman</v>
      </c>
      <c r="I106" s="86" t="str">
        <f ca="1" t="shared" si="76"/>
        <v>Parkir Mobil</v>
      </c>
      <c r="J106" s="86" t="str">
        <f ca="1" t="shared" si="2"/>
        <v>CLEANING SERVICE</v>
      </c>
      <c r="K106" s="86">
        <f ca="1" t="array" ref="K106">IFERROR(INDEX(MASTER!B:B,MATCH(G106,MASTER!A:A,0))/100," ")</f>
        <v>0.95</v>
      </c>
      <c r="L106" s="68">
        <f ca="1" t="shared" si="3"/>
        <v>12</v>
      </c>
      <c r="M106" s="68" t="str">
        <f ca="1" t="shared" si="4"/>
        <v>2023 - WEEK 12</v>
      </c>
      <c r="N106" s="68" t="str">
        <f ca="1" t="shared" si="5"/>
        <v>2023 - MONTH 03</v>
      </c>
      <c r="O106" s="86">
        <f ca="1" t="shared" ref="O106:P106" si="116">IFERROR(AVERAGEIF(M:M,M106,$K:$K)," ")</f>
        <v>0.946041666666668</v>
      </c>
      <c r="P106" s="86">
        <f ca="1" t="shared" si="116"/>
        <v>0.946041666666668</v>
      </c>
      <c r="Q106" s="68" t="str">
        <f ca="1">IF(ISBLANK(A106)," ",IF(O106&gt;MASTER!$B$3/100,"SB",IF(O106&gt;MASTER!$B$4/100,"B",IF(O106&gt;MASTER!$B$5/100,"C","K"))))</f>
        <v>B</v>
      </c>
      <c r="R106" s="68" t="str">
        <f ca="1">IF(ISBLANK(B106)," ",IF(P106&gt;MASTER!$B$3/100,"SB",IF(P106&gt;MASTER!$B$4/100,"B",IF(P106&gt;MASTER!$B$5/100,"C","K"))))</f>
        <v>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12</v>
      </c>
      <c r="AG106" s="68" t="str">
        <f ca="1" t="shared" si="14"/>
        <v>2023 03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45009.7120264699</v>
      </c>
      <c r="B107" s="68" t="str">
        <f ca="1">INDIRECT(ADDRESS(2+QUOTIENT(ROW()-2,COUNTA('Form Responses 1'!$1:$1)-4),2,,TRUE,"Form Responses 1"))</f>
        <v>normalina630@gmail.com</v>
      </c>
      <c r="C107" s="68" t="str">
        <f ca="1">INDIRECT(ADDRESS(2+QUOTIENT(ROW()-2,COUNTA('Form Responses 1'!$1:$1)-4),3,,TRUE,"Form Responses 1"))</f>
        <v>Normalina, Sos</v>
      </c>
      <c r="D107" s="84">
        <f ca="1">INDIRECT(ADDRESS(2+QUOTIENT(ROW()-2,COUNTA('Form Responses 1'!$1:$1)-4),4,,TRUE,"Form Responses 1"))</f>
        <v>45009</v>
      </c>
      <c r="E107" s="85">
        <f ca="1" t="shared" si="0"/>
        <v>5</v>
      </c>
      <c r="F107" s="68" t="str">
        <f ca="1">IF(ISBLANK(A107)," ",INDIRECT(ADDRESS(1,5+MOD(ROW()-2,COUNTA('Form Responses 1'!$1:$1)-4),,TRUE,"Form Responses 1")))</f>
        <v>Halaman [Halaman depan]</v>
      </c>
      <c r="G107" s="68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Halaman</v>
      </c>
      <c r="I107" s="86" t="str">
        <f ca="1" t="shared" si="76"/>
        <v>Halaman depan</v>
      </c>
      <c r="J107" s="86" t="str">
        <f ca="1" t="shared" si="2"/>
        <v>CLEANING SERVICE</v>
      </c>
      <c r="K107" s="86">
        <f ca="1" t="array" ref="K107">IFERROR(INDEX(MASTER!B:B,MATCH(G107,MASTER!A:A,0))/100," ")</f>
        <v>0.95</v>
      </c>
      <c r="L107" s="68">
        <f ca="1" t="shared" si="3"/>
        <v>12</v>
      </c>
      <c r="M107" s="68" t="str">
        <f ca="1" t="shared" si="4"/>
        <v>2023 - WEEK 12</v>
      </c>
      <c r="N107" s="68" t="str">
        <f ca="1" t="shared" si="5"/>
        <v>2023 - MONTH 03</v>
      </c>
      <c r="O107" s="86">
        <f ca="1" t="shared" ref="O107:P107" si="117">IFERROR(AVERAGEIF(M:M,M107,$K:$K)," ")</f>
        <v>0.946041666666668</v>
      </c>
      <c r="P107" s="86">
        <f ca="1" t="shared" si="117"/>
        <v>0.946041666666668</v>
      </c>
      <c r="Q107" s="68" t="str">
        <f ca="1">IF(ISBLANK(A107)," ",IF(O107&gt;MASTER!$B$3/100,"SB",IF(O107&gt;MASTER!$B$4/100,"B",IF(O107&gt;MASTER!$B$5/100,"C","K"))))</f>
        <v>B</v>
      </c>
      <c r="R107" s="68" t="str">
        <f ca="1">IF(ISBLANK(B107)," ",IF(P107&gt;MASTER!$B$3/100,"SB",IF(P107&gt;MASTER!$B$4/100,"B",IF(P107&gt;MASTER!$B$5/100,"C","K"))))</f>
        <v>B</v>
      </c>
    </row>
    <row r="108" customHeight="1" spans="1:18">
      <c r="A108" s="83">
        <f ca="1">INDIRECT(ADDRESS(2+QUOTIENT(ROW()-2,COUNTA('Form Responses 1'!$1:$1)-4),1,,TRUE,"Form Responses 1"))</f>
        <v>45009.7120264699</v>
      </c>
      <c r="B108" s="68" t="str">
        <f ca="1">INDIRECT(ADDRESS(2+QUOTIENT(ROW()-2,COUNTA('Form Responses 1'!$1:$1)-4),2,,TRUE,"Form Responses 1"))</f>
        <v>normalina630@gmail.com</v>
      </c>
      <c r="C108" s="68" t="str">
        <f ca="1">INDIRECT(ADDRESS(2+QUOTIENT(ROW()-2,COUNTA('Form Responses 1'!$1:$1)-4),3,,TRUE,"Form Responses 1"))</f>
        <v>Normalina, Sos</v>
      </c>
      <c r="D108" s="84">
        <f ca="1">INDIRECT(ADDRESS(2+QUOTIENT(ROW()-2,COUNTA('Form Responses 1'!$1:$1)-4),4,,TRUE,"Form Responses 1"))</f>
        <v>45009</v>
      </c>
      <c r="E108" s="85">
        <f ca="1" t="shared" si="0"/>
        <v>5</v>
      </c>
      <c r="F108" s="68" t="str">
        <f ca="1">IF(ISBLANK(A108)," ",INDIRECT(ADDRESS(1,5+MOD(ROW()-2,COUNTA('Form Responses 1'!$1:$1)-4),,TRUE,"Form Responses 1")))</f>
        <v>Halaman [ samping dan belakang]</v>
      </c>
      <c r="G108" s="68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Halaman</v>
      </c>
      <c r="I108" s="86" t="str">
        <f ca="1" t="shared" si="76"/>
        <v> samping dan belakang</v>
      </c>
      <c r="J108" s="86" t="str">
        <f ca="1" t="shared" si="2"/>
        <v>CLEANING SERVICE</v>
      </c>
      <c r="K108" s="86">
        <f ca="1" t="array" ref="K108">IFERROR(INDEX(MASTER!B:B,MATCH(G108,MASTER!A:A,0))/100," ")</f>
        <v>0.95</v>
      </c>
      <c r="L108" s="68">
        <f ca="1" t="shared" si="3"/>
        <v>12</v>
      </c>
      <c r="M108" s="68" t="str">
        <f ca="1" t="shared" si="4"/>
        <v>2023 - WEEK 12</v>
      </c>
      <c r="N108" s="68" t="str">
        <f ca="1" t="shared" si="5"/>
        <v>2023 - MONTH 03</v>
      </c>
      <c r="O108" s="86">
        <f ca="1" t="shared" ref="O108:P108" si="118">IFERROR(AVERAGEIF(M:M,M108,$K:$K)," ")</f>
        <v>0.946041666666668</v>
      </c>
      <c r="P108" s="86">
        <f ca="1" t="shared" si="118"/>
        <v>0.946041666666668</v>
      </c>
      <c r="Q108" s="68" t="str">
        <f ca="1">IF(ISBLANK(A108)," ",IF(O108&gt;MASTER!$B$3/100,"SB",IF(O108&gt;MASTER!$B$4/100,"B",IF(O108&gt;MASTER!$B$5/100,"C","K"))))</f>
        <v>B</v>
      </c>
      <c r="R108" s="68" t="str">
        <f ca="1">IF(ISBLANK(B108)," ",IF(P108&gt;MASTER!$B$3/100,"SB",IF(P108&gt;MASTER!$B$4/100,"B",IF(P108&gt;MASTER!$B$5/100,"C","K"))))</f>
        <v>B</v>
      </c>
    </row>
    <row r="109" customHeight="1" spans="1:18">
      <c r="A109" s="83">
        <f ca="1">INDIRECT(ADDRESS(2+QUOTIENT(ROW()-2,COUNTA('Form Responses 1'!$1:$1)-4),1,,TRUE,"Form Responses 1"))</f>
        <v>45009.7120264699</v>
      </c>
      <c r="B109" s="68" t="str">
        <f ca="1">INDIRECT(ADDRESS(2+QUOTIENT(ROW()-2,COUNTA('Form Responses 1'!$1:$1)-4),2,,TRUE,"Form Responses 1"))</f>
        <v>normalina630@gmail.com</v>
      </c>
      <c r="C109" s="68" t="str">
        <f ca="1">INDIRECT(ADDRESS(2+QUOTIENT(ROW()-2,COUNTA('Form Responses 1'!$1:$1)-4),3,,TRUE,"Form Responses 1"))</f>
        <v>Normalina, Sos</v>
      </c>
      <c r="D109" s="84">
        <f ca="1">INDIRECT(ADDRESS(2+QUOTIENT(ROW()-2,COUNTA('Form Responses 1'!$1:$1)-4),4,,TRUE,"Form Responses 1"))</f>
        <v>45009</v>
      </c>
      <c r="E109" s="85">
        <f ca="1" t="shared" si="0"/>
        <v>5</v>
      </c>
      <c r="F109" s="68" t="str">
        <f ca="1">IF(ISBLANK(A109)," ",INDIRECT(ADDRESS(1,5+MOD(ROW()-2,COUNTA('Form Responses 1'!$1:$1)-4),,TRUE,"Form Responses 1")))</f>
        <v>Halaman [TPS]</v>
      </c>
      <c r="G109" s="68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Halaman</v>
      </c>
      <c r="I109" s="86" t="str">
        <f ca="1" t="shared" si="76"/>
        <v>TPS</v>
      </c>
      <c r="J109" s="86" t="str">
        <f ca="1" t="shared" si="2"/>
        <v>CLEANING SERVICE</v>
      </c>
      <c r="K109" s="86">
        <f ca="1" t="array" ref="K109">IFERROR(INDEX(MASTER!B:B,MATCH(G109,MASTER!A:A,0))/100," ")</f>
        <v>0.95</v>
      </c>
      <c r="L109" s="68">
        <f ca="1" t="shared" si="3"/>
        <v>12</v>
      </c>
      <c r="M109" s="68" t="str">
        <f ca="1" t="shared" si="4"/>
        <v>2023 - WEEK 12</v>
      </c>
      <c r="N109" s="68" t="str">
        <f ca="1" t="shared" si="5"/>
        <v>2023 - MONTH 03</v>
      </c>
      <c r="O109" s="86">
        <f ca="1" t="shared" ref="O109:P109" si="119">IFERROR(AVERAGEIF(M:M,M109,$K:$K)," ")</f>
        <v>0.946041666666668</v>
      </c>
      <c r="P109" s="86">
        <f ca="1" t="shared" si="119"/>
        <v>0.946041666666668</v>
      </c>
      <c r="Q109" s="68" t="str">
        <f ca="1">IF(ISBLANK(A109)," ",IF(O109&gt;MASTER!$B$3/100,"SB",IF(O109&gt;MASTER!$B$4/100,"B",IF(O109&gt;MASTER!$B$5/100,"C","K"))))</f>
        <v>B</v>
      </c>
      <c r="R109" s="68" t="str">
        <f ca="1">IF(ISBLANK(B109)," ",IF(P109&gt;MASTER!$B$3/100,"SB",IF(P109&gt;MASTER!$B$4/100,"B",IF(P109&gt;MASTER!$B$5/100,"C","K"))))</f>
        <v>B</v>
      </c>
    </row>
    <row r="110" customHeight="1" spans="1:18">
      <c r="A110" s="83">
        <f ca="1">INDIRECT(ADDRESS(2+QUOTIENT(ROW()-2,COUNTA('Form Responses 1'!$1:$1)-4),1,,TRUE,"Form Responses 1"))</f>
        <v>45012.5446849884</v>
      </c>
      <c r="B110" s="68" t="str">
        <f ca="1">INDIRECT(ADDRESS(2+QUOTIENT(ROW()-2,COUNTA('Form Responses 1'!$1:$1)-4),2,,TRUE,"Form Responses 1"))</f>
        <v>normalina630@gmail.com</v>
      </c>
      <c r="C110" s="68" t="str">
        <f ca="1">INDIRECT(ADDRESS(2+QUOTIENT(ROW()-2,COUNTA('Form Responses 1'!$1:$1)-4),3,,TRUE,"Form Responses 1"))</f>
        <v>Normalina, S.Sos</v>
      </c>
      <c r="D110" s="84">
        <f ca="1">INDIRECT(ADDRESS(2+QUOTIENT(ROW()-2,COUNTA('Form Responses 1'!$1:$1)-4),4,,TRUE,"Form Responses 1"))</f>
        <v>44951</v>
      </c>
      <c r="E110" s="85">
        <f ca="1" t="shared" si="0"/>
        <v>3</v>
      </c>
      <c r="F110" s="68" t="str">
        <f ca="1">IF(ISBLANK(A110)," ",INDIRECT(ADDRESS(1,5+MOD(ROW()-2,COUNTA('Form Responses 1'!$1:$1)-4),,TRUE,"Form Responses 1")))</f>
        <v>Security [Security Functions]</v>
      </c>
      <c r="G110" s="68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Security</v>
      </c>
      <c r="I110" s="86" t="str">
        <f ca="1" t="shared" si="76"/>
        <v>Security Functions</v>
      </c>
      <c r="J110" s="86" t="str">
        <f ca="1" t="shared" si="2"/>
        <v>SECURITY SERVICE</v>
      </c>
      <c r="K110" s="86">
        <f ca="1" t="array" ref="K110">IFERROR(INDEX(MASTER!B:B,MATCH(G110,MASTER!A:A,0))/100," ")</f>
        <v>0.95</v>
      </c>
      <c r="L110" s="68">
        <f ca="1" t="shared" si="3"/>
        <v>4</v>
      </c>
      <c r="M110" s="68" t="str">
        <f ca="1" t="shared" si="4"/>
        <v>2023 - WEEK 04</v>
      </c>
      <c r="N110" s="68" t="str">
        <f ca="1" t="shared" si="5"/>
        <v>2023 - MONTH 01</v>
      </c>
      <c r="O110" s="86">
        <f ca="1" t="shared" ref="O110:P110" si="120">IFERROR(AVERAGEIF(M:M,M110,$K:$K)," ")</f>
        <v>0.95</v>
      </c>
      <c r="P110" s="86">
        <f ca="1" t="shared" si="120"/>
        <v>0.95</v>
      </c>
      <c r="Q110" s="68" t="str">
        <f ca="1">IF(ISBLANK(A110)," ",IF(O110&gt;MASTER!$B$3/100,"SB",IF(O110&gt;MASTER!$B$4/100,"B",IF(O110&gt;MASTER!$B$5/100,"C","K"))))</f>
        <v>B</v>
      </c>
      <c r="R110" s="68" t="str">
        <f ca="1">IF(ISBLANK(B110)," ",IF(P110&gt;MASTER!$B$3/100,"SB",IF(P110&gt;MASTER!$B$4/100,"B",IF(P110&gt;MASTER!$B$5/100,"C","K"))))</f>
        <v>B</v>
      </c>
    </row>
    <row r="111" customHeight="1" spans="1:18">
      <c r="A111" s="83">
        <f ca="1">INDIRECT(ADDRESS(2+QUOTIENT(ROW()-2,COUNTA('Form Responses 1'!$1:$1)-4),1,,TRUE,"Form Responses 1"))</f>
        <v>45012.5446849884</v>
      </c>
      <c r="B111" s="68" t="str">
        <f ca="1">INDIRECT(ADDRESS(2+QUOTIENT(ROW()-2,COUNTA('Form Responses 1'!$1:$1)-4),2,,TRUE,"Form Responses 1"))</f>
        <v>normalina630@gmail.com</v>
      </c>
      <c r="C111" s="68" t="str">
        <f ca="1">INDIRECT(ADDRESS(2+QUOTIENT(ROW()-2,COUNTA('Form Responses 1'!$1:$1)-4),3,,TRUE,"Form Responses 1"))</f>
        <v>Normalina, S.Sos</v>
      </c>
      <c r="D111" s="84">
        <f ca="1">INDIRECT(ADDRESS(2+QUOTIENT(ROW()-2,COUNTA('Form Responses 1'!$1:$1)-4),4,,TRUE,"Form Responses 1"))</f>
        <v>44951</v>
      </c>
      <c r="E111" s="85">
        <f ca="1" t="shared" si="0"/>
        <v>3</v>
      </c>
      <c r="F111" s="68" t="str">
        <f ca="1">IF(ISBLANK(A111)," ",INDIRECT(ADDRESS(1,5+MOD(ROW()-2,COUNTA('Form Responses 1'!$1:$1)-4),,TRUE,"Form Responses 1")))</f>
        <v>Driver [Driving Safety]</v>
      </c>
      <c r="G111" s="68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Driver</v>
      </c>
      <c r="I111" s="86" t="str">
        <f ca="1" t="shared" si="76"/>
        <v>Driving Safety</v>
      </c>
      <c r="J111" s="86" t="str">
        <f ca="1" t="shared" si="2"/>
        <v>LABOR SERVICE</v>
      </c>
      <c r="K111" s="86">
        <f ca="1" t="array" ref="K111">IFERROR(INDEX(MASTER!B:B,MATCH(G111,MASTER!A:A,0))/100," ")</f>
        <v>0.95</v>
      </c>
      <c r="L111" s="68">
        <f ca="1" t="shared" si="3"/>
        <v>4</v>
      </c>
      <c r="M111" s="68" t="str">
        <f ca="1" t="shared" si="4"/>
        <v>2023 - WEEK 04</v>
      </c>
      <c r="N111" s="68" t="str">
        <f ca="1" t="shared" si="5"/>
        <v>2023 - MONTH 01</v>
      </c>
      <c r="O111" s="86">
        <f ca="1" t="shared" ref="O111:P111" si="121">IFERROR(AVERAGEIF(M:M,M111,$K:$K)," ")</f>
        <v>0.95</v>
      </c>
      <c r="P111" s="86">
        <f ca="1" t="shared" si="121"/>
        <v>0.95</v>
      </c>
      <c r="Q111" s="68" t="str">
        <f ca="1">IF(ISBLANK(A111)," ",IF(O111&gt;MASTER!$B$3/100,"SB",IF(O111&gt;MASTER!$B$4/100,"B",IF(O111&gt;MASTER!$B$5/100,"C","K"))))</f>
        <v>B</v>
      </c>
      <c r="R111" s="68" t="str">
        <f ca="1">IF(ISBLANK(B111)," ",IF(P111&gt;MASTER!$B$3/100,"SB",IF(P111&gt;MASTER!$B$4/100,"B",IF(P111&gt;MASTER!$B$5/100,"C","K"))))</f>
        <v>B</v>
      </c>
    </row>
    <row r="112" customHeight="1" spans="1:18">
      <c r="A112" s="83">
        <f ca="1">INDIRECT(ADDRESS(2+QUOTIENT(ROW()-2,COUNTA('Form Responses 1'!$1:$1)-4),1,,TRUE,"Form Responses 1"))</f>
        <v>45012.5446849884</v>
      </c>
      <c r="B112" s="68" t="str">
        <f ca="1">INDIRECT(ADDRESS(2+QUOTIENT(ROW()-2,COUNTA('Form Responses 1'!$1:$1)-4),2,,TRUE,"Form Responses 1"))</f>
        <v>normalina630@gmail.com</v>
      </c>
      <c r="C112" s="68" t="str">
        <f ca="1">INDIRECT(ADDRESS(2+QUOTIENT(ROW()-2,COUNTA('Form Responses 1'!$1:$1)-4),3,,TRUE,"Form Responses 1"))</f>
        <v>Normalina, S.Sos</v>
      </c>
      <c r="D112" s="84">
        <f ca="1">INDIRECT(ADDRESS(2+QUOTIENT(ROW()-2,COUNTA('Form Responses 1'!$1:$1)-4),4,,TRUE,"Form Responses 1"))</f>
        <v>44951</v>
      </c>
      <c r="E112" s="85">
        <f ca="1" t="shared" si="0"/>
        <v>3</v>
      </c>
      <c r="F112" s="68" t="str">
        <f ca="1">IF(ISBLANK(A112)," ",INDIRECT(ADDRESS(1,5+MOD(ROW()-2,COUNTA('Form Responses 1'!$1:$1)-4),,TRUE,"Form Responses 1")))</f>
        <v>Driver [ Attendance]</v>
      </c>
      <c r="G112" s="68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Driver</v>
      </c>
      <c r="I112" s="86" t="str">
        <f ca="1" t="shared" si="76"/>
        <v> Attendance</v>
      </c>
      <c r="J112" s="86" t="str">
        <f ca="1" t="shared" si="2"/>
        <v>LABOR SERVICE</v>
      </c>
      <c r="K112" s="86">
        <f ca="1" t="array" ref="K112">IFERROR(INDEX(MASTER!B:B,MATCH(G112,MASTER!A:A,0))/100," ")</f>
        <v>0.95</v>
      </c>
      <c r="L112" s="68">
        <f ca="1" t="shared" si="3"/>
        <v>4</v>
      </c>
      <c r="M112" s="68" t="str">
        <f ca="1" t="shared" si="4"/>
        <v>2023 - WEEK 04</v>
      </c>
      <c r="N112" s="68" t="str">
        <f ca="1" t="shared" si="5"/>
        <v>2023 - MONTH 01</v>
      </c>
      <c r="O112" s="86">
        <f ca="1" t="shared" ref="O112:P112" si="122">IFERROR(AVERAGEIF(M:M,M112,$K:$K)," ")</f>
        <v>0.95</v>
      </c>
      <c r="P112" s="86">
        <f ca="1" t="shared" si="122"/>
        <v>0.95</v>
      </c>
      <c r="Q112" s="68" t="str">
        <f ca="1">IF(ISBLANK(A112)," ",IF(O112&gt;MASTER!$B$3/100,"SB",IF(O112&gt;MASTER!$B$4/100,"B",IF(O112&gt;MASTER!$B$5/100,"C","K"))))</f>
        <v>B</v>
      </c>
      <c r="R112" s="68" t="str">
        <f ca="1">IF(ISBLANK(B112)," ",IF(P112&gt;MASTER!$B$3/100,"SB",IF(P112&gt;MASTER!$B$4/100,"B",IF(P112&gt;MASTER!$B$5/100,"C","K"))))</f>
        <v>B</v>
      </c>
    </row>
    <row r="113" customHeight="1" spans="1:18">
      <c r="A113" s="83">
        <f ca="1">INDIRECT(ADDRESS(2+QUOTIENT(ROW()-2,COUNTA('Form Responses 1'!$1:$1)-4),1,,TRUE,"Form Responses 1"))</f>
        <v>45012.5446849884</v>
      </c>
      <c r="B113" s="68" t="str">
        <f ca="1">INDIRECT(ADDRESS(2+QUOTIENT(ROW()-2,COUNTA('Form Responses 1'!$1:$1)-4),2,,TRUE,"Form Responses 1"))</f>
        <v>normalina630@gmail.com</v>
      </c>
      <c r="C113" s="68" t="str">
        <f ca="1">INDIRECT(ADDRESS(2+QUOTIENT(ROW()-2,COUNTA('Form Responses 1'!$1:$1)-4),3,,TRUE,"Form Responses 1"))</f>
        <v>Normalina, S.Sos</v>
      </c>
      <c r="D113" s="84">
        <f ca="1">INDIRECT(ADDRESS(2+QUOTIENT(ROW()-2,COUNTA('Form Responses 1'!$1:$1)-4),4,,TRUE,"Form Responses 1"))</f>
        <v>44951</v>
      </c>
      <c r="E113" s="85">
        <f ca="1" t="shared" si="0"/>
        <v>3</v>
      </c>
      <c r="F113" s="68" t="str">
        <f ca="1">IF(ISBLANK(A113)," ",INDIRECT(ADDRESS(1,5+MOD(ROW()-2,COUNTA('Form Responses 1'!$1:$1)-4),,TRUE,"Form Responses 1")))</f>
        <v>Mess [Garasi Kendaraan R4 &amp; R2]</v>
      </c>
      <c r="G113" s="68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Mess</v>
      </c>
      <c r="I113" s="86" t="str">
        <f ca="1" t="shared" si="76"/>
        <v>Garasi Kendaraan R4 &amp; R2</v>
      </c>
      <c r="J113" s="86" t="str">
        <f ca="1" t="shared" si="2"/>
        <v>CLEANING SERVICE</v>
      </c>
      <c r="K113" s="86">
        <f ca="1" t="array" ref="K113">IFERROR(INDEX(MASTER!B:B,MATCH(G113,MASTER!A:A,0))/100," ")</f>
        <v>0.95</v>
      </c>
      <c r="L113" s="68">
        <f ca="1" t="shared" si="3"/>
        <v>4</v>
      </c>
      <c r="M113" s="68" t="str">
        <f ca="1" t="shared" si="4"/>
        <v>2023 - WEEK 04</v>
      </c>
      <c r="N113" s="68" t="str">
        <f ca="1" t="shared" si="5"/>
        <v>2023 - MONTH 01</v>
      </c>
      <c r="O113" s="86">
        <f ca="1" t="shared" ref="O113:P113" si="123">IFERROR(AVERAGEIF(M:M,M113,$K:$K)," ")</f>
        <v>0.95</v>
      </c>
      <c r="P113" s="86">
        <f ca="1" t="shared" si="123"/>
        <v>0.95</v>
      </c>
      <c r="Q113" s="68" t="str">
        <f ca="1">IF(ISBLANK(A113)," ",IF(O113&gt;MASTER!$B$3/100,"SB",IF(O113&gt;MASTER!$B$4/100,"B",IF(O113&gt;MASTER!$B$5/100,"C","K"))))</f>
        <v>B</v>
      </c>
      <c r="R113" s="68" t="str">
        <f ca="1">IF(ISBLANK(B113)," ",IF(P113&gt;MASTER!$B$3/100,"SB",IF(P113&gt;MASTER!$B$4/100,"B",IF(P113&gt;MASTER!$B$5/100,"C","K"))))</f>
        <v>B</v>
      </c>
    </row>
    <row r="114" customHeight="1" spans="1:18">
      <c r="A114" s="83">
        <f ca="1">INDIRECT(ADDRESS(2+QUOTIENT(ROW()-2,COUNTA('Form Responses 1'!$1:$1)-4),1,,TRUE,"Form Responses 1"))</f>
        <v>45012.5446849884</v>
      </c>
      <c r="B114" s="68" t="str">
        <f ca="1">INDIRECT(ADDRESS(2+QUOTIENT(ROW()-2,COUNTA('Form Responses 1'!$1:$1)-4),2,,TRUE,"Form Responses 1"))</f>
        <v>normalina630@gmail.com</v>
      </c>
      <c r="C114" s="68" t="str">
        <f ca="1">INDIRECT(ADDRESS(2+QUOTIENT(ROW()-2,COUNTA('Form Responses 1'!$1:$1)-4),3,,TRUE,"Form Responses 1"))</f>
        <v>Normalina, S.Sos</v>
      </c>
      <c r="D114" s="84">
        <f ca="1">INDIRECT(ADDRESS(2+QUOTIENT(ROW()-2,COUNTA('Form Responses 1'!$1:$1)-4),4,,TRUE,"Form Responses 1"))</f>
        <v>44951</v>
      </c>
      <c r="E114" s="85">
        <f ca="1" t="shared" si="0"/>
        <v>3</v>
      </c>
      <c r="F114" s="68" t="str">
        <f ca="1">IF(ISBLANK(A114)," ",INDIRECT(ADDRESS(1,5+MOD(ROW()-2,COUNTA('Form Responses 1'!$1:$1)-4),,TRUE,"Form Responses 1")))</f>
        <v>Mess [Teras Depan &amp; Belakang]</v>
      </c>
      <c r="G114" s="68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Mess</v>
      </c>
      <c r="I114" s="86" t="str">
        <f ca="1" t="shared" si="76"/>
        <v>Teras Depan &amp; Belakang</v>
      </c>
      <c r="J114" s="86" t="str">
        <f ca="1" t="shared" si="2"/>
        <v>CLEANING SERVICE</v>
      </c>
      <c r="K114" s="86">
        <f ca="1" t="array" ref="K114">IFERROR(INDEX(MASTER!B:B,MATCH(G114,MASTER!A:A,0))/100," ")</f>
        <v>0.95</v>
      </c>
      <c r="L114" s="68">
        <f ca="1" t="shared" si="3"/>
        <v>4</v>
      </c>
      <c r="M114" s="68" t="str">
        <f ca="1" t="shared" si="4"/>
        <v>2023 - WEEK 04</v>
      </c>
      <c r="N114" s="68" t="str">
        <f ca="1" t="shared" si="5"/>
        <v>2023 - MONTH 01</v>
      </c>
      <c r="O114" s="86">
        <f ca="1" t="shared" ref="O114:P114" si="124">IFERROR(AVERAGEIF(M:M,M114,$K:$K)," ")</f>
        <v>0.95</v>
      </c>
      <c r="P114" s="86">
        <f ca="1" t="shared" si="124"/>
        <v>0.95</v>
      </c>
      <c r="Q114" s="68" t="str">
        <f ca="1">IF(ISBLANK(A114)," ",IF(O114&gt;MASTER!$B$3/100,"SB",IF(O114&gt;MASTER!$B$4/100,"B",IF(O114&gt;MASTER!$B$5/100,"C","K"))))</f>
        <v>B</v>
      </c>
      <c r="R114" s="68" t="str">
        <f ca="1">IF(ISBLANK(B114)," ",IF(P114&gt;MASTER!$B$3/100,"SB",IF(P114&gt;MASTER!$B$4/100,"B",IF(P114&gt;MASTER!$B$5/100,"C","K"))))</f>
        <v>B</v>
      </c>
    </row>
    <row r="115" customHeight="1" spans="1:18">
      <c r="A115" s="83">
        <f ca="1">INDIRECT(ADDRESS(2+QUOTIENT(ROW()-2,COUNTA('Form Responses 1'!$1:$1)-4),1,,TRUE,"Form Responses 1"))</f>
        <v>45012.5446849884</v>
      </c>
      <c r="B115" s="68" t="str">
        <f ca="1">INDIRECT(ADDRESS(2+QUOTIENT(ROW()-2,COUNTA('Form Responses 1'!$1:$1)-4),2,,TRUE,"Form Responses 1"))</f>
        <v>normalina630@gmail.com</v>
      </c>
      <c r="C115" s="68" t="str">
        <f ca="1">INDIRECT(ADDRESS(2+QUOTIENT(ROW()-2,COUNTA('Form Responses 1'!$1:$1)-4),3,,TRUE,"Form Responses 1"))</f>
        <v>Normalina, S.Sos</v>
      </c>
      <c r="D115" s="84">
        <f ca="1">INDIRECT(ADDRESS(2+QUOTIENT(ROW()-2,COUNTA('Form Responses 1'!$1:$1)-4),4,,TRUE,"Form Responses 1"))</f>
        <v>44951</v>
      </c>
      <c r="E115" s="85">
        <f ca="1" t="shared" si="0"/>
        <v>3</v>
      </c>
      <c r="F115" s="68" t="str">
        <f ca="1">IF(ISBLANK(A115)," ",INDIRECT(ADDRESS(1,5+MOD(ROW()-2,COUNTA('Form Responses 1'!$1:$1)-4),,TRUE,"Form Responses 1")))</f>
        <v>Mess [Ruang Tamu Utama]</v>
      </c>
      <c r="G115" s="68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Mess</v>
      </c>
      <c r="I115" s="86" t="str">
        <f ca="1" t="shared" si="76"/>
        <v>Ruang Tamu Utama</v>
      </c>
      <c r="J115" s="86" t="str">
        <f ca="1" t="shared" si="2"/>
        <v>CLEANING SERVICE</v>
      </c>
      <c r="K115" s="86">
        <f ca="1" t="array" ref="K115">IFERROR(INDEX(MASTER!B:B,MATCH(G115,MASTER!A:A,0))/100," ")</f>
        <v>0.95</v>
      </c>
      <c r="L115" s="68">
        <f ca="1" t="shared" si="3"/>
        <v>4</v>
      </c>
      <c r="M115" s="68" t="str">
        <f ca="1" t="shared" si="4"/>
        <v>2023 - WEEK 04</v>
      </c>
      <c r="N115" s="68" t="str">
        <f ca="1" t="shared" si="5"/>
        <v>2023 - MONTH 01</v>
      </c>
      <c r="O115" s="86">
        <f ca="1" t="shared" ref="O115:P115" si="125">IFERROR(AVERAGEIF(M:M,M115,$K:$K)," ")</f>
        <v>0.95</v>
      </c>
      <c r="P115" s="86">
        <f ca="1" t="shared" si="125"/>
        <v>0.95</v>
      </c>
      <c r="Q115" s="68" t="str">
        <f ca="1">IF(ISBLANK(A115)," ",IF(O115&gt;MASTER!$B$3/100,"SB",IF(O115&gt;MASTER!$B$4/100,"B",IF(O115&gt;MASTER!$B$5/100,"C","K"))))</f>
        <v>B</v>
      </c>
      <c r="R115" s="68" t="str">
        <f ca="1">IF(ISBLANK(B115)," ",IF(P115&gt;MASTER!$B$3/100,"SB",IF(P115&gt;MASTER!$B$4/100,"B",IF(P115&gt;MASTER!$B$5/100,"C","K"))))</f>
        <v>B</v>
      </c>
    </row>
    <row r="116" customHeight="1" spans="1:18">
      <c r="A116" s="83">
        <f ca="1">INDIRECT(ADDRESS(2+QUOTIENT(ROW()-2,COUNTA('Form Responses 1'!$1:$1)-4),1,,TRUE,"Form Responses 1"))</f>
        <v>45012.5446849884</v>
      </c>
      <c r="B116" s="68" t="str">
        <f ca="1">INDIRECT(ADDRESS(2+QUOTIENT(ROW()-2,COUNTA('Form Responses 1'!$1:$1)-4),2,,TRUE,"Form Responses 1"))</f>
        <v>normalina630@gmail.com</v>
      </c>
      <c r="C116" s="68" t="str">
        <f ca="1">INDIRECT(ADDRESS(2+QUOTIENT(ROW()-2,COUNTA('Form Responses 1'!$1:$1)-4),3,,TRUE,"Form Responses 1"))</f>
        <v>Normalina, S.Sos</v>
      </c>
      <c r="D116" s="84">
        <f ca="1">INDIRECT(ADDRESS(2+QUOTIENT(ROW()-2,COUNTA('Form Responses 1'!$1:$1)-4),4,,TRUE,"Form Responses 1"))</f>
        <v>44951</v>
      </c>
      <c r="E116" s="85">
        <f ca="1" t="shared" si="0"/>
        <v>3</v>
      </c>
      <c r="F116" s="68" t="str">
        <f ca="1">IF(ISBLANK(A116)," ",INDIRECT(ADDRESS(1,5+MOD(ROW()-2,COUNTA('Form Responses 1'!$1:$1)-4),,TRUE,"Form Responses 1")))</f>
        <v>Mess [Kamar 1.2.3&amp;4]</v>
      </c>
      <c r="G116" s="68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Mess</v>
      </c>
      <c r="I116" s="86" t="str">
        <f ca="1" t="shared" si="76"/>
        <v>Kamar 1.2.3&amp;4</v>
      </c>
      <c r="J116" s="86" t="str">
        <f ca="1" t="shared" si="2"/>
        <v>CLEANING SERVICE</v>
      </c>
      <c r="K116" s="86">
        <f ca="1" t="array" ref="K116">IFERROR(INDEX(MASTER!B:B,MATCH(G116,MASTER!A:A,0))/100," ")</f>
        <v>0.95</v>
      </c>
      <c r="L116" s="68">
        <f ca="1" t="shared" si="3"/>
        <v>4</v>
      </c>
      <c r="M116" s="68" t="str">
        <f ca="1" t="shared" si="4"/>
        <v>2023 - WEEK 04</v>
      </c>
      <c r="N116" s="68" t="str">
        <f ca="1" t="shared" si="5"/>
        <v>2023 - MONTH 01</v>
      </c>
      <c r="O116" s="86">
        <f ca="1" t="shared" ref="O116:P116" si="126">IFERROR(AVERAGEIF(M:M,M116,$K:$K)," ")</f>
        <v>0.95</v>
      </c>
      <c r="P116" s="86">
        <f ca="1" t="shared" si="126"/>
        <v>0.95</v>
      </c>
      <c r="Q116" s="68" t="str">
        <f ca="1">IF(ISBLANK(A116)," ",IF(O116&gt;MASTER!$B$3/100,"SB",IF(O116&gt;MASTER!$B$4/100,"B",IF(O116&gt;MASTER!$B$5/100,"C","K"))))</f>
        <v>B</v>
      </c>
      <c r="R116" s="68" t="str">
        <f ca="1">IF(ISBLANK(B116)," ",IF(P116&gt;MASTER!$B$3/100,"SB",IF(P116&gt;MASTER!$B$4/100,"B",IF(P116&gt;MASTER!$B$5/100,"C","K"))))</f>
        <v>B</v>
      </c>
    </row>
    <row r="117" customHeight="1" spans="1:18">
      <c r="A117" s="83">
        <f ca="1">INDIRECT(ADDRESS(2+QUOTIENT(ROW()-2,COUNTA('Form Responses 1'!$1:$1)-4),1,,TRUE,"Form Responses 1"))</f>
        <v>45012.5446849884</v>
      </c>
      <c r="B117" s="68" t="str">
        <f ca="1">INDIRECT(ADDRESS(2+QUOTIENT(ROW()-2,COUNTA('Form Responses 1'!$1:$1)-4),2,,TRUE,"Form Responses 1"))</f>
        <v>normalina630@gmail.com</v>
      </c>
      <c r="C117" s="68" t="str">
        <f ca="1">INDIRECT(ADDRESS(2+QUOTIENT(ROW()-2,COUNTA('Form Responses 1'!$1:$1)-4),3,,TRUE,"Form Responses 1"))</f>
        <v>Normalina, S.Sos</v>
      </c>
      <c r="D117" s="84">
        <f ca="1">INDIRECT(ADDRESS(2+QUOTIENT(ROW()-2,COUNTA('Form Responses 1'!$1:$1)-4),4,,TRUE,"Form Responses 1"))</f>
        <v>44951</v>
      </c>
      <c r="E117" s="85">
        <f ca="1" t="shared" si="0"/>
        <v>3</v>
      </c>
      <c r="F117" s="68" t="str">
        <f ca="1">IF(ISBLANK(A117)," ",INDIRECT(ADDRESS(1,5+MOD(ROW()-2,COUNTA('Form Responses 1'!$1:$1)-4),,TRUE,"Form Responses 1")))</f>
        <v>Mess [Dapur]</v>
      </c>
      <c r="G117" s="68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Mess</v>
      </c>
      <c r="I117" s="86" t="str">
        <f ca="1" t="shared" si="76"/>
        <v>Dapur</v>
      </c>
      <c r="J117" s="86" t="str">
        <f ca="1" t="shared" si="2"/>
        <v>CLEANING SERVICE</v>
      </c>
      <c r="K117" s="86">
        <f ca="1" t="array" ref="K117">IFERROR(INDEX(MASTER!B:B,MATCH(G117,MASTER!A:A,0))/100," ")</f>
        <v>0.95</v>
      </c>
      <c r="L117" s="68">
        <f ca="1" t="shared" si="3"/>
        <v>4</v>
      </c>
      <c r="M117" s="68" t="str">
        <f ca="1" t="shared" si="4"/>
        <v>2023 - WEEK 04</v>
      </c>
      <c r="N117" s="68" t="str">
        <f ca="1" t="shared" si="5"/>
        <v>2023 - MONTH 01</v>
      </c>
      <c r="O117" s="86">
        <f ca="1" t="shared" ref="O117:P117" si="127">IFERROR(AVERAGEIF(M:M,M117,$K:$K)," ")</f>
        <v>0.95</v>
      </c>
      <c r="P117" s="86">
        <f ca="1" t="shared" si="127"/>
        <v>0.95</v>
      </c>
      <c r="Q117" s="68" t="str">
        <f ca="1">IF(ISBLANK(A117)," ",IF(O117&gt;MASTER!$B$3/100,"SB",IF(O117&gt;MASTER!$B$4/100,"B",IF(O117&gt;MASTER!$B$5/100,"C","K"))))</f>
        <v>B</v>
      </c>
      <c r="R117" s="68" t="str">
        <f ca="1">IF(ISBLANK(B117)," ",IF(P117&gt;MASTER!$B$3/100,"SB",IF(P117&gt;MASTER!$B$4/100,"B",IF(P117&gt;MASTER!$B$5/100,"C","K"))))</f>
        <v>B</v>
      </c>
    </row>
    <row r="118" customHeight="1" spans="1:18">
      <c r="A118" s="83">
        <f ca="1">INDIRECT(ADDRESS(2+QUOTIENT(ROW()-2,COUNTA('Form Responses 1'!$1:$1)-4),1,,TRUE,"Form Responses 1"))</f>
        <v>45012.5446849884</v>
      </c>
      <c r="B118" s="68" t="str">
        <f ca="1">INDIRECT(ADDRESS(2+QUOTIENT(ROW()-2,COUNTA('Form Responses 1'!$1:$1)-4),2,,TRUE,"Form Responses 1"))</f>
        <v>normalina630@gmail.com</v>
      </c>
      <c r="C118" s="68" t="str">
        <f ca="1">INDIRECT(ADDRESS(2+QUOTIENT(ROW()-2,COUNTA('Form Responses 1'!$1:$1)-4),3,,TRUE,"Form Responses 1"))</f>
        <v>Normalina, S.Sos</v>
      </c>
      <c r="D118" s="84">
        <f ca="1">INDIRECT(ADDRESS(2+QUOTIENT(ROW()-2,COUNTA('Form Responses 1'!$1:$1)-4),4,,TRUE,"Form Responses 1"))</f>
        <v>44951</v>
      </c>
      <c r="E118" s="85">
        <f ca="1" t="shared" si="0"/>
        <v>3</v>
      </c>
      <c r="F118" s="68" t="str">
        <f ca="1">IF(ISBLANK(A118)," ",INDIRECT(ADDRESS(1,5+MOD(ROW()-2,COUNTA('Form Responses 1'!$1:$1)-4),,TRUE,"Form Responses 1")))</f>
        <v>Mess [Toilet Pria / Wanita]</v>
      </c>
      <c r="G118" s="68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Mess</v>
      </c>
      <c r="I118" s="86" t="str">
        <f ca="1" t="shared" si="76"/>
        <v>Toilet Pria / Wanita</v>
      </c>
      <c r="J118" s="86" t="str">
        <f ca="1" t="shared" si="2"/>
        <v>CLEANING SERVICE</v>
      </c>
      <c r="K118" s="86">
        <f ca="1" t="array" ref="K118">IFERROR(INDEX(MASTER!B:B,MATCH(G118,MASTER!A:A,0))/100," ")</f>
        <v>0.95</v>
      </c>
      <c r="L118" s="68">
        <f ca="1" t="shared" si="3"/>
        <v>4</v>
      </c>
      <c r="M118" s="68" t="str">
        <f ca="1" t="shared" si="4"/>
        <v>2023 - WEEK 04</v>
      </c>
      <c r="N118" s="68" t="str">
        <f ca="1" t="shared" si="5"/>
        <v>2023 - MONTH 01</v>
      </c>
      <c r="O118" s="86">
        <f ca="1" t="shared" ref="O118:P118" si="128">IFERROR(AVERAGEIF(M:M,M118,$K:$K)," ")</f>
        <v>0.95</v>
      </c>
      <c r="P118" s="86">
        <f ca="1" t="shared" si="128"/>
        <v>0.95</v>
      </c>
      <c r="Q118" s="68" t="str">
        <f ca="1">IF(ISBLANK(A118)," ",IF(O118&gt;MASTER!$B$3/100,"SB",IF(O118&gt;MASTER!$B$4/100,"B",IF(O118&gt;MASTER!$B$5/100,"C","K"))))</f>
        <v>B</v>
      </c>
      <c r="R118" s="68" t="str">
        <f ca="1">IF(ISBLANK(B118)," ",IF(P118&gt;MASTER!$B$3/100,"SB",IF(P118&gt;MASTER!$B$4/100,"B",IF(P118&gt;MASTER!$B$5/100,"C","K"))))</f>
        <v>B</v>
      </c>
    </row>
    <row r="119" customHeight="1" spans="1:18">
      <c r="A119" s="83">
        <f ca="1">INDIRECT(ADDRESS(2+QUOTIENT(ROW()-2,COUNTA('Form Responses 1'!$1:$1)-4),1,,TRUE,"Form Responses 1"))</f>
        <v>45012.5446849884</v>
      </c>
      <c r="B119" s="68" t="str">
        <f ca="1">INDIRECT(ADDRESS(2+QUOTIENT(ROW()-2,COUNTA('Form Responses 1'!$1:$1)-4),2,,TRUE,"Form Responses 1"))</f>
        <v>normalina630@gmail.com</v>
      </c>
      <c r="C119" s="68" t="str">
        <f ca="1">INDIRECT(ADDRESS(2+QUOTIENT(ROW()-2,COUNTA('Form Responses 1'!$1:$1)-4),3,,TRUE,"Form Responses 1"))</f>
        <v>Normalina, S.Sos</v>
      </c>
      <c r="D119" s="84">
        <f ca="1">INDIRECT(ADDRESS(2+QUOTIENT(ROW()-2,COUNTA('Form Responses 1'!$1:$1)-4),4,,TRUE,"Form Responses 1"))</f>
        <v>44951</v>
      </c>
      <c r="E119" s="85">
        <f ca="1" t="shared" si="0"/>
        <v>3</v>
      </c>
      <c r="F119" s="68" t="str">
        <f ca="1">IF(ISBLANK(A119)," ",INDIRECT(ADDRESS(1,5+MOD(ROW()-2,COUNTA('Form Responses 1'!$1:$1)-4),,TRUE,"Form Responses 1")))</f>
        <v>Gedung Balai Arkiologi Lt.2 [Koridor]</v>
      </c>
      <c r="G119" s="68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 Balai Arkiologi Lt.2</v>
      </c>
      <c r="I119" s="86" t="str">
        <f ca="1" t="shared" si="76"/>
        <v>Koridor</v>
      </c>
      <c r="J119" s="86" t="str">
        <f ca="1" t="shared" si="2"/>
        <v>CLEANING SERVICE</v>
      </c>
      <c r="K119" s="86">
        <f ca="1" t="array" ref="K119">IFERROR(INDEX(MASTER!B:B,MATCH(G119,MASTER!A:A,0))/100," ")</f>
        <v>0.95</v>
      </c>
      <c r="L119" s="68">
        <f ca="1" t="shared" si="3"/>
        <v>4</v>
      </c>
      <c r="M119" s="68" t="str">
        <f ca="1" t="shared" si="4"/>
        <v>2023 - WEEK 04</v>
      </c>
      <c r="N119" s="68" t="str">
        <f ca="1" t="shared" si="5"/>
        <v>2023 - MONTH 01</v>
      </c>
      <c r="O119" s="86">
        <f ca="1" t="shared" ref="O119:P119" si="129">IFERROR(AVERAGEIF(M:M,M119,$K:$K)," ")</f>
        <v>0.95</v>
      </c>
      <c r="P119" s="86">
        <f ca="1" t="shared" si="129"/>
        <v>0.95</v>
      </c>
      <c r="Q119" s="68" t="str">
        <f ca="1">IF(ISBLANK(A119)," ",IF(O119&gt;MASTER!$B$3/100,"SB",IF(O119&gt;MASTER!$B$4/100,"B",IF(O119&gt;MASTER!$B$5/100,"C","K"))))</f>
        <v>B</v>
      </c>
      <c r="R119" s="68" t="str">
        <f ca="1">IF(ISBLANK(B119)," ",IF(P119&gt;MASTER!$B$3/100,"SB",IF(P119&gt;MASTER!$B$4/100,"B",IF(P119&gt;MASTER!$B$5/100,"C","K"))))</f>
        <v>B</v>
      </c>
    </row>
    <row r="120" customHeight="1" spans="1:18">
      <c r="A120" s="83">
        <f ca="1">INDIRECT(ADDRESS(2+QUOTIENT(ROW()-2,COUNTA('Form Responses 1'!$1:$1)-4),1,,TRUE,"Form Responses 1"))</f>
        <v>45012.5446849884</v>
      </c>
      <c r="B120" s="68" t="str">
        <f ca="1">INDIRECT(ADDRESS(2+QUOTIENT(ROW()-2,COUNTA('Form Responses 1'!$1:$1)-4),2,,TRUE,"Form Responses 1"))</f>
        <v>normalina630@gmail.com</v>
      </c>
      <c r="C120" s="68" t="str">
        <f ca="1">INDIRECT(ADDRESS(2+QUOTIENT(ROW()-2,COUNTA('Form Responses 1'!$1:$1)-4),3,,TRUE,"Form Responses 1"))</f>
        <v>Normalina, S.Sos</v>
      </c>
      <c r="D120" s="84">
        <f ca="1">INDIRECT(ADDRESS(2+QUOTIENT(ROW()-2,COUNTA('Form Responses 1'!$1:$1)-4),4,,TRUE,"Form Responses 1"))</f>
        <v>44951</v>
      </c>
      <c r="E120" s="85">
        <f ca="1" t="shared" si="0"/>
        <v>3</v>
      </c>
      <c r="F120" s="68" t="str">
        <f ca="1">IF(ISBLANK(A120)," ",INDIRECT(ADDRESS(1,5+MOD(ROW()-2,COUNTA('Form Responses 1'!$1:$1)-4),,TRUE,"Form Responses 1")))</f>
        <v>Gedung Balai Arkiologi Lt.2 [Meeting Room ]</v>
      </c>
      <c r="G120" s="68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 Balai Arkiologi Lt.2</v>
      </c>
      <c r="I120" s="86" t="str">
        <f ca="1" t="shared" si="76"/>
        <v>Meeting Room </v>
      </c>
      <c r="J120" s="86" t="str">
        <f ca="1" t="shared" si="2"/>
        <v>CLEANING SERVICE</v>
      </c>
      <c r="K120" s="86">
        <f ca="1" t="array" ref="K120">IFERROR(INDEX(MASTER!B:B,MATCH(G120,MASTER!A:A,0))/100," ")</f>
        <v>0.95</v>
      </c>
      <c r="L120" s="68">
        <f ca="1" t="shared" si="3"/>
        <v>4</v>
      </c>
      <c r="M120" s="68" t="str">
        <f ca="1" t="shared" si="4"/>
        <v>2023 - WEEK 04</v>
      </c>
      <c r="N120" s="68" t="str">
        <f ca="1" t="shared" si="5"/>
        <v>2023 - MONTH 01</v>
      </c>
      <c r="O120" s="86">
        <f ca="1" t="shared" ref="O120:P120" si="130">IFERROR(AVERAGEIF(M:M,M120,$K:$K)," ")</f>
        <v>0.95</v>
      </c>
      <c r="P120" s="86">
        <f ca="1" t="shared" si="130"/>
        <v>0.95</v>
      </c>
      <c r="Q120" s="68" t="str">
        <f ca="1">IF(ISBLANK(A120)," ",IF(O120&gt;MASTER!$B$3/100,"SB",IF(O120&gt;MASTER!$B$4/100,"B",IF(O120&gt;MASTER!$B$5/100,"C","K"))))</f>
        <v>B</v>
      </c>
      <c r="R120" s="68" t="str">
        <f ca="1">IF(ISBLANK(B120)," ",IF(P120&gt;MASTER!$B$3/100,"SB",IF(P120&gt;MASTER!$B$4/100,"B",IF(P120&gt;MASTER!$B$5/100,"C","K"))))</f>
        <v>B</v>
      </c>
    </row>
    <row r="121" customHeight="1" spans="1:18">
      <c r="A121" s="83">
        <f ca="1">INDIRECT(ADDRESS(2+QUOTIENT(ROW()-2,COUNTA('Form Responses 1'!$1:$1)-4),1,,TRUE,"Form Responses 1"))</f>
        <v>45012.5446849884</v>
      </c>
      <c r="B121" s="68" t="str">
        <f ca="1">INDIRECT(ADDRESS(2+QUOTIENT(ROW()-2,COUNTA('Form Responses 1'!$1:$1)-4),2,,TRUE,"Form Responses 1"))</f>
        <v>normalina630@gmail.com</v>
      </c>
      <c r="C121" s="68" t="str">
        <f ca="1">INDIRECT(ADDRESS(2+QUOTIENT(ROW()-2,COUNTA('Form Responses 1'!$1:$1)-4),3,,TRUE,"Form Responses 1"))</f>
        <v>Normalina, S.Sos</v>
      </c>
      <c r="D121" s="84">
        <f ca="1">INDIRECT(ADDRESS(2+QUOTIENT(ROW()-2,COUNTA('Form Responses 1'!$1:$1)-4),4,,TRUE,"Form Responses 1"))</f>
        <v>44951</v>
      </c>
      <c r="E121" s="85">
        <f ca="1" t="shared" si="0"/>
        <v>3</v>
      </c>
      <c r="F121" s="68" t="str">
        <f ca="1">IF(ISBLANK(A121)," ",INDIRECT(ADDRESS(1,5+MOD(ROW()-2,COUNTA('Form Responses 1'!$1:$1)-4),,TRUE,"Form Responses 1")))</f>
        <v>Gedung Balai Arkiologi Lt.2 [R. Kepala]</v>
      </c>
      <c r="G121" s="68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 Balai Arkiologi Lt.2</v>
      </c>
      <c r="I121" s="86" t="str">
        <f ca="1" t="shared" si="76"/>
        <v>R. Kepala</v>
      </c>
      <c r="J121" s="86" t="str">
        <f ca="1" t="shared" si="2"/>
        <v>CLEANING SERVICE</v>
      </c>
      <c r="K121" s="86">
        <f ca="1" t="array" ref="K121">IFERROR(INDEX(MASTER!B:B,MATCH(G121,MASTER!A:A,0))/100," ")</f>
        <v>0.95</v>
      </c>
      <c r="L121" s="68">
        <f ca="1" t="shared" si="3"/>
        <v>4</v>
      </c>
      <c r="M121" s="68" t="str">
        <f ca="1" t="shared" si="4"/>
        <v>2023 - WEEK 04</v>
      </c>
      <c r="N121" s="68" t="str">
        <f ca="1" t="shared" si="5"/>
        <v>2023 - MONTH 01</v>
      </c>
      <c r="O121" s="86">
        <f ca="1" t="shared" ref="O121:P121" si="131">IFERROR(AVERAGEIF(M:M,M121,$K:$K)," ")</f>
        <v>0.95</v>
      </c>
      <c r="P121" s="86">
        <f ca="1" t="shared" si="131"/>
        <v>0.95</v>
      </c>
      <c r="Q121" s="68" t="str">
        <f ca="1">IF(ISBLANK(A121)," ",IF(O121&gt;MASTER!$B$3/100,"SB",IF(O121&gt;MASTER!$B$4/100,"B",IF(O121&gt;MASTER!$B$5/100,"C","K"))))</f>
        <v>B</v>
      </c>
      <c r="R121" s="68" t="str">
        <f ca="1">IF(ISBLANK(B121)," ",IF(P121&gt;MASTER!$B$3/100,"SB",IF(P121&gt;MASTER!$B$4/100,"B",IF(P121&gt;MASTER!$B$5/100,"C","K"))))</f>
        <v>B</v>
      </c>
    </row>
    <row r="122" customHeight="1" spans="1:18">
      <c r="A122" s="83">
        <f ca="1">INDIRECT(ADDRESS(2+QUOTIENT(ROW()-2,COUNTA('Form Responses 1'!$1:$1)-4),1,,TRUE,"Form Responses 1"))</f>
        <v>45012.5446849884</v>
      </c>
      <c r="B122" s="68" t="str">
        <f ca="1">INDIRECT(ADDRESS(2+QUOTIENT(ROW()-2,COUNTA('Form Responses 1'!$1:$1)-4),2,,TRUE,"Form Responses 1"))</f>
        <v>normalina630@gmail.com</v>
      </c>
      <c r="C122" s="68" t="str">
        <f ca="1">INDIRECT(ADDRESS(2+QUOTIENT(ROW()-2,COUNTA('Form Responses 1'!$1:$1)-4),3,,TRUE,"Form Responses 1"))</f>
        <v>Normalina, S.Sos</v>
      </c>
      <c r="D122" s="84">
        <f ca="1">INDIRECT(ADDRESS(2+QUOTIENT(ROW()-2,COUNTA('Form Responses 1'!$1:$1)-4),4,,TRUE,"Form Responses 1"))</f>
        <v>44951</v>
      </c>
      <c r="E122" s="85">
        <f ca="1" t="shared" si="0"/>
        <v>3</v>
      </c>
      <c r="F122" s="68" t="str">
        <f ca="1">IF(ISBLANK(A122)," ",INDIRECT(ADDRESS(1,5+MOD(ROW()-2,COUNTA('Form Responses 1'!$1:$1)-4),,TRUE,"Form Responses 1")))</f>
        <v>Gedung Balai Arkiologi Lt.2 [R. 1-5]</v>
      </c>
      <c r="G122" s="68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Balai Arkiologi Lt.2</v>
      </c>
      <c r="I122" s="86" t="str">
        <f ca="1" t="shared" si="76"/>
        <v>R. 1-5</v>
      </c>
      <c r="J122" s="86" t="str">
        <f ca="1" t="shared" si="2"/>
        <v>CLEANING SERVICE</v>
      </c>
      <c r="K122" s="86">
        <f ca="1" t="array" ref="K122">IFERROR(INDEX(MASTER!B:B,MATCH(G122,MASTER!A:A,0))/100," ")</f>
        <v>0.95</v>
      </c>
      <c r="L122" s="68">
        <f ca="1" t="shared" si="3"/>
        <v>4</v>
      </c>
      <c r="M122" s="68" t="str">
        <f ca="1" t="shared" si="4"/>
        <v>2023 - WEEK 04</v>
      </c>
      <c r="N122" s="68" t="str">
        <f ca="1" t="shared" si="5"/>
        <v>2023 - MONTH 01</v>
      </c>
      <c r="O122" s="86">
        <f ca="1" t="shared" ref="O122:P122" si="132">IFERROR(AVERAGEIF(M:M,M122,$K:$K)," ")</f>
        <v>0.95</v>
      </c>
      <c r="P122" s="86">
        <f ca="1" t="shared" si="132"/>
        <v>0.95</v>
      </c>
      <c r="Q122" s="68" t="str">
        <f ca="1">IF(ISBLANK(A122)," ",IF(O122&gt;MASTER!$B$3/100,"SB",IF(O122&gt;MASTER!$B$4/100,"B",IF(O122&gt;MASTER!$B$5/100,"C","K"))))</f>
        <v>B</v>
      </c>
      <c r="R122" s="68" t="str">
        <f ca="1">IF(ISBLANK(B122)," ",IF(P122&gt;MASTER!$B$3/100,"SB",IF(P122&gt;MASTER!$B$4/100,"B",IF(P122&gt;MASTER!$B$5/100,"C","K"))))</f>
        <v>B</v>
      </c>
    </row>
    <row r="123" customHeight="1" spans="1:18">
      <c r="A123" s="83">
        <f ca="1">INDIRECT(ADDRESS(2+QUOTIENT(ROW()-2,COUNTA('Form Responses 1'!$1:$1)-4),1,,TRUE,"Form Responses 1"))</f>
        <v>45012.5446849884</v>
      </c>
      <c r="B123" s="68" t="str">
        <f ca="1">INDIRECT(ADDRESS(2+QUOTIENT(ROW()-2,COUNTA('Form Responses 1'!$1:$1)-4),2,,TRUE,"Form Responses 1"))</f>
        <v>normalina630@gmail.com</v>
      </c>
      <c r="C123" s="68" t="str">
        <f ca="1">INDIRECT(ADDRESS(2+QUOTIENT(ROW()-2,COUNTA('Form Responses 1'!$1:$1)-4),3,,TRUE,"Form Responses 1"))</f>
        <v>Normalina, S.Sos</v>
      </c>
      <c r="D123" s="84">
        <f ca="1">INDIRECT(ADDRESS(2+QUOTIENT(ROW()-2,COUNTA('Form Responses 1'!$1:$1)-4),4,,TRUE,"Form Responses 1"))</f>
        <v>44951</v>
      </c>
      <c r="E123" s="85">
        <f ca="1" t="shared" si="0"/>
        <v>3</v>
      </c>
      <c r="F123" s="68" t="str">
        <f ca="1">IF(ISBLANK(A123)," ",INDIRECT(ADDRESS(1,5+MOD(ROW()-2,COUNTA('Form Responses 1'!$1:$1)-4),,TRUE,"Form Responses 1")))</f>
        <v>Gedung Balai Arkiologi Lt.2 [Tangga Penghubung LT1-2]</v>
      </c>
      <c r="G123" s="68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 Balai Arkiologi Lt.2</v>
      </c>
      <c r="I123" s="86" t="str">
        <f ca="1" t="shared" si="76"/>
        <v>Tangga Penghubung LT1-2</v>
      </c>
      <c r="J123" s="86" t="str">
        <f ca="1" t="shared" si="2"/>
        <v>CLEANING SERVICE</v>
      </c>
      <c r="K123" s="86">
        <f ca="1" t="array" ref="K123">IFERROR(INDEX(MASTER!B:B,MATCH(G123,MASTER!A:A,0))/100," ")</f>
        <v>0.95</v>
      </c>
      <c r="L123" s="68">
        <f ca="1" t="shared" si="3"/>
        <v>4</v>
      </c>
      <c r="M123" s="68" t="str">
        <f ca="1" t="shared" si="4"/>
        <v>2023 - WEEK 04</v>
      </c>
      <c r="N123" s="68" t="str">
        <f ca="1" t="shared" si="5"/>
        <v>2023 - MONTH 01</v>
      </c>
      <c r="O123" s="86">
        <f ca="1" t="shared" ref="O123:P123" si="133">IFERROR(AVERAGEIF(M:M,M123,$K:$K)," ")</f>
        <v>0.95</v>
      </c>
      <c r="P123" s="86">
        <f ca="1" t="shared" si="133"/>
        <v>0.95</v>
      </c>
      <c r="Q123" s="68" t="str">
        <f ca="1">IF(ISBLANK(A123)," ",IF(O123&gt;MASTER!$B$3/100,"SB",IF(O123&gt;MASTER!$B$4/100,"B",IF(O123&gt;MASTER!$B$5/100,"C","K"))))</f>
        <v>B</v>
      </c>
      <c r="R123" s="68" t="str">
        <f ca="1">IF(ISBLANK(B123)," ",IF(P123&gt;MASTER!$B$3/100,"SB",IF(P123&gt;MASTER!$B$4/100,"B",IF(P123&gt;MASTER!$B$5/100,"C","K"))))</f>
        <v>B</v>
      </c>
    </row>
    <row r="124" customHeight="1" spans="1:18">
      <c r="A124" s="83">
        <f ca="1">INDIRECT(ADDRESS(2+QUOTIENT(ROW()-2,COUNTA('Form Responses 1'!$1:$1)-4),1,,TRUE,"Form Responses 1"))</f>
        <v>45012.5446849884</v>
      </c>
      <c r="B124" s="68" t="str">
        <f ca="1">INDIRECT(ADDRESS(2+QUOTIENT(ROW()-2,COUNTA('Form Responses 1'!$1:$1)-4),2,,TRUE,"Form Responses 1"))</f>
        <v>normalina630@gmail.com</v>
      </c>
      <c r="C124" s="68" t="str">
        <f ca="1">INDIRECT(ADDRESS(2+QUOTIENT(ROW()-2,COUNTA('Form Responses 1'!$1:$1)-4),3,,TRUE,"Form Responses 1"))</f>
        <v>Normalina, S.Sos</v>
      </c>
      <c r="D124" s="84">
        <f ca="1">INDIRECT(ADDRESS(2+QUOTIENT(ROW()-2,COUNTA('Form Responses 1'!$1:$1)-4),4,,TRUE,"Form Responses 1"))</f>
        <v>44951</v>
      </c>
      <c r="E124" s="85">
        <f ca="1" t="shared" si="0"/>
        <v>3</v>
      </c>
      <c r="F124" s="68" t="str">
        <f ca="1">IF(ISBLANK(A124)," ",INDIRECT(ADDRESS(1,5+MOD(ROW()-2,COUNTA('Form Responses 1'!$1:$1)-4),,TRUE,"Form Responses 1")))</f>
        <v>Gedung Balai Arkiologi Lt.2 [Toilet Pria / Wanita &amp; Disabilitas]</v>
      </c>
      <c r="G124" s="68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Balai Arkiologi Lt.2</v>
      </c>
      <c r="I124" s="86" t="str">
        <f ca="1" t="shared" si="76"/>
        <v>Toilet Pria / Wanita &amp; Disabilitas</v>
      </c>
      <c r="J124" s="86" t="str">
        <f ca="1" t="shared" si="2"/>
        <v>CLEANING SERVICE</v>
      </c>
      <c r="K124" s="86">
        <f ca="1" t="array" ref="K124">IFERROR(INDEX(MASTER!B:B,MATCH(G124,MASTER!A:A,0))/100," ")</f>
        <v>0.95</v>
      </c>
      <c r="L124" s="68">
        <f ca="1" t="shared" si="3"/>
        <v>4</v>
      </c>
      <c r="M124" s="68" t="str">
        <f ca="1" t="shared" si="4"/>
        <v>2023 - WEEK 04</v>
      </c>
      <c r="N124" s="68" t="str">
        <f ca="1" t="shared" si="5"/>
        <v>2023 - MONTH 01</v>
      </c>
      <c r="O124" s="86">
        <f ca="1" t="shared" ref="O124:P124" si="134">IFERROR(AVERAGEIF(M:M,M124,$K:$K)," ")</f>
        <v>0.95</v>
      </c>
      <c r="P124" s="86">
        <f ca="1" t="shared" si="134"/>
        <v>0.95</v>
      </c>
      <c r="Q124" s="68" t="str">
        <f ca="1">IF(ISBLANK(A124)," ",IF(O124&gt;MASTER!$B$3/100,"SB",IF(O124&gt;MASTER!$B$4/100,"B",IF(O124&gt;MASTER!$B$5/100,"C","K"))))</f>
        <v>B</v>
      </c>
      <c r="R124" s="68" t="str">
        <f ca="1">IF(ISBLANK(B124)," ",IF(P124&gt;MASTER!$B$3/100,"SB",IF(P124&gt;MASTER!$B$4/100,"B",IF(P124&gt;MASTER!$B$5/100,"C","K"))))</f>
        <v>B</v>
      </c>
    </row>
    <row r="125" customHeight="1" spans="1:18">
      <c r="A125" s="83">
        <f ca="1">INDIRECT(ADDRESS(2+QUOTIENT(ROW()-2,COUNTA('Form Responses 1'!$1:$1)-4),1,,TRUE,"Form Responses 1"))</f>
        <v>45012.5446849884</v>
      </c>
      <c r="B125" s="68" t="str">
        <f ca="1">INDIRECT(ADDRESS(2+QUOTIENT(ROW()-2,COUNTA('Form Responses 1'!$1:$1)-4),2,,TRUE,"Form Responses 1"))</f>
        <v>normalina630@gmail.com</v>
      </c>
      <c r="C125" s="68" t="str">
        <f ca="1">INDIRECT(ADDRESS(2+QUOTIENT(ROW()-2,COUNTA('Form Responses 1'!$1:$1)-4),3,,TRUE,"Form Responses 1"))</f>
        <v>Normalina, S.Sos</v>
      </c>
      <c r="D125" s="84">
        <f ca="1">INDIRECT(ADDRESS(2+QUOTIENT(ROW()-2,COUNTA('Form Responses 1'!$1:$1)-4),4,,TRUE,"Form Responses 1"))</f>
        <v>44951</v>
      </c>
      <c r="E125" s="85">
        <f ca="1" t="shared" si="0"/>
        <v>3</v>
      </c>
      <c r="F125" s="68" t="str">
        <f ca="1">IF(ISBLANK(A125)," ",INDIRECT(ADDRESS(1,5+MOD(ROW()-2,COUNTA('Form Responses 1'!$1:$1)-4),,TRUE,"Form Responses 1")))</f>
        <v>Gedung Balai Arkiologi Lt.1 [Lobby Utama]</v>
      </c>
      <c r="G125" s="68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Balai Arkiologi Lt.1</v>
      </c>
      <c r="I125" s="86" t="str">
        <f ca="1" t="shared" si="76"/>
        <v>Lobby Utama</v>
      </c>
      <c r="J125" s="86" t="str">
        <f ca="1" t="shared" si="2"/>
        <v>CLEANING SERVICE</v>
      </c>
      <c r="K125" s="86">
        <f ca="1" t="array" ref="K125">IFERROR(INDEX(MASTER!B:B,MATCH(G125,MASTER!A:A,0))/100," ")</f>
        <v>0.95</v>
      </c>
      <c r="L125" s="68">
        <f ca="1" t="shared" si="3"/>
        <v>4</v>
      </c>
      <c r="M125" s="68" t="str">
        <f ca="1" t="shared" si="4"/>
        <v>2023 - WEEK 04</v>
      </c>
      <c r="N125" s="68" t="str">
        <f ca="1" t="shared" si="5"/>
        <v>2023 - MONTH 01</v>
      </c>
      <c r="O125" s="86">
        <f ca="1" t="shared" ref="O125:P125" si="135">IFERROR(AVERAGEIF(M:M,M125,$K:$K)," ")</f>
        <v>0.95</v>
      </c>
      <c r="P125" s="86">
        <f ca="1" t="shared" si="135"/>
        <v>0.95</v>
      </c>
      <c r="Q125" s="68" t="str">
        <f ca="1">IF(ISBLANK(A125)," ",IF(O125&gt;MASTER!$B$3/100,"SB",IF(O125&gt;MASTER!$B$4/100,"B",IF(O125&gt;MASTER!$B$5/100,"C","K"))))</f>
        <v>B</v>
      </c>
      <c r="R125" s="68" t="str">
        <f ca="1">IF(ISBLANK(B125)," ",IF(P125&gt;MASTER!$B$3/100,"SB",IF(P125&gt;MASTER!$B$4/100,"B",IF(P125&gt;MASTER!$B$5/100,"C","K"))))</f>
        <v>B</v>
      </c>
    </row>
    <row r="126" customHeight="1" spans="1:18">
      <c r="A126" s="83">
        <f ca="1">INDIRECT(ADDRESS(2+QUOTIENT(ROW()-2,COUNTA('Form Responses 1'!$1:$1)-4),1,,TRUE,"Form Responses 1"))</f>
        <v>45012.5446849884</v>
      </c>
      <c r="B126" s="68" t="str">
        <f ca="1">INDIRECT(ADDRESS(2+QUOTIENT(ROW()-2,COUNTA('Form Responses 1'!$1:$1)-4),2,,TRUE,"Form Responses 1"))</f>
        <v>normalina630@gmail.com</v>
      </c>
      <c r="C126" s="68" t="str">
        <f ca="1">INDIRECT(ADDRESS(2+QUOTIENT(ROW()-2,COUNTA('Form Responses 1'!$1:$1)-4),3,,TRUE,"Form Responses 1"))</f>
        <v>Normalina, S.Sos</v>
      </c>
      <c r="D126" s="84">
        <f ca="1">INDIRECT(ADDRESS(2+QUOTIENT(ROW()-2,COUNTA('Form Responses 1'!$1:$1)-4),4,,TRUE,"Form Responses 1"))</f>
        <v>44951</v>
      </c>
      <c r="E126" s="85">
        <f ca="1" t="shared" si="0"/>
        <v>3</v>
      </c>
      <c r="F126" s="68" t="str">
        <f ca="1">IF(ISBLANK(A126)," ",INDIRECT(ADDRESS(1,5+MOD(ROW()-2,COUNTA('Form Responses 1'!$1:$1)-4),,TRUE,"Form Responses 1")))</f>
        <v>Gedung Balai Arkiologi Lt.1 [Koridor]</v>
      </c>
      <c r="G126" s="68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 Balai Arkiologi Lt.1</v>
      </c>
      <c r="I126" s="86" t="str">
        <f ca="1" t="shared" si="76"/>
        <v>Koridor</v>
      </c>
      <c r="J126" s="86" t="str">
        <f ca="1" t="shared" si="2"/>
        <v>CLEANING SERVICE</v>
      </c>
      <c r="K126" s="86">
        <f ca="1" t="array" ref="K126">IFERROR(INDEX(MASTER!B:B,MATCH(G126,MASTER!A:A,0))/100," ")</f>
        <v>0.95</v>
      </c>
      <c r="L126" s="68">
        <f ca="1" t="shared" si="3"/>
        <v>4</v>
      </c>
      <c r="M126" s="68" t="str">
        <f ca="1" t="shared" si="4"/>
        <v>2023 - WEEK 04</v>
      </c>
      <c r="N126" s="68" t="str">
        <f ca="1" t="shared" si="5"/>
        <v>2023 - MONTH 01</v>
      </c>
      <c r="O126" s="86">
        <f ca="1" t="shared" ref="O126:P126" si="136">IFERROR(AVERAGEIF(M:M,M126,$K:$K)," ")</f>
        <v>0.95</v>
      </c>
      <c r="P126" s="86">
        <f ca="1" t="shared" si="136"/>
        <v>0.95</v>
      </c>
      <c r="Q126" s="68" t="str">
        <f ca="1">IF(ISBLANK(A126)," ",IF(O126&gt;MASTER!$B$3/100,"SB",IF(O126&gt;MASTER!$B$4/100,"B",IF(O126&gt;MASTER!$B$5/100,"C","K"))))</f>
        <v>B</v>
      </c>
      <c r="R126" s="68" t="str">
        <f ca="1">IF(ISBLANK(B126)," ",IF(P126&gt;MASTER!$B$3/100,"SB",IF(P126&gt;MASTER!$B$4/100,"B",IF(P126&gt;MASTER!$B$5/100,"C","K"))))</f>
        <v>B</v>
      </c>
    </row>
    <row r="127" customHeight="1" spans="1:18">
      <c r="A127" s="83">
        <f ca="1">INDIRECT(ADDRESS(2+QUOTIENT(ROW()-2,COUNTA('Form Responses 1'!$1:$1)-4),1,,TRUE,"Form Responses 1"))</f>
        <v>45012.5446849884</v>
      </c>
      <c r="B127" s="68" t="str">
        <f ca="1">INDIRECT(ADDRESS(2+QUOTIENT(ROW()-2,COUNTA('Form Responses 1'!$1:$1)-4),2,,TRUE,"Form Responses 1"))</f>
        <v>normalina630@gmail.com</v>
      </c>
      <c r="C127" s="68" t="str">
        <f ca="1">INDIRECT(ADDRESS(2+QUOTIENT(ROW()-2,COUNTA('Form Responses 1'!$1:$1)-4),3,,TRUE,"Form Responses 1"))</f>
        <v>Normalina, S.Sos</v>
      </c>
      <c r="D127" s="84">
        <f ca="1">INDIRECT(ADDRESS(2+QUOTIENT(ROW()-2,COUNTA('Form Responses 1'!$1:$1)-4),4,,TRUE,"Form Responses 1"))</f>
        <v>44951</v>
      </c>
      <c r="E127" s="85">
        <f ca="1" t="shared" si="0"/>
        <v>3</v>
      </c>
      <c r="F127" s="68" t="str">
        <f ca="1">IF(ISBLANK(A127)," ",INDIRECT(ADDRESS(1,5+MOD(ROW()-2,COUNTA('Form Responses 1'!$1:$1)-4),,TRUE,"Form Responses 1")))</f>
        <v>Gedung Balai Arkiologi Lt.1 [Meeting Room ]</v>
      </c>
      <c r="G127" s="68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Balai Arkiologi Lt.1</v>
      </c>
      <c r="I127" s="86" t="str">
        <f ca="1" t="shared" si="76"/>
        <v>Meeting Room </v>
      </c>
      <c r="J127" s="86" t="str">
        <f ca="1" t="shared" si="2"/>
        <v>CLEANING SERVICE</v>
      </c>
      <c r="K127" s="86">
        <f ca="1" t="array" ref="K127">IFERROR(INDEX(MASTER!B:B,MATCH(G127,MASTER!A:A,0))/100," ")</f>
        <v>0.95</v>
      </c>
      <c r="L127" s="68">
        <f ca="1" t="shared" si="3"/>
        <v>4</v>
      </c>
      <c r="M127" s="68" t="str">
        <f ca="1" t="shared" si="4"/>
        <v>2023 - WEEK 04</v>
      </c>
      <c r="N127" s="68" t="str">
        <f ca="1" t="shared" si="5"/>
        <v>2023 - MONTH 01</v>
      </c>
      <c r="O127" s="86">
        <f ca="1" t="shared" ref="O127:P127" si="137">IFERROR(AVERAGEIF(M:M,M127,$K:$K)," ")</f>
        <v>0.95</v>
      </c>
      <c r="P127" s="86">
        <f ca="1" t="shared" si="137"/>
        <v>0.95</v>
      </c>
      <c r="Q127" s="68" t="str">
        <f ca="1">IF(ISBLANK(A127)," ",IF(O127&gt;MASTER!$B$3/100,"SB",IF(O127&gt;MASTER!$B$4/100,"B",IF(O127&gt;MASTER!$B$5/100,"C","K"))))</f>
        <v>B</v>
      </c>
      <c r="R127" s="68" t="str">
        <f ca="1">IF(ISBLANK(B127)," ",IF(P127&gt;MASTER!$B$3/100,"SB",IF(P127&gt;MASTER!$B$4/100,"B",IF(P127&gt;MASTER!$B$5/100,"C","K"))))</f>
        <v>B</v>
      </c>
    </row>
    <row r="128" customHeight="1" spans="1:18">
      <c r="A128" s="83">
        <f ca="1">INDIRECT(ADDRESS(2+QUOTIENT(ROW()-2,COUNTA('Form Responses 1'!$1:$1)-4),1,,TRUE,"Form Responses 1"))</f>
        <v>45012.5446849884</v>
      </c>
      <c r="B128" s="68" t="str">
        <f ca="1">INDIRECT(ADDRESS(2+QUOTIENT(ROW()-2,COUNTA('Form Responses 1'!$1:$1)-4),2,,TRUE,"Form Responses 1"))</f>
        <v>normalina630@gmail.com</v>
      </c>
      <c r="C128" s="68" t="str">
        <f ca="1">INDIRECT(ADDRESS(2+QUOTIENT(ROW()-2,COUNTA('Form Responses 1'!$1:$1)-4),3,,TRUE,"Form Responses 1"))</f>
        <v>Normalina, S.Sos</v>
      </c>
      <c r="D128" s="84">
        <f ca="1">INDIRECT(ADDRESS(2+QUOTIENT(ROW()-2,COUNTA('Form Responses 1'!$1:$1)-4),4,,TRUE,"Form Responses 1"))</f>
        <v>44951</v>
      </c>
      <c r="E128" s="85">
        <f ca="1" t="shared" si="0"/>
        <v>3</v>
      </c>
      <c r="F128" s="68" t="str">
        <f ca="1">IF(ISBLANK(A128)," ",INDIRECT(ADDRESS(1,5+MOD(ROW()-2,COUNTA('Form Responses 1'!$1:$1)-4),,TRUE,"Form Responses 1")))</f>
        <v>Gedung Balai Arkiologi Lt.1 [R. Staf TU]</v>
      </c>
      <c r="G128" s="68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Balai Arkiologi Lt.1</v>
      </c>
      <c r="I128" s="86" t="str">
        <f ca="1" t="shared" si="76"/>
        <v>R. Staf TU</v>
      </c>
      <c r="J128" s="86" t="str">
        <f ca="1" t="shared" si="2"/>
        <v>CLEANING SERVICE</v>
      </c>
      <c r="K128" s="86">
        <f ca="1" t="array" ref="K128">IFERROR(INDEX(MASTER!B:B,MATCH(G128,MASTER!A:A,0))/100," ")</f>
        <v>0.95</v>
      </c>
      <c r="L128" s="68">
        <f ca="1" t="shared" si="3"/>
        <v>4</v>
      </c>
      <c r="M128" s="68" t="str">
        <f ca="1" t="shared" si="4"/>
        <v>2023 - WEEK 04</v>
      </c>
      <c r="N128" s="68" t="str">
        <f ca="1" t="shared" si="5"/>
        <v>2023 - MONTH 01</v>
      </c>
      <c r="O128" s="86">
        <f ca="1" t="shared" ref="O128:P128" si="138">IFERROR(AVERAGEIF(M:M,M128,$K:$K)," ")</f>
        <v>0.95</v>
      </c>
      <c r="P128" s="86">
        <f ca="1" t="shared" si="138"/>
        <v>0.95</v>
      </c>
      <c r="Q128" s="68" t="str">
        <f ca="1">IF(ISBLANK(A128)," ",IF(O128&gt;MASTER!$B$3/100,"SB",IF(O128&gt;MASTER!$B$4/100,"B",IF(O128&gt;MASTER!$B$5/100,"C","K"))))</f>
        <v>B</v>
      </c>
      <c r="R128" s="68" t="str">
        <f ca="1">IF(ISBLANK(B128)," ",IF(P128&gt;MASTER!$B$3/100,"SB",IF(P128&gt;MASTER!$B$4/100,"B",IF(P128&gt;MASTER!$B$5/100,"C","K"))))</f>
        <v>B</v>
      </c>
    </row>
    <row r="129" customHeight="1" spans="1:18">
      <c r="A129" s="83">
        <f ca="1">INDIRECT(ADDRESS(2+QUOTIENT(ROW()-2,COUNTA('Form Responses 1'!$1:$1)-4),1,,TRUE,"Form Responses 1"))</f>
        <v>45012.5446849884</v>
      </c>
      <c r="B129" s="68" t="str">
        <f ca="1">INDIRECT(ADDRESS(2+QUOTIENT(ROW()-2,COUNTA('Form Responses 1'!$1:$1)-4),2,,TRUE,"Form Responses 1"))</f>
        <v>normalina630@gmail.com</v>
      </c>
      <c r="C129" s="68" t="str">
        <f ca="1">INDIRECT(ADDRESS(2+QUOTIENT(ROW()-2,COUNTA('Form Responses 1'!$1:$1)-4),3,,TRUE,"Form Responses 1"))</f>
        <v>Normalina, S.Sos</v>
      </c>
      <c r="D129" s="84">
        <f ca="1">INDIRECT(ADDRESS(2+QUOTIENT(ROW()-2,COUNTA('Form Responses 1'!$1:$1)-4),4,,TRUE,"Form Responses 1"))</f>
        <v>44951</v>
      </c>
      <c r="E129" s="85">
        <f ca="1" t="shared" si="0"/>
        <v>3</v>
      </c>
      <c r="F129" s="68" t="str">
        <f ca="1">IF(ISBLANK(A129)," ",INDIRECT(ADDRESS(1,5+MOD(ROW()-2,COUNTA('Form Responses 1'!$1:$1)-4),,TRUE,"Form Responses 1")))</f>
        <v>Gedung Balai Arkiologi Lt.1 [R. Kasubag TU]</v>
      </c>
      <c r="G129" s="68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 Balai Arkiologi Lt.1</v>
      </c>
      <c r="I129" s="86" t="str">
        <f ca="1" t="shared" si="76"/>
        <v>R. Kasubag TU</v>
      </c>
      <c r="J129" s="86" t="str">
        <f ca="1" t="shared" si="2"/>
        <v>CLEANING SERVICE</v>
      </c>
      <c r="K129" s="86">
        <f ca="1" t="array" ref="K129">IFERROR(INDEX(MASTER!B:B,MATCH(G129,MASTER!A:A,0))/100," ")</f>
        <v>0.95</v>
      </c>
      <c r="L129" s="68">
        <f ca="1" t="shared" si="3"/>
        <v>4</v>
      </c>
      <c r="M129" s="68" t="str">
        <f ca="1" t="shared" si="4"/>
        <v>2023 - WEEK 04</v>
      </c>
      <c r="N129" s="68" t="str">
        <f ca="1" t="shared" si="5"/>
        <v>2023 - MONTH 01</v>
      </c>
      <c r="O129" s="86">
        <f ca="1" t="shared" ref="O129:P129" si="139">IFERROR(AVERAGEIF(M:M,M129,$K:$K)," ")</f>
        <v>0.95</v>
      </c>
      <c r="P129" s="86">
        <f ca="1" t="shared" si="139"/>
        <v>0.95</v>
      </c>
      <c r="Q129" s="68" t="str">
        <f ca="1">IF(ISBLANK(A129)," ",IF(O129&gt;MASTER!$B$3/100,"SB",IF(O129&gt;MASTER!$B$4/100,"B",IF(O129&gt;MASTER!$B$5/100,"C","K"))))</f>
        <v>B</v>
      </c>
      <c r="R129" s="68" t="str">
        <f ca="1">IF(ISBLANK(B129)," ",IF(P129&gt;MASTER!$B$3/100,"SB",IF(P129&gt;MASTER!$B$4/100,"B",IF(P129&gt;MASTER!$B$5/100,"C","K"))))</f>
        <v>B</v>
      </c>
    </row>
    <row r="130" customHeight="1" spans="1:18">
      <c r="A130" s="83">
        <f ca="1">INDIRECT(ADDRESS(2+QUOTIENT(ROW()-2,COUNTA('Form Responses 1'!$1:$1)-4),1,,TRUE,"Form Responses 1"))</f>
        <v>45012.5446849884</v>
      </c>
      <c r="B130" s="68" t="str">
        <f ca="1">INDIRECT(ADDRESS(2+QUOTIENT(ROW()-2,COUNTA('Form Responses 1'!$1:$1)-4),2,,TRUE,"Form Responses 1"))</f>
        <v>normalina630@gmail.com</v>
      </c>
      <c r="C130" s="68" t="str">
        <f ca="1">INDIRECT(ADDRESS(2+QUOTIENT(ROW()-2,COUNTA('Form Responses 1'!$1:$1)-4),3,,TRUE,"Form Responses 1"))</f>
        <v>Normalina, S.Sos</v>
      </c>
      <c r="D130" s="84">
        <f ca="1">INDIRECT(ADDRESS(2+QUOTIENT(ROW()-2,COUNTA('Form Responses 1'!$1:$1)-4),4,,TRUE,"Form Responses 1"))</f>
        <v>44951</v>
      </c>
      <c r="E130" s="85">
        <f ca="1" t="shared" si="0"/>
        <v>3</v>
      </c>
      <c r="F130" s="68" t="str">
        <f ca="1">IF(ISBLANK(A130)," ",INDIRECT(ADDRESS(1,5+MOD(ROW()-2,COUNTA('Form Responses 1'!$1:$1)-4),,TRUE,"Form Responses 1")))</f>
        <v>Gedung Balai Arkiologi Lt.1 [R. Arsib]</v>
      </c>
      <c r="G130" s="68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Balai Arkiologi Lt.1</v>
      </c>
      <c r="I130" s="86" t="str">
        <f ca="1" t="shared" si="76"/>
        <v>R. Arsib</v>
      </c>
      <c r="J130" s="86" t="str">
        <f ca="1" t="shared" si="2"/>
        <v>CLEANING SERVICE</v>
      </c>
      <c r="K130" s="86">
        <f ca="1" t="array" ref="K130">IFERROR(INDEX(MASTER!B:B,MATCH(G130,MASTER!A:A,0))/100," ")</f>
        <v>0.95</v>
      </c>
      <c r="L130" s="68">
        <f ca="1" t="shared" si="3"/>
        <v>4</v>
      </c>
      <c r="M130" s="68" t="str">
        <f ca="1" t="shared" si="4"/>
        <v>2023 - WEEK 04</v>
      </c>
      <c r="N130" s="68" t="str">
        <f ca="1" t="shared" si="5"/>
        <v>2023 - MONTH 01</v>
      </c>
      <c r="O130" s="86">
        <f ca="1" t="shared" ref="O130:P130" si="140">IFERROR(AVERAGEIF(M:M,M130,$K:$K)," ")</f>
        <v>0.95</v>
      </c>
      <c r="P130" s="86">
        <f ca="1" t="shared" si="140"/>
        <v>0.95</v>
      </c>
      <c r="Q130" s="68" t="str">
        <f ca="1">IF(ISBLANK(A130)," ",IF(O130&gt;MASTER!$B$3/100,"SB",IF(O130&gt;MASTER!$B$4/100,"B",IF(O130&gt;MASTER!$B$5/100,"C","K"))))</f>
        <v>B</v>
      </c>
      <c r="R130" s="68" t="str">
        <f ca="1">IF(ISBLANK(B130)," ",IF(P130&gt;MASTER!$B$3/100,"SB",IF(P130&gt;MASTER!$B$4/100,"B",IF(P130&gt;MASTER!$B$5/100,"C","K"))))</f>
        <v>B</v>
      </c>
    </row>
    <row r="131" customHeight="1" spans="1:18">
      <c r="A131" s="83">
        <f ca="1">INDIRECT(ADDRESS(2+QUOTIENT(ROW()-2,COUNTA('Form Responses 1'!$1:$1)-4),1,,TRUE,"Form Responses 1"))</f>
        <v>45012.5446849884</v>
      </c>
      <c r="B131" s="68" t="str">
        <f ca="1">INDIRECT(ADDRESS(2+QUOTIENT(ROW()-2,COUNTA('Form Responses 1'!$1:$1)-4),2,,TRUE,"Form Responses 1"))</f>
        <v>normalina630@gmail.com</v>
      </c>
      <c r="C131" s="68" t="str">
        <f ca="1">INDIRECT(ADDRESS(2+QUOTIENT(ROW()-2,COUNTA('Form Responses 1'!$1:$1)-4),3,,TRUE,"Form Responses 1"))</f>
        <v>Normalina, S.Sos</v>
      </c>
      <c r="D131" s="84">
        <f ca="1">INDIRECT(ADDRESS(2+QUOTIENT(ROW()-2,COUNTA('Form Responses 1'!$1:$1)-4),4,,TRUE,"Form Responses 1"))</f>
        <v>44951</v>
      </c>
      <c r="E131" s="85">
        <f ca="1" t="shared" si="0"/>
        <v>3</v>
      </c>
      <c r="F131" s="68" t="str">
        <f ca="1">IF(ISBLANK(A131)," ",INDIRECT(ADDRESS(1,5+MOD(ROW()-2,COUNTA('Form Responses 1'!$1:$1)-4),,TRUE,"Form Responses 1")))</f>
        <v>Gedung Balai Arkiologi Lt.1 [R. Arsib Keuangan]</v>
      </c>
      <c r="G131" s="68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Balai Arkiologi Lt.1</v>
      </c>
      <c r="I131" s="86" t="str">
        <f ca="1" t="shared" ref="I131:I194" si="141">MID(F131,FIND("[",F131)+1,LEN(F131)-FIND("[",F131)-1)</f>
        <v>R. Arsib Keuangan</v>
      </c>
      <c r="J131" s="86" t="str">
        <f ca="1" t="shared" si="2"/>
        <v>CLEANING SERVICE</v>
      </c>
      <c r="K131" s="86">
        <f ca="1" t="array" ref="K131">IFERROR(INDEX(MASTER!B:B,MATCH(G131,MASTER!A:A,0))/100," ")</f>
        <v>0.95</v>
      </c>
      <c r="L131" s="68">
        <f ca="1" t="shared" si="3"/>
        <v>4</v>
      </c>
      <c r="M131" s="68" t="str">
        <f ca="1" t="shared" si="4"/>
        <v>2023 - WEEK 04</v>
      </c>
      <c r="N131" s="68" t="str">
        <f ca="1" t="shared" si="5"/>
        <v>2023 - MONTH 01</v>
      </c>
      <c r="O131" s="86">
        <f ca="1" t="shared" ref="O131:P131" si="142">IFERROR(AVERAGEIF(M:M,M131,$K:$K)," ")</f>
        <v>0.95</v>
      </c>
      <c r="P131" s="86">
        <f ca="1" t="shared" si="142"/>
        <v>0.95</v>
      </c>
      <c r="Q131" s="68" t="str">
        <f ca="1">IF(ISBLANK(A131)," ",IF(O131&gt;MASTER!$B$3/100,"SB",IF(O131&gt;MASTER!$B$4/100,"B",IF(O131&gt;MASTER!$B$5/100,"C","K"))))</f>
        <v>B</v>
      </c>
      <c r="R131" s="68" t="str">
        <f ca="1">IF(ISBLANK(B131)," ",IF(P131&gt;MASTER!$B$3/100,"SB",IF(P131&gt;MASTER!$B$4/100,"B",IF(P131&gt;MASTER!$B$5/100,"C","K"))))</f>
        <v>B</v>
      </c>
    </row>
    <row r="132" customHeight="1" spans="1:18">
      <c r="A132" s="83">
        <f ca="1">INDIRECT(ADDRESS(2+QUOTIENT(ROW()-2,COUNTA('Form Responses 1'!$1:$1)-4),1,,TRUE,"Form Responses 1"))</f>
        <v>45012.5446849884</v>
      </c>
      <c r="B132" s="68" t="str">
        <f ca="1">INDIRECT(ADDRESS(2+QUOTIENT(ROW()-2,COUNTA('Form Responses 1'!$1:$1)-4),2,,TRUE,"Form Responses 1"))</f>
        <v>normalina630@gmail.com</v>
      </c>
      <c r="C132" s="68" t="str">
        <f ca="1">INDIRECT(ADDRESS(2+QUOTIENT(ROW()-2,COUNTA('Form Responses 1'!$1:$1)-4),3,,TRUE,"Form Responses 1"))</f>
        <v>Normalina, S.Sos</v>
      </c>
      <c r="D132" s="84">
        <f ca="1">INDIRECT(ADDRESS(2+QUOTIENT(ROW()-2,COUNTA('Form Responses 1'!$1:$1)-4),4,,TRUE,"Form Responses 1"))</f>
        <v>44951</v>
      </c>
      <c r="E132" s="85">
        <f ca="1" t="shared" si="0"/>
        <v>3</v>
      </c>
      <c r="F132" s="68" t="str">
        <f ca="1">IF(ISBLANK(A132)," ",INDIRECT(ADDRESS(1,5+MOD(ROW()-2,COUNTA('Form Responses 1'!$1:$1)-4),,TRUE,"Form Responses 1")))</f>
        <v>Gedung Balai Arkiologi Lt.1 [R. Bendahara]</v>
      </c>
      <c r="G132" s="68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 Balai Arkiologi Lt.1</v>
      </c>
      <c r="I132" s="86" t="str">
        <f ca="1" t="shared" si="141"/>
        <v>R. Bendahara</v>
      </c>
      <c r="J132" s="86" t="str">
        <f ca="1" t="shared" si="2"/>
        <v>CLEANING SERVICE</v>
      </c>
      <c r="K132" s="86">
        <f ca="1" t="array" ref="K132">IFERROR(INDEX(MASTER!B:B,MATCH(G132,MASTER!A:A,0))/100," ")</f>
        <v>0.95</v>
      </c>
      <c r="L132" s="68">
        <f ca="1" t="shared" si="3"/>
        <v>4</v>
      </c>
      <c r="M132" s="68" t="str">
        <f ca="1" t="shared" si="4"/>
        <v>2023 - WEEK 04</v>
      </c>
      <c r="N132" s="68" t="str">
        <f ca="1" t="shared" si="5"/>
        <v>2023 - MONTH 01</v>
      </c>
      <c r="O132" s="86">
        <f ca="1" t="shared" ref="O132:P132" si="143">IFERROR(AVERAGEIF(M:M,M132,$K:$K)," ")</f>
        <v>0.95</v>
      </c>
      <c r="P132" s="86">
        <f ca="1" t="shared" si="143"/>
        <v>0.95</v>
      </c>
      <c r="Q132" s="68" t="str">
        <f ca="1">IF(ISBLANK(A132)," ",IF(O132&gt;MASTER!$B$3/100,"SB",IF(O132&gt;MASTER!$B$4/100,"B",IF(O132&gt;MASTER!$B$5/100,"C","K"))))</f>
        <v>B</v>
      </c>
      <c r="R132" s="68" t="str">
        <f ca="1">IF(ISBLANK(B132)," ",IF(P132&gt;MASTER!$B$3/100,"SB",IF(P132&gt;MASTER!$B$4/100,"B",IF(P132&gt;MASTER!$B$5/100,"C","K"))))</f>
        <v>B</v>
      </c>
    </row>
    <row r="133" customHeight="1" spans="1:18">
      <c r="A133" s="83">
        <f ca="1">INDIRECT(ADDRESS(2+QUOTIENT(ROW()-2,COUNTA('Form Responses 1'!$1:$1)-4),1,,TRUE,"Form Responses 1"))</f>
        <v>45012.5446849884</v>
      </c>
      <c r="B133" s="68" t="str">
        <f ca="1">INDIRECT(ADDRESS(2+QUOTIENT(ROW()-2,COUNTA('Form Responses 1'!$1:$1)-4),2,,TRUE,"Form Responses 1"))</f>
        <v>normalina630@gmail.com</v>
      </c>
      <c r="C133" s="68" t="str">
        <f ca="1">INDIRECT(ADDRESS(2+QUOTIENT(ROW()-2,COUNTA('Form Responses 1'!$1:$1)-4),3,,TRUE,"Form Responses 1"))</f>
        <v>Normalina, S.Sos</v>
      </c>
      <c r="D133" s="84">
        <f ca="1">INDIRECT(ADDRESS(2+QUOTIENT(ROW()-2,COUNTA('Form Responses 1'!$1:$1)-4),4,,TRUE,"Form Responses 1"))</f>
        <v>44951</v>
      </c>
      <c r="E133" s="85">
        <f ca="1" t="shared" si="0"/>
        <v>3</v>
      </c>
      <c r="F133" s="68" t="str">
        <f ca="1">IF(ISBLANK(A133)," ",INDIRECT(ADDRESS(1,5+MOD(ROW()-2,COUNTA('Form Responses 1'!$1:$1)-4),,TRUE,"Form Responses 1")))</f>
        <v>Gedung Balai Arkiologi Lt.1 [R. Perpustakaan]</v>
      </c>
      <c r="G133" s="68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Balai Arkiologi Lt.1</v>
      </c>
      <c r="I133" s="86" t="str">
        <f ca="1" t="shared" si="141"/>
        <v>R. Perpustakaan</v>
      </c>
      <c r="J133" s="86" t="str">
        <f ca="1" t="shared" si="2"/>
        <v>CLEANING SERVICE</v>
      </c>
      <c r="K133" s="86">
        <f ca="1" t="array" ref="K133">IFERROR(INDEX(MASTER!B:B,MATCH(G133,MASTER!A:A,0))/100," ")</f>
        <v>0.95</v>
      </c>
      <c r="L133" s="68">
        <f ca="1" t="shared" si="3"/>
        <v>4</v>
      </c>
      <c r="M133" s="68" t="str">
        <f ca="1" t="shared" si="4"/>
        <v>2023 - WEEK 04</v>
      </c>
      <c r="N133" s="68" t="str">
        <f ca="1" t="shared" si="5"/>
        <v>2023 - MONTH 01</v>
      </c>
      <c r="O133" s="86">
        <f ca="1" t="shared" ref="O133:P133" si="144">IFERROR(AVERAGEIF(M:M,M133,$K:$K)," ")</f>
        <v>0.95</v>
      </c>
      <c r="P133" s="86">
        <f ca="1" t="shared" si="144"/>
        <v>0.95</v>
      </c>
      <c r="Q133" s="68" t="str">
        <f ca="1">IF(ISBLANK(A133)," ",IF(O133&gt;MASTER!$B$3/100,"SB",IF(O133&gt;MASTER!$B$4/100,"B",IF(O133&gt;MASTER!$B$5/100,"C","K"))))</f>
        <v>B</v>
      </c>
      <c r="R133" s="68" t="str">
        <f ca="1">IF(ISBLANK(B133)," ",IF(P133&gt;MASTER!$B$3/100,"SB",IF(P133&gt;MASTER!$B$4/100,"B",IF(P133&gt;MASTER!$B$5/100,"C","K"))))</f>
        <v>B</v>
      </c>
    </row>
    <row r="134" customHeight="1" spans="1:18">
      <c r="A134" s="83">
        <f ca="1">INDIRECT(ADDRESS(2+QUOTIENT(ROW()-2,COUNTA('Form Responses 1'!$1:$1)-4),1,,TRUE,"Form Responses 1"))</f>
        <v>45012.5446849884</v>
      </c>
      <c r="B134" s="68" t="str">
        <f ca="1">INDIRECT(ADDRESS(2+QUOTIENT(ROW()-2,COUNTA('Form Responses 1'!$1:$1)-4),2,,TRUE,"Form Responses 1"))</f>
        <v>normalina630@gmail.com</v>
      </c>
      <c r="C134" s="68" t="str">
        <f ca="1">INDIRECT(ADDRESS(2+QUOTIENT(ROW()-2,COUNTA('Form Responses 1'!$1:$1)-4),3,,TRUE,"Form Responses 1"))</f>
        <v>Normalina, S.Sos</v>
      </c>
      <c r="D134" s="84">
        <f ca="1">INDIRECT(ADDRESS(2+QUOTIENT(ROW()-2,COUNTA('Form Responses 1'!$1:$1)-4),4,,TRUE,"Form Responses 1"))</f>
        <v>44951</v>
      </c>
      <c r="E134" s="85">
        <f ca="1" t="shared" si="0"/>
        <v>3</v>
      </c>
      <c r="F134" s="68" t="str">
        <f ca="1">IF(ISBLANK(A134)," ",INDIRECT(ADDRESS(1,5+MOD(ROW()-2,COUNTA('Form Responses 1'!$1:$1)-4),,TRUE,"Form Responses 1")))</f>
        <v>Gedung Balai Arkiologi Lt.1 [R. Laktasi &amp; Daicare]</v>
      </c>
      <c r="G134" s="68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 Balai Arkiologi Lt.1</v>
      </c>
      <c r="I134" s="86" t="str">
        <f ca="1" t="shared" si="141"/>
        <v>R. Laktasi &amp; Daicare</v>
      </c>
      <c r="J134" s="86" t="str">
        <f ca="1" t="shared" si="2"/>
        <v>CLEANING SERVICE</v>
      </c>
      <c r="K134" s="86">
        <f ca="1" t="array" ref="K134">IFERROR(INDEX(MASTER!B:B,MATCH(G134,MASTER!A:A,0))/100," ")</f>
        <v>0.95</v>
      </c>
      <c r="L134" s="68">
        <f ca="1" t="shared" si="3"/>
        <v>4</v>
      </c>
      <c r="M134" s="68" t="str">
        <f ca="1" t="shared" si="4"/>
        <v>2023 - WEEK 04</v>
      </c>
      <c r="N134" s="68" t="str">
        <f ca="1" t="shared" si="5"/>
        <v>2023 - MONTH 01</v>
      </c>
      <c r="O134" s="86">
        <f ca="1" t="shared" ref="O134:P134" si="145">IFERROR(AVERAGEIF(M:M,M134,$K:$K)," ")</f>
        <v>0.95</v>
      </c>
      <c r="P134" s="86">
        <f ca="1" t="shared" si="145"/>
        <v>0.95</v>
      </c>
      <c r="Q134" s="68" t="str">
        <f ca="1">IF(ISBLANK(A134)," ",IF(O134&gt;MASTER!$B$3/100,"SB",IF(O134&gt;MASTER!$B$4/100,"B",IF(O134&gt;MASTER!$B$5/100,"C","K"))))</f>
        <v>B</v>
      </c>
      <c r="R134" s="68" t="str">
        <f ca="1">IF(ISBLANK(B134)," ",IF(P134&gt;MASTER!$B$3/100,"SB",IF(P134&gt;MASTER!$B$4/100,"B",IF(P134&gt;MASTER!$B$5/100,"C","K"))))</f>
        <v>B</v>
      </c>
    </row>
    <row r="135" customHeight="1" spans="1:18">
      <c r="A135" s="83">
        <f ca="1">INDIRECT(ADDRESS(2+QUOTIENT(ROW()-2,COUNTA('Form Responses 1'!$1:$1)-4),1,,TRUE,"Form Responses 1"))</f>
        <v>45012.5446849884</v>
      </c>
      <c r="B135" s="68" t="str">
        <f ca="1">INDIRECT(ADDRESS(2+QUOTIENT(ROW()-2,COUNTA('Form Responses 1'!$1:$1)-4),2,,TRUE,"Form Responses 1"))</f>
        <v>normalina630@gmail.com</v>
      </c>
      <c r="C135" s="68" t="str">
        <f ca="1">INDIRECT(ADDRESS(2+QUOTIENT(ROW()-2,COUNTA('Form Responses 1'!$1:$1)-4),3,,TRUE,"Form Responses 1"))</f>
        <v>Normalina, S.Sos</v>
      </c>
      <c r="D135" s="84">
        <f ca="1">INDIRECT(ADDRESS(2+QUOTIENT(ROW()-2,COUNTA('Form Responses 1'!$1:$1)-4),4,,TRUE,"Form Responses 1"))</f>
        <v>44951</v>
      </c>
      <c r="E135" s="85">
        <f ca="1" t="shared" si="0"/>
        <v>3</v>
      </c>
      <c r="F135" s="68" t="str">
        <f ca="1">IF(ISBLANK(A135)," ",INDIRECT(ADDRESS(1,5+MOD(ROW()-2,COUNTA('Form Responses 1'!$1:$1)-4),,TRUE,"Form Responses 1")))</f>
        <v>Gedung Balai Arkiologi Lt.1 [R. Artepak]</v>
      </c>
      <c r="G135" s="68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 Balai Arkiologi Lt.1</v>
      </c>
      <c r="I135" s="86" t="str">
        <f ca="1" t="shared" si="141"/>
        <v>R. Artepak</v>
      </c>
      <c r="J135" s="86" t="str">
        <f ca="1" t="shared" si="2"/>
        <v>CLEANING SERVICE</v>
      </c>
      <c r="K135" s="86">
        <f ca="1" t="array" ref="K135">IFERROR(INDEX(MASTER!B:B,MATCH(G135,MASTER!A:A,0))/100," ")</f>
        <v>0.95</v>
      </c>
      <c r="L135" s="68">
        <f ca="1" t="shared" si="3"/>
        <v>4</v>
      </c>
      <c r="M135" s="68" t="str">
        <f ca="1" t="shared" si="4"/>
        <v>2023 - WEEK 04</v>
      </c>
      <c r="N135" s="68" t="str">
        <f ca="1" t="shared" si="5"/>
        <v>2023 - MONTH 01</v>
      </c>
      <c r="O135" s="86">
        <f ca="1" t="shared" ref="O135:P135" si="146">IFERROR(AVERAGEIF(M:M,M135,$K:$K)," ")</f>
        <v>0.95</v>
      </c>
      <c r="P135" s="86">
        <f ca="1" t="shared" si="146"/>
        <v>0.95</v>
      </c>
      <c r="Q135" s="68" t="str">
        <f ca="1">IF(ISBLANK(A135)," ",IF(O135&gt;MASTER!$B$3/100,"SB",IF(O135&gt;MASTER!$B$4/100,"B",IF(O135&gt;MASTER!$B$5/100,"C","K"))))</f>
        <v>B</v>
      </c>
      <c r="R135" s="68" t="str">
        <f ca="1">IF(ISBLANK(B135)," ",IF(P135&gt;MASTER!$B$3/100,"SB",IF(P135&gt;MASTER!$B$4/100,"B",IF(P135&gt;MASTER!$B$5/100,"C","K"))))</f>
        <v>B</v>
      </c>
    </row>
    <row r="136" customHeight="1" spans="1:18">
      <c r="A136" s="83">
        <f ca="1">INDIRECT(ADDRESS(2+QUOTIENT(ROW()-2,COUNTA('Form Responses 1'!$1:$1)-4),1,,TRUE,"Form Responses 1"))</f>
        <v>45012.5446849884</v>
      </c>
      <c r="B136" s="68" t="str">
        <f ca="1">INDIRECT(ADDRESS(2+QUOTIENT(ROW()-2,COUNTA('Form Responses 1'!$1:$1)-4),2,,TRUE,"Form Responses 1"))</f>
        <v>normalina630@gmail.com</v>
      </c>
      <c r="C136" s="68" t="str">
        <f ca="1">INDIRECT(ADDRESS(2+QUOTIENT(ROW()-2,COUNTA('Form Responses 1'!$1:$1)-4),3,,TRUE,"Form Responses 1"))</f>
        <v>Normalina, S.Sos</v>
      </c>
      <c r="D136" s="84">
        <f ca="1">INDIRECT(ADDRESS(2+QUOTIENT(ROW()-2,COUNTA('Form Responses 1'!$1:$1)-4),4,,TRUE,"Form Responses 1"))</f>
        <v>44951</v>
      </c>
      <c r="E136" s="85">
        <f ca="1" t="shared" si="0"/>
        <v>3</v>
      </c>
      <c r="F136" s="68" t="str">
        <f ca="1">IF(ISBLANK(A136)," ",INDIRECT(ADDRESS(1,5+MOD(ROW()-2,COUNTA('Form Responses 1'!$1:$1)-4),,TRUE,"Form Responses 1")))</f>
        <v>Gedung Balai Arkiologi Lt.1 [R. Lap / Analis]</v>
      </c>
      <c r="G136" s="68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Balai Arkiologi Lt.1</v>
      </c>
      <c r="I136" s="86" t="str">
        <f ca="1" t="shared" si="141"/>
        <v>R. Lap / Analis</v>
      </c>
      <c r="J136" s="86" t="str">
        <f ca="1" t="shared" si="2"/>
        <v>CLEANING SERVICE</v>
      </c>
      <c r="K136" s="86">
        <f ca="1" t="array" ref="K136">IFERROR(INDEX(MASTER!B:B,MATCH(G136,MASTER!A:A,0))/100," ")</f>
        <v>0.95</v>
      </c>
      <c r="L136" s="68">
        <f ca="1" t="shared" si="3"/>
        <v>4</v>
      </c>
      <c r="M136" s="68" t="str">
        <f ca="1" t="shared" si="4"/>
        <v>2023 - WEEK 04</v>
      </c>
      <c r="N136" s="68" t="str">
        <f ca="1" t="shared" si="5"/>
        <v>2023 - MONTH 01</v>
      </c>
      <c r="O136" s="86">
        <f ca="1" t="shared" ref="O136:P136" si="147">IFERROR(AVERAGEIF(M:M,M136,$K:$K)," ")</f>
        <v>0.95</v>
      </c>
      <c r="P136" s="86">
        <f ca="1" t="shared" si="147"/>
        <v>0.95</v>
      </c>
      <c r="Q136" s="68" t="str">
        <f ca="1">IF(ISBLANK(A136)," ",IF(O136&gt;MASTER!$B$3/100,"SB",IF(O136&gt;MASTER!$B$4/100,"B",IF(O136&gt;MASTER!$B$5/100,"C","K"))))</f>
        <v>B</v>
      </c>
      <c r="R136" s="68" t="str">
        <f ca="1">IF(ISBLANK(B136)," ",IF(P136&gt;MASTER!$B$3/100,"SB",IF(P136&gt;MASTER!$B$4/100,"B",IF(P136&gt;MASTER!$B$5/100,"C","K"))))</f>
        <v>B</v>
      </c>
    </row>
    <row r="137" customHeight="1" spans="1:18">
      <c r="A137" s="83">
        <f ca="1">INDIRECT(ADDRESS(2+QUOTIENT(ROW()-2,COUNTA('Form Responses 1'!$1:$1)-4),1,,TRUE,"Form Responses 1"))</f>
        <v>45012.5446849884</v>
      </c>
      <c r="B137" s="68" t="str">
        <f ca="1">INDIRECT(ADDRESS(2+QUOTIENT(ROW()-2,COUNTA('Form Responses 1'!$1:$1)-4),2,,TRUE,"Form Responses 1"))</f>
        <v>normalina630@gmail.com</v>
      </c>
      <c r="C137" s="68" t="str">
        <f ca="1">INDIRECT(ADDRESS(2+QUOTIENT(ROW()-2,COUNTA('Form Responses 1'!$1:$1)-4),3,,TRUE,"Form Responses 1"))</f>
        <v>Normalina, S.Sos</v>
      </c>
      <c r="D137" s="84">
        <f ca="1">INDIRECT(ADDRESS(2+QUOTIENT(ROW()-2,COUNTA('Form Responses 1'!$1:$1)-4),4,,TRUE,"Form Responses 1"))</f>
        <v>44951</v>
      </c>
      <c r="E137" s="85">
        <f ca="1" t="shared" si="0"/>
        <v>3</v>
      </c>
      <c r="F137" s="68" t="str">
        <f ca="1">IF(ISBLANK(A137)," ",INDIRECT(ADDRESS(1,5+MOD(ROW()-2,COUNTA('Form Responses 1'!$1:$1)-4),,TRUE,"Form Responses 1")))</f>
        <v>Gedung Balai Arkiologi Lt.1 [Mushollah]</v>
      </c>
      <c r="G137" s="68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 Balai Arkiologi Lt.1</v>
      </c>
      <c r="I137" s="86" t="str">
        <f ca="1" t="shared" si="141"/>
        <v>Mushollah</v>
      </c>
      <c r="J137" s="86" t="str">
        <f ca="1" t="shared" si="2"/>
        <v>CLEANING SERVICE</v>
      </c>
      <c r="K137" s="86">
        <f ca="1" t="array" ref="K137">IFERROR(INDEX(MASTER!B:B,MATCH(G137,MASTER!A:A,0))/100," ")</f>
        <v>0.95</v>
      </c>
      <c r="L137" s="68">
        <f ca="1" t="shared" si="3"/>
        <v>4</v>
      </c>
      <c r="M137" s="68" t="str">
        <f ca="1" t="shared" si="4"/>
        <v>2023 - WEEK 04</v>
      </c>
      <c r="N137" s="68" t="str">
        <f ca="1" t="shared" si="5"/>
        <v>2023 - MONTH 01</v>
      </c>
      <c r="O137" s="86">
        <f ca="1" t="shared" ref="O137:P137" si="148">IFERROR(AVERAGEIF(M:M,M137,$K:$K)," ")</f>
        <v>0.95</v>
      </c>
      <c r="P137" s="86">
        <f ca="1" t="shared" si="148"/>
        <v>0.95</v>
      </c>
      <c r="Q137" s="68" t="str">
        <f ca="1">IF(ISBLANK(A137)," ",IF(O137&gt;MASTER!$B$3/100,"SB",IF(O137&gt;MASTER!$B$4/100,"B",IF(O137&gt;MASTER!$B$5/100,"C","K"))))</f>
        <v>B</v>
      </c>
      <c r="R137" s="68" t="str">
        <f ca="1">IF(ISBLANK(B137)," ",IF(P137&gt;MASTER!$B$3/100,"SB",IF(P137&gt;MASTER!$B$4/100,"B",IF(P137&gt;MASTER!$B$5/100,"C","K"))))</f>
        <v>B</v>
      </c>
    </row>
    <row r="138" customHeight="1" spans="1:18">
      <c r="A138" s="83">
        <f ca="1">INDIRECT(ADDRESS(2+QUOTIENT(ROW()-2,COUNTA('Form Responses 1'!$1:$1)-4),1,,TRUE,"Form Responses 1"))</f>
        <v>45012.5446849884</v>
      </c>
      <c r="B138" s="68" t="str">
        <f ca="1">INDIRECT(ADDRESS(2+QUOTIENT(ROW()-2,COUNTA('Form Responses 1'!$1:$1)-4),2,,TRUE,"Form Responses 1"))</f>
        <v>normalina630@gmail.com</v>
      </c>
      <c r="C138" s="68" t="str">
        <f ca="1">INDIRECT(ADDRESS(2+QUOTIENT(ROW()-2,COUNTA('Form Responses 1'!$1:$1)-4),3,,TRUE,"Form Responses 1"))</f>
        <v>Normalina, S.Sos</v>
      </c>
      <c r="D138" s="84">
        <f ca="1">INDIRECT(ADDRESS(2+QUOTIENT(ROW()-2,COUNTA('Form Responses 1'!$1:$1)-4),4,,TRUE,"Form Responses 1"))</f>
        <v>44951</v>
      </c>
      <c r="E138" s="85">
        <f ca="1" t="shared" si="0"/>
        <v>3</v>
      </c>
      <c r="F138" s="68" t="str">
        <f ca="1">IF(ISBLANK(A138)," ",INDIRECT(ADDRESS(1,5+MOD(ROW()-2,COUNTA('Form Responses 1'!$1:$1)-4),,TRUE,"Form Responses 1")))</f>
        <v>Gedung Balai Arkiologi Lt.1 [Pantry]</v>
      </c>
      <c r="G138" s="68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Gedung Balai Arkiologi Lt.1</v>
      </c>
      <c r="I138" s="86" t="str">
        <f ca="1" t="shared" si="141"/>
        <v>Pantry</v>
      </c>
      <c r="J138" s="86" t="str">
        <f ca="1" t="shared" si="2"/>
        <v>CLEANING SERVICE</v>
      </c>
      <c r="K138" s="86">
        <f ca="1" t="array" ref="K138">IFERROR(INDEX(MASTER!B:B,MATCH(G138,MASTER!A:A,0))/100," ")</f>
        <v>0.95</v>
      </c>
      <c r="L138" s="68">
        <f ca="1" t="shared" si="3"/>
        <v>4</v>
      </c>
      <c r="M138" s="68" t="str">
        <f ca="1" t="shared" si="4"/>
        <v>2023 - WEEK 04</v>
      </c>
      <c r="N138" s="68" t="str">
        <f ca="1" t="shared" si="5"/>
        <v>2023 - MONTH 01</v>
      </c>
      <c r="O138" s="86">
        <f ca="1" t="shared" ref="O138:P138" si="149">IFERROR(AVERAGEIF(M:M,M138,$K:$K)," ")</f>
        <v>0.95</v>
      </c>
      <c r="P138" s="86">
        <f ca="1" t="shared" si="149"/>
        <v>0.95</v>
      </c>
      <c r="Q138" s="68" t="str">
        <f ca="1">IF(ISBLANK(A138)," ",IF(O138&gt;MASTER!$B$3/100,"SB",IF(O138&gt;MASTER!$B$4/100,"B",IF(O138&gt;MASTER!$B$5/100,"C","K"))))</f>
        <v>B</v>
      </c>
      <c r="R138" s="68" t="str">
        <f ca="1">IF(ISBLANK(B138)," ",IF(P138&gt;MASTER!$B$3/100,"SB",IF(P138&gt;MASTER!$B$4/100,"B",IF(P138&gt;MASTER!$B$5/100,"C","K"))))</f>
        <v>B</v>
      </c>
    </row>
    <row r="139" customHeight="1" spans="1:18">
      <c r="A139" s="83">
        <f ca="1">INDIRECT(ADDRESS(2+QUOTIENT(ROW()-2,COUNTA('Form Responses 1'!$1:$1)-4),1,,TRUE,"Form Responses 1"))</f>
        <v>45012.5446849884</v>
      </c>
      <c r="B139" s="68" t="str">
        <f ca="1">INDIRECT(ADDRESS(2+QUOTIENT(ROW()-2,COUNTA('Form Responses 1'!$1:$1)-4),2,,TRUE,"Form Responses 1"))</f>
        <v>normalina630@gmail.com</v>
      </c>
      <c r="C139" s="68" t="str">
        <f ca="1">INDIRECT(ADDRESS(2+QUOTIENT(ROW()-2,COUNTA('Form Responses 1'!$1:$1)-4),3,,TRUE,"Form Responses 1"))</f>
        <v>Normalina, S.Sos</v>
      </c>
      <c r="D139" s="84">
        <f ca="1">INDIRECT(ADDRESS(2+QUOTIENT(ROW()-2,COUNTA('Form Responses 1'!$1:$1)-4),4,,TRUE,"Form Responses 1"))</f>
        <v>44951</v>
      </c>
      <c r="E139" s="85">
        <f ca="1" t="shared" si="0"/>
        <v>3</v>
      </c>
      <c r="F139" s="68" t="str">
        <f ca="1">IF(ISBLANK(A139)," ",INDIRECT(ADDRESS(1,5+MOD(ROW()-2,COUNTA('Form Responses 1'!$1:$1)-4),,TRUE,"Form Responses 1")))</f>
        <v>Gedung Balai Arkiologi Lt.1 [Toilet Pria / Wanita &amp; Disabilitas]</v>
      </c>
      <c r="G139" s="68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Gedung Balai Arkiologi Lt.1</v>
      </c>
      <c r="I139" s="86" t="str">
        <f ca="1" t="shared" si="141"/>
        <v>Toilet Pria / Wanita &amp; Disabilitas</v>
      </c>
      <c r="J139" s="86" t="str">
        <f ca="1" t="shared" si="2"/>
        <v>CLEANING SERVICE</v>
      </c>
      <c r="K139" s="86">
        <f ca="1" t="array" ref="K139">IFERROR(INDEX(MASTER!B:B,MATCH(G139,MASTER!A:A,0))/100," ")</f>
        <v>0.95</v>
      </c>
      <c r="L139" s="68">
        <f ca="1" t="shared" si="3"/>
        <v>4</v>
      </c>
      <c r="M139" s="68" t="str">
        <f ca="1" t="shared" si="4"/>
        <v>2023 - WEEK 04</v>
      </c>
      <c r="N139" s="68" t="str">
        <f ca="1" t="shared" si="5"/>
        <v>2023 - MONTH 01</v>
      </c>
      <c r="O139" s="86">
        <f ca="1" t="shared" ref="O139:P139" si="150">IFERROR(AVERAGEIF(M:M,M139,$K:$K)," ")</f>
        <v>0.95</v>
      </c>
      <c r="P139" s="86">
        <f ca="1" t="shared" si="150"/>
        <v>0.95</v>
      </c>
      <c r="Q139" s="68" t="str">
        <f ca="1">IF(ISBLANK(A139)," ",IF(O139&gt;MASTER!$B$3/100,"SB",IF(O139&gt;MASTER!$B$4/100,"B",IF(O139&gt;MASTER!$B$5/100,"C","K"))))</f>
        <v>B</v>
      </c>
      <c r="R139" s="68" t="str">
        <f ca="1">IF(ISBLANK(B139)," ",IF(P139&gt;MASTER!$B$3/100,"SB",IF(P139&gt;MASTER!$B$4/100,"B",IF(P139&gt;MASTER!$B$5/100,"C","K"))))</f>
        <v>B</v>
      </c>
    </row>
    <row r="140" customHeight="1" spans="1:18">
      <c r="A140" s="83">
        <f ca="1">INDIRECT(ADDRESS(2+QUOTIENT(ROW()-2,COUNTA('Form Responses 1'!$1:$1)-4),1,,TRUE,"Form Responses 1"))</f>
        <v>45012.5446849884</v>
      </c>
      <c r="B140" s="68" t="str">
        <f ca="1">INDIRECT(ADDRESS(2+QUOTIENT(ROW()-2,COUNTA('Form Responses 1'!$1:$1)-4),2,,TRUE,"Form Responses 1"))</f>
        <v>normalina630@gmail.com</v>
      </c>
      <c r="C140" s="68" t="str">
        <f ca="1">INDIRECT(ADDRESS(2+QUOTIENT(ROW()-2,COUNTA('Form Responses 1'!$1:$1)-4),3,,TRUE,"Form Responses 1"))</f>
        <v>Normalina, S.Sos</v>
      </c>
      <c r="D140" s="84">
        <f ca="1">INDIRECT(ADDRESS(2+QUOTIENT(ROW()-2,COUNTA('Form Responses 1'!$1:$1)-4),4,,TRUE,"Form Responses 1"))</f>
        <v>44951</v>
      </c>
      <c r="E140" s="85">
        <f ca="1" t="shared" si="0"/>
        <v>3</v>
      </c>
      <c r="F140" s="68" t="str">
        <f ca="1">IF(ISBLANK(A140)," ",INDIRECT(ADDRESS(1,5+MOD(ROW()-2,COUNTA('Form Responses 1'!$1:$1)-4),,TRUE,"Form Responses 1")))</f>
        <v>Halaman [Taman ]</v>
      </c>
      <c r="G140" s="68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Halaman</v>
      </c>
      <c r="I140" s="86" t="str">
        <f ca="1" t="shared" si="141"/>
        <v>Taman </v>
      </c>
      <c r="J140" s="86" t="str">
        <f ca="1" t="shared" si="2"/>
        <v>CLEANING SERVICE</v>
      </c>
      <c r="K140" s="86">
        <f ca="1" t="array" ref="K140">IFERROR(INDEX(MASTER!B:B,MATCH(G140,MASTER!A:A,0))/100," ")</f>
        <v>0.95</v>
      </c>
      <c r="L140" s="68">
        <f ca="1" t="shared" si="3"/>
        <v>4</v>
      </c>
      <c r="M140" s="68" t="str">
        <f ca="1" t="shared" si="4"/>
        <v>2023 - WEEK 04</v>
      </c>
      <c r="N140" s="68" t="str">
        <f ca="1" t="shared" si="5"/>
        <v>2023 - MONTH 01</v>
      </c>
      <c r="O140" s="86">
        <f ca="1" t="shared" ref="O140:P140" si="151">IFERROR(AVERAGEIF(M:M,M140,$K:$K)," ")</f>
        <v>0.95</v>
      </c>
      <c r="P140" s="86">
        <f ca="1" t="shared" si="151"/>
        <v>0.95</v>
      </c>
      <c r="Q140" s="68" t="str">
        <f ca="1">IF(ISBLANK(A140)," ",IF(O140&gt;MASTER!$B$3/100,"SB",IF(O140&gt;MASTER!$B$4/100,"B",IF(O140&gt;MASTER!$B$5/100,"C","K"))))</f>
        <v>B</v>
      </c>
      <c r="R140" s="68" t="str">
        <f ca="1">IF(ISBLANK(B140)," ",IF(P140&gt;MASTER!$B$3/100,"SB",IF(P140&gt;MASTER!$B$4/100,"B",IF(P140&gt;MASTER!$B$5/100,"C","K"))))</f>
        <v>B</v>
      </c>
    </row>
    <row r="141" customHeight="1" spans="1:18">
      <c r="A141" s="83">
        <f ca="1">INDIRECT(ADDRESS(2+QUOTIENT(ROW()-2,COUNTA('Form Responses 1'!$1:$1)-4),1,,TRUE,"Form Responses 1"))</f>
        <v>45012.5446849884</v>
      </c>
      <c r="B141" s="68" t="str">
        <f ca="1">INDIRECT(ADDRESS(2+QUOTIENT(ROW()-2,COUNTA('Form Responses 1'!$1:$1)-4),2,,TRUE,"Form Responses 1"))</f>
        <v>normalina630@gmail.com</v>
      </c>
      <c r="C141" s="68" t="str">
        <f ca="1">INDIRECT(ADDRESS(2+QUOTIENT(ROW()-2,COUNTA('Form Responses 1'!$1:$1)-4),3,,TRUE,"Form Responses 1"))</f>
        <v>Normalina, S.Sos</v>
      </c>
      <c r="D141" s="84">
        <f ca="1">INDIRECT(ADDRESS(2+QUOTIENT(ROW()-2,COUNTA('Form Responses 1'!$1:$1)-4),4,,TRUE,"Form Responses 1"))</f>
        <v>44951</v>
      </c>
      <c r="E141" s="85">
        <f ca="1" t="shared" si="0"/>
        <v>3</v>
      </c>
      <c r="F141" s="68" t="str">
        <f ca="1">IF(ISBLANK(A141)," ",INDIRECT(ADDRESS(1,5+MOD(ROW()-2,COUNTA('Form Responses 1'!$1:$1)-4),,TRUE,"Form Responses 1")))</f>
        <v>Halaman [Parkir Motor ]</v>
      </c>
      <c r="G141" s="68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Halaman</v>
      </c>
      <c r="I141" s="86" t="str">
        <f ca="1" t="shared" si="141"/>
        <v>Parkir Motor </v>
      </c>
      <c r="J141" s="86" t="str">
        <f ca="1" t="shared" si="2"/>
        <v>CLEANING SERVICE</v>
      </c>
      <c r="K141" s="86">
        <f ca="1" t="array" ref="K141">IFERROR(INDEX(MASTER!B:B,MATCH(G141,MASTER!A:A,0))/100," ")</f>
        <v>0.95</v>
      </c>
      <c r="L141" s="68">
        <f ca="1" t="shared" si="3"/>
        <v>4</v>
      </c>
      <c r="M141" s="68" t="str">
        <f ca="1" t="shared" si="4"/>
        <v>2023 - WEEK 04</v>
      </c>
      <c r="N141" s="68" t="str">
        <f ca="1" t="shared" si="5"/>
        <v>2023 - MONTH 01</v>
      </c>
      <c r="O141" s="86">
        <f ca="1" t="shared" ref="O141:P141" si="152">IFERROR(AVERAGEIF(M:M,M141,$K:$K)," ")</f>
        <v>0.95</v>
      </c>
      <c r="P141" s="86">
        <f ca="1" t="shared" si="152"/>
        <v>0.95</v>
      </c>
      <c r="Q141" s="68" t="str">
        <f ca="1">IF(ISBLANK(A141)," ",IF(O141&gt;MASTER!$B$3/100,"SB",IF(O141&gt;MASTER!$B$4/100,"B",IF(O141&gt;MASTER!$B$5/100,"C","K"))))</f>
        <v>B</v>
      </c>
      <c r="R141" s="68" t="str">
        <f ca="1">IF(ISBLANK(B141)," ",IF(P141&gt;MASTER!$B$3/100,"SB",IF(P141&gt;MASTER!$B$4/100,"B",IF(P141&gt;MASTER!$B$5/100,"C","K"))))</f>
        <v>B</v>
      </c>
    </row>
    <row r="142" customHeight="1" spans="1:18">
      <c r="A142" s="83">
        <f ca="1">INDIRECT(ADDRESS(2+QUOTIENT(ROW()-2,COUNTA('Form Responses 1'!$1:$1)-4),1,,TRUE,"Form Responses 1"))</f>
        <v>45012.5446849884</v>
      </c>
      <c r="B142" s="68" t="str">
        <f ca="1">INDIRECT(ADDRESS(2+QUOTIENT(ROW()-2,COUNTA('Form Responses 1'!$1:$1)-4),2,,TRUE,"Form Responses 1"))</f>
        <v>normalina630@gmail.com</v>
      </c>
      <c r="C142" s="68" t="str">
        <f ca="1">INDIRECT(ADDRESS(2+QUOTIENT(ROW()-2,COUNTA('Form Responses 1'!$1:$1)-4),3,,TRUE,"Form Responses 1"))</f>
        <v>Normalina, S.Sos</v>
      </c>
      <c r="D142" s="84">
        <f ca="1">INDIRECT(ADDRESS(2+QUOTIENT(ROW()-2,COUNTA('Form Responses 1'!$1:$1)-4),4,,TRUE,"Form Responses 1"))</f>
        <v>44951</v>
      </c>
      <c r="E142" s="85">
        <f ca="1" t="shared" si="0"/>
        <v>3</v>
      </c>
      <c r="F142" s="68" t="str">
        <f ca="1">IF(ISBLANK(A142)," ",INDIRECT(ADDRESS(1,5+MOD(ROW()-2,COUNTA('Form Responses 1'!$1:$1)-4),,TRUE,"Form Responses 1")))</f>
        <v>Halaman [Parkir Mobil]</v>
      </c>
      <c r="G142" s="68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Halaman</v>
      </c>
      <c r="I142" s="86" t="str">
        <f ca="1" t="shared" si="141"/>
        <v>Parkir Mobil</v>
      </c>
      <c r="J142" s="86" t="str">
        <f ca="1" t="shared" si="2"/>
        <v>CLEANING SERVICE</v>
      </c>
      <c r="K142" s="86">
        <f ca="1" t="array" ref="K142">IFERROR(INDEX(MASTER!B:B,MATCH(G142,MASTER!A:A,0))/100," ")</f>
        <v>0.95</v>
      </c>
      <c r="L142" s="68">
        <f ca="1" t="shared" si="3"/>
        <v>4</v>
      </c>
      <c r="M142" s="68" t="str">
        <f ca="1" t="shared" si="4"/>
        <v>2023 - WEEK 04</v>
      </c>
      <c r="N142" s="68" t="str">
        <f ca="1" t="shared" si="5"/>
        <v>2023 - MONTH 01</v>
      </c>
      <c r="O142" s="86">
        <f ca="1" t="shared" ref="O142:P142" si="153">IFERROR(AVERAGEIF(M:M,M142,$K:$K)," ")</f>
        <v>0.95</v>
      </c>
      <c r="P142" s="86">
        <f ca="1" t="shared" si="153"/>
        <v>0.95</v>
      </c>
      <c r="Q142" s="68" t="str">
        <f ca="1">IF(ISBLANK(A142)," ",IF(O142&gt;MASTER!$B$3/100,"SB",IF(O142&gt;MASTER!$B$4/100,"B",IF(O142&gt;MASTER!$B$5/100,"C","K"))))</f>
        <v>B</v>
      </c>
      <c r="R142" s="68" t="str">
        <f ca="1">IF(ISBLANK(B142)," ",IF(P142&gt;MASTER!$B$3/100,"SB",IF(P142&gt;MASTER!$B$4/100,"B",IF(P142&gt;MASTER!$B$5/100,"C","K"))))</f>
        <v>B</v>
      </c>
    </row>
    <row r="143" customHeight="1" spans="1:18">
      <c r="A143" s="83">
        <f ca="1">INDIRECT(ADDRESS(2+QUOTIENT(ROW()-2,COUNTA('Form Responses 1'!$1:$1)-4),1,,TRUE,"Form Responses 1"))</f>
        <v>45012.5446849884</v>
      </c>
      <c r="B143" s="68" t="str">
        <f ca="1">INDIRECT(ADDRESS(2+QUOTIENT(ROW()-2,COUNTA('Form Responses 1'!$1:$1)-4),2,,TRUE,"Form Responses 1"))</f>
        <v>normalina630@gmail.com</v>
      </c>
      <c r="C143" s="68" t="str">
        <f ca="1">INDIRECT(ADDRESS(2+QUOTIENT(ROW()-2,COUNTA('Form Responses 1'!$1:$1)-4),3,,TRUE,"Form Responses 1"))</f>
        <v>Normalina, S.Sos</v>
      </c>
      <c r="D143" s="84">
        <f ca="1">INDIRECT(ADDRESS(2+QUOTIENT(ROW()-2,COUNTA('Form Responses 1'!$1:$1)-4),4,,TRUE,"Form Responses 1"))</f>
        <v>44951</v>
      </c>
      <c r="E143" s="85">
        <f ca="1" t="shared" si="0"/>
        <v>3</v>
      </c>
      <c r="F143" s="68" t="str">
        <f ca="1">IF(ISBLANK(A143)," ",INDIRECT(ADDRESS(1,5+MOD(ROW()-2,COUNTA('Form Responses 1'!$1:$1)-4),,TRUE,"Form Responses 1")))</f>
        <v>Halaman [Halaman depan]</v>
      </c>
      <c r="G143" s="68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Halaman</v>
      </c>
      <c r="I143" s="86" t="str">
        <f ca="1" t="shared" si="141"/>
        <v>Halaman depan</v>
      </c>
      <c r="J143" s="86" t="str">
        <f ca="1" t="shared" si="2"/>
        <v>CLEANING SERVICE</v>
      </c>
      <c r="K143" s="86">
        <f ca="1" t="array" ref="K143">IFERROR(INDEX(MASTER!B:B,MATCH(G143,MASTER!A:A,0))/100," ")</f>
        <v>0.95</v>
      </c>
      <c r="L143" s="68">
        <f ca="1" t="shared" si="3"/>
        <v>4</v>
      </c>
      <c r="M143" s="68" t="str">
        <f ca="1" t="shared" si="4"/>
        <v>2023 - WEEK 04</v>
      </c>
      <c r="N143" s="68" t="str">
        <f ca="1" t="shared" si="5"/>
        <v>2023 - MONTH 01</v>
      </c>
      <c r="O143" s="86">
        <f ca="1" t="shared" ref="O143:P143" si="154">IFERROR(AVERAGEIF(M:M,M143,$K:$K)," ")</f>
        <v>0.95</v>
      </c>
      <c r="P143" s="86">
        <f ca="1" t="shared" si="154"/>
        <v>0.95</v>
      </c>
      <c r="Q143" s="68" t="str">
        <f ca="1">IF(ISBLANK(A143)," ",IF(O143&gt;MASTER!$B$3/100,"SB",IF(O143&gt;MASTER!$B$4/100,"B",IF(O143&gt;MASTER!$B$5/100,"C","K"))))</f>
        <v>B</v>
      </c>
      <c r="R143" s="68" t="str">
        <f ca="1">IF(ISBLANK(B143)," ",IF(P143&gt;MASTER!$B$3/100,"SB",IF(P143&gt;MASTER!$B$4/100,"B",IF(P143&gt;MASTER!$B$5/100,"C","K"))))</f>
        <v>B</v>
      </c>
    </row>
    <row r="144" customHeight="1" spans="1:18">
      <c r="A144" s="83">
        <f ca="1">INDIRECT(ADDRESS(2+QUOTIENT(ROW()-2,COUNTA('Form Responses 1'!$1:$1)-4),1,,TRUE,"Form Responses 1"))</f>
        <v>45012.5446849884</v>
      </c>
      <c r="B144" s="68" t="str">
        <f ca="1">INDIRECT(ADDRESS(2+QUOTIENT(ROW()-2,COUNTA('Form Responses 1'!$1:$1)-4),2,,TRUE,"Form Responses 1"))</f>
        <v>normalina630@gmail.com</v>
      </c>
      <c r="C144" s="68" t="str">
        <f ca="1">INDIRECT(ADDRESS(2+QUOTIENT(ROW()-2,COUNTA('Form Responses 1'!$1:$1)-4),3,,TRUE,"Form Responses 1"))</f>
        <v>Normalina, S.Sos</v>
      </c>
      <c r="D144" s="84">
        <f ca="1">INDIRECT(ADDRESS(2+QUOTIENT(ROW()-2,COUNTA('Form Responses 1'!$1:$1)-4),4,,TRUE,"Form Responses 1"))</f>
        <v>44951</v>
      </c>
      <c r="E144" s="85">
        <f ca="1" t="shared" si="0"/>
        <v>3</v>
      </c>
      <c r="F144" s="68" t="str">
        <f ca="1">IF(ISBLANK(A144)," ",INDIRECT(ADDRESS(1,5+MOD(ROW()-2,COUNTA('Form Responses 1'!$1:$1)-4),,TRUE,"Form Responses 1")))</f>
        <v>Halaman [ samping dan belakang]</v>
      </c>
      <c r="G144" s="68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Halaman</v>
      </c>
      <c r="I144" s="86" t="str">
        <f ca="1" t="shared" si="141"/>
        <v> samping dan belakang</v>
      </c>
      <c r="J144" s="86" t="str">
        <f ca="1" t="shared" si="2"/>
        <v>CLEANING SERVICE</v>
      </c>
      <c r="K144" s="86">
        <f ca="1" t="array" ref="K144">IFERROR(INDEX(MASTER!B:B,MATCH(G144,MASTER!A:A,0))/100," ")</f>
        <v>0.95</v>
      </c>
      <c r="L144" s="68">
        <f ca="1" t="shared" si="3"/>
        <v>4</v>
      </c>
      <c r="M144" s="68" t="str">
        <f ca="1" t="shared" si="4"/>
        <v>2023 - WEEK 04</v>
      </c>
      <c r="N144" s="68" t="str">
        <f ca="1" t="shared" si="5"/>
        <v>2023 - MONTH 01</v>
      </c>
      <c r="O144" s="86">
        <f ca="1" t="shared" ref="O144:P144" si="155">IFERROR(AVERAGEIF(M:M,M144,$K:$K)," ")</f>
        <v>0.95</v>
      </c>
      <c r="P144" s="86">
        <f ca="1" t="shared" si="155"/>
        <v>0.95</v>
      </c>
      <c r="Q144" s="68" t="str">
        <f ca="1">IF(ISBLANK(A144)," ",IF(O144&gt;MASTER!$B$3/100,"SB",IF(O144&gt;MASTER!$B$4/100,"B",IF(O144&gt;MASTER!$B$5/100,"C","K"))))</f>
        <v>B</v>
      </c>
      <c r="R144" s="68" t="str">
        <f ca="1">IF(ISBLANK(B144)," ",IF(P144&gt;MASTER!$B$3/100,"SB",IF(P144&gt;MASTER!$B$4/100,"B",IF(P144&gt;MASTER!$B$5/100,"C","K"))))</f>
        <v>B</v>
      </c>
    </row>
    <row r="145" customHeight="1" spans="1:18">
      <c r="A145" s="83">
        <f ca="1">INDIRECT(ADDRESS(2+QUOTIENT(ROW()-2,COUNTA('Form Responses 1'!$1:$1)-4),1,,TRUE,"Form Responses 1"))</f>
        <v>45012.5446849884</v>
      </c>
      <c r="B145" s="68" t="str">
        <f ca="1">INDIRECT(ADDRESS(2+QUOTIENT(ROW()-2,COUNTA('Form Responses 1'!$1:$1)-4),2,,TRUE,"Form Responses 1"))</f>
        <v>normalina630@gmail.com</v>
      </c>
      <c r="C145" s="68" t="str">
        <f ca="1">INDIRECT(ADDRESS(2+QUOTIENT(ROW()-2,COUNTA('Form Responses 1'!$1:$1)-4),3,,TRUE,"Form Responses 1"))</f>
        <v>Normalina, S.Sos</v>
      </c>
      <c r="D145" s="84">
        <f ca="1">INDIRECT(ADDRESS(2+QUOTIENT(ROW()-2,COUNTA('Form Responses 1'!$1:$1)-4),4,,TRUE,"Form Responses 1"))</f>
        <v>44951</v>
      </c>
      <c r="E145" s="85">
        <f ca="1" t="shared" si="0"/>
        <v>3</v>
      </c>
      <c r="F145" s="68" t="str">
        <f ca="1">IF(ISBLANK(A145)," ",INDIRECT(ADDRESS(1,5+MOD(ROW()-2,COUNTA('Form Responses 1'!$1:$1)-4),,TRUE,"Form Responses 1")))</f>
        <v>Halaman [TPS]</v>
      </c>
      <c r="G145" s="68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Halaman</v>
      </c>
      <c r="I145" s="86" t="str">
        <f ca="1" t="shared" si="141"/>
        <v>TPS</v>
      </c>
      <c r="J145" s="86" t="str">
        <f ca="1" t="shared" si="2"/>
        <v>CLEANING SERVICE</v>
      </c>
      <c r="K145" s="86">
        <f ca="1" t="array" ref="K145">IFERROR(INDEX(MASTER!B:B,MATCH(G145,MASTER!A:A,0))/100," ")</f>
        <v>0.95</v>
      </c>
      <c r="L145" s="68">
        <f ca="1" t="shared" si="3"/>
        <v>4</v>
      </c>
      <c r="M145" s="68" t="str">
        <f ca="1" t="shared" si="4"/>
        <v>2023 - WEEK 04</v>
      </c>
      <c r="N145" s="68" t="str">
        <f ca="1" t="shared" si="5"/>
        <v>2023 - MONTH 01</v>
      </c>
      <c r="O145" s="86">
        <f ca="1" t="shared" ref="O145:P145" si="156">IFERROR(AVERAGEIF(M:M,M145,$K:$K)," ")</f>
        <v>0.95</v>
      </c>
      <c r="P145" s="86">
        <f ca="1" t="shared" si="156"/>
        <v>0.95</v>
      </c>
      <c r="Q145" s="68" t="str">
        <f ca="1">IF(ISBLANK(A145)," ",IF(O145&gt;MASTER!$B$3/100,"SB",IF(O145&gt;MASTER!$B$4/100,"B",IF(O145&gt;MASTER!$B$5/100,"C","K"))))</f>
        <v>B</v>
      </c>
      <c r="R145" s="68" t="str">
        <f ca="1">IF(ISBLANK(B145)," ",IF(P145&gt;MASTER!$B$3/100,"SB",IF(P145&gt;MASTER!$B$4/100,"B",IF(P145&gt;MASTER!$B$5/100,"C","K"))))</f>
        <v>B</v>
      </c>
    </row>
    <row r="146" customHeight="1" spans="1:18">
      <c r="A146" s="83">
        <f ca="1">INDIRECT(ADDRESS(2+QUOTIENT(ROW()-2,COUNTA('Form Responses 1'!$1:$1)-4),1,,TRUE,"Form Responses 1"))</f>
        <v>45012.5476137963</v>
      </c>
      <c r="B146" s="68" t="str">
        <f ca="1">INDIRECT(ADDRESS(2+QUOTIENT(ROW()-2,COUNTA('Form Responses 1'!$1:$1)-4),2,,TRUE,"Form Responses 1"))</f>
        <v>normalina630@gmail.com</v>
      </c>
      <c r="C146" s="68" t="str">
        <f ca="1">INDIRECT(ADDRESS(2+QUOTIENT(ROW()-2,COUNTA('Form Responses 1'!$1:$1)-4),3,,TRUE,"Form Responses 1"))</f>
        <v>Normalina, S.Sos</v>
      </c>
      <c r="D146" s="84">
        <f ca="1">INDIRECT(ADDRESS(2+QUOTIENT(ROW()-2,COUNTA('Form Responses 1'!$1:$1)-4),4,,TRUE,"Form Responses 1"))</f>
        <v>44982</v>
      </c>
      <c r="E146" s="85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Security</v>
      </c>
      <c r="I146" s="86" t="str">
        <f ca="1" t="shared" si="141"/>
        <v>Security Functions</v>
      </c>
      <c r="J146" s="86" t="str">
        <f ca="1" t="shared" si="2"/>
        <v>SECURITY SERVICE</v>
      </c>
      <c r="K146" s="86">
        <f ca="1" t="array" ref="K146">IFERROR(INDEX(MASTER!B:B,MATCH(G146,MASTER!A:A,0))/100," ")</f>
        <v>0.95</v>
      </c>
      <c r="L146" s="68">
        <f ca="1" t="shared" si="3"/>
        <v>8</v>
      </c>
      <c r="M146" s="68" t="str">
        <f ca="1" t="shared" si="4"/>
        <v>2023 - WEEK 08</v>
      </c>
      <c r="N146" s="68" t="str">
        <f ca="1" t="shared" si="5"/>
        <v>2023 - MONTH 02</v>
      </c>
      <c r="O146" s="86">
        <f ca="1" t="shared" ref="O146:P146" si="157">IFERROR(AVERAGEIF(M:M,M146,$K:$K)," ")</f>
        <v>0.95</v>
      </c>
      <c r="P146" s="86">
        <f ca="1" t="shared" si="157"/>
        <v>0.95</v>
      </c>
      <c r="Q146" s="68" t="str">
        <f ca="1">IF(ISBLANK(A146)," ",IF(O146&gt;MASTER!$B$3/100,"SB",IF(O146&gt;MASTER!$B$4/100,"B",IF(O146&gt;MASTER!$B$5/100,"C","K"))))</f>
        <v>B</v>
      </c>
      <c r="R146" s="68" t="str">
        <f ca="1">IF(ISBLANK(B146)," ",IF(P146&gt;MASTER!$B$3/100,"SB",IF(P146&gt;MASTER!$B$4/100,"B",IF(P146&gt;MASTER!$B$5/100,"C","K"))))</f>
        <v>B</v>
      </c>
    </row>
    <row r="147" customHeight="1" spans="1:18">
      <c r="A147" s="83">
        <f ca="1">INDIRECT(ADDRESS(2+QUOTIENT(ROW()-2,COUNTA('Form Responses 1'!$1:$1)-4),1,,TRUE,"Form Responses 1"))</f>
        <v>45012.5476137963</v>
      </c>
      <c r="B147" s="68" t="str">
        <f ca="1">INDIRECT(ADDRESS(2+QUOTIENT(ROW()-2,COUNTA('Form Responses 1'!$1:$1)-4),2,,TRUE,"Form Responses 1"))</f>
        <v>normalina630@gmail.com</v>
      </c>
      <c r="C147" s="68" t="str">
        <f ca="1">INDIRECT(ADDRESS(2+QUOTIENT(ROW()-2,COUNTA('Form Responses 1'!$1:$1)-4),3,,TRUE,"Form Responses 1"))</f>
        <v>Normalina, S.Sos</v>
      </c>
      <c r="D147" s="84">
        <f ca="1">INDIRECT(ADDRESS(2+QUOTIENT(ROW()-2,COUNTA('Form Responses 1'!$1:$1)-4),4,,TRUE,"Form Responses 1"))</f>
        <v>44982</v>
      </c>
      <c r="E147" s="85">
        <f ca="1" t="shared" si="0"/>
        <v>6</v>
      </c>
      <c r="F147" s="68" t="str">
        <f ca="1">IF(ISBLANK(A147)," ",INDIRECT(ADDRESS(1,5+MOD(ROW()-2,COUNTA('Form Responses 1'!$1:$1)-4),,TRUE,"Form Responses 1")))</f>
        <v>Driver [Driving Safety]</v>
      </c>
      <c r="G147" s="68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Driver</v>
      </c>
      <c r="I147" s="86" t="str">
        <f ca="1" t="shared" si="141"/>
        <v>Driving Safety</v>
      </c>
      <c r="J147" s="86" t="str">
        <f ca="1" t="shared" si="2"/>
        <v>LABOR SERVICE</v>
      </c>
      <c r="K147" s="86">
        <f ca="1" t="array" ref="K147">IFERROR(INDEX(MASTER!B:B,MATCH(G147,MASTER!A:A,0))/100," ")</f>
        <v>0.95</v>
      </c>
      <c r="L147" s="68">
        <f ca="1" t="shared" si="3"/>
        <v>8</v>
      </c>
      <c r="M147" s="68" t="str">
        <f ca="1" t="shared" si="4"/>
        <v>2023 - WEEK 08</v>
      </c>
      <c r="N147" s="68" t="str">
        <f ca="1" t="shared" si="5"/>
        <v>2023 - MONTH 02</v>
      </c>
      <c r="O147" s="86">
        <f ca="1" t="shared" ref="O147:P147" si="158">IFERROR(AVERAGEIF(M:M,M147,$K:$K)," ")</f>
        <v>0.95</v>
      </c>
      <c r="P147" s="86">
        <f ca="1" t="shared" si="158"/>
        <v>0.95</v>
      </c>
      <c r="Q147" s="68" t="str">
        <f ca="1">IF(ISBLANK(A147)," ",IF(O147&gt;MASTER!$B$3/100,"SB",IF(O147&gt;MASTER!$B$4/100,"B",IF(O147&gt;MASTER!$B$5/100,"C","K"))))</f>
        <v>B</v>
      </c>
      <c r="R147" s="68" t="str">
        <f ca="1">IF(ISBLANK(B147)," ",IF(P147&gt;MASTER!$B$3/100,"SB",IF(P147&gt;MASTER!$B$4/100,"B",IF(P147&gt;MASTER!$B$5/100,"C","K"))))</f>
        <v>B</v>
      </c>
    </row>
    <row r="148" customHeight="1" spans="1:18">
      <c r="A148" s="83">
        <f ca="1">INDIRECT(ADDRESS(2+QUOTIENT(ROW()-2,COUNTA('Form Responses 1'!$1:$1)-4),1,,TRUE,"Form Responses 1"))</f>
        <v>45012.5476137963</v>
      </c>
      <c r="B148" s="68" t="str">
        <f ca="1">INDIRECT(ADDRESS(2+QUOTIENT(ROW()-2,COUNTA('Form Responses 1'!$1:$1)-4),2,,TRUE,"Form Responses 1"))</f>
        <v>normalina630@gmail.com</v>
      </c>
      <c r="C148" s="68" t="str">
        <f ca="1">INDIRECT(ADDRESS(2+QUOTIENT(ROW()-2,COUNTA('Form Responses 1'!$1:$1)-4),3,,TRUE,"Form Responses 1"))</f>
        <v>Normalina, S.Sos</v>
      </c>
      <c r="D148" s="84">
        <f ca="1">INDIRECT(ADDRESS(2+QUOTIENT(ROW()-2,COUNTA('Form Responses 1'!$1:$1)-4),4,,TRUE,"Form Responses 1"))</f>
        <v>44982</v>
      </c>
      <c r="E148" s="85">
        <f ca="1" t="shared" si="0"/>
        <v>6</v>
      </c>
      <c r="F148" s="68" t="str">
        <f ca="1">IF(ISBLANK(A148)," ",INDIRECT(ADDRESS(1,5+MOD(ROW()-2,COUNTA('Form Responses 1'!$1:$1)-4),,TRUE,"Form Responses 1")))</f>
        <v>Driver [ Attendance]</v>
      </c>
      <c r="G148" s="68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Driver</v>
      </c>
      <c r="I148" s="86" t="str">
        <f ca="1" t="shared" si="141"/>
        <v> Attendance</v>
      </c>
      <c r="J148" s="86" t="str">
        <f ca="1" t="shared" si="2"/>
        <v>LABOR SERVICE</v>
      </c>
      <c r="K148" s="86">
        <f ca="1" t="array" ref="K148">IFERROR(INDEX(MASTER!B:B,MATCH(G148,MASTER!A:A,0))/100," ")</f>
        <v>0.95</v>
      </c>
      <c r="L148" s="68">
        <f ca="1" t="shared" si="3"/>
        <v>8</v>
      </c>
      <c r="M148" s="68" t="str">
        <f ca="1" t="shared" si="4"/>
        <v>2023 - WEEK 08</v>
      </c>
      <c r="N148" s="68" t="str">
        <f ca="1" t="shared" si="5"/>
        <v>2023 - MONTH 02</v>
      </c>
      <c r="O148" s="86">
        <f ca="1" t="shared" ref="O148:P148" si="159">IFERROR(AVERAGEIF(M:M,M148,$K:$K)," ")</f>
        <v>0.95</v>
      </c>
      <c r="P148" s="86">
        <f ca="1" t="shared" si="159"/>
        <v>0.95</v>
      </c>
      <c r="Q148" s="68" t="str">
        <f ca="1">IF(ISBLANK(A148)," ",IF(O148&gt;MASTER!$B$3/100,"SB",IF(O148&gt;MASTER!$B$4/100,"B",IF(O148&gt;MASTER!$B$5/100,"C","K"))))</f>
        <v>B</v>
      </c>
      <c r="R148" s="68" t="str">
        <f ca="1">IF(ISBLANK(B148)," ",IF(P148&gt;MASTER!$B$3/100,"SB",IF(P148&gt;MASTER!$B$4/100,"B",IF(P148&gt;MASTER!$B$5/100,"C","K"))))</f>
        <v>B</v>
      </c>
    </row>
    <row r="149" customHeight="1" spans="1:18">
      <c r="A149" s="83">
        <f ca="1">INDIRECT(ADDRESS(2+QUOTIENT(ROW()-2,COUNTA('Form Responses 1'!$1:$1)-4),1,,TRUE,"Form Responses 1"))</f>
        <v>45012.5476137963</v>
      </c>
      <c r="B149" s="68" t="str">
        <f ca="1">INDIRECT(ADDRESS(2+QUOTIENT(ROW()-2,COUNTA('Form Responses 1'!$1:$1)-4),2,,TRUE,"Form Responses 1"))</f>
        <v>normalina630@gmail.com</v>
      </c>
      <c r="C149" s="68" t="str">
        <f ca="1">INDIRECT(ADDRESS(2+QUOTIENT(ROW()-2,COUNTA('Form Responses 1'!$1:$1)-4),3,,TRUE,"Form Responses 1"))</f>
        <v>Normalina, S.Sos</v>
      </c>
      <c r="D149" s="84">
        <f ca="1">INDIRECT(ADDRESS(2+QUOTIENT(ROW()-2,COUNTA('Form Responses 1'!$1:$1)-4),4,,TRUE,"Form Responses 1"))</f>
        <v>44982</v>
      </c>
      <c r="E149" s="85">
        <f ca="1" t="shared" si="0"/>
        <v>6</v>
      </c>
      <c r="F149" s="68" t="str">
        <f ca="1">IF(ISBLANK(A149)," ",INDIRECT(ADDRESS(1,5+MOD(ROW()-2,COUNTA('Form Responses 1'!$1:$1)-4),,TRUE,"Form Responses 1")))</f>
        <v>Mess [Garasi Kendaraan R4 &amp; R2]</v>
      </c>
      <c r="G149" s="68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Mess</v>
      </c>
      <c r="I149" s="86" t="str">
        <f ca="1" t="shared" si="141"/>
        <v>Garasi Kendaraan R4 &amp; R2</v>
      </c>
      <c r="J149" s="86" t="str">
        <f ca="1" t="shared" si="2"/>
        <v>CLEANING SERVICE</v>
      </c>
      <c r="K149" s="86">
        <f ca="1" t="array" ref="K149">IFERROR(INDEX(MASTER!B:B,MATCH(G149,MASTER!A:A,0))/100," ")</f>
        <v>0.95</v>
      </c>
      <c r="L149" s="68">
        <f ca="1" t="shared" si="3"/>
        <v>8</v>
      </c>
      <c r="M149" s="68" t="str">
        <f ca="1" t="shared" si="4"/>
        <v>2023 - WEEK 08</v>
      </c>
      <c r="N149" s="68" t="str">
        <f ca="1" t="shared" si="5"/>
        <v>2023 - MONTH 02</v>
      </c>
      <c r="O149" s="86">
        <f ca="1" t="shared" ref="O149:P149" si="160">IFERROR(AVERAGEIF(M:M,M149,$K:$K)," ")</f>
        <v>0.95</v>
      </c>
      <c r="P149" s="86">
        <f ca="1" t="shared" si="160"/>
        <v>0.95</v>
      </c>
      <c r="Q149" s="68" t="str">
        <f ca="1">IF(ISBLANK(A149)," ",IF(O149&gt;MASTER!$B$3/100,"SB",IF(O149&gt;MASTER!$B$4/100,"B",IF(O149&gt;MASTER!$B$5/100,"C","K"))))</f>
        <v>B</v>
      </c>
      <c r="R149" s="68" t="str">
        <f ca="1">IF(ISBLANK(B149)," ",IF(P149&gt;MASTER!$B$3/100,"SB",IF(P149&gt;MASTER!$B$4/100,"B",IF(P149&gt;MASTER!$B$5/100,"C","K"))))</f>
        <v>B</v>
      </c>
    </row>
    <row r="150" customHeight="1" spans="1:18">
      <c r="A150" s="83">
        <f ca="1">INDIRECT(ADDRESS(2+QUOTIENT(ROW()-2,COUNTA('Form Responses 1'!$1:$1)-4),1,,TRUE,"Form Responses 1"))</f>
        <v>45012.5476137963</v>
      </c>
      <c r="B150" s="68" t="str">
        <f ca="1">INDIRECT(ADDRESS(2+QUOTIENT(ROW()-2,COUNTA('Form Responses 1'!$1:$1)-4),2,,TRUE,"Form Responses 1"))</f>
        <v>normalina630@gmail.com</v>
      </c>
      <c r="C150" s="68" t="str">
        <f ca="1">INDIRECT(ADDRESS(2+QUOTIENT(ROW()-2,COUNTA('Form Responses 1'!$1:$1)-4),3,,TRUE,"Form Responses 1"))</f>
        <v>Normalina, S.Sos</v>
      </c>
      <c r="D150" s="84">
        <f ca="1">INDIRECT(ADDRESS(2+QUOTIENT(ROW()-2,COUNTA('Form Responses 1'!$1:$1)-4),4,,TRUE,"Form Responses 1"))</f>
        <v>44982</v>
      </c>
      <c r="E150" s="85">
        <f ca="1" t="shared" si="0"/>
        <v>6</v>
      </c>
      <c r="F150" s="68" t="str">
        <f ca="1">IF(ISBLANK(A150)," ",INDIRECT(ADDRESS(1,5+MOD(ROW()-2,COUNTA('Form Responses 1'!$1:$1)-4),,TRUE,"Form Responses 1")))</f>
        <v>Mess [Teras Depan &amp; Belakang]</v>
      </c>
      <c r="G150" s="68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Mess</v>
      </c>
      <c r="I150" s="86" t="str">
        <f ca="1" t="shared" si="141"/>
        <v>Teras Depan &amp; Belakang</v>
      </c>
      <c r="J150" s="86" t="str">
        <f ca="1" t="shared" si="2"/>
        <v>CLEANING SERVICE</v>
      </c>
      <c r="K150" s="86">
        <f ca="1" t="array" ref="K150">IFERROR(INDEX(MASTER!B:B,MATCH(G150,MASTER!A:A,0))/100," ")</f>
        <v>0.95</v>
      </c>
      <c r="L150" s="68">
        <f ca="1" t="shared" si="3"/>
        <v>8</v>
      </c>
      <c r="M150" s="68" t="str">
        <f ca="1" t="shared" si="4"/>
        <v>2023 - WEEK 08</v>
      </c>
      <c r="N150" s="68" t="str">
        <f ca="1" t="shared" si="5"/>
        <v>2023 - MONTH 02</v>
      </c>
      <c r="O150" s="86">
        <f ca="1" t="shared" ref="O150:P150" si="161">IFERROR(AVERAGEIF(M:M,M150,$K:$K)," ")</f>
        <v>0.95</v>
      </c>
      <c r="P150" s="86">
        <f ca="1" t="shared" si="161"/>
        <v>0.95</v>
      </c>
      <c r="Q150" s="68" t="str">
        <f ca="1">IF(ISBLANK(A150)," ",IF(O150&gt;MASTER!$B$3/100,"SB",IF(O150&gt;MASTER!$B$4/100,"B",IF(O150&gt;MASTER!$B$5/100,"C","K"))))</f>
        <v>B</v>
      </c>
      <c r="R150" s="68" t="str">
        <f ca="1">IF(ISBLANK(B150)," ",IF(P150&gt;MASTER!$B$3/100,"SB",IF(P150&gt;MASTER!$B$4/100,"B",IF(P150&gt;MASTER!$B$5/100,"C","K"))))</f>
        <v>B</v>
      </c>
    </row>
    <row r="151" customHeight="1" spans="1:18">
      <c r="A151" s="83">
        <f ca="1">INDIRECT(ADDRESS(2+QUOTIENT(ROW()-2,COUNTA('Form Responses 1'!$1:$1)-4),1,,TRUE,"Form Responses 1"))</f>
        <v>45012.5476137963</v>
      </c>
      <c r="B151" s="68" t="str">
        <f ca="1">INDIRECT(ADDRESS(2+QUOTIENT(ROW()-2,COUNTA('Form Responses 1'!$1:$1)-4),2,,TRUE,"Form Responses 1"))</f>
        <v>normalina630@gmail.com</v>
      </c>
      <c r="C151" s="68" t="str">
        <f ca="1">INDIRECT(ADDRESS(2+QUOTIENT(ROW()-2,COUNTA('Form Responses 1'!$1:$1)-4),3,,TRUE,"Form Responses 1"))</f>
        <v>Normalina, S.Sos</v>
      </c>
      <c r="D151" s="84">
        <f ca="1">INDIRECT(ADDRESS(2+QUOTIENT(ROW()-2,COUNTA('Form Responses 1'!$1:$1)-4),4,,TRUE,"Form Responses 1"))</f>
        <v>44982</v>
      </c>
      <c r="E151" s="85">
        <f ca="1" t="shared" si="0"/>
        <v>6</v>
      </c>
      <c r="F151" s="68" t="str">
        <f ca="1">IF(ISBLANK(A151)," ",INDIRECT(ADDRESS(1,5+MOD(ROW()-2,COUNTA('Form Responses 1'!$1:$1)-4),,TRUE,"Form Responses 1")))</f>
        <v>Mess [Ruang Tamu Utama]</v>
      </c>
      <c r="G151" s="68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Mess</v>
      </c>
      <c r="I151" s="86" t="str">
        <f ca="1" t="shared" si="141"/>
        <v>Ruang Tamu Utama</v>
      </c>
      <c r="J151" s="86" t="str">
        <f ca="1" t="shared" si="2"/>
        <v>CLEANING SERVICE</v>
      </c>
      <c r="K151" s="86">
        <f ca="1" t="array" ref="K151">IFERROR(INDEX(MASTER!B:B,MATCH(G151,MASTER!A:A,0))/100," ")</f>
        <v>0.95</v>
      </c>
      <c r="L151" s="68">
        <f ca="1" t="shared" si="3"/>
        <v>8</v>
      </c>
      <c r="M151" s="68" t="str">
        <f ca="1" t="shared" si="4"/>
        <v>2023 - WEEK 08</v>
      </c>
      <c r="N151" s="68" t="str">
        <f ca="1" t="shared" si="5"/>
        <v>2023 - MONTH 02</v>
      </c>
      <c r="O151" s="86">
        <f ca="1" t="shared" ref="O151:P151" si="162">IFERROR(AVERAGEIF(M:M,M151,$K:$K)," ")</f>
        <v>0.95</v>
      </c>
      <c r="P151" s="86">
        <f ca="1" t="shared" si="162"/>
        <v>0.95</v>
      </c>
      <c r="Q151" s="68" t="str">
        <f ca="1">IF(ISBLANK(A151)," ",IF(O151&gt;MASTER!$B$3/100,"SB",IF(O151&gt;MASTER!$B$4/100,"B",IF(O151&gt;MASTER!$B$5/100,"C","K"))))</f>
        <v>B</v>
      </c>
      <c r="R151" s="68" t="str">
        <f ca="1">IF(ISBLANK(B151)," ",IF(P151&gt;MASTER!$B$3/100,"SB",IF(P151&gt;MASTER!$B$4/100,"B",IF(P151&gt;MASTER!$B$5/100,"C","K"))))</f>
        <v>B</v>
      </c>
    </row>
    <row r="152" customHeight="1" spans="1:18">
      <c r="A152" s="83">
        <f ca="1">INDIRECT(ADDRESS(2+QUOTIENT(ROW()-2,COUNTA('Form Responses 1'!$1:$1)-4),1,,TRUE,"Form Responses 1"))</f>
        <v>45012.5476137963</v>
      </c>
      <c r="B152" s="68" t="str">
        <f ca="1">INDIRECT(ADDRESS(2+QUOTIENT(ROW()-2,COUNTA('Form Responses 1'!$1:$1)-4),2,,TRUE,"Form Responses 1"))</f>
        <v>normalina630@gmail.com</v>
      </c>
      <c r="C152" s="68" t="str">
        <f ca="1">INDIRECT(ADDRESS(2+QUOTIENT(ROW()-2,COUNTA('Form Responses 1'!$1:$1)-4),3,,TRUE,"Form Responses 1"))</f>
        <v>Normalina, S.Sos</v>
      </c>
      <c r="D152" s="84">
        <f ca="1">INDIRECT(ADDRESS(2+QUOTIENT(ROW()-2,COUNTA('Form Responses 1'!$1:$1)-4),4,,TRUE,"Form Responses 1"))</f>
        <v>44982</v>
      </c>
      <c r="E152" s="85">
        <f ca="1" t="shared" si="0"/>
        <v>6</v>
      </c>
      <c r="F152" s="68" t="str">
        <f ca="1">IF(ISBLANK(A152)," ",INDIRECT(ADDRESS(1,5+MOD(ROW()-2,COUNTA('Form Responses 1'!$1:$1)-4),,TRUE,"Form Responses 1")))</f>
        <v>Mess [Kamar 1.2.3&amp;4]</v>
      </c>
      <c r="G152" s="68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Mess</v>
      </c>
      <c r="I152" s="86" t="str">
        <f ca="1" t="shared" si="141"/>
        <v>Kamar 1.2.3&amp;4</v>
      </c>
      <c r="J152" s="86" t="str">
        <f ca="1" t="shared" si="2"/>
        <v>CLEANING SERVICE</v>
      </c>
      <c r="K152" s="86">
        <f ca="1" t="array" ref="K152">IFERROR(INDEX(MASTER!B:B,MATCH(G152,MASTER!A:A,0))/100," ")</f>
        <v>0.95</v>
      </c>
      <c r="L152" s="68">
        <f ca="1" t="shared" si="3"/>
        <v>8</v>
      </c>
      <c r="M152" s="68" t="str">
        <f ca="1" t="shared" si="4"/>
        <v>2023 - WEEK 08</v>
      </c>
      <c r="N152" s="68" t="str">
        <f ca="1" t="shared" si="5"/>
        <v>2023 - MONTH 02</v>
      </c>
      <c r="O152" s="86">
        <f ca="1" t="shared" ref="O152:P152" si="163">IFERROR(AVERAGEIF(M:M,M152,$K:$K)," ")</f>
        <v>0.95</v>
      </c>
      <c r="P152" s="86">
        <f ca="1" t="shared" si="163"/>
        <v>0.95</v>
      </c>
      <c r="Q152" s="68" t="str">
        <f ca="1">IF(ISBLANK(A152)," ",IF(O152&gt;MASTER!$B$3/100,"SB",IF(O152&gt;MASTER!$B$4/100,"B",IF(O152&gt;MASTER!$B$5/100,"C","K"))))</f>
        <v>B</v>
      </c>
      <c r="R152" s="68" t="str">
        <f ca="1">IF(ISBLANK(B152)," ",IF(P152&gt;MASTER!$B$3/100,"SB",IF(P152&gt;MASTER!$B$4/100,"B",IF(P152&gt;MASTER!$B$5/100,"C","K"))))</f>
        <v>B</v>
      </c>
    </row>
    <row r="153" customHeight="1" spans="1:18">
      <c r="A153" s="83">
        <f ca="1">INDIRECT(ADDRESS(2+QUOTIENT(ROW()-2,COUNTA('Form Responses 1'!$1:$1)-4),1,,TRUE,"Form Responses 1"))</f>
        <v>45012.5476137963</v>
      </c>
      <c r="B153" s="68" t="str">
        <f ca="1">INDIRECT(ADDRESS(2+QUOTIENT(ROW()-2,COUNTA('Form Responses 1'!$1:$1)-4),2,,TRUE,"Form Responses 1"))</f>
        <v>normalina630@gmail.com</v>
      </c>
      <c r="C153" s="68" t="str">
        <f ca="1">INDIRECT(ADDRESS(2+QUOTIENT(ROW()-2,COUNTA('Form Responses 1'!$1:$1)-4),3,,TRUE,"Form Responses 1"))</f>
        <v>Normalina, S.Sos</v>
      </c>
      <c r="D153" s="84">
        <f ca="1">INDIRECT(ADDRESS(2+QUOTIENT(ROW()-2,COUNTA('Form Responses 1'!$1:$1)-4),4,,TRUE,"Form Responses 1"))</f>
        <v>44982</v>
      </c>
      <c r="E153" s="85">
        <f ca="1" t="shared" si="0"/>
        <v>6</v>
      </c>
      <c r="F153" s="68" t="str">
        <f ca="1">IF(ISBLANK(A153)," ",INDIRECT(ADDRESS(1,5+MOD(ROW()-2,COUNTA('Form Responses 1'!$1:$1)-4),,TRUE,"Form Responses 1")))</f>
        <v>Mess [Dapur]</v>
      </c>
      <c r="G153" s="68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Mess</v>
      </c>
      <c r="I153" s="86" t="str">
        <f ca="1" t="shared" si="141"/>
        <v>Dapur</v>
      </c>
      <c r="J153" s="86" t="str">
        <f ca="1" t="shared" si="2"/>
        <v>CLEANING SERVICE</v>
      </c>
      <c r="K153" s="86">
        <f ca="1" t="array" ref="K153">IFERROR(INDEX(MASTER!B:B,MATCH(G153,MASTER!A:A,0))/100," ")</f>
        <v>0.95</v>
      </c>
      <c r="L153" s="68">
        <f ca="1" t="shared" si="3"/>
        <v>8</v>
      </c>
      <c r="M153" s="68" t="str">
        <f ca="1" t="shared" si="4"/>
        <v>2023 - WEEK 08</v>
      </c>
      <c r="N153" s="68" t="str">
        <f ca="1" t="shared" si="5"/>
        <v>2023 - MONTH 02</v>
      </c>
      <c r="O153" s="86">
        <f ca="1" t="shared" ref="O153:P153" si="164">IFERROR(AVERAGEIF(M:M,M153,$K:$K)," ")</f>
        <v>0.95</v>
      </c>
      <c r="P153" s="86">
        <f ca="1" t="shared" si="164"/>
        <v>0.95</v>
      </c>
      <c r="Q153" s="68" t="str">
        <f ca="1">IF(ISBLANK(A153)," ",IF(O153&gt;MASTER!$B$3/100,"SB",IF(O153&gt;MASTER!$B$4/100,"B",IF(O153&gt;MASTER!$B$5/100,"C","K"))))</f>
        <v>B</v>
      </c>
      <c r="R153" s="68" t="str">
        <f ca="1">IF(ISBLANK(B153)," ",IF(P153&gt;MASTER!$B$3/100,"SB",IF(P153&gt;MASTER!$B$4/100,"B",IF(P153&gt;MASTER!$B$5/100,"C","K"))))</f>
        <v>B</v>
      </c>
    </row>
    <row r="154" customHeight="1" spans="1:18">
      <c r="A154" s="83">
        <f ca="1">INDIRECT(ADDRESS(2+QUOTIENT(ROW()-2,COUNTA('Form Responses 1'!$1:$1)-4),1,,TRUE,"Form Responses 1"))</f>
        <v>45012.5476137963</v>
      </c>
      <c r="B154" s="68" t="str">
        <f ca="1">INDIRECT(ADDRESS(2+QUOTIENT(ROW()-2,COUNTA('Form Responses 1'!$1:$1)-4),2,,TRUE,"Form Responses 1"))</f>
        <v>normalina630@gmail.com</v>
      </c>
      <c r="C154" s="68" t="str">
        <f ca="1">INDIRECT(ADDRESS(2+QUOTIENT(ROW()-2,COUNTA('Form Responses 1'!$1:$1)-4),3,,TRUE,"Form Responses 1"))</f>
        <v>Normalina, S.Sos</v>
      </c>
      <c r="D154" s="84">
        <f ca="1">INDIRECT(ADDRESS(2+QUOTIENT(ROW()-2,COUNTA('Form Responses 1'!$1:$1)-4),4,,TRUE,"Form Responses 1"))</f>
        <v>44982</v>
      </c>
      <c r="E154" s="85">
        <f ca="1" t="shared" si="0"/>
        <v>6</v>
      </c>
      <c r="F154" s="68" t="str">
        <f ca="1">IF(ISBLANK(A154)," ",INDIRECT(ADDRESS(1,5+MOD(ROW()-2,COUNTA('Form Responses 1'!$1:$1)-4),,TRUE,"Form Responses 1")))</f>
        <v>Mess [Toilet Pria / Wanita]</v>
      </c>
      <c r="G154" s="68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Mess</v>
      </c>
      <c r="I154" s="86" t="str">
        <f ca="1" t="shared" si="141"/>
        <v>Toilet Pria / Wanita</v>
      </c>
      <c r="J154" s="86" t="str">
        <f ca="1" t="shared" si="2"/>
        <v>CLEANING SERVICE</v>
      </c>
      <c r="K154" s="86">
        <f ca="1" t="array" ref="K154">IFERROR(INDEX(MASTER!B:B,MATCH(G154,MASTER!A:A,0))/100," ")</f>
        <v>0.95</v>
      </c>
      <c r="L154" s="68">
        <f ca="1" t="shared" si="3"/>
        <v>8</v>
      </c>
      <c r="M154" s="68" t="str">
        <f ca="1" t="shared" si="4"/>
        <v>2023 - WEEK 08</v>
      </c>
      <c r="N154" s="68" t="str">
        <f ca="1" t="shared" si="5"/>
        <v>2023 - MONTH 02</v>
      </c>
      <c r="O154" s="86">
        <f ca="1" t="shared" ref="O154:P154" si="165">IFERROR(AVERAGEIF(M:M,M154,$K:$K)," ")</f>
        <v>0.95</v>
      </c>
      <c r="P154" s="86">
        <f ca="1" t="shared" si="165"/>
        <v>0.95</v>
      </c>
      <c r="Q154" s="68" t="str">
        <f ca="1">IF(ISBLANK(A154)," ",IF(O154&gt;MASTER!$B$3/100,"SB",IF(O154&gt;MASTER!$B$4/100,"B",IF(O154&gt;MASTER!$B$5/100,"C","K"))))</f>
        <v>B</v>
      </c>
      <c r="R154" s="68" t="str">
        <f ca="1">IF(ISBLANK(B154)," ",IF(P154&gt;MASTER!$B$3/100,"SB",IF(P154&gt;MASTER!$B$4/100,"B",IF(P154&gt;MASTER!$B$5/100,"C","K"))))</f>
        <v>B</v>
      </c>
    </row>
    <row r="155" customHeight="1" spans="1:18">
      <c r="A155" s="83">
        <f ca="1">INDIRECT(ADDRESS(2+QUOTIENT(ROW()-2,COUNTA('Form Responses 1'!$1:$1)-4),1,,TRUE,"Form Responses 1"))</f>
        <v>45012.5476137963</v>
      </c>
      <c r="B155" s="68" t="str">
        <f ca="1">INDIRECT(ADDRESS(2+QUOTIENT(ROW()-2,COUNTA('Form Responses 1'!$1:$1)-4),2,,TRUE,"Form Responses 1"))</f>
        <v>normalina630@gmail.com</v>
      </c>
      <c r="C155" s="68" t="str">
        <f ca="1">INDIRECT(ADDRESS(2+QUOTIENT(ROW()-2,COUNTA('Form Responses 1'!$1:$1)-4),3,,TRUE,"Form Responses 1"))</f>
        <v>Normalina, S.Sos</v>
      </c>
      <c r="D155" s="84">
        <f ca="1">INDIRECT(ADDRESS(2+QUOTIENT(ROW()-2,COUNTA('Form Responses 1'!$1:$1)-4),4,,TRUE,"Form Responses 1"))</f>
        <v>44982</v>
      </c>
      <c r="E155" s="85">
        <f ca="1" t="shared" si="0"/>
        <v>6</v>
      </c>
      <c r="F155" s="68" t="str">
        <f ca="1">IF(ISBLANK(A155)," ",INDIRECT(ADDRESS(1,5+MOD(ROW()-2,COUNTA('Form Responses 1'!$1:$1)-4),,TRUE,"Form Responses 1")))</f>
        <v>Gedung Balai Arkiologi Lt.2 [Koridor]</v>
      </c>
      <c r="G155" s="68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Gedung Balai Arkiologi Lt.2</v>
      </c>
      <c r="I155" s="86" t="str">
        <f ca="1" t="shared" si="141"/>
        <v>Koridor</v>
      </c>
      <c r="J155" s="86" t="str">
        <f ca="1" t="shared" si="2"/>
        <v>CLEANING SERVICE</v>
      </c>
      <c r="K155" s="86">
        <f ca="1" t="array" ref="K155">IFERROR(INDEX(MASTER!B:B,MATCH(G155,MASTER!A:A,0))/100," ")</f>
        <v>0.95</v>
      </c>
      <c r="L155" s="68">
        <f ca="1" t="shared" si="3"/>
        <v>8</v>
      </c>
      <c r="M155" s="68" t="str">
        <f ca="1" t="shared" si="4"/>
        <v>2023 - WEEK 08</v>
      </c>
      <c r="N155" s="68" t="str">
        <f ca="1" t="shared" si="5"/>
        <v>2023 - MONTH 02</v>
      </c>
      <c r="O155" s="86">
        <f ca="1" t="shared" ref="O155:P155" si="166">IFERROR(AVERAGEIF(M:M,M155,$K:$K)," ")</f>
        <v>0.95</v>
      </c>
      <c r="P155" s="86">
        <f ca="1" t="shared" si="166"/>
        <v>0.95</v>
      </c>
      <c r="Q155" s="68" t="str">
        <f ca="1">IF(ISBLANK(A155)," ",IF(O155&gt;MASTER!$B$3/100,"SB",IF(O155&gt;MASTER!$B$4/100,"B",IF(O155&gt;MASTER!$B$5/100,"C","K"))))</f>
        <v>B</v>
      </c>
      <c r="R155" s="68" t="str">
        <f ca="1">IF(ISBLANK(B155)," ",IF(P155&gt;MASTER!$B$3/100,"SB",IF(P155&gt;MASTER!$B$4/100,"B",IF(P155&gt;MASTER!$B$5/100,"C","K"))))</f>
        <v>B</v>
      </c>
    </row>
    <row r="156" customHeight="1" spans="1:18">
      <c r="A156" s="83">
        <f ca="1">INDIRECT(ADDRESS(2+QUOTIENT(ROW()-2,COUNTA('Form Responses 1'!$1:$1)-4),1,,TRUE,"Form Responses 1"))</f>
        <v>45012.5476137963</v>
      </c>
      <c r="B156" s="68" t="str">
        <f ca="1">INDIRECT(ADDRESS(2+QUOTIENT(ROW()-2,COUNTA('Form Responses 1'!$1:$1)-4),2,,TRUE,"Form Responses 1"))</f>
        <v>normalina630@gmail.com</v>
      </c>
      <c r="C156" s="68" t="str">
        <f ca="1">INDIRECT(ADDRESS(2+QUOTIENT(ROW()-2,COUNTA('Form Responses 1'!$1:$1)-4),3,,TRUE,"Form Responses 1"))</f>
        <v>Normalina, S.Sos</v>
      </c>
      <c r="D156" s="84">
        <f ca="1">INDIRECT(ADDRESS(2+QUOTIENT(ROW()-2,COUNTA('Form Responses 1'!$1:$1)-4),4,,TRUE,"Form Responses 1"))</f>
        <v>44982</v>
      </c>
      <c r="E156" s="85">
        <f ca="1" t="shared" si="0"/>
        <v>6</v>
      </c>
      <c r="F156" s="68" t="str">
        <f ca="1">IF(ISBLANK(A156)," ",INDIRECT(ADDRESS(1,5+MOD(ROW()-2,COUNTA('Form Responses 1'!$1:$1)-4),,TRUE,"Form Responses 1")))</f>
        <v>Gedung Balai Arkiologi Lt.2 [Meeting Room ]</v>
      </c>
      <c r="G156" s="68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Gedung Balai Arkiologi Lt.2</v>
      </c>
      <c r="I156" s="86" t="str">
        <f ca="1" t="shared" si="141"/>
        <v>Meeting Room </v>
      </c>
      <c r="J156" s="86" t="str">
        <f ca="1" t="shared" si="2"/>
        <v>CLEANING SERVICE</v>
      </c>
      <c r="K156" s="86">
        <f ca="1" t="array" ref="K156">IFERROR(INDEX(MASTER!B:B,MATCH(G156,MASTER!A:A,0))/100," ")</f>
        <v>0.95</v>
      </c>
      <c r="L156" s="68">
        <f ca="1" t="shared" si="3"/>
        <v>8</v>
      </c>
      <c r="M156" s="68" t="str">
        <f ca="1" t="shared" si="4"/>
        <v>2023 - WEEK 08</v>
      </c>
      <c r="N156" s="68" t="str">
        <f ca="1" t="shared" si="5"/>
        <v>2023 - MONTH 02</v>
      </c>
      <c r="O156" s="86">
        <f ca="1" t="shared" ref="O156:P156" si="167">IFERROR(AVERAGEIF(M:M,M156,$K:$K)," ")</f>
        <v>0.95</v>
      </c>
      <c r="P156" s="86">
        <f ca="1" t="shared" si="167"/>
        <v>0.95</v>
      </c>
      <c r="Q156" s="68" t="str">
        <f ca="1">IF(ISBLANK(A156)," ",IF(O156&gt;MASTER!$B$3/100,"SB",IF(O156&gt;MASTER!$B$4/100,"B",IF(O156&gt;MASTER!$B$5/100,"C","K"))))</f>
        <v>B</v>
      </c>
      <c r="R156" s="68" t="str">
        <f ca="1">IF(ISBLANK(B156)," ",IF(P156&gt;MASTER!$B$3/100,"SB",IF(P156&gt;MASTER!$B$4/100,"B",IF(P156&gt;MASTER!$B$5/100,"C","K"))))</f>
        <v>B</v>
      </c>
    </row>
    <row r="157" customHeight="1" spans="1:18">
      <c r="A157" s="83">
        <f ca="1">INDIRECT(ADDRESS(2+QUOTIENT(ROW()-2,COUNTA('Form Responses 1'!$1:$1)-4),1,,TRUE,"Form Responses 1"))</f>
        <v>45012.5476137963</v>
      </c>
      <c r="B157" s="68" t="str">
        <f ca="1">INDIRECT(ADDRESS(2+QUOTIENT(ROW()-2,COUNTA('Form Responses 1'!$1:$1)-4),2,,TRUE,"Form Responses 1"))</f>
        <v>normalina630@gmail.com</v>
      </c>
      <c r="C157" s="68" t="str">
        <f ca="1">INDIRECT(ADDRESS(2+QUOTIENT(ROW()-2,COUNTA('Form Responses 1'!$1:$1)-4),3,,TRUE,"Form Responses 1"))</f>
        <v>Normalina, S.Sos</v>
      </c>
      <c r="D157" s="84">
        <f ca="1">INDIRECT(ADDRESS(2+QUOTIENT(ROW()-2,COUNTA('Form Responses 1'!$1:$1)-4),4,,TRUE,"Form Responses 1"))</f>
        <v>44982</v>
      </c>
      <c r="E157" s="85">
        <f ca="1" t="shared" si="0"/>
        <v>6</v>
      </c>
      <c r="F157" s="68" t="str">
        <f ca="1">IF(ISBLANK(A157)," ",INDIRECT(ADDRESS(1,5+MOD(ROW()-2,COUNTA('Form Responses 1'!$1:$1)-4),,TRUE,"Form Responses 1")))</f>
        <v>Gedung Balai Arkiologi Lt.2 [R. Kepala]</v>
      </c>
      <c r="G157" s="68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 Balai Arkiologi Lt.2</v>
      </c>
      <c r="I157" s="86" t="str">
        <f ca="1" t="shared" si="141"/>
        <v>R. Kepala</v>
      </c>
      <c r="J157" s="86" t="str">
        <f ca="1" t="shared" si="2"/>
        <v>CLEANING SERVICE</v>
      </c>
      <c r="K157" s="86">
        <f ca="1" t="array" ref="K157">IFERROR(INDEX(MASTER!B:B,MATCH(G157,MASTER!A:A,0))/100," ")</f>
        <v>0.95</v>
      </c>
      <c r="L157" s="68">
        <f ca="1" t="shared" si="3"/>
        <v>8</v>
      </c>
      <c r="M157" s="68" t="str">
        <f ca="1" t="shared" si="4"/>
        <v>2023 - WEEK 08</v>
      </c>
      <c r="N157" s="68" t="str">
        <f ca="1" t="shared" si="5"/>
        <v>2023 - MONTH 02</v>
      </c>
      <c r="O157" s="86">
        <f ca="1" t="shared" ref="O157:P157" si="168">IFERROR(AVERAGEIF(M:M,M157,$K:$K)," ")</f>
        <v>0.95</v>
      </c>
      <c r="P157" s="86">
        <f ca="1" t="shared" si="168"/>
        <v>0.95</v>
      </c>
      <c r="Q157" s="68" t="str">
        <f ca="1">IF(ISBLANK(A157)," ",IF(O157&gt;MASTER!$B$3/100,"SB",IF(O157&gt;MASTER!$B$4/100,"B",IF(O157&gt;MASTER!$B$5/100,"C","K"))))</f>
        <v>B</v>
      </c>
      <c r="R157" s="68" t="str">
        <f ca="1">IF(ISBLANK(B157)," ",IF(P157&gt;MASTER!$B$3/100,"SB",IF(P157&gt;MASTER!$B$4/100,"B",IF(P157&gt;MASTER!$B$5/100,"C","K"))))</f>
        <v>B</v>
      </c>
    </row>
    <row r="158" customHeight="1" spans="1:18">
      <c r="A158" s="83">
        <f ca="1">INDIRECT(ADDRESS(2+QUOTIENT(ROW()-2,COUNTA('Form Responses 1'!$1:$1)-4),1,,TRUE,"Form Responses 1"))</f>
        <v>45012.5476137963</v>
      </c>
      <c r="B158" s="68" t="str">
        <f ca="1">INDIRECT(ADDRESS(2+QUOTIENT(ROW()-2,COUNTA('Form Responses 1'!$1:$1)-4),2,,TRUE,"Form Responses 1"))</f>
        <v>normalina630@gmail.com</v>
      </c>
      <c r="C158" s="68" t="str">
        <f ca="1">INDIRECT(ADDRESS(2+QUOTIENT(ROW()-2,COUNTA('Form Responses 1'!$1:$1)-4),3,,TRUE,"Form Responses 1"))</f>
        <v>Normalina, S.Sos</v>
      </c>
      <c r="D158" s="84">
        <f ca="1">INDIRECT(ADDRESS(2+QUOTIENT(ROW()-2,COUNTA('Form Responses 1'!$1:$1)-4),4,,TRUE,"Form Responses 1"))</f>
        <v>44982</v>
      </c>
      <c r="E158" s="85">
        <f ca="1" t="shared" si="0"/>
        <v>6</v>
      </c>
      <c r="F158" s="68" t="str">
        <f ca="1">IF(ISBLANK(A158)," ",INDIRECT(ADDRESS(1,5+MOD(ROW()-2,COUNTA('Form Responses 1'!$1:$1)-4),,TRUE,"Form Responses 1")))</f>
        <v>Gedung Balai Arkiologi Lt.2 [R. 1-5]</v>
      </c>
      <c r="G158" s="68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 Balai Arkiologi Lt.2</v>
      </c>
      <c r="I158" s="86" t="str">
        <f ca="1" t="shared" si="141"/>
        <v>R. 1-5</v>
      </c>
      <c r="J158" s="86" t="str">
        <f ca="1" t="shared" si="2"/>
        <v>CLEANING SERVICE</v>
      </c>
      <c r="K158" s="86">
        <f ca="1" t="array" ref="K158">IFERROR(INDEX(MASTER!B:B,MATCH(G158,MASTER!A:A,0))/100," ")</f>
        <v>0.95</v>
      </c>
      <c r="L158" s="68">
        <f ca="1" t="shared" si="3"/>
        <v>8</v>
      </c>
      <c r="M158" s="68" t="str">
        <f ca="1" t="shared" si="4"/>
        <v>2023 - WEEK 08</v>
      </c>
      <c r="N158" s="68" t="str">
        <f ca="1" t="shared" si="5"/>
        <v>2023 - MONTH 02</v>
      </c>
      <c r="O158" s="86">
        <f ca="1" t="shared" ref="O158:P158" si="169">IFERROR(AVERAGEIF(M:M,M158,$K:$K)," ")</f>
        <v>0.95</v>
      </c>
      <c r="P158" s="86">
        <f ca="1" t="shared" si="169"/>
        <v>0.95</v>
      </c>
      <c r="Q158" s="68" t="str">
        <f ca="1">IF(ISBLANK(A158)," ",IF(O158&gt;MASTER!$B$3/100,"SB",IF(O158&gt;MASTER!$B$4/100,"B",IF(O158&gt;MASTER!$B$5/100,"C","K"))))</f>
        <v>B</v>
      </c>
      <c r="R158" s="68" t="str">
        <f ca="1">IF(ISBLANK(B158)," ",IF(P158&gt;MASTER!$B$3/100,"SB",IF(P158&gt;MASTER!$B$4/100,"B",IF(P158&gt;MASTER!$B$5/100,"C","K"))))</f>
        <v>B</v>
      </c>
    </row>
    <row r="159" customHeight="1" spans="1:18">
      <c r="A159" s="83">
        <f ca="1">INDIRECT(ADDRESS(2+QUOTIENT(ROW()-2,COUNTA('Form Responses 1'!$1:$1)-4),1,,TRUE,"Form Responses 1"))</f>
        <v>45012.5476137963</v>
      </c>
      <c r="B159" s="68" t="str">
        <f ca="1">INDIRECT(ADDRESS(2+QUOTIENT(ROW()-2,COUNTA('Form Responses 1'!$1:$1)-4),2,,TRUE,"Form Responses 1"))</f>
        <v>normalina630@gmail.com</v>
      </c>
      <c r="C159" s="68" t="str">
        <f ca="1">INDIRECT(ADDRESS(2+QUOTIENT(ROW()-2,COUNTA('Form Responses 1'!$1:$1)-4),3,,TRUE,"Form Responses 1"))</f>
        <v>Normalina, S.Sos</v>
      </c>
      <c r="D159" s="84">
        <f ca="1">INDIRECT(ADDRESS(2+QUOTIENT(ROW()-2,COUNTA('Form Responses 1'!$1:$1)-4),4,,TRUE,"Form Responses 1"))</f>
        <v>44982</v>
      </c>
      <c r="E159" s="85">
        <f ca="1" t="shared" si="0"/>
        <v>6</v>
      </c>
      <c r="F159" s="68" t="str">
        <f ca="1">IF(ISBLANK(A159)," ",INDIRECT(ADDRESS(1,5+MOD(ROW()-2,COUNTA('Form Responses 1'!$1:$1)-4),,TRUE,"Form Responses 1")))</f>
        <v>Gedung Balai Arkiologi Lt.2 [Tangga Penghubung LT1-2]</v>
      </c>
      <c r="G159" s="68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 Balai Arkiologi Lt.2</v>
      </c>
      <c r="I159" s="86" t="str">
        <f ca="1" t="shared" si="141"/>
        <v>Tangga Penghubung LT1-2</v>
      </c>
      <c r="J159" s="86" t="str">
        <f ca="1" t="shared" si="2"/>
        <v>CLEANING SERVICE</v>
      </c>
      <c r="K159" s="86">
        <f ca="1" t="array" ref="K159">IFERROR(INDEX(MASTER!B:B,MATCH(G159,MASTER!A:A,0))/100," ")</f>
        <v>0.95</v>
      </c>
      <c r="L159" s="68">
        <f ca="1" t="shared" si="3"/>
        <v>8</v>
      </c>
      <c r="M159" s="68" t="str">
        <f ca="1" t="shared" si="4"/>
        <v>2023 - WEEK 08</v>
      </c>
      <c r="N159" s="68" t="str">
        <f ca="1" t="shared" si="5"/>
        <v>2023 - MONTH 02</v>
      </c>
      <c r="O159" s="86">
        <f ca="1" t="shared" ref="O159:P159" si="170">IFERROR(AVERAGEIF(M:M,M159,$K:$K)," ")</f>
        <v>0.95</v>
      </c>
      <c r="P159" s="86">
        <f ca="1" t="shared" si="170"/>
        <v>0.95</v>
      </c>
      <c r="Q159" s="68" t="str">
        <f ca="1">IF(ISBLANK(A159)," ",IF(O159&gt;MASTER!$B$3/100,"SB",IF(O159&gt;MASTER!$B$4/100,"B",IF(O159&gt;MASTER!$B$5/100,"C","K"))))</f>
        <v>B</v>
      </c>
      <c r="R159" s="68" t="str">
        <f ca="1">IF(ISBLANK(B159)," ",IF(P159&gt;MASTER!$B$3/100,"SB",IF(P159&gt;MASTER!$B$4/100,"B",IF(P159&gt;MASTER!$B$5/100,"C","K"))))</f>
        <v>B</v>
      </c>
    </row>
    <row r="160" customHeight="1" spans="1:18">
      <c r="A160" s="83">
        <f ca="1">INDIRECT(ADDRESS(2+QUOTIENT(ROW()-2,COUNTA('Form Responses 1'!$1:$1)-4),1,,TRUE,"Form Responses 1"))</f>
        <v>45012.5476137963</v>
      </c>
      <c r="B160" s="68" t="str">
        <f ca="1">INDIRECT(ADDRESS(2+QUOTIENT(ROW()-2,COUNTA('Form Responses 1'!$1:$1)-4),2,,TRUE,"Form Responses 1"))</f>
        <v>normalina630@gmail.com</v>
      </c>
      <c r="C160" s="68" t="str">
        <f ca="1">INDIRECT(ADDRESS(2+QUOTIENT(ROW()-2,COUNTA('Form Responses 1'!$1:$1)-4),3,,TRUE,"Form Responses 1"))</f>
        <v>Normalina, S.Sos</v>
      </c>
      <c r="D160" s="84">
        <f ca="1">INDIRECT(ADDRESS(2+QUOTIENT(ROW()-2,COUNTA('Form Responses 1'!$1:$1)-4),4,,TRUE,"Form Responses 1"))</f>
        <v>44982</v>
      </c>
      <c r="E160" s="85">
        <f ca="1" t="shared" si="0"/>
        <v>6</v>
      </c>
      <c r="F160" s="68" t="str">
        <f ca="1">IF(ISBLANK(A160)," ",INDIRECT(ADDRESS(1,5+MOD(ROW()-2,COUNTA('Form Responses 1'!$1:$1)-4),,TRUE,"Form Responses 1")))</f>
        <v>Gedung Balai Arkiologi Lt.2 [Toilet Pria / Wanita &amp; Disabilitas]</v>
      </c>
      <c r="G160" s="68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 Balai Arkiologi Lt.2</v>
      </c>
      <c r="I160" s="86" t="str">
        <f ca="1" t="shared" si="141"/>
        <v>Toilet Pria / Wanita &amp; Disabilitas</v>
      </c>
      <c r="J160" s="86" t="str">
        <f ca="1" t="shared" si="2"/>
        <v>CLEANING SERVICE</v>
      </c>
      <c r="K160" s="86">
        <f ca="1" t="array" ref="K160">IFERROR(INDEX(MASTER!B:B,MATCH(G160,MASTER!A:A,0))/100," ")</f>
        <v>0.95</v>
      </c>
      <c r="L160" s="68">
        <f ca="1" t="shared" si="3"/>
        <v>8</v>
      </c>
      <c r="M160" s="68" t="str">
        <f ca="1" t="shared" si="4"/>
        <v>2023 - WEEK 08</v>
      </c>
      <c r="N160" s="68" t="str">
        <f ca="1" t="shared" si="5"/>
        <v>2023 - MONTH 02</v>
      </c>
      <c r="O160" s="86">
        <f ca="1" t="shared" ref="O160:P160" si="171">IFERROR(AVERAGEIF(M:M,M160,$K:$K)," ")</f>
        <v>0.95</v>
      </c>
      <c r="P160" s="86">
        <f ca="1" t="shared" si="171"/>
        <v>0.95</v>
      </c>
      <c r="Q160" s="68" t="str">
        <f ca="1">IF(ISBLANK(A160)," ",IF(O160&gt;MASTER!$B$3/100,"SB",IF(O160&gt;MASTER!$B$4/100,"B",IF(O160&gt;MASTER!$B$5/100,"C","K"))))</f>
        <v>B</v>
      </c>
      <c r="R160" s="68" t="str">
        <f ca="1">IF(ISBLANK(B160)," ",IF(P160&gt;MASTER!$B$3/100,"SB",IF(P160&gt;MASTER!$B$4/100,"B",IF(P160&gt;MASTER!$B$5/100,"C","K"))))</f>
        <v>B</v>
      </c>
    </row>
    <row r="161" customHeight="1" spans="1:18">
      <c r="A161" s="83">
        <f ca="1">INDIRECT(ADDRESS(2+QUOTIENT(ROW()-2,COUNTA('Form Responses 1'!$1:$1)-4),1,,TRUE,"Form Responses 1"))</f>
        <v>45012.5476137963</v>
      </c>
      <c r="B161" s="68" t="str">
        <f ca="1">INDIRECT(ADDRESS(2+QUOTIENT(ROW()-2,COUNTA('Form Responses 1'!$1:$1)-4),2,,TRUE,"Form Responses 1"))</f>
        <v>normalina630@gmail.com</v>
      </c>
      <c r="C161" s="68" t="str">
        <f ca="1">INDIRECT(ADDRESS(2+QUOTIENT(ROW()-2,COUNTA('Form Responses 1'!$1:$1)-4),3,,TRUE,"Form Responses 1"))</f>
        <v>Normalina, S.Sos</v>
      </c>
      <c r="D161" s="84">
        <f ca="1">INDIRECT(ADDRESS(2+QUOTIENT(ROW()-2,COUNTA('Form Responses 1'!$1:$1)-4),4,,TRUE,"Form Responses 1"))</f>
        <v>44982</v>
      </c>
      <c r="E161" s="85">
        <f ca="1" t="shared" si="0"/>
        <v>6</v>
      </c>
      <c r="F161" s="68" t="str">
        <f ca="1">IF(ISBLANK(A161)," ",INDIRECT(ADDRESS(1,5+MOD(ROW()-2,COUNTA('Form Responses 1'!$1:$1)-4),,TRUE,"Form Responses 1")))</f>
        <v>Gedung Balai Arkiologi Lt.1 [Lobby Utama]</v>
      </c>
      <c r="G161" s="68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 Balai Arkiologi Lt.1</v>
      </c>
      <c r="I161" s="86" t="str">
        <f ca="1" t="shared" si="141"/>
        <v>Lobby Utama</v>
      </c>
      <c r="J161" s="86" t="str">
        <f ca="1" t="shared" si="2"/>
        <v>CLEANING SERVICE</v>
      </c>
      <c r="K161" s="86">
        <f ca="1" t="array" ref="K161">IFERROR(INDEX(MASTER!B:B,MATCH(G161,MASTER!A:A,0))/100," ")</f>
        <v>0.95</v>
      </c>
      <c r="L161" s="68">
        <f ca="1" t="shared" si="3"/>
        <v>8</v>
      </c>
      <c r="M161" s="68" t="str">
        <f ca="1" t="shared" si="4"/>
        <v>2023 - WEEK 08</v>
      </c>
      <c r="N161" s="68" t="str">
        <f ca="1" t="shared" si="5"/>
        <v>2023 - MONTH 02</v>
      </c>
      <c r="O161" s="86">
        <f ca="1" t="shared" ref="O161:P161" si="172">IFERROR(AVERAGEIF(M:M,M161,$K:$K)," ")</f>
        <v>0.95</v>
      </c>
      <c r="P161" s="86">
        <f ca="1" t="shared" si="172"/>
        <v>0.95</v>
      </c>
      <c r="Q161" s="68" t="str">
        <f ca="1">IF(ISBLANK(A161)," ",IF(O161&gt;MASTER!$B$3/100,"SB",IF(O161&gt;MASTER!$B$4/100,"B",IF(O161&gt;MASTER!$B$5/100,"C","K"))))</f>
        <v>B</v>
      </c>
      <c r="R161" s="68" t="str">
        <f ca="1">IF(ISBLANK(B161)," ",IF(P161&gt;MASTER!$B$3/100,"SB",IF(P161&gt;MASTER!$B$4/100,"B",IF(P161&gt;MASTER!$B$5/100,"C","K"))))</f>
        <v>B</v>
      </c>
    </row>
    <row r="162" customHeight="1" spans="1:18">
      <c r="A162" s="83">
        <f ca="1">INDIRECT(ADDRESS(2+QUOTIENT(ROW()-2,COUNTA('Form Responses 1'!$1:$1)-4),1,,TRUE,"Form Responses 1"))</f>
        <v>45012.5476137963</v>
      </c>
      <c r="B162" s="68" t="str">
        <f ca="1">INDIRECT(ADDRESS(2+QUOTIENT(ROW()-2,COUNTA('Form Responses 1'!$1:$1)-4),2,,TRUE,"Form Responses 1"))</f>
        <v>normalina630@gmail.com</v>
      </c>
      <c r="C162" s="68" t="str">
        <f ca="1">INDIRECT(ADDRESS(2+QUOTIENT(ROW()-2,COUNTA('Form Responses 1'!$1:$1)-4),3,,TRUE,"Form Responses 1"))</f>
        <v>Normalina, S.Sos</v>
      </c>
      <c r="D162" s="84">
        <f ca="1">INDIRECT(ADDRESS(2+QUOTIENT(ROW()-2,COUNTA('Form Responses 1'!$1:$1)-4),4,,TRUE,"Form Responses 1"))</f>
        <v>44982</v>
      </c>
      <c r="E162" s="85">
        <f ca="1" t="shared" si="0"/>
        <v>6</v>
      </c>
      <c r="F162" s="68" t="str">
        <f ca="1">IF(ISBLANK(A162)," ",INDIRECT(ADDRESS(1,5+MOD(ROW()-2,COUNTA('Form Responses 1'!$1:$1)-4),,TRUE,"Form Responses 1")))</f>
        <v>Gedung Balai Arkiologi Lt.1 [Koridor]</v>
      </c>
      <c r="G162" s="68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 Balai Arkiologi Lt.1</v>
      </c>
      <c r="I162" s="86" t="str">
        <f ca="1" t="shared" si="141"/>
        <v>Koridor</v>
      </c>
      <c r="J162" s="86" t="str">
        <f ca="1" t="shared" si="2"/>
        <v>CLEANING SERVICE</v>
      </c>
      <c r="K162" s="86">
        <f ca="1" t="array" ref="K162">IFERROR(INDEX(MASTER!B:B,MATCH(G162,MASTER!A:A,0))/100," ")</f>
        <v>0.95</v>
      </c>
      <c r="L162" s="68">
        <f ca="1" t="shared" si="3"/>
        <v>8</v>
      </c>
      <c r="M162" s="68" t="str">
        <f ca="1" t="shared" si="4"/>
        <v>2023 - WEEK 08</v>
      </c>
      <c r="N162" s="68" t="str">
        <f ca="1" t="shared" si="5"/>
        <v>2023 - MONTH 02</v>
      </c>
      <c r="O162" s="86">
        <f ca="1" t="shared" ref="O162:P162" si="173">IFERROR(AVERAGEIF(M:M,M162,$K:$K)," ")</f>
        <v>0.95</v>
      </c>
      <c r="P162" s="86">
        <f ca="1" t="shared" si="173"/>
        <v>0.95</v>
      </c>
      <c r="Q162" s="68" t="str">
        <f ca="1">IF(ISBLANK(A162)," ",IF(O162&gt;MASTER!$B$3/100,"SB",IF(O162&gt;MASTER!$B$4/100,"B",IF(O162&gt;MASTER!$B$5/100,"C","K"))))</f>
        <v>B</v>
      </c>
      <c r="R162" s="68" t="str">
        <f ca="1">IF(ISBLANK(B162)," ",IF(P162&gt;MASTER!$B$3/100,"SB",IF(P162&gt;MASTER!$B$4/100,"B",IF(P162&gt;MASTER!$B$5/100,"C","K"))))</f>
        <v>B</v>
      </c>
    </row>
    <row r="163" customHeight="1" spans="1:18">
      <c r="A163" s="83">
        <f ca="1">INDIRECT(ADDRESS(2+QUOTIENT(ROW()-2,COUNTA('Form Responses 1'!$1:$1)-4),1,,TRUE,"Form Responses 1"))</f>
        <v>45012.5476137963</v>
      </c>
      <c r="B163" s="68" t="str">
        <f ca="1">INDIRECT(ADDRESS(2+QUOTIENT(ROW()-2,COUNTA('Form Responses 1'!$1:$1)-4),2,,TRUE,"Form Responses 1"))</f>
        <v>normalina630@gmail.com</v>
      </c>
      <c r="C163" s="68" t="str">
        <f ca="1">INDIRECT(ADDRESS(2+QUOTIENT(ROW()-2,COUNTA('Form Responses 1'!$1:$1)-4),3,,TRUE,"Form Responses 1"))</f>
        <v>Normalina, S.Sos</v>
      </c>
      <c r="D163" s="84">
        <f ca="1">INDIRECT(ADDRESS(2+QUOTIENT(ROW()-2,COUNTA('Form Responses 1'!$1:$1)-4),4,,TRUE,"Form Responses 1"))</f>
        <v>44982</v>
      </c>
      <c r="E163" s="85">
        <f ca="1" t="shared" si="0"/>
        <v>6</v>
      </c>
      <c r="F163" s="68" t="str">
        <f ca="1">IF(ISBLANK(A163)," ",INDIRECT(ADDRESS(1,5+MOD(ROW()-2,COUNTA('Form Responses 1'!$1:$1)-4),,TRUE,"Form Responses 1")))</f>
        <v>Gedung Balai Arkiologi Lt.1 [Meeting Room ]</v>
      </c>
      <c r="G163" s="68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 Balai Arkiologi Lt.1</v>
      </c>
      <c r="I163" s="86" t="str">
        <f ca="1" t="shared" si="141"/>
        <v>Meeting Room </v>
      </c>
      <c r="J163" s="86" t="str">
        <f ca="1" t="shared" si="2"/>
        <v>CLEANING SERVICE</v>
      </c>
      <c r="K163" s="86">
        <f ca="1" t="array" ref="K163">IFERROR(INDEX(MASTER!B:B,MATCH(G163,MASTER!A:A,0))/100," ")</f>
        <v>0.95</v>
      </c>
      <c r="L163" s="68">
        <f ca="1" t="shared" si="3"/>
        <v>8</v>
      </c>
      <c r="M163" s="68" t="str">
        <f ca="1" t="shared" si="4"/>
        <v>2023 - WEEK 08</v>
      </c>
      <c r="N163" s="68" t="str">
        <f ca="1" t="shared" si="5"/>
        <v>2023 - MONTH 02</v>
      </c>
      <c r="O163" s="86">
        <f ca="1" t="shared" ref="O163:P163" si="174">IFERROR(AVERAGEIF(M:M,M163,$K:$K)," ")</f>
        <v>0.95</v>
      </c>
      <c r="P163" s="86">
        <f ca="1" t="shared" si="174"/>
        <v>0.95</v>
      </c>
      <c r="Q163" s="68" t="str">
        <f ca="1">IF(ISBLANK(A163)," ",IF(O163&gt;MASTER!$B$3/100,"SB",IF(O163&gt;MASTER!$B$4/100,"B",IF(O163&gt;MASTER!$B$5/100,"C","K"))))</f>
        <v>B</v>
      </c>
      <c r="R163" s="68" t="str">
        <f ca="1">IF(ISBLANK(B163)," ",IF(P163&gt;MASTER!$B$3/100,"SB",IF(P163&gt;MASTER!$B$4/100,"B",IF(P163&gt;MASTER!$B$5/100,"C","K"))))</f>
        <v>B</v>
      </c>
    </row>
    <row r="164" customHeight="1" spans="1:18">
      <c r="A164" s="83">
        <f ca="1">INDIRECT(ADDRESS(2+QUOTIENT(ROW()-2,COUNTA('Form Responses 1'!$1:$1)-4),1,,TRUE,"Form Responses 1"))</f>
        <v>45012.5476137963</v>
      </c>
      <c r="B164" s="68" t="str">
        <f ca="1">INDIRECT(ADDRESS(2+QUOTIENT(ROW()-2,COUNTA('Form Responses 1'!$1:$1)-4),2,,TRUE,"Form Responses 1"))</f>
        <v>normalina630@gmail.com</v>
      </c>
      <c r="C164" s="68" t="str">
        <f ca="1">INDIRECT(ADDRESS(2+QUOTIENT(ROW()-2,COUNTA('Form Responses 1'!$1:$1)-4),3,,TRUE,"Form Responses 1"))</f>
        <v>Normalina, S.Sos</v>
      </c>
      <c r="D164" s="84">
        <f ca="1">INDIRECT(ADDRESS(2+QUOTIENT(ROW()-2,COUNTA('Form Responses 1'!$1:$1)-4),4,,TRUE,"Form Responses 1"))</f>
        <v>44982</v>
      </c>
      <c r="E164" s="85">
        <f ca="1" t="shared" si="0"/>
        <v>6</v>
      </c>
      <c r="F164" s="68" t="str">
        <f ca="1">IF(ISBLANK(A164)," ",INDIRECT(ADDRESS(1,5+MOD(ROW()-2,COUNTA('Form Responses 1'!$1:$1)-4),,TRUE,"Form Responses 1")))</f>
        <v>Gedung Balai Arkiologi Lt.1 [R. Staf TU]</v>
      </c>
      <c r="G164" s="68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 Balai Arkiologi Lt.1</v>
      </c>
      <c r="I164" s="86" t="str">
        <f ca="1" t="shared" si="141"/>
        <v>R. Staf TU</v>
      </c>
      <c r="J164" s="86" t="str">
        <f ca="1" t="shared" si="2"/>
        <v>CLEANING SERVICE</v>
      </c>
      <c r="K164" s="86">
        <f ca="1" t="array" ref="K164">IFERROR(INDEX(MASTER!B:B,MATCH(G164,MASTER!A:A,0))/100," ")</f>
        <v>0.95</v>
      </c>
      <c r="L164" s="68">
        <f ca="1" t="shared" si="3"/>
        <v>8</v>
      </c>
      <c r="M164" s="68" t="str">
        <f ca="1" t="shared" si="4"/>
        <v>2023 - WEEK 08</v>
      </c>
      <c r="N164" s="68" t="str">
        <f ca="1" t="shared" si="5"/>
        <v>2023 - MONTH 02</v>
      </c>
      <c r="O164" s="86">
        <f ca="1" t="shared" ref="O164:P164" si="175">IFERROR(AVERAGEIF(M:M,M164,$K:$K)," ")</f>
        <v>0.95</v>
      </c>
      <c r="P164" s="86">
        <f ca="1" t="shared" si="175"/>
        <v>0.95</v>
      </c>
      <c r="Q164" s="68" t="str">
        <f ca="1">IF(ISBLANK(A164)," ",IF(O164&gt;MASTER!$B$3/100,"SB",IF(O164&gt;MASTER!$B$4/100,"B",IF(O164&gt;MASTER!$B$5/100,"C","K"))))</f>
        <v>B</v>
      </c>
      <c r="R164" s="68" t="str">
        <f ca="1">IF(ISBLANK(B164)," ",IF(P164&gt;MASTER!$B$3/100,"SB",IF(P164&gt;MASTER!$B$4/100,"B",IF(P164&gt;MASTER!$B$5/100,"C","K"))))</f>
        <v>B</v>
      </c>
    </row>
    <row r="165" customHeight="1" spans="1:18">
      <c r="A165" s="83">
        <f ca="1">INDIRECT(ADDRESS(2+QUOTIENT(ROW()-2,COUNTA('Form Responses 1'!$1:$1)-4),1,,TRUE,"Form Responses 1"))</f>
        <v>45012.5476137963</v>
      </c>
      <c r="B165" s="68" t="str">
        <f ca="1">INDIRECT(ADDRESS(2+QUOTIENT(ROW()-2,COUNTA('Form Responses 1'!$1:$1)-4),2,,TRUE,"Form Responses 1"))</f>
        <v>normalina630@gmail.com</v>
      </c>
      <c r="C165" s="68" t="str">
        <f ca="1">INDIRECT(ADDRESS(2+QUOTIENT(ROW()-2,COUNTA('Form Responses 1'!$1:$1)-4),3,,TRUE,"Form Responses 1"))</f>
        <v>Normalina, S.Sos</v>
      </c>
      <c r="D165" s="84">
        <f ca="1">INDIRECT(ADDRESS(2+QUOTIENT(ROW()-2,COUNTA('Form Responses 1'!$1:$1)-4),4,,TRUE,"Form Responses 1"))</f>
        <v>44982</v>
      </c>
      <c r="E165" s="85">
        <f ca="1" t="shared" si="0"/>
        <v>6</v>
      </c>
      <c r="F165" s="68" t="str">
        <f ca="1">IF(ISBLANK(A165)," ",INDIRECT(ADDRESS(1,5+MOD(ROW()-2,COUNTA('Form Responses 1'!$1:$1)-4),,TRUE,"Form Responses 1")))</f>
        <v>Gedung Balai Arkiologi Lt.1 [R. Kasubag TU]</v>
      </c>
      <c r="G165" s="68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 Balai Arkiologi Lt.1</v>
      </c>
      <c r="I165" s="86" t="str">
        <f ca="1" t="shared" si="141"/>
        <v>R. Kasubag TU</v>
      </c>
      <c r="J165" s="86" t="str">
        <f ca="1" t="shared" si="2"/>
        <v>CLEANING SERVICE</v>
      </c>
      <c r="K165" s="86">
        <f ca="1" t="array" ref="K165">IFERROR(INDEX(MASTER!B:B,MATCH(G165,MASTER!A:A,0))/100," ")</f>
        <v>0.95</v>
      </c>
      <c r="L165" s="68">
        <f ca="1" t="shared" si="3"/>
        <v>8</v>
      </c>
      <c r="M165" s="68" t="str">
        <f ca="1" t="shared" si="4"/>
        <v>2023 - WEEK 08</v>
      </c>
      <c r="N165" s="68" t="str">
        <f ca="1" t="shared" si="5"/>
        <v>2023 - MONTH 02</v>
      </c>
      <c r="O165" s="86">
        <f ca="1" t="shared" ref="O165:P165" si="176">IFERROR(AVERAGEIF(M:M,M165,$K:$K)," ")</f>
        <v>0.95</v>
      </c>
      <c r="P165" s="86">
        <f ca="1" t="shared" si="176"/>
        <v>0.95</v>
      </c>
      <c r="Q165" s="68" t="str">
        <f ca="1">IF(ISBLANK(A165)," ",IF(O165&gt;MASTER!$B$3/100,"SB",IF(O165&gt;MASTER!$B$4/100,"B",IF(O165&gt;MASTER!$B$5/100,"C","K"))))</f>
        <v>B</v>
      </c>
      <c r="R165" s="68" t="str">
        <f ca="1">IF(ISBLANK(B165)," ",IF(P165&gt;MASTER!$B$3/100,"SB",IF(P165&gt;MASTER!$B$4/100,"B",IF(P165&gt;MASTER!$B$5/100,"C","K"))))</f>
        <v>B</v>
      </c>
    </row>
    <row r="166" customHeight="1" spans="1:18">
      <c r="A166" s="83">
        <f ca="1">INDIRECT(ADDRESS(2+QUOTIENT(ROW()-2,COUNTA('Form Responses 1'!$1:$1)-4),1,,TRUE,"Form Responses 1"))</f>
        <v>45012.5476137963</v>
      </c>
      <c r="B166" s="68" t="str">
        <f ca="1">INDIRECT(ADDRESS(2+QUOTIENT(ROW()-2,COUNTA('Form Responses 1'!$1:$1)-4),2,,TRUE,"Form Responses 1"))</f>
        <v>normalina630@gmail.com</v>
      </c>
      <c r="C166" s="68" t="str">
        <f ca="1">INDIRECT(ADDRESS(2+QUOTIENT(ROW()-2,COUNTA('Form Responses 1'!$1:$1)-4),3,,TRUE,"Form Responses 1"))</f>
        <v>Normalina, S.Sos</v>
      </c>
      <c r="D166" s="84">
        <f ca="1">INDIRECT(ADDRESS(2+QUOTIENT(ROW()-2,COUNTA('Form Responses 1'!$1:$1)-4),4,,TRUE,"Form Responses 1"))</f>
        <v>44982</v>
      </c>
      <c r="E166" s="85">
        <f ca="1" t="shared" si="0"/>
        <v>6</v>
      </c>
      <c r="F166" s="68" t="str">
        <f ca="1">IF(ISBLANK(A166)," ",INDIRECT(ADDRESS(1,5+MOD(ROW()-2,COUNTA('Form Responses 1'!$1:$1)-4),,TRUE,"Form Responses 1")))</f>
        <v>Gedung Balai Arkiologi Lt.1 [R. Arsib]</v>
      </c>
      <c r="G166" s="68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 Balai Arkiologi Lt.1</v>
      </c>
      <c r="I166" s="86" t="str">
        <f ca="1" t="shared" si="141"/>
        <v>R. Arsib</v>
      </c>
      <c r="J166" s="86" t="str">
        <f ca="1" t="shared" si="2"/>
        <v>CLEANING SERVICE</v>
      </c>
      <c r="K166" s="86">
        <f ca="1" t="array" ref="K166">IFERROR(INDEX(MASTER!B:B,MATCH(G166,MASTER!A:A,0))/100," ")</f>
        <v>0.95</v>
      </c>
      <c r="L166" s="68">
        <f ca="1" t="shared" si="3"/>
        <v>8</v>
      </c>
      <c r="M166" s="68" t="str">
        <f ca="1" t="shared" si="4"/>
        <v>2023 - WEEK 08</v>
      </c>
      <c r="N166" s="68" t="str">
        <f ca="1" t="shared" si="5"/>
        <v>2023 - MONTH 02</v>
      </c>
      <c r="O166" s="86">
        <f ca="1" t="shared" ref="O166:P166" si="177">IFERROR(AVERAGEIF(M:M,M166,$K:$K)," ")</f>
        <v>0.95</v>
      </c>
      <c r="P166" s="86">
        <f ca="1" t="shared" si="177"/>
        <v>0.95</v>
      </c>
      <c r="Q166" s="68" t="str">
        <f ca="1">IF(ISBLANK(A166)," ",IF(O166&gt;MASTER!$B$3/100,"SB",IF(O166&gt;MASTER!$B$4/100,"B",IF(O166&gt;MASTER!$B$5/100,"C","K"))))</f>
        <v>B</v>
      </c>
      <c r="R166" s="68" t="str">
        <f ca="1">IF(ISBLANK(B166)," ",IF(P166&gt;MASTER!$B$3/100,"SB",IF(P166&gt;MASTER!$B$4/100,"B",IF(P166&gt;MASTER!$B$5/100,"C","K"))))</f>
        <v>B</v>
      </c>
    </row>
    <row r="167" customHeight="1" spans="1:18">
      <c r="A167" s="83">
        <f ca="1">INDIRECT(ADDRESS(2+QUOTIENT(ROW()-2,COUNTA('Form Responses 1'!$1:$1)-4),1,,TRUE,"Form Responses 1"))</f>
        <v>45012.5476137963</v>
      </c>
      <c r="B167" s="68" t="str">
        <f ca="1">INDIRECT(ADDRESS(2+QUOTIENT(ROW()-2,COUNTA('Form Responses 1'!$1:$1)-4),2,,TRUE,"Form Responses 1"))</f>
        <v>normalina630@gmail.com</v>
      </c>
      <c r="C167" s="68" t="str">
        <f ca="1">INDIRECT(ADDRESS(2+QUOTIENT(ROW()-2,COUNTA('Form Responses 1'!$1:$1)-4),3,,TRUE,"Form Responses 1"))</f>
        <v>Normalina, S.Sos</v>
      </c>
      <c r="D167" s="84">
        <f ca="1">INDIRECT(ADDRESS(2+QUOTIENT(ROW()-2,COUNTA('Form Responses 1'!$1:$1)-4),4,,TRUE,"Form Responses 1"))</f>
        <v>44982</v>
      </c>
      <c r="E167" s="85">
        <f ca="1" t="shared" si="0"/>
        <v>6</v>
      </c>
      <c r="F167" s="68" t="str">
        <f ca="1">IF(ISBLANK(A167)," ",INDIRECT(ADDRESS(1,5+MOD(ROW()-2,COUNTA('Form Responses 1'!$1:$1)-4),,TRUE,"Form Responses 1")))</f>
        <v>Gedung Balai Arkiologi Lt.1 [R. Arsib Keuangan]</v>
      </c>
      <c r="G167" s="68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 Balai Arkiologi Lt.1</v>
      </c>
      <c r="I167" s="86" t="str">
        <f ca="1" t="shared" si="141"/>
        <v>R. Arsib Keuangan</v>
      </c>
      <c r="J167" s="86" t="str">
        <f ca="1" t="shared" si="2"/>
        <v>CLEANING SERVICE</v>
      </c>
      <c r="K167" s="86">
        <f ca="1" t="array" ref="K167">IFERROR(INDEX(MASTER!B:B,MATCH(G167,MASTER!A:A,0))/100," ")</f>
        <v>0.95</v>
      </c>
      <c r="L167" s="68">
        <f ca="1" t="shared" si="3"/>
        <v>8</v>
      </c>
      <c r="M167" s="68" t="str">
        <f ca="1" t="shared" si="4"/>
        <v>2023 - WEEK 08</v>
      </c>
      <c r="N167" s="68" t="str">
        <f ca="1" t="shared" si="5"/>
        <v>2023 - MONTH 02</v>
      </c>
      <c r="O167" s="86">
        <f ca="1" t="shared" ref="O167:P167" si="178">IFERROR(AVERAGEIF(M:M,M167,$K:$K)," ")</f>
        <v>0.95</v>
      </c>
      <c r="P167" s="86">
        <f ca="1" t="shared" si="178"/>
        <v>0.95</v>
      </c>
      <c r="Q167" s="68" t="str">
        <f ca="1">IF(ISBLANK(A167)," ",IF(O167&gt;MASTER!$B$3/100,"SB",IF(O167&gt;MASTER!$B$4/100,"B",IF(O167&gt;MASTER!$B$5/100,"C","K"))))</f>
        <v>B</v>
      </c>
      <c r="R167" s="68" t="str">
        <f ca="1">IF(ISBLANK(B167)," ",IF(P167&gt;MASTER!$B$3/100,"SB",IF(P167&gt;MASTER!$B$4/100,"B",IF(P167&gt;MASTER!$B$5/100,"C","K"))))</f>
        <v>B</v>
      </c>
    </row>
    <row r="168" customHeight="1" spans="1:18">
      <c r="A168" s="83">
        <f ca="1">INDIRECT(ADDRESS(2+QUOTIENT(ROW()-2,COUNTA('Form Responses 1'!$1:$1)-4),1,,TRUE,"Form Responses 1"))</f>
        <v>45012.5476137963</v>
      </c>
      <c r="B168" s="68" t="str">
        <f ca="1">INDIRECT(ADDRESS(2+QUOTIENT(ROW()-2,COUNTA('Form Responses 1'!$1:$1)-4),2,,TRUE,"Form Responses 1"))</f>
        <v>normalina630@gmail.com</v>
      </c>
      <c r="C168" s="68" t="str">
        <f ca="1">INDIRECT(ADDRESS(2+QUOTIENT(ROW()-2,COUNTA('Form Responses 1'!$1:$1)-4),3,,TRUE,"Form Responses 1"))</f>
        <v>Normalina, S.Sos</v>
      </c>
      <c r="D168" s="84">
        <f ca="1">INDIRECT(ADDRESS(2+QUOTIENT(ROW()-2,COUNTA('Form Responses 1'!$1:$1)-4),4,,TRUE,"Form Responses 1"))</f>
        <v>44982</v>
      </c>
      <c r="E168" s="85">
        <f ca="1" t="shared" si="0"/>
        <v>6</v>
      </c>
      <c r="F168" s="68" t="str">
        <f ca="1">IF(ISBLANK(A168)," ",INDIRECT(ADDRESS(1,5+MOD(ROW()-2,COUNTA('Form Responses 1'!$1:$1)-4),,TRUE,"Form Responses 1")))</f>
        <v>Gedung Balai Arkiologi Lt.1 [R. Bendahara]</v>
      </c>
      <c r="G168" s="68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 Balai Arkiologi Lt.1</v>
      </c>
      <c r="I168" s="86" t="str">
        <f ca="1" t="shared" si="141"/>
        <v>R. Bendahara</v>
      </c>
      <c r="J168" s="86" t="str">
        <f ca="1" t="shared" si="2"/>
        <v>CLEANING SERVICE</v>
      </c>
      <c r="K168" s="86">
        <f ca="1" t="array" ref="K168">IFERROR(INDEX(MASTER!B:B,MATCH(G168,MASTER!A:A,0))/100," ")</f>
        <v>0.95</v>
      </c>
      <c r="L168" s="68">
        <f ca="1" t="shared" si="3"/>
        <v>8</v>
      </c>
      <c r="M168" s="68" t="str">
        <f ca="1" t="shared" si="4"/>
        <v>2023 - WEEK 08</v>
      </c>
      <c r="N168" s="68" t="str">
        <f ca="1" t="shared" si="5"/>
        <v>2023 - MONTH 02</v>
      </c>
      <c r="O168" s="86">
        <f ca="1" t="shared" ref="O168:P168" si="179">IFERROR(AVERAGEIF(M:M,M168,$K:$K)," ")</f>
        <v>0.95</v>
      </c>
      <c r="P168" s="86">
        <f ca="1" t="shared" si="179"/>
        <v>0.95</v>
      </c>
      <c r="Q168" s="68" t="str">
        <f ca="1">IF(ISBLANK(A168)," ",IF(O168&gt;MASTER!$B$3/100,"SB",IF(O168&gt;MASTER!$B$4/100,"B",IF(O168&gt;MASTER!$B$5/100,"C","K"))))</f>
        <v>B</v>
      </c>
      <c r="R168" s="68" t="str">
        <f ca="1">IF(ISBLANK(B168)," ",IF(P168&gt;MASTER!$B$3/100,"SB",IF(P168&gt;MASTER!$B$4/100,"B",IF(P168&gt;MASTER!$B$5/100,"C","K"))))</f>
        <v>B</v>
      </c>
    </row>
    <row r="169" customHeight="1" spans="1:18">
      <c r="A169" s="83">
        <f ca="1">INDIRECT(ADDRESS(2+QUOTIENT(ROW()-2,COUNTA('Form Responses 1'!$1:$1)-4),1,,TRUE,"Form Responses 1"))</f>
        <v>45012.5476137963</v>
      </c>
      <c r="B169" s="68" t="str">
        <f ca="1">INDIRECT(ADDRESS(2+QUOTIENT(ROW()-2,COUNTA('Form Responses 1'!$1:$1)-4),2,,TRUE,"Form Responses 1"))</f>
        <v>normalina630@gmail.com</v>
      </c>
      <c r="C169" s="68" t="str">
        <f ca="1">INDIRECT(ADDRESS(2+QUOTIENT(ROW()-2,COUNTA('Form Responses 1'!$1:$1)-4),3,,TRUE,"Form Responses 1"))</f>
        <v>Normalina, S.Sos</v>
      </c>
      <c r="D169" s="84">
        <f ca="1">INDIRECT(ADDRESS(2+QUOTIENT(ROW()-2,COUNTA('Form Responses 1'!$1:$1)-4),4,,TRUE,"Form Responses 1"))</f>
        <v>44982</v>
      </c>
      <c r="E169" s="85">
        <f ca="1" t="shared" si="0"/>
        <v>6</v>
      </c>
      <c r="F169" s="68" t="str">
        <f ca="1">IF(ISBLANK(A169)," ",INDIRECT(ADDRESS(1,5+MOD(ROW()-2,COUNTA('Form Responses 1'!$1:$1)-4),,TRUE,"Form Responses 1")))</f>
        <v>Gedung Balai Arkiologi Lt.1 [R. Perpustakaan]</v>
      </c>
      <c r="G169" s="68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 Balai Arkiologi Lt.1</v>
      </c>
      <c r="I169" s="86" t="str">
        <f ca="1" t="shared" si="141"/>
        <v>R. Perpustakaan</v>
      </c>
      <c r="J169" s="86" t="str">
        <f ca="1" t="shared" si="2"/>
        <v>CLEANING SERVICE</v>
      </c>
      <c r="K169" s="86">
        <f ca="1" t="array" ref="K169">IFERROR(INDEX(MASTER!B:B,MATCH(G169,MASTER!A:A,0))/100," ")</f>
        <v>0.95</v>
      </c>
      <c r="L169" s="68">
        <f ca="1" t="shared" si="3"/>
        <v>8</v>
      </c>
      <c r="M169" s="68" t="str">
        <f ca="1" t="shared" si="4"/>
        <v>2023 - WEEK 08</v>
      </c>
      <c r="N169" s="68" t="str">
        <f ca="1" t="shared" si="5"/>
        <v>2023 - MONTH 02</v>
      </c>
      <c r="O169" s="86">
        <f ca="1" t="shared" ref="O169:P169" si="180">IFERROR(AVERAGEIF(M:M,M169,$K:$K)," ")</f>
        <v>0.95</v>
      </c>
      <c r="P169" s="86">
        <f ca="1" t="shared" si="180"/>
        <v>0.95</v>
      </c>
      <c r="Q169" s="68" t="str">
        <f ca="1">IF(ISBLANK(A169)," ",IF(O169&gt;MASTER!$B$3/100,"SB",IF(O169&gt;MASTER!$B$4/100,"B",IF(O169&gt;MASTER!$B$5/100,"C","K"))))</f>
        <v>B</v>
      </c>
      <c r="R169" s="68" t="str">
        <f ca="1">IF(ISBLANK(B169)," ",IF(P169&gt;MASTER!$B$3/100,"SB",IF(P169&gt;MASTER!$B$4/100,"B",IF(P169&gt;MASTER!$B$5/100,"C","K"))))</f>
        <v>B</v>
      </c>
    </row>
    <row r="170" customHeight="1" spans="1:18">
      <c r="A170" s="83">
        <f ca="1">INDIRECT(ADDRESS(2+QUOTIENT(ROW()-2,COUNTA('Form Responses 1'!$1:$1)-4),1,,TRUE,"Form Responses 1"))</f>
        <v>45012.5476137963</v>
      </c>
      <c r="B170" s="68" t="str">
        <f ca="1">INDIRECT(ADDRESS(2+QUOTIENT(ROW()-2,COUNTA('Form Responses 1'!$1:$1)-4),2,,TRUE,"Form Responses 1"))</f>
        <v>normalina630@gmail.com</v>
      </c>
      <c r="C170" s="68" t="str">
        <f ca="1">INDIRECT(ADDRESS(2+QUOTIENT(ROW()-2,COUNTA('Form Responses 1'!$1:$1)-4),3,,TRUE,"Form Responses 1"))</f>
        <v>Normalina, S.Sos</v>
      </c>
      <c r="D170" s="84">
        <f ca="1">INDIRECT(ADDRESS(2+QUOTIENT(ROW()-2,COUNTA('Form Responses 1'!$1:$1)-4),4,,TRUE,"Form Responses 1"))</f>
        <v>44982</v>
      </c>
      <c r="E170" s="85">
        <f ca="1" t="shared" si="0"/>
        <v>6</v>
      </c>
      <c r="F170" s="68" t="str">
        <f ca="1">IF(ISBLANK(A170)," ",INDIRECT(ADDRESS(1,5+MOD(ROW()-2,COUNTA('Form Responses 1'!$1:$1)-4),,TRUE,"Form Responses 1")))</f>
        <v>Gedung Balai Arkiologi Lt.1 [R. Laktasi &amp; Daicare]</v>
      </c>
      <c r="G170" s="68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 Balai Arkiologi Lt.1</v>
      </c>
      <c r="I170" s="86" t="str">
        <f ca="1" t="shared" si="141"/>
        <v>R. Laktasi &amp; Daicare</v>
      </c>
      <c r="J170" s="86" t="str">
        <f ca="1" t="shared" si="2"/>
        <v>CLEANING SERVICE</v>
      </c>
      <c r="K170" s="86">
        <f ca="1" t="array" ref="K170">IFERROR(INDEX(MASTER!B:B,MATCH(G170,MASTER!A:A,0))/100," ")</f>
        <v>0.95</v>
      </c>
      <c r="L170" s="68">
        <f ca="1" t="shared" si="3"/>
        <v>8</v>
      </c>
      <c r="M170" s="68" t="str">
        <f ca="1" t="shared" si="4"/>
        <v>2023 - WEEK 08</v>
      </c>
      <c r="N170" s="68" t="str">
        <f ca="1" t="shared" si="5"/>
        <v>2023 - MONTH 02</v>
      </c>
      <c r="O170" s="86">
        <f ca="1" t="shared" ref="O170:P170" si="181">IFERROR(AVERAGEIF(M:M,M170,$K:$K)," ")</f>
        <v>0.95</v>
      </c>
      <c r="P170" s="86">
        <f ca="1" t="shared" si="181"/>
        <v>0.95</v>
      </c>
      <c r="Q170" s="68" t="str">
        <f ca="1">IF(ISBLANK(A170)," ",IF(O170&gt;MASTER!$B$3/100,"SB",IF(O170&gt;MASTER!$B$4/100,"B",IF(O170&gt;MASTER!$B$5/100,"C","K"))))</f>
        <v>B</v>
      </c>
      <c r="R170" s="68" t="str">
        <f ca="1">IF(ISBLANK(B170)," ",IF(P170&gt;MASTER!$B$3/100,"SB",IF(P170&gt;MASTER!$B$4/100,"B",IF(P170&gt;MASTER!$B$5/100,"C","K"))))</f>
        <v>B</v>
      </c>
    </row>
    <row r="171" customHeight="1" spans="1:18">
      <c r="A171" s="83">
        <f ca="1">INDIRECT(ADDRESS(2+QUOTIENT(ROW()-2,COUNTA('Form Responses 1'!$1:$1)-4),1,,TRUE,"Form Responses 1"))</f>
        <v>45012.5476137963</v>
      </c>
      <c r="B171" s="68" t="str">
        <f ca="1">INDIRECT(ADDRESS(2+QUOTIENT(ROW()-2,COUNTA('Form Responses 1'!$1:$1)-4),2,,TRUE,"Form Responses 1"))</f>
        <v>normalina630@gmail.com</v>
      </c>
      <c r="C171" s="68" t="str">
        <f ca="1">INDIRECT(ADDRESS(2+QUOTIENT(ROW()-2,COUNTA('Form Responses 1'!$1:$1)-4),3,,TRUE,"Form Responses 1"))</f>
        <v>Normalina, S.Sos</v>
      </c>
      <c r="D171" s="84">
        <f ca="1">INDIRECT(ADDRESS(2+QUOTIENT(ROW()-2,COUNTA('Form Responses 1'!$1:$1)-4),4,,TRUE,"Form Responses 1"))</f>
        <v>44982</v>
      </c>
      <c r="E171" s="85">
        <f ca="1" t="shared" si="0"/>
        <v>6</v>
      </c>
      <c r="F171" s="68" t="str">
        <f ca="1">IF(ISBLANK(A171)," ",INDIRECT(ADDRESS(1,5+MOD(ROW()-2,COUNTA('Form Responses 1'!$1:$1)-4),,TRUE,"Form Responses 1")))</f>
        <v>Gedung Balai Arkiologi Lt.1 [R. Artepak]</v>
      </c>
      <c r="G171" s="68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 Balai Arkiologi Lt.1</v>
      </c>
      <c r="I171" s="86" t="str">
        <f ca="1" t="shared" si="141"/>
        <v>R. Artepak</v>
      </c>
      <c r="J171" s="86" t="str">
        <f ca="1" t="shared" si="2"/>
        <v>CLEANING SERVICE</v>
      </c>
      <c r="K171" s="86">
        <f ca="1" t="array" ref="K171">IFERROR(INDEX(MASTER!B:B,MATCH(G171,MASTER!A:A,0))/100," ")</f>
        <v>0.95</v>
      </c>
      <c r="L171" s="68">
        <f ca="1" t="shared" si="3"/>
        <v>8</v>
      </c>
      <c r="M171" s="68" t="str">
        <f ca="1" t="shared" si="4"/>
        <v>2023 - WEEK 08</v>
      </c>
      <c r="N171" s="68" t="str">
        <f ca="1" t="shared" si="5"/>
        <v>2023 - MONTH 02</v>
      </c>
      <c r="O171" s="86">
        <f ca="1" t="shared" ref="O171:P171" si="182">IFERROR(AVERAGEIF(M:M,M171,$K:$K)," ")</f>
        <v>0.95</v>
      </c>
      <c r="P171" s="86">
        <f ca="1" t="shared" si="182"/>
        <v>0.95</v>
      </c>
      <c r="Q171" s="68" t="str">
        <f ca="1">IF(ISBLANK(A171)," ",IF(O171&gt;MASTER!$B$3/100,"SB",IF(O171&gt;MASTER!$B$4/100,"B",IF(O171&gt;MASTER!$B$5/100,"C","K"))))</f>
        <v>B</v>
      </c>
      <c r="R171" s="68" t="str">
        <f ca="1">IF(ISBLANK(B171)," ",IF(P171&gt;MASTER!$B$3/100,"SB",IF(P171&gt;MASTER!$B$4/100,"B",IF(P171&gt;MASTER!$B$5/100,"C","K"))))</f>
        <v>B</v>
      </c>
    </row>
    <row r="172" customHeight="1" spans="1:18">
      <c r="A172" s="83">
        <f ca="1">INDIRECT(ADDRESS(2+QUOTIENT(ROW()-2,COUNTA('Form Responses 1'!$1:$1)-4),1,,TRUE,"Form Responses 1"))</f>
        <v>45012.5476137963</v>
      </c>
      <c r="B172" s="68" t="str">
        <f ca="1">INDIRECT(ADDRESS(2+QUOTIENT(ROW()-2,COUNTA('Form Responses 1'!$1:$1)-4),2,,TRUE,"Form Responses 1"))</f>
        <v>normalina630@gmail.com</v>
      </c>
      <c r="C172" s="68" t="str">
        <f ca="1">INDIRECT(ADDRESS(2+QUOTIENT(ROW()-2,COUNTA('Form Responses 1'!$1:$1)-4),3,,TRUE,"Form Responses 1"))</f>
        <v>Normalina, S.Sos</v>
      </c>
      <c r="D172" s="84">
        <f ca="1">INDIRECT(ADDRESS(2+QUOTIENT(ROW()-2,COUNTA('Form Responses 1'!$1:$1)-4),4,,TRUE,"Form Responses 1"))</f>
        <v>44982</v>
      </c>
      <c r="E172" s="85">
        <f ca="1" t="shared" si="0"/>
        <v>6</v>
      </c>
      <c r="F172" s="68" t="str">
        <f ca="1">IF(ISBLANK(A172)," ",INDIRECT(ADDRESS(1,5+MOD(ROW()-2,COUNTA('Form Responses 1'!$1:$1)-4),,TRUE,"Form Responses 1")))</f>
        <v>Gedung Balai Arkiologi Lt.1 [R. Lap / Analis]</v>
      </c>
      <c r="G172" s="68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 Balai Arkiologi Lt.1</v>
      </c>
      <c r="I172" s="86" t="str">
        <f ca="1" t="shared" si="141"/>
        <v>R. Lap / Analis</v>
      </c>
      <c r="J172" s="86" t="str">
        <f ca="1" t="shared" si="2"/>
        <v>CLEANING SERVICE</v>
      </c>
      <c r="K172" s="86">
        <f ca="1" t="array" ref="K172">IFERROR(INDEX(MASTER!B:B,MATCH(G172,MASTER!A:A,0))/100," ")</f>
        <v>0.95</v>
      </c>
      <c r="L172" s="68">
        <f ca="1" t="shared" si="3"/>
        <v>8</v>
      </c>
      <c r="M172" s="68" t="str">
        <f ca="1" t="shared" si="4"/>
        <v>2023 - WEEK 08</v>
      </c>
      <c r="N172" s="68" t="str">
        <f ca="1" t="shared" si="5"/>
        <v>2023 - MONTH 02</v>
      </c>
      <c r="O172" s="86">
        <f ca="1" t="shared" ref="O172:P172" si="183">IFERROR(AVERAGEIF(M:M,M172,$K:$K)," ")</f>
        <v>0.95</v>
      </c>
      <c r="P172" s="86">
        <f ca="1" t="shared" si="183"/>
        <v>0.95</v>
      </c>
      <c r="Q172" s="68" t="str">
        <f ca="1">IF(ISBLANK(A172)," ",IF(O172&gt;MASTER!$B$3/100,"SB",IF(O172&gt;MASTER!$B$4/100,"B",IF(O172&gt;MASTER!$B$5/100,"C","K"))))</f>
        <v>B</v>
      </c>
      <c r="R172" s="68" t="str">
        <f ca="1">IF(ISBLANK(B172)," ",IF(P172&gt;MASTER!$B$3/100,"SB",IF(P172&gt;MASTER!$B$4/100,"B",IF(P172&gt;MASTER!$B$5/100,"C","K"))))</f>
        <v>B</v>
      </c>
    </row>
    <row r="173" customHeight="1" spans="1:18">
      <c r="A173" s="83">
        <f ca="1">INDIRECT(ADDRESS(2+QUOTIENT(ROW()-2,COUNTA('Form Responses 1'!$1:$1)-4),1,,TRUE,"Form Responses 1"))</f>
        <v>45012.5476137963</v>
      </c>
      <c r="B173" s="68" t="str">
        <f ca="1">INDIRECT(ADDRESS(2+QUOTIENT(ROW()-2,COUNTA('Form Responses 1'!$1:$1)-4),2,,TRUE,"Form Responses 1"))</f>
        <v>normalina630@gmail.com</v>
      </c>
      <c r="C173" s="68" t="str">
        <f ca="1">INDIRECT(ADDRESS(2+QUOTIENT(ROW()-2,COUNTA('Form Responses 1'!$1:$1)-4),3,,TRUE,"Form Responses 1"))</f>
        <v>Normalina, S.Sos</v>
      </c>
      <c r="D173" s="84">
        <f ca="1">INDIRECT(ADDRESS(2+QUOTIENT(ROW()-2,COUNTA('Form Responses 1'!$1:$1)-4),4,,TRUE,"Form Responses 1"))</f>
        <v>44982</v>
      </c>
      <c r="E173" s="85">
        <f ca="1" t="shared" si="0"/>
        <v>6</v>
      </c>
      <c r="F173" s="68" t="str">
        <f ca="1">IF(ISBLANK(A173)," ",INDIRECT(ADDRESS(1,5+MOD(ROW()-2,COUNTA('Form Responses 1'!$1:$1)-4),,TRUE,"Form Responses 1")))</f>
        <v>Gedung Balai Arkiologi Lt.1 [Mushollah]</v>
      </c>
      <c r="G173" s="68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 Balai Arkiologi Lt.1</v>
      </c>
      <c r="I173" s="86" t="str">
        <f ca="1" t="shared" si="141"/>
        <v>Mushollah</v>
      </c>
      <c r="J173" s="86" t="str">
        <f ca="1" t="shared" si="2"/>
        <v>CLEANING SERVICE</v>
      </c>
      <c r="K173" s="86">
        <f ca="1" t="array" ref="K173">IFERROR(INDEX(MASTER!B:B,MATCH(G173,MASTER!A:A,0))/100," ")</f>
        <v>0.95</v>
      </c>
      <c r="L173" s="68">
        <f ca="1" t="shared" si="3"/>
        <v>8</v>
      </c>
      <c r="M173" s="68" t="str">
        <f ca="1" t="shared" si="4"/>
        <v>2023 - WEEK 08</v>
      </c>
      <c r="N173" s="68" t="str">
        <f ca="1" t="shared" si="5"/>
        <v>2023 - MONTH 02</v>
      </c>
      <c r="O173" s="86">
        <f ca="1" t="shared" ref="O173:P173" si="184">IFERROR(AVERAGEIF(M:M,M173,$K:$K)," ")</f>
        <v>0.95</v>
      </c>
      <c r="P173" s="86">
        <f ca="1" t="shared" si="184"/>
        <v>0.95</v>
      </c>
      <c r="Q173" s="68" t="str">
        <f ca="1">IF(ISBLANK(A173)," ",IF(O173&gt;MASTER!$B$3/100,"SB",IF(O173&gt;MASTER!$B$4/100,"B",IF(O173&gt;MASTER!$B$5/100,"C","K"))))</f>
        <v>B</v>
      </c>
      <c r="R173" s="68" t="str">
        <f ca="1">IF(ISBLANK(B173)," ",IF(P173&gt;MASTER!$B$3/100,"SB",IF(P173&gt;MASTER!$B$4/100,"B",IF(P173&gt;MASTER!$B$5/100,"C","K"))))</f>
        <v>B</v>
      </c>
    </row>
    <row r="174" customHeight="1" spans="1:18">
      <c r="A174" s="83">
        <f ca="1">INDIRECT(ADDRESS(2+QUOTIENT(ROW()-2,COUNTA('Form Responses 1'!$1:$1)-4),1,,TRUE,"Form Responses 1"))</f>
        <v>45012.5476137963</v>
      </c>
      <c r="B174" s="68" t="str">
        <f ca="1">INDIRECT(ADDRESS(2+QUOTIENT(ROW()-2,COUNTA('Form Responses 1'!$1:$1)-4),2,,TRUE,"Form Responses 1"))</f>
        <v>normalina630@gmail.com</v>
      </c>
      <c r="C174" s="68" t="str">
        <f ca="1">INDIRECT(ADDRESS(2+QUOTIENT(ROW()-2,COUNTA('Form Responses 1'!$1:$1)-4),3,,TRUE,"Form Responses 1"))</f>
        <v>Normalina, S.Sos</v>
      </c>
      <c r="D174" s="84">
        <f ca="1">INDIRECT(ADDRESS(2+QUOTIENT(ROW()-2,COUNTA('Form Responses 1'!$1:$1)-4),4,,TRUE,"Form Responses 1"))</f>
        <v>44982</v>
      </c>
      <c r="E174" s="85">
        <f ca="1" t="shared" si="0"/>
        <v>6</v>
      </c>
      <c r="F174" s="68" t="str">
        <f ca="1">IF(ISBLANK(A174)," ",INDIRECT(ADDRESS(1,5+MOD(ROW()-2,COUNTA('Form Responses 1'!$1:$1)-4),,TRUE,"Form Responses 1")))</f>
        <v>Gedung Balai Arkiologi Lt.1 [Pantry]</v>
      </c>
      <c r="G174" s="68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 Balai Arkiologi Lt.1</v>
      </c>
      <c r="I174" s="86" t="str">
        <f ca="1" t="shared" si="141"/>
        <v>Pantry</v>
      </c>
      <c r="J174" s="86" t="str">
        <f ca="1" t="shared" si="2"/>
        <v>CLEANING SERVICE</v>
      </c>
      <c r="K174" s="86">
        <f ca="1" t="array" ref="K174">IFERROR(INDEX(MASTER!B:B,MATCH(G174,MASTER!A:A,0))/100," ")</f>
        <v>0.95</v>
      </c>
      <c r="L174" s="68">
        <f ca="1" t="shared" si="3"/>
        <v>8</v>
      </c>
      <c r="M174" s="68" t="str">
        <f ca="1" t="shared" si="4"/>
        <v>2023 - WEEK 08</v>
      </c>
      <c r="N174" s="68" t="str">
        <f ca="1" t="shared" si="5"/>
        <v>2023 - MONTH 02</v>
      </c>
      <c r="O174" s="86">
        <f ca="1" t="shared" ref="O174:P174" si="185">IFERROR(AVERAGEIF(M:M,M174,$K:$K)," ")</f>
        <v>0.95</v>
      </c>
      <c r="P174" s="86">
        <f ca="1" t="shared" si="185"/>
        <v>0.95</v>
      </c>
      <c r="Q174" s="68" t="str">
        <f ca="1">IF(ISBLANK(A174)," ",IF(O174&gt;MASTER!$B$3/100,"SB",IF(O174&gt;MASTER!$B$4/100,"B",IF(O174&gt;MASTER!$B$5/100,"C","K"))))</f>
        <v>B</v>
      </c>
      <c r="R174" s="68" t="str">
        <f ca="1">IF(ISBLANK(B174)," ",IF(P174&gt;MASTER!$B$3/100,"SB",IF(P174&gt;MASTER!$B$4/100,"B",IF(P174&gt;MASTER!$B$5/100,"C","K"))))</f>
        <v>B</v>
      </c>
    </row>
    <row r="175" customHeight="1" spans="1:18">
      <c r="A175" s="83">
        <f ca="1">INDIRECT(ADDRESS(2+QUOTIENT(ROW()-2,COUNTA('Form Responses 1'!$1:$1)-4),1,,TRUE,"Form Responses 1"))</f>
        <v>45012.5476137963</v>
      </c>
      <c r="B175" s="68" t="str">
        <f ca="1">INDIRECT(ADDRESS(2+QUOTIENT(ROW()-2,COUNTA('Form Responses 1'!$1:$1)-4),2,,TRUE,"Form Responses 1"))</f>
        <v>normalina630@gmail.com</v>
      </c>
      <c r="C175" s="68" t="str">
        <f ca="1">INDIRECT(ADDRESS(2+QUOTIENT(ROW()-2,COUNTA('Form Responses 1'!$1:$1)-4),3,,TRUE,"Form Responses 1"))</f>
        <v>Normalina, S.Sos</v>
      </c>
      <c r="D175" s="84">
        <f ca="1">INDIRECT(ADDRESS(2+QUOTIENT(ROW()-2,COUNTA('Form Responses 1'!$1:$1)-4),4,,TRUE,"Form Responses 1"))</f>
        <v>44982</v>
      </c>
      <c r="E175" s="85">
        <f ca="1" t="shared" si="0"/>
        <v>6</v>
      </c>
      <c r="F175" s="68" t="str">
        <f ca="1">IF(ISBLANK(A175)," ",INDIRECT(ADDRESS(1,5+MOD(ROW()-2,COUNTA('Form Responses 1'!$1:$1)-4),,TRUE,"Form Responses 1")))</f>
        <v>Gedung Balai Arkiologi Lt.1 [Toilet Pria / Wanita &amp; Disabilitas]</v>
      </c>
      <c r="G175" s="68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 Balai Arkiologi Lt.1</v>
      </c>
      <c r="I175" s="86" t="str">
        <f ca="1" t="shared" si="141"/>
        <v>Toilet Pria / Wanita &amp; Disabilitas</v>
      </c>
      <c r="J175" s="86" t="str">
        <f ca="1" t="shared" si="2"/>
        <v>CLEANING SERVICE</v>
      </c>
      <c r="K175" s="86">
        <f ca="1" t="array" ref="K175">IFERROR(INDEX(MASTER!B:B,MATCH(G175,MASTER!A:A,0))/100," ")</f>
        <v>0.95</v>
      </c>
      <c r="L175" s="68">
        <f ca="1" t="shared" si="3"/>
        <v>8</v>
      </c>
      <c r="M175" s="68" t="str">
        <f ca="1" t="shared" si="4"/>
        <v>2023 - WEEK 08</v>
      </c>
      <c r="N175" s="68" t="str">
        <f ca="1" t="shared" si="5"/>
        <v>2023 - MONTH 02</v>
      </c>
      <c r="O175" s="86">
        <f ca="1" t="shared" ref="O175:P175" si="186">IFERROR(AVERAGEIF(M:M,M175,$K:$K)," ")</f>
        <v>0.95</v>
      </c>
      <c r="P175" s="86">
        <f ca="1" t="shared" si="186"/>
        <v>0.95</v>
      </c>
      <c r="Q175" s="68" t="str">
        <f ca="1">IF(ISBLANK(A175)," ",IF(O175&gt;MASTER!$B$3/100,"SB",IF(O175&gt;MASTER!$B$4/100,"B",IF(O175&gt;MASTER!$B$5/100,"C","K"))))</f>
        <v>B</v>
      </c>
      <c r="R175" s="68" t="str">
        <f ca="1">IF(ISBLANK(B175)," ",IF(P175&gt;MASTER!$B$3/100,"SB",IF(P175&gt;MASTER!$B$4/100,"B",IF(P175&gt;MASTER!$B$5/100,"C","K"))))</f>
        <v>B</v>
      </c>
    </row>
    <row r="176" customHeight="1" spans="1:18">
      <c r="A176" s="83">
        <f ca="1">INDIRECT(ADDRESS(2+QUOTIENT(ROW()-2,COUNTA('Form Responses 1'!$1:$1)-4),1,,TRUE,"Form Responses 1"))</f>
        <v>45012.5476137963</v>
      </c>
      <c r="B176" s="68" t="str">
        <f ca="1">INDIRECT(ADDRESS(2+QUOTIENT(ROW()-2,COUNTA('Form Responses 1'!$1:$1)-4),2,,TRUE,"Form Responses 1"))</f>
        <v>normalina630@gmail.com</v>
      </c>
      <c r="C176" s="68" t="str">
        <f ca="1">INDIRECT(ADDRESS(2+QUOTIENT(ROW()-2,COUNTA('Form Responses 1'!$1:$1)-4),3,,TRUE,"Form Responses 1"))</f>
        <v>Normalina, S.Sos</v>
      </c>
      <c r="D176" s="84">
        <f ca="1">INDIRECT(ADDRESS(2+QUOTIENT(ROW()-2,COUNTA('Form Responses 1'!$1:$1)-4),4,,TRUE,"Form Responses 1"))</f>
        <v>44982</v>
      </c>
      <c r="E176" s="85">
        <f ca="1" t="shared" si="0"/>
        <v>6</v>
      </c>
      <c r="F176" s="68" t="str">
        <f ca="1">IF(ISBLANK(A176)," ",INDIRECT(ADDRESS(1,5+MOD(ROW()-2,COUNTA('Form Responses 1'!$1:$1)-4),,TRUE,"Form Responses 1")))</f>
        <v>Halaman [Taman ]</v>
      </c>
      <c r="G176" s="68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Halaman</v>
      </c>
      <c r="I176" s="86" t="str">
        <f ca="1" t="shared" si="141"/>
        <v>Taman </v>
      </c>
      <c r="J176" s="86" t="str">
        <f ca="1" t="shared" si="2"/>
        <v>CLEANING SERVICE</v>
      </c>
      <c r="K176" s="86">
        <f ca="1" t="array" ref="K176">IFERROR(INDEX(MASTER!B:B,MATCH(G176,MASTER!A:A,0))/100," ")</f>
        <v>0.95</v>
      </c>
      <c r="L176" s="68">
        <f ca="1" t="shared" si="3"/>
        <v>8</v>
      </c>
      <c r="M176" s="68" t="str">
        <f ca="1" t="shared" si="4"/>
        <v>2023 - WEEK 08</v>
      </c>
      <c r="N176" s="68" t="str">
        <f ca="1" t="shared" si="5"/>
        <v>2023 - MONTH 02</v>
      </c>
      <c r="O176" s="86">
        <f ca="1" t="shared" ref="O176:P176" si="187">IFERROR(AVERAGEIF(M:M,M176,$K:$K)," ")</f>
        <v>0.95</v>
      </c>
      <c r="P176" s="86">
        <f ca="1" t="shared" si="187"/>
        <v>0.95</v>
      </c>
      <c r="Q176" s="68" t="str">
        <f ca="1">IF(ISBLANK(A176)," ",IF(O176&gt;MASTER!$B$3/100,"SB",IF(O176&gt;MASTER!$B$4/100,"B",IF(O176&gt;MASTER!$B$5/100,"C","K"))))</f>
        <v>B</v>
      </c>
      <c r="R176" s="68" t="str">
        <f ca="1">IF(ISBLANK(B176)," ",IF(P176&gt;MASTER!$B$3/100,"SB",IF(P176&gt;MASTER!$B$4/100,"B",IF(P176&gt;MASTER!$B$5/100,"C","K"))))</f>
        <v>B</v>
      </c>
    </row>
    <row r="177" customHeight="1" spans="1:18">
      <c r="A177" s="83">
        <f ca="1">INDIRECT(ADDRESS(2+QUOTIENT(ROW()-2,COUNTA('Form Responses 1'!$1:$1)-4),1,,TRUE,"Form Responses 1"))</f>
        <v>45012.5476137963</v>
      </c>
      <c r="B177" s="68" t="str">
        <f ca="1">INDIRECT(ADDRESS(2+QUOTIENT(ROW()-2,COUNTA('Form Responses 1'!$1:$1)-4),2,,TRUE,"Form Responses 1"))</f>
        <v>normalina630@gmail.com</v>
      </c>
      <c r="C177" s="68" t="str">
        <f ca="1">INDIRECT(ADDRESS(2+QUOTIENT(ROW()-2,COUNTA('Form Responses 1'!$1:$1)-4),3,,TRUE,"Form Responses 1"))</f>
        <v>Normalina, S.Sos</v>
      </c>
      <c r="D177" s="84">
        <f ca="1">INDIRECT(ADDRESS(2+QUOTIENT(ROW()-2,COUNTA('Form Responses 1'!$1:$1)-4),4,,TRUE,"Form Responses 1"))</f>
        <v>44982</v>
      </c>
      <c r="E177" s="85">
        <f ca="1" t="shared" si="0"/>
        <v>6</v>
      </c>
      <c r="F177" s="68" t="str">
        <f ca="1">IF(ISBLANK(A177)," ",INDIRECT(ADDRESS(1,5+MOD(ROW()-2,COUNTA('Form Responses 1'!$1:$1)-4),,TRUE,"Form Responses 1")))</f>
        <v>Halaman [Parkir Motor ]</v>
      </c>
      <c r="G177" s="68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Halaman</v>
      </c>
      <c r="I177" s="86" t="str">
        <f ca="1" t="shared" si="141"/>
        <v>Parkir Motor </v>
      </c>
      <c r="J177" s="86" t="str">
        <f ca="1" t="shared" si="2"/>
        <v>CLEANING SERVICE</v>
      </c>
      <c r="K177" s="86">
        <f ca="1" t="array" ref="K177">IFERROR(INDEX(MASTER!B:B,MATCH(G177,MASTER!A:A,0))/100," ")</f>
        <v>0.95</v>
      </c>
      <c r="L177" s="68">
        <f ca="1" t="shared" si="3"/>
        <v>8</v>
      </c>
      <c r="M177" s="68" t="str">
        <f ca="1" t="shared" si="4"/>
        <v>2023 - WEEK 08</v>
      </c>
      <c r="N177" s="68" t="str">
        <f ca="1" t="shared" si="5"/>
        <v>2023 - MONTH 02</v>
      </c>
      <c r="O177" s="86">
        <f ca="1" t="shared" ref="O177:P177" si="188">IFERROR(AVERAGEIF(M:M,M177,$K:$K)," ")</f>
        <v>0.95</v>
      </c>
      <c r="P177" s="86">
        <f ca="1" t="shared" si="188"/>
        <v>0.95</v>
      </c>
      <c r="Q177" s="68" t="str">
        <f ca="1">IF(ISBLANK(A177)," ",IF(O177&gt;MASTER!$B$3/100,"SB",IF(O177&gt;MASTER!$B$4/100,"B",IF(O177&gt;MASTER!$B$5/100,"C","K"))))</f>
        <v>B</v>
      </c>
      <c r="R177" s="68" t="str">
        <f ca="1">IF(ISBLANK(B177)," ",IF(P177&gt;MASTER!$B$3/100,"SB",IF(P177&gt;MASTER!$B$4/100,"B",IF(P177&gt;MASTER!$B$5/100,"C","K"))))</f>
        <v>B</v>
      </c>
    </row>
    <row r="178" customHeight="1" spans="1:18">
      <c r="A178" s="83">
        <f ca="1">INDIRECT(ADDRESS(2+QUOTIENT(ROW()-2,COUNTA('Form Responses 1'!$1:$1)-4),1,,TRUE,"Form Responses 1"))</f>
        <v>45012.5476137963</v>
      </c>
      <c r="B178" s="68" t="str">
        <f ca="1">INDIRECT(ADDRESS(2+QUOTIENT(ROW()-2,COUNTA('Form Responses 1'!$1:$1)-4),2,,TRUE,"Form Responses 1"))</f>
        <v>normalina630@gmail.com</v>
      </c>
      <c r="C178" s="68" t="str">
        <f ca="1">INDIRECT(ADDRESS(2+QUOTIENT(ROW()-2,COUNTA('Form Responses 1'!$1:$1)-4),3,,TRUE,"Form Responses 1"))</f>
        <v>Normalina, S.Sos</v>
      </c>
      <c r="D178" s="84">
        <f ca="1">INDIRECT(ADDRESS(2+QUOTIENT(ROW()-2,COUNTA('Form Responses 1'!$1:$1)-4),4,,TRUE,"Form Responses 1"))</f>
        <v>44982</v>
      </c>
      <c r="E178" s="85">
        <f ca="1" t="shared" si="0"/>
        <v>6</v>
      </c>
      <c r="F178" s="68" t="str">
        <f ca="1">IF(ISBLANK(A178)," ",INDIRECT(ADDRESS(1,5+MOD(ROW()-2,COUNTA('Form Responses 1'!$1:$1)-4),,TRUE,"Form Responses 1")))</f>
        <v>Halaman [Parkir Mobil]</v>
      </c>
      <c r="G178" s="68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Halaman</v>
      </c>
      <c r="I178" s="86" t="str">
        <f ca="1" t="shared" si="141"/>
        <v>Parkir Mobil</v>
      </c>
      <c r="J178" s="86" t="str">
        <f ca="1" t="shared" si="2"/>
        <v>CLEANING SERVICE</v>
      </c>
      <c r="K178" s="86">
        <f ca="1" t="array" ref="K178">IFERROR(INDEX(MASTER!B:B,MATCH(G178,MASTER!A:A,0))/100," ")</f>
        <v>0.95</v>
      </c>
      <c r="L178" s="68">
        <f ca="1" t="shared" si="3"/>
        <v>8</v>
      </c>
      <c r="M178" s="68" t="str">
        <f ca="1" t="shared" si="4"/>
        <v>2023 - WEEK 08</v>
      </c>
      <c r="N178" s="68" t="str">
        <f ca="1" t="shared" si="5"/>
        <v>2023 - MONTH 02</v>
      </c>
      <c r="O178" s="86">
        <f ca="1" t="shared" ref="O178:P178" si="189">IFERROR(AVERAGEIF(M:M,M178,$K:$K)," ")</f>
        <v>0.95</v>
      </c>
      <c r="P178" s="86">
        <f ca="1" t="shared" si="189"/>
        <v>0.95</v>
      </c>
      <c r="Q178" s="68" t="str">
        <f ca="1">IF(ISBLANK(A178)," ",IF(O178&gt;MASTER!$B$3/100,"SB",IF(O178&gt;MASTER!$B$4/100,"B",IF(O178&gt;MASTER!$B$5/100,"C","K"))))</f>
        <v>B</v>
      </c>
      <c r="R178" s="68" t="str">
        <f ca="1">IF(ISBLANK(B178)," ",IF(P178&gt;MASTER!$B$3/100,"SB",IF(P178&gt;MASTER!$B$4/100,"B",IF(P178&gt;MASTER!$B$5/100,"C","K"))))</f>
        <v>B</v>
      </c>
    </row>
    <row r="179" customHeight="1" spans="1:18">
      <c r="A179" s="83">
        <f ca="1">INDIRECT(ADDRESS(2+QUOTIENT(ROW()-2,COUNTA('Form Responses 1'!$1:$1)-4),1,,TRUE,"Form Responses 1"))</f>
        <v>45012.5476137963</v>
      </c>
      <c r="B179" s="68" t="str">
        <f ca="1">INDIRECT(ADDRESS(2+QUOTIENT(ROW()-2,COUNTA('Form Responses 1'!$1:$1)-4),2,,TRUE,"Form Responses 1"))</f>
        <v>normalina630@gmail.com</v>
      </c>
      <c r="C179" s="68" t="str">
        <f ca="1">INDIRECT(ADDRESS(2+QUOTIENT(ROW()-2,COUNTA('Form Responses 1'!$1:$1)-4),3,,TRUE,"Form Responses 1"))</f>
        <v>Normalina, S.Sos</v>
      </c>
      <c r="D179" s="84">
        <f ca="1">INDIRECT(ADDRESS(2+QUOTIENT(ROW()-2,COUNTA('Form Responses 1'!$1:$1)-4),4,,TRUE,"Form Responses 1"))</f>
        <v>44982</v>
      </c>
      <c r="E179" s="85">
        <f ca="1" t="shared" si="0"/>
        <v>6</v>
      </c>
      <c r="F179" s="68" t="str">
        <f ca="1">IF(ISBLANK(A179)," ",INDIRECT(ADDRESS(1,5+MOD(ROW()-2,COUNTA('Form Responses 1'!$1:$1)-4),,TRUE,"Form Responses 1")))</f>
        <v>Halaman [Halaman depan]</v>
      </c>
      <c r="G179" s="68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Halaman</v>
      </c>
      <c r="I179" s="86" t="str">
        <f ca="1" t="shared" si="141"/>
        <v>Halaman depan</v>
      </c>
      <c r="J179" s="86" t="str">
        <f ca="1" t="shared" si="2"/>
        <v>CLEANING SERVICE</v>
      </c>
      <c r="K179" s="86">
        <f ca="1" t="array" ref="K179">IFERROR(INDEX(MASTER!B:B,MATCH(G179,MASTER!A:A,0))/100," ")</f>
        <v>0.95</v>
      </c>
      <c r="L179" s="68">
        <f ca="1" t="shared" si="3"/>
        <v>8</v>
      </c>
      <c r="M179" s="68" t="str">
        <f ca="1" t="shared" si="4"/>
        <v>2023 - WEEK 08</v>
      </c>
      <c r="N179" s="68" t="str">
        <f ca="1" t="shared" si="5"/>
        <v>2023 - MONTH 02</v>
      </c>
      <c r="O179" s="86">
        <f ca="1" t="shared" ref="O179:P179" si="190">IFERROR(AVERAGEIF(M:M,M179,$K:$K)," ")</f>
        <v>0.95</v>
      </c>
      <c r="P179" s="86">
        <f ca="1" t="shared" si="190"/>
        <v>0.95</v>
      </c>
      <c r="Q179" s="68" t="str">
        <f ca="1">IF(ISBLANK(A179)," ",IF(O179&gt;MASTER!$B$3/100,"SB",IF(O179&gt;MASTER!$B$4/100,"B",IF(O179&gt;MASTER!$B$5/100,"C","K"))))</f>
        <v>B</v>
      </c>
      <c r="R179" s="68" t="str">
        <f ca="1">IF(ISBLANK(B179)," ",IF(P179&gt;MASTER!$B$3/100,"SB",IF(P179&gt;MASTER!$B$4/100,"B",IF(P179&gt;MASTER!$B$5/100,"C","K"))))</f>
        <v>B</v>
      </c>
    </row>
    <row r="180" customHeight="1" spans="1:18">
      <c r="A180" s="83">
        <f ca="1">INDIRECT(ADDRESS(2+QUOTIENT(ROW()-2,COUNTA('Form Responses 1'!$1:$1)-4),1,,TRUE,"Form Responses 1"))</f>
        <v>45012.5476137963</v>
      </c>
      <c r="B180" s="68" t="str">
        <f ca="1">INDIRECT(ADDRESS(2+QUOTIENT(ROW()-2,COUNTA('Form Responses 1'!$1:$1)-4),2,,TRUE,"Form Responses 1"))</f>
        <v>normalina630@gmail.com</v>
      </c>
      <c r="C180" s="68" t="str">
        <f ca="1">INDIRECT(ADDRESS(2+QUOTIENT(ROW()-2,COUNTA('Form Responses 1'!$1:$1)-4),3,,TRUE,"Form Responses 1"))</f>
        <v>Normalina, S.Sos</v>
      </c>
      <c r="D180" s="84">
        <f ca="1">INDIRECT(ADDRESS(2+QUOTIENT(ROW()-2,COUNTA('Form Responses 1'!$1:$1)-4),4,,TRUE,"Form Responses 1"))</f>
        <v>44982</v>
      </c>
      <c r="E180" s="85">
        <f ca="1" t="shared" si="0"/>
        <v>6</v>
      </c>
      <c r="F180" s="68" t="str">
        <f ca="1">IF(ISBLANK(A180)," ",INDIRECT(ADDRESS(1,5+MOD(ROW()-2,COUNTA('Form Responses 1'!$1:$1)-4),,TRUE,"Form Responses 1")))</f>
        <v>Halaman [ samping dan belakang]</v>
      </c>
      <c r="G180" s="68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Halaman</v>
      </c>
      <c r="I180" s="86" t="str">
        <f ca="1" t="shared" si="141"/>
        <v> samping dan belakang</v>
      </c>
      <c r="J180" s="86" t="str">
        <f ca="1" t="shared" si="2"/>
        <v>CLEANING SERVICE</v>
      </c>
      <c r="K180" s="86">
        <f ca="1" t="array" ref="K180">IFERROR(INDEX(MASTER!B:B,MATCH(G180,MASTER!A:A,0))/100," ")</f>
        <v>0.95</v>
      </c>
      <c r="L180" s="68">
        <f ca="1" t="shared" si="3"/>
        <v>8</v>
      </c>
      <c r="M180" s="68" t="str">
        <f ca="1" t="shared" si="4"/>
        <v>2023 - WEEK 08</v>
      </c>
      <c r="N180" s="68" t="str">
        <f ca="1" t="shared" si="5"/>
        <v>2023 - MONTH 02</v>
      </c>
      <c r="O180" s="86">
        <f ca="1" t="shared" ref="O180:P180" si="191">IFERROR(AVERAGEIF(M:M,M180,$K:$K)," ")</f>
        <v>0.95</v>
      </c>
      <c r="P180" s="86">
        <f ca="1" t="shared" si="191"/>
        <v>0.95</v>
      </c>
      <c r="Q180" s="68" t="str">
        <f ca="1">IF(ISBLANK(A180)," ",IF(O180&gt;MASTER!$B$3/100,"SB",IF(O180&gt;MASTER!$B$4/100,"B",IF(O180&gt;MASTER!$B$5/100,"C","K"))))</f>
        <v>B</v>
      </c>
      <c r="R180" s="68" t="str">
        <f ca="1">IF(ISBLANK(B180)," ",IF(P180&gt;MASTER!$B$3/100,"SB",IF(P180&gt;MASTER!$B$4/100,"B",IF(P180&gt;MASTER!$B$5/100,"C","K"))))</f>
        <v>B</v>
      </c>
    </row>
    <row r="181" customHeight="1" spans="1:18">
      <c r="A181" s="83">
        <f ca="1">INDIRECT(ADDRESS(2+QUOTIENT(ROW()-2,COUNTA('Form Responses 1'!$1:$1)-4),1,,TRUE,"Form Responses 1"))</f>
        <v>45012.5476137963</v>
      </c>
      <c r="B181" s="68" t="str">
        <f ca="1">INDIRECT(ADDRESS(2+QUOTIENT(ROW()-2,COUNTA('Form Responses 1'!$1:$1)-4),2,,TRUE,"Form Responses 1"))</f>
        <v>normalina630@gmail.com</v>
      </c>
      <c r="C181" s="68" t="str">
        <f ca="1">INDIRECT(ADDRESS(2+QUOTIENT(ROW()-2,COUNTA('Form Responses 1'!$1:$1)-4),3,,TRUE,"Form Responses 1"))</f>
        <v>Normalina, S.Sos</v>
      </c>
      <c r="D181" s="84">
        <f ca="1">INDIRECT(ADDRESS(2+QUOTIENT(ROW()-2,COUNTA('Form Responses 1'!$1:$1)-4),4,,TRUE,"Form Responses 1"))</f>
        <v>44982</v>
      </c>
      <c r="E181" s="85">
        <f ca="1" t="shared" si="0"/>
        <v>6</v>
      </c>
      <c r="F181" s="68" t="str">
        <f ca="1">IF(ISBLANK(A181)," ",INDIRECT(ADDRESS(1,5+MOD(ROW()-2,COUNTA('Form Responses 1'!$1:$1)-4),,TRUE,"Form Responses 1")))</f>
        <v>Halaman [TPS]</v>
      </c>
      <c r="G181" s="68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Halaman</v>
      </c>
      <c r="I181" s="86" t="str">
        <f ca="1" t="shared" si="141"/>
        <v>TPS</v>
      </c>
      <c r="J181" s="86" t="str">
        <f ca="1" t="shared" si="2"/>
        <v>CLEANING SERVICE</v>
      </c>
      <c r="K181" s="86">
        <f ca="1" t="array" ref="K181">IFERROR(INDEX(MASTER!B:B,MATCH(G181,MASTER!A:A,0))/100," ")</f>
        <v>0.95</v>
      </c>
      <c r="L181" s="68">
        <f ca="1" t="shared" si="3"/>
        <v>8</v>
      </c>
      <c r="M181" s="68" t="str">
        <f ca="1" t="shared" si="4"/>
        <v>2023 - WEEK 08</v>
      </c>
      <c r="N181" s="68" t="str">
        <f ca="1" t="shared" si="5"/>
        <v>2023 - MONTH 02</v>
      </c>
      <c r="O181" s="86">
        <f ca="1" t="shared" ref="O181:P181" si="192">IFERROR(AVERAGEIF(M:M,M181,$K:$K)," ")</f>
        <v>0.95</v>
      </c>
      <c r="P181" s="86">
        <f ca="1" t="shared" si="192"/>
        <v>0.95</v>
      </c>
      <c r="Q181" s="68" t="str">
        <f ca="1">IF(ISBLANK(A181)," ",IF(O181&gt;MASTER!$B$3/100,"SB",IF(O181&gt;MASTER!$B$4/100,"B",IF(O181&gt;MASTER!$B$5/100,"C","K"))))</f>
        <v>B</v>
      </c>
      <c r="R181" s="68" t="str">
        <f ca="1">IF(ISBLANK(B181)," ",IF(P181&gt;MASTER!$B$3/100,"SB",IF(P181&gt;MASTER!$B$4/100,"B",IF(P181&gt;MASTER!$B$5/100,"C","K"))))</f>
        <v>B</v>
      </c>
    </row>
    <row r="182" customHeight="1" spans="1:18">
      <c r="A182" s="83">
        <f ca="1">INDIRECT(ADDRESS(2+QUOTIENT(ROW()-2,COUNTA('Form Responses 1'!$1:$1)-4),1,,TRUE,"Form Responses 1"))</f>
        <v>45012.5498901968</v>
      </c>
      <c r="B182" s="68" t="str">
        <f ca="1">INDIRECT(ADDRESS(2+QUOTIENT(ROW()-2,COUNTA('Form Responses 1'!$1:$1)-4),2,,TRUE,"Form Responses 1"))</f>
        <v>normalina630@gmail.com</v>
      </c>
      <c r="C182" s="68" t="str">
        <f ca="1">INDIRECT(ADDRESS(2+QUOTIENT(ROW()-2,COUNTA('Form Responses 1'!$1:$1)-4),3,,TRUE,"Form Responses 1"))</f>
        <v>Normalina, Sos</v>
      </c>
      <c r="D182" s="84">
        <f ca="1">INDIRECT(ADDRESS(2+QUOTIENT(ROW()-2,COUNTA('Form Responses 1'!$1:$1)-4),4,,TRUE,"Form Responses 1"))</f>
        <v>45010</v>
      </c>
      <c r="E182" s="85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Security</v>
      </c>
      <c r="I182" s="86" t="str">
        <f ca="1" t="shared" si="141"/>
        <v>Security Functions</v>
      </c>
      <c r="J182" s="86" t="str">
        <f ca="1" t="shared" si="2"/>
        <v>SECURITY SERVICE</v>
      </c>
      <c r="K182" s="86">
        <f ca="1" t="array" ref="K182">IFERROR(INDEX(MASTER!B:B,MATCH(G182,MASTER!A:A,0))/100," ")</f>
        <v>0.95</v>
      </c>
      <c r="L182" s="68">
        <f ca="1" t="shared" si="3"/>
        <v>12</v>
      </c>
      <c r="M182" s="68" t="str">
        <f ca="1" t="shared" si="4"/>
        <v>2023 - WEEK 12</v>
      </c>
      <c r="N182" s="68" t="str">
        <f ca="1" t="shared" si="5"/>
        <v>2023 - MONTH 03</v>
      </c>
      <c r="O182" s="86">
        <f ca="1" t="shared" ref="O182:P182" si="193">IFERROR(AVERAGEIF(M:M,M182,$K:$K)," ")</f>
        <v>0.946041666666668</v>
      </c>
      <c r="P182" s="86">
        <f ca="1" t="shared" si="193"/>
        <v>0.946041666666668</v>
      </c>
      <c r="Q182" s="68" t="str">
        <f ca="1">IF(ISBLANK(A182)," ",IF(O182&gt;MASTER!$B$3/100,"SB",IF(O182&gt;MASTER!$B$4/100,"B",IF(O182&gt;MASTER!$B$5/100,"C","K"))))</f>
        <v>B</v>
      </c>
      <c r="R182" s="68" t="str">
        <f ca="1">IF(ISBLANK(B182)," ",IF(P182&gt;MASTER!$B$3/100,"SB",IF(P182&gt;MASTER!$B$4/100,"B",IF(P182&gt;MASTER!$B$5/100,"C","K"))))</f>
        <v>B</v>
      </c>
    </row>
    <row r="183" customHeight="1" spans="1:18">
      <c r="A183" s="83">
        <f ca="1">INDIRECT(ADDRESS(2+QUOTIENT(ROW()-2,COUNTA('Form Responses 1'!$1:$1)-4),1,,TRUE,"Form Responses 1"))</f>
        <v>45012.5498901968</v>
      </c>
      <c r="B183" s="68" t="str">
        <f ca="1">INDIRECT(ADDRESS(2+QUOTIENT(ROW()-2,COUNTA('Form Responses 1'!$1:$1)-4),2,,TRUE,"Form Responses 1"))</f>
        <v>normalina630@gmail.com</v>
      </c>
      <c r="C183" s="68" t="str">
        <f ca="1">INDIRECT(ADDRESS(2+QUOTIENT(ROW()-2,COUNTA('Form Responses 1'!$1:$1)-4),3,,TRUE,"Form Responses 1"))</f>
        <v>Normalina, Sos</v>
      </c>
      <c r="D183" s="84">
        <f ca="1">INDIRECT(ADDRESS(2+QUOTIENT(ROW()-2,COUNTA('Form Responses 1'!$1:$1)-4),4,,TRUE,"Form Responses 1"))</f>
        <v>45010</v>
      </c>
      <c r="E183" s="85">
        <f ca="1" t="shared" si="0"/>
        <v>6</v>
      </c>
      <c r="F183" s="68" t="str">
        <f ca="1">IF(ISBLANK(A183)," ",INDIRECT(ADDRESS(1,5+MOD(ROW()-2,COUNTA('Form Responses 1'!$1:$1)-4),,TRUE,"Form Responses 1")))</f>
        <v>Driver [Driving Safety]</v>
      </c>
      <c r="G183" s="68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Driver</v>
      </c>
      <c r="I183" s="86" t="str">
        <f ca="1" t="shared" si="141"/>
        <v>Driving Safety</v>
      </c>
      <c r="J183" s="86" t="str">
        <f ca="1" t="shared" si="2"/>
        <v>LABOR SERVICE</v>
      </c>
      <c r="K183" s="86">
        <f ca="1" t="array" ref="K183">IFERROR(INDEX(MASTER!B:B,MATCH(G183,MASTER!A:A,0))/100," ")</f>
        <v>0.95</v>
      </c>
      <c r="L183" s="68">
        <f ca="1" t="shared" si="3"/>
        <v>12</v>
      </c>
      <c r="M183" s="68" t="str">
        <f ca="1" t="shared" si="4"/>
        <v>2023 - WEEK 12</v>
      </c>
      <c r="N183" s="68" t="str">
        <f ca="1" t="shared" si="5"/>
        <v>2023 - MONTH 03</v>
      </c>
      <c r="O183" s="86">
        <f ca="1" t="shared" ref="O183:P183" si="194">IFERROR(AVERAGEIF(M:M,M183,$K:$K)," ")</f>
        <v>0.946041666666668</v>
      </c>
      <c r="P183" s="86">
        <f ca="1" t="shared" si="194"/>
        <v>0.946041666666668</v>
      </c>
      <c r="Q183" s="68" t="str">
        <f ca="1">IF(ISBLANK(A183)," ",IF(O183&gt;MASTER!$B$3/100,"SB",IF(O183&gt;MASTER!$B$4/100,"B",IF(O183&gt;MASTER!$B$5/100,"C","K"))))</f>
        <v>B</v>
      </c>
      <c r="R183" s="68" t="str">
        <f ca="1">IF(ISBLANK(B183)," ",IF(P183&gt;MASTER!$B$3/100,"SB",IF(P183&gt;MASTER!$B$4/100,"B",IF(P183&gt;MASTER!$B$5/100,"C","K"))))</f>
        <v>B</v>
      </c>
    </row>
    <row r="184" customHeight="1" spans="1:18">
      <c r="A184" s="83">
        <f ca="1">INDIRECT(ADDRESS(2+QUOTIENT(ROW()-2,COUNTA('Form Responses 1'!$1:$1)-4),1,,TRUE,"Form Responses 1"))</f>
        <v>45012.5498901968</v>
      </c>
      <c r="B184" s="68" t="str">
        <f ca="1">INDIRECT(ADDRESS(2+QUOTIENT(ROW()-2,COUNTA('Form Responses 1'!$1:$1)-4),2,,TRUE,"Form Responses 1"))</f>
        <v>normalina630@gmail.com</v>
      </c>
      <c r="C184" s="68" t="str">
        <f ca="1">INDIRECT(ADDRESS(2+QUOTIENT(ROW()-2,COUNTA('Form Responses 1'!$1:$1)-4),3,,TRUE,"Form Responses 1"))</f>
        <v>Normalina, Sos</v>
      </c>
      <c r="D184" s="84">
        <f ca="1">INDIRECT(ADDRESS(2+QUOTIENT(ROW()-2,COUNTA('Form Responses 1'!$1:$1)-4),4,,TRUE,"Form Responses 1"))</f>
        <v>45010</v>
      </c>
      <c r="E184" s="85">
        <f ca="1" t="shared" si="0"/>
        <v>6</v>
      </c>
      <c r="F184" s="68" t="str">
        <f ca="1">IF(ISBLANK(A184)," ",INDIRECT(ADDRESS(1,5+MOD(ROW()-2,COUNTA('Form Responses 1'!$1:$1)-4),,TRUE,"Form Responses 1")))</f>
        <v>Driver [ Attendance]</v>
      </c>
      <c r="G184" s="68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Driver</v>
      </c>
      <c r="I184" s="86" t="str">
        <f ca="1" t="shared" si="141"/>
        <v> Attendance</v>
      </c>
      <c r="J184" s="86" t="str">
        <f ca="1" t="shared" si="2"/>
        <v>LABOR SERVICE</v>
      </c>
      <c r="K184" s="86">
        <f ca="1" t="array" ref="K184">IFERROR(INDEX(MASTER!B:B,MATCH(G184,MASTER!A:A,0))/100," ")</f>
        <v>0.95</v>
      </c>
      <c r="L184" s="68">
        <f ca="1" t="shared" si="3"/>
        <v>12</v>
      </c>
      <c r="M184" s="68" t="str">
        <f ca="1" t="shared" si="4"/>
        <v>2023 - WEEK 12</v>
      </c>
      <c r="N184" s="68" t="str">
        <f ca="1" t="shared" si="5"/>
        <v>2023 - MONTH 03</v>
      </c>
      <c r="O184" s="86">
        <f ca="1" t="shared" ref="O184:P184" si="195">IFERROR(AVERAGEIF(M:M,M184,$K:$K)," ")</f>
        <v>0.946041666666668</v>
      </c>
      <c r="P184" s="86">
        <f ca="1" t="shared" si="195"/>
        <v>0.946041666666668</v>
      </c>
      <c r="Q184" s="68" t="str">
        <f ca="1">IF(ISBLANK(A184)," ",IF(O184&gt;MASTER!$B$3/100,"SB",IF(O184&gt;MASTER!$B$4/100,"B",IF(O184&gt;MASTER!$B$5/100,"C","K"))))</f>
        <v>B</v>
      </c>
      <c r="R184" s="68" t="str">
        <f ca="1">IF(ISBLANK(B184)," ",IF(P184&gt;MASTER!$B$3/100,"SB",IF(P184&gt;MASTER!$B$4/100,"B",IF(P184&gt;MASTER!$B$5/100,"C","K"))))</f>
        <v>B</v>
      </c>
    </row>
    <row r="185" customHeight="1" spans="1:18">
      <c r="A185" s="83">
        <f ca="1">INDIRECT(ADDRESS(2+QUOTIENT(ROW()-2,COUNTA('Form Responses 1'!$1:$1)-4),1,,TRUE,"Form Responses 1"))</f>
        <v>45012.5498901968</v>
      </c>
      <c r="B185" s="68" t="str">
        <f ca="1">INDIRECT(ADDRESS(2+QUOTIENT(ROW()-2,COUNTA('Form Responses 1'!$1:$1)-4),2,,TRUE,"Form Responses 1"))</f>
        <v>normalina630@gmail.com</v>
      </c>
      <c r="C185" s="68" t="str">
        <f ca="1">INDIRECT(ADDRESS(2+QUOTIENT(ROW()-2,COUNTA('Form Responses 1'!$1:$1)-4),3,,TRUE,"Form Responses 1"))</f>
        <v>Normalina, Sos</v>
      </c>
      <c r="D185" s="84">
        <f ca="1">INDIRECT(ADDRESS(2+QUOTIENT(ROW()-2,COUNTA('Form Responses 1'!$1:$1)-4),4,,TRUE,"Form Responses 1"))</f>
        <v>45010</v>
      </c>
      <c r="E185" s="85">
        <f ca="1" t="shared" si="0"/>
        <v>6</v>
      </c>
      <c r="F185" s="68" t="str">
        <f ca="1">IF(ISBLANK(A185)," ",INDIRECT(ADDRESS(1,5+MOD(ROW()-2,COUNTA('Form Responses 1'!$1:$1)-4),,TRUE,"Form Responses 1")))</f>
        <v>Mess [Garasi Kendaraan R4 &amp; R2]</v>
      </c>
      <c r="G185" s="68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Mess</v>
      </c>
      <c r="I185" s="86" t="str">
        <f ca="1" t="shared" si="141"/>
        <v>Garasi Kendaraan R4 &amp; R2</v>
      </c>
      <c r="J185" s="86" t="str">
        <f ca="1" t="shared" si="2"/>
        <v>CLEANING SERVICE</v>
      </c>
      <c r="K185" s="86">
        <f ca="1" t="array" ref="K185">IFERROR(INDEX(MASTER!B:B,MATCH(G185,MASTER!A:A,0))/100," ")</f>
        <v>0.95</v>
      </c>
      <c r="L185" s="68">
        <f ca="1" t="shared" si="3"/>
        <v>12</v>
      </c>
      <c r="M185" s="68" t="str">
        <f ca="1" t="shared" si="4"/>
        <v>2023 - WEEK 12</v>
      </c>
      <c r="N185" s="68" t="str">
        <f ca="1" t="shared" si="5"/>
        <v>2023 - MONTH 03</v>
      </c>
      <c r="O185" s="86">
        <f ca="1" t="shared" ref="O185:P185" si="196">IFERROR(AVERAGEIF(M:M,M185,$K:$K)," ")</f>
        <v>0.946041666666668</v>
      </c>
      <c r="P185" s="86">
        <f ca="1" t="shared" si="196"/>
        <v>0.946041666666668</v>
      </c>
      <c r="Q185" s="68" t="str">
        <f ca="1">IF(ISBLANK(A185)," ",IF(O185&gt;MASTER!$B$3/100,"SB",IF(O185&gt;MASTER!$B$4/100,"B",IF(O185&gt;MASTER!$B$5/100,"C","K"))))</f>
        <v>B</v>
      </c>
      <c r="R185" s="68" t="str">
        <f ca="1">IF(ISBLANK(B185)," ",IF(P185&gt;MASTER!$B$3/100,"SB",IF(P185&gt;MASTER!$B$4/100,"B",IF(P185&gt;MASTER!$B$5/100,"C","K"))))</f>
        <v>B</v>
      </c>
    </row>
    <row r="186" customHeight="1" spans="1:18">
      <c r="A186" s="83">
        <f ca="1">INDIRECT(ADDRESS(2+QUOTIENT(ROW()-2,COUNTA('Form Responses 1'!$1:$1)-4),1,,TRUE,"Form Responses 1"))</f>
        <v>45012.5498901968</v>
      </c>
      <c r="B186" s="68" t="str">
        <f ca="1">INDIRECT(ADDRESS(2+QUOTIENT(ROW()-2,COUNTA('Form Responses 1'!$1:$1)-4),2,,TRUE,"Form Responses 1"))</f>
        <v>normalina630@gmail.com</v>
      </c>
      <c r="C186" s="68" t="str">
        <f ca="1">INDIRECT(ADDRESS(2+QUOTIENT(ROW()-2,COUNTA('Form Responses 1'!$1:$1)-4),3,,TRUE,"Form Responses 1"))</f>
        <v>Normalina, Sos</v>
      </c>
      <c r="D186" s="84">
        <f ca="1">INDIRECT(ADDRESS(2+QUOTIENT(ROW()-2,COUNTA('Form Responses 1'!$1:$1)-4),4,,TRUE,"Form Responses 1"))</f>
        <v>45010</v>
      </c>
      <c r="E186" s="85">
        <f ca="1" t="shared" si="0"/>
        <v>6</v>
      </c>
      <c r="F186" s="68" t="str">
        <f ca="1">IF(ISBLANK(A186)," ",INDIRECT(ADDRESS(1,5+MOD(ROW()-2,COUNTA('Form Responses 1'!$1:$1)-4),,TRUE,"Form Responses 1")))</f>
        <v>Mess [Teras Depan &amp; Belakang]</v>
      </c>
      <c r="G186" s="68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Mess</v>
      </c>
      <c r="I186" s="86" t="str">
        <f ca="1" t="shared" si="141"/>
        <v>Teras Depan &amp; Belakang</v>
      </c>
      <c r="J186" s="86" t="str">
        <f ca="1" t="shared" si="2"/>
        <v>CLEANING SERVICE</v>
      </c>
      <c r="K186" s="86">
        <f ca="1" t="array" ref="K186">IFERROR(INDEX(MASTER!B:B,MATCH(G186,MASTER!A:A,0))/100," ")</f>
        <v>0.95</v>
      </c>
      <c r="L186" s="68">
        <f ca="1" t="shared" si="3"/>
        <v>12</v>
      </c>
      <c r="M186" s="68" t="str">
        <f ca="1" t="shared" si="4"/>
        <v>2023 - WEEK 12</v>
      </c>
      <c r="N186" s="68" t="str">
        <f ca="1" t="shared" si="5"/>
        <v>2023 - MONTH 03</v>
      </c>
      <c r="O186" s="86">
        <f ca="1" t="shared" ref="O186:P186" si="197">IFERROR(AVERAGEIF(M:M,M186,$K:$K)," ")</f>
        <v>0.946041666666668</v>
      </c>
      <c r="P186" s="86">
        <f ca="1" t="shared" si="197"/>
        <v>0.946041666666668</v>
      </c>
      <c r="Q186" s="68" t="str">
        <f ca="1">IF(ISBLANK(A186)," ",IF(O186&gt;MASTER!$B$3/100,"SB",IF(O186&gt;MASTER!$B$4/100,"B",IF(O186&gt;MASTER!$B$5/100,"C","K"))))</f>
        <v>B</v>
      </c>
      <c r="R186" s="68" t="str">
        <f ca="1">IF(ISBLANK(B186)," ",IF(P186&gt;MASTER!$B$3/100,"SB",IF(P186&gt;MASTER!$B$4/100,"B",IF(P186&gt;MASTER!$B$5/100,"C","K"))))</f>
        <v>B</v>
      </c>
    </row>
    <row r="187" customHeight="1" spans="1:18">
      <c r="A187" s="83">
        <f ca="1">INDIRECT(ADDRESS(2+QUOTIENT(ROW()-2,COUNTA('Form Responses 1'!$1:$1)-4),1,,TRUE,"Form Responses 1"))</f>
        <v>45012.5498901968</v>
      </c>
      <c r="B187" s="68" t="str">
        <f ca="1">INDIRECT(ADDRESS(2+QUOTIENT(ROW()-2,COUNTA('Form Responses 1'!$1:$1)-4),2,,TRUE,"Form Responses 1"))</f>
        <v>normalina630@gmail.com</v>
      </c>
      <c r="C187" s="68" t="str">
        <f ca="1">INDIRECT(ADDRESS(2+QUOTIENT(ROW()-2,COUNTA('Form Responses 1'!$1:$1)-4),3,,TRUE,"Form Responses 1"))</f>
        <v>Normalina, Sos</v>
      </c>
      <c r="D187" s="84">
        <f ca="1">INDIRECT(ADDRESS(2+QUOTIENT(ROW()-2,COUNTA('Form Responses 1'!$1:$1)-4),4,,TRUE,"Form Responses 1"))</f>
        <v>45010</v>
      </c>
      <c r="E187" s="85">
        <f ca="1" t="shared" si="0"/>
        <v>6</v>
      </c>
      <c r="F187" s="68" t="str">
        <f ca="1">IF(ISBLANK(A187)," ",INDIRECT(ADDRESS(1,5+MOD(ROW()-2,COUNTA('Form Responses 1'!$1:$1)-4),,TRUE,"Form Responses 1")))</f>
        <v>Mess [Ruang Tamu Utama]</v>
      </c>
      <c r="G187" s="68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Mess</v>
      </c>
      <c r="I187" s="86" t="str">
        <f ca="1" t="shared" si="141"/>
        <v>Ruang Tamu Utama</v>
      </c>
      <c r="J187" s="86" t="str">
        <f ca="1" t="shared" si="2"/>
        <v>CLEANING SERVICE</v>
      </c>
      <c r="K187" s="86">
        <f ca="1" t="array" ref="K187">IFERROR(INDEX(MASTER!B:B,MATCH(G187,MASTER!A:A,0))/100," ")</f>
        <v>0.95</v>
      </c>
      <c r="L187" s="68">
        <f ca="1" t="shared" si="3"/>
        <v>12</v>
      </c>
      <c r="M187" s="68" t="str">
        <f ca="1" t="shared" si="4"/>
        <v>2023 - WEEK 12</v>
      </c>
      <c r="N187" s="68" t="str">
        <f ca="1" t="shared" si="5"/>
        <v>2023 - MONTH 03</v>
      </c>
      <c r="O187" s="86">
        <f ca="1" t="shared" ref="O187:P187" si="198">IFERROR(AVERAGEIF(M:M,M187,$K:$K)," ")</f>
        <v>0.946041666666668</v>
      </c>
      <c r="P187" s="86">
        <f ca="1" t="shared" si="198"/>
        <v>0.946041666666668</v>
      </c>
      <c r="Q187" s="68" t="str">
        <f ca="1">IF(ISBLANK(A187)," ",IF(O187&gt;MASTER!$B$3/100,"SB",IF(O187&gt;MASTER!$B$4/100,"B",IF(O187&gt;MASTER!$B$5/100,"C","K"))))</f>
        <v>B</v>
      </c>
      <c r="R187" s="68" t="str">
        <f ca="1">IF(ISBLANK(B187)," ",IF(P187&gt;MASTER!$B$3/100,"SB",IF(P187&gt;MASTER!$B$4/100,"B",IF(P187&gt;MASTER!$B$5/100,"C","K"))))</f>
        <v>B</v>
      </c>
    </row>
    <row r="188" customHeight="1" spans="1:18">
      <c r="A188" s="83">
        <f ca="1">INDIRECT(ADDRESS(2+QUOTIENT(ROW()-2,COUNTA('Form Responses 1'!$1:$1)-4),1,,TRUE,"Form Responses 1"))</f>
        <v>45012.5498901968</v>
      </c>
      <c r="B188" s="68" t="str">
        <f ca="1">INDIRECT(ADDRESS(2+QUOTIENT(ROW()-2,COUNTA('Form Responses 1'!$1:$1)-4),2,,TRUE,"Form Responses 1"))</f>
        <v>normalina630@gmail.com</v>
      </c>
      <c r="C188" s="68" t="str">
        <f ca="1">INDIRECT(ADDRESS(2+QUOTIENT(ROW()-2,COUNTA('Form Responses 1'!$1:$1)-4),3,,TRUE,"Form Responses 1"))</f>
        <v>Normalina, Sos</v>
      </c>
      <c r="D188" s="84">
        <f ca="1">INDIRECT(ADDRESS(2+QUOTIENT(ROW()-2,COUNTA('Form Responses 1'!$1:$1)-4),4,,TRUE,"Form Responses 1"))</f>
        <v>45010</v>
      </c>
      <c r="E188" s="85">
        <f ca="1" t="shared" si="0"/>
        <v>6</v>
      </c>
      <c r="F188" s="68" t="str">
        <f ca="1">IF(ISBLANK(A188)," ",INDIRECT(ADDRESS(1,5+MOD(ROW()-2,COUNTA('Form Responses 1'!$1:$1)-4),,TRUE,"Form Responses 1")))</f>
        <v>Mess [Kamar 1.2.3&amp;4]</v>
      </c>
      <c r="G188" s="68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Mess</v>
      </c>
      <c r="I188" s="86" t="str">
        <f ca="1" t="shared" si="141"/>
        <v>Kamar 1.2.3&amp;4</v>
      </c>
      <c r="J188" s="86" t="str">
        <f ca="1" t="shared" si="2"/>
        <v>CLEANING SERVICE</v>
      </c>
      <c r="K188" s="86">
        <f ca="1" t="array" ref="K188">IFERROR(INDEX(MASTER!B:B,MATCH(G188,MASTER!A:A,0))/100," ")</f>
        <v>0.95</v>
      </c>
      <c r="L188" s="68">
        <f ca="1" t="shared" si="3"/>
        <v>12</v>
      </c>
      <c r="M188" s="68" t="str">
        <f ca="1" t="shared" si="4"/>
        <v>2023 - WEEK 12</v>
      </c>
      <c r="N188" s="68" t="str">
        <f ca="1" t="shared" si="5"/>
        <v>2023 - MONTH 03</v>
      </c>
      <c r="O188" s="86">
        <f ca="1" t="shared" ref="O188:P188" si="199">IFERROR(AVERAGEIF(M:M,M188,$K:$K)," ")</f>
        <v>0.946041666666668</v>
      </c>
      <c r="P188" s="86">
        <f ca="1" t="shared" si="199"/>
        <v>0.946041666666668</v>
      </c>
      <c r="Q188" s="68" t="str">
        <f ca="1">IF(ISBLANK(A188)," ",IF(O188&gt;MASTER!$B$3/100,"SB",IF(O188&gt;MASTER!$B$4/100,"B",IF(O188&gt;MASTER!$B$5/100,"C","K"))))</f>
        <v>B</v>
      </c>
      <c r="R188" s="68" t="str">
        <f ca="1">IF(ISBLANK(B188)," ",IF(P188&gt;MASTER!$B$3/100,"SB",IF(P188&gt;MASTER!$B$4/100,"B",IF(P188&gt;MASTER!$B$5/100,"C","K"))))</f>
        <v>B</v>
      </c>
    </row>
    <row r="189" customHeight="1" spans="1:18">
      <c r="A189" s="83">
        <f ca="1">INDIRECT(ADDRESS(2+QUOTIENT(ROW()-2,COUNTA('Form Responses 1'!$1:$1)-4),1,,TRUE,"Form Responses 1"))</f>
        <v>45012.5498901968</v>
      </c>
      <c r="B189" s="68" t="str">
        <f ca="1">INDIRECT(ADDRESS(2+QUOTIENT(ROW()-2,COUNTA('Form Responses 1'!$1:$1)-4),2,,TRUE,"Form Responses 1"))</f>
        <v>normalina630@gmail.com</v>
      </c>
      <c r="C189" s="68" t="str">
        <f ca="1">INDIRECT(ADDRESS(2+QUOTIENT(ROW()-2,COUNTA('Form Responses 1'!$1:$1)-4),3,,TRUE,"Form Responses 1"))</f>
        <v>Normalina, Sos</v>
      </c>
      <c r="D189" s="84">
        <f ca="1">INDIRECT(ADDRESS(2+QUOTIENT(ROW()-2,COUNTA('Form Responses 1'!$1:$1)-4),4,,TRUE,"Form Responses 1"))</f>
        <v>45010</v>
      </c>
      <c r="E189" s="85">
        <f ca="1" t="shared" si="0"/>
        <v>6</v>
      </c>
      <c r="F189" s="68" t="str">
        <f ca="1">IF(ISBLANK(A189)," ",INDIRECT(ADDRESS(1,5+MOD(ROW()-2,COUNTA('Form Responses 1'!$1:$1)-4),,TRUE,"Form Responses 1")))</f>
        <v>Mess [Dapur]</v>
      </c>
      <c r="G189" s="68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Mess</v>
      </c>
      <c r="I189" s="86" t="str">
        <f ca="1" t="shared" si="141"/>
        <v>Dapur</v>
      </c>
      <c r="J189" s="86" t="str">
        <f ca="1" t="shared" si="2"/>
        <v>CLEANING SERVICE</v>
      </c>
      <c r="K189" s="86">
        <f ca="1" t="array" ref="K189">IFERROR(INDEX(MASTER!B:B,MATCH(G189,MASTER!A:A,0))/100," ")</f>
        <v>0.95</v>
      </c>
      <c r="L189" s="68">
        <f ca="1" t="shared" si="3"/>
        <v>12</v>
      </c>
      <c r="M189" s="68" t="str">
        <f ca="1" t="shared" si="4"/>
        <v>2023 - WEEK 12</v>
      </c>
      <c r="N189" s="68" t="str">
        <f ca="1" t="shared" si="5"/>
        <v>2023 - MONTH 03</v>
      </c>
      <c r="O189" s="86">
        <f ca="1" t="shared" ref="O189:P189" si="200">IFERROR(AVERAGEIF(M:M,M189,$K:$K)," ")</f>
        <v>0.946041666666668</v>
      </c>
      <c r="P189" s="86">
        <f ca="1" t="shared" si="200"/>
        <v>0.946041666666668</v>
      </c>
      <c r="Q189" s="68" t="str">
        <f ca="1">IF(ISBLANK(A189)," ",IF(O189&gt;MASTER!$B$3/100,"SB",IF(O189&gt;MASTER!$B$4/100,"B",IF(O189&gt;MASTER!$B$5/100,"C","K"))))</f>
        <v>B</v>
      </c>
      <c r="R189" s="68" t="str">
        <f ca="1">IF(ISBLANK(B189)," ",IF(P189&gt;MASTER!$B$3/100,"SB",IF(P189&gt;MASTER!$B$4/100,"B",IF(P189&gt;MASTER!$B$5/100,"C","K"))))</f>
        <v>B</v>
      </c>
    </row>
    <row r="190" customHeight="1" spans="1:18">
      <c r="A190" s="83">
        <f ca="1">INDIRECT(ADDRESS(2+QUOTIENT(ROW()-2,COUNTA('Form Responses 1'!$1:$1)-4),1,,TRUE,"Form Responses 1"))</f>
        <v>45012.5498901968</v>
      </c>
      <c r="B190" s="68" t="str">
        <f ca="1">INDIRECT(ADDRESS(2+QUOTIENT(ROW()-2,COUNTA('Form Responses 1'!$1:$1)-4),2,,TRUE,"Form Responses 1"))</f>
        <v>normalina630@gmail.com</v>
      </c>
      <c r="C190" s="68" t="str">
        <f ca="1">INDIRECT(ADDRESS(2+QUOTIENT(ROW()-2,COUNTA('Form Responses 1'!$1:$1)-4),3,,TRUE,"Form Responses 1"))</f>
        <v>Normalina, Sos</v>
      </c>
      <c r="D190" s="84">
        <f ca="1">INDIRECT(ADDRESS(2+QUOTIENT(ROW()-2,COUNTA('Form Responses 1'!$1:$1)-4),4,,TRUE,"Form Responses 1"))</f>
        <v>45010</v>
      </c>
      <c r="E190" s="85">
        <f ca="1" t="shared" si="0"/>
        <v>6</v>
      </c>
      <c r="F190" s="68" t="str">
        <f ca="1">IF(ISBLANK(A190)," ",INDIRECT(ADDRESS(1,5+MOD(ROW()-2,COUNTA('Form Responses 1'!$1:$1)-4),,TRUE,"Form Responses 1")))</f>
        <v>Mess [Toilet Pria / Wanita]</v>
      </c>
      <c r="G190" s="68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Mess</v>
      </c>
      <c r="I190" s="86" t="str">
        <f ca="1" t="shared" si="141"/>
        <v>Toilet Pria / Wanita</v>
      </c>
      <c r="J190" s="86" t="str">
        <f ca="1" t="shared" si="2"/>
        <v>CLEANING SERVICE</v>
      </c>
      <c r="K190" s="86">
        <f ca="1" t="array" ref="K190">IFERROR(INDEX(MASTER!B:B,MATCH(G190,MASTER!A:A,0))/100," ")</f>
        <v>0.95</v>
      </c>
      <c r="L190" s="68">
        <f ca="1" t="shared" si="3"/>
        <v>12</v>
      </c>
      <c r="M190" s="68" t="str">
        <f ca="1" t="shared" si="4"/>
        <v>2023 - WEEK 12</v>
      </c>
      <c r="N190" s="68" t="str">
        <f ca="1" t="shared" si="5"/>
        <v>2023 - MONTH 03</v>
      </c>
      <c r="O190" s="86">
        <f ca="1" t="shared" ref="O190:P190" si="201">IFERROR(AVERAGEIF(M:M,M190,$K:$K)," ")</f>
        <v>0.946041666666668</v>
      </c>
      <c r="P190" s="86">
        <f ca="1" t="shared" si="201"/>
        <v>0.946041666666668</v>
      </c>
      <c r="Q190" s="68" t="str">
        <f ca="1">IF(ISBLANK(A190)," ",IF(O190&gt;MASTER!$B$3/100,"SB",IF(O190&gt;MASTER!$B$4/100,"B",IF(O190&gt;MASTER!$B$5/100,"C","K"))))</f>
        <v>B</v>
      </c>
      <c r="R190" s="68" t="str">
        <f ca="1">IF(ISBLANK(B190)," ",IF(P190&gt;MASTER!$B$3/100,"SB",IF(P190&gt;MASTER!$B$4/100,"B",IF(P190&gt;MASTER!$B$5/100,"C","K"))))</f>
        <v>B</v>
      </c>
    </row>
    <row r="191" customHeight="1" spans="1:18">
      <c r="A191" s="83">
        <f ca="1">INDIRECT(ADDRESS(2+QUOTIENT(ROW()-2,COUNTA('Form Responses 1'!$1:$1)-4),1,,TRUE,"Form Responses 1"))</f>
        <v>45012.5498901968</v>
      </c>
      <c r="B191" s="68" t="str">
        <f ca="1">INDIRECT(ADDRESS(2+QUOTIENT(ROW()-2,COUNTA('Form Responses 1'!$1:$1)-4),2,,TRUE,"Form Responses 1"))</f>
        <v>normalina630@gmail.com</v>
      </c>
      <c r="C191" s="68" t="str">
        <f ca="1">INDIRECT(ADDRESS(2+QUOTIENT(ROW()-2,COUNTA('Form Responses 1'!$1:$1)-4),3,,TRUE,"Form Responses 1"))</f>
        <v>Normalina, Sos</v>
      </c>
      <c r="D191" s="84">
        <f ca="1">INDIRECT(ADDRESS(2+QUOTIENT(ROW()-2,COUNTA('Form Responses 1'!$1:$1)-4),4,,TRUE,"Form Responses 1"))</f>
        <v>45010</v>
      </c>
      <c r="E191" s="85">
        <f ca="1" t="shared" si="0"/>
        <v>6</v>
      </c>
      <c r="F191" s="68" t="str">
        <f ca="1">IF(ISBLANK(A191)," ",INDIRECT(ADDRESS(1,5+MOD(ROW()-2,COUNTA('Form Responses 1'!$1:$1)-4),,TRUE,"Form Responses 1")))</f>
        <v>Gedung Balai Arkiologi Lt.2 [Koridor]</v>
      </c>
      <c r="G191" s="68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Gedung Balai Arkiologi Lt.2</v>
      </c>
      <c r="I191" s="86" t="str">
        <f ca="1" t="shared" si="141"/>
        <v>Koridor</v>
      </c>
      <c r="J191" s="86" t="str">
        <f ca="1" t="shared" si="2"/>
        <v>CLEANING SERVICE</v>
      </c>
      <c r="K191" s="86">
        <f ca="1" t="array" ref="K191">IFERROR(INDEX(MASTER!B:B,MATCH(G191,MASTER!A:A,0))/100," ")</f>
        <v>0.95</v>
      </c>
      <c r="L191" s="68">
        <f ca="1" t="shared" si="3"/>
        <v>12</v>
      </c>
      <c r="M191" s="68" t="str">
        <f ca="1" t="shared" si="4"/>
        <v>2023 - WEEK 12</v>
      </c>
      <c r="N191" s="68" t="str">
        <f ca="1" t="shared" si="5"/>
        <v>2023 - MONTH 03</v>
      </c>
      <c r="O191" s="86">
        <f ca="1" t="shared" ref="O191:P191" si="202">IFERROR(AVERAGEIF(M:M,M191,$K:$K)," ")</f>
        <v>0.946041666666668</v>
      </c>
      <c r="P191" s="86">
        <f ca="1" t="shared" si="202"/>
        <v>0.946041666666668</v>
      </c>
      <c r="Q191" s="68" t="str">
        <f ca="1">IF(ISBLANK(A191)," ",IF(O191&gt;MASTER!$B$3/100,"SB",IF(O191&gt;MASTER!$B$4/100,"B",IF(O191&gt;MASTER!$B$5/100,"C","K"))))</f>
        <v>B</v>
      </c>
      <c r="R191" s="68" t="str">
        <f ca="1">IF(ISBLANK(B191)," ",IF(P191&gt;MASTER!$B$3/100,"SB",IF(P191&gt;MASTER!$B$4/100,"B",IF(P191&gt;MASTER!$B$5/100,"C","K"))))</f>
        <v>B</v>
      </c>
    </row>
    <row r="192" customHeight="1" spans="1:18">
      <c r="A192" s="83">
        <f ca="1">INDIRECT(ADDRESS(2+QUOTIENT(ROW()-2,COUNTA('Form Responses 1'!$1:$1)-4),1,,TRUE,"Form Responses 1"))</f>
        <v>45012.5498901968</v>
      </c>
      <c r="B192" s="68" t="str">
        <f ca="1">INDIRECT(ADDRESS(2+QUOTIENT(ROW()-2,COUNTA('Form Responses 1'!$1:$1)-4),2,,TRUE,"Form Responses 1"))</f>
        <v>normalina630@gmail.com</v>
      </c>
      <c r="C192" s="68" t="str">
        <f ca="1">INDIRECT(ADDRESS(2+QUOTIENT(ROW()-2,COUNTA('Form Responses 1'!$1:$1)-4),3,,TRUE,"Form Responses 1"))</f>
        <v>Normalina, Sos</v>
      </c>
      <c r="D192" s="84">
        <f ca="1">INDIRECT(ADDRESS(2+QUOTIENT(ROW()-2,COUNTA('Form Responses 1'!$1:$1)-4),4,,TRUE,"Form Responses 1"))</f>
        <v>45010</v>
      </c>
      <c r="E192" s="85">
        <f ca="1" t="shared" si="0"/>
        <v>6</v>
      </c>
      <c r="F192" s="68" t="str">
        <f ca="1">IF(ISBLANK(A192)," ",INDIRECT(ADDRESS(1,5+MOD(ROW()-2,COUNTA('Form Responses 1'!$1:$1)-4),,TRUE,"Form Responses 1")))</f>
        <v>Gedung Balai Arkiologi Lt.2 [Meeting Room ]</v>
      </c>
      <c r="G192" s="68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Gedung Balai Arkiologi Lt.2</v>
      </c>
      <c r="I192" s="86" t="str">
        <f ca="1" t="shared" si="141"/>
        <v>Meeting Room </v>
      </c>
      <c r="J192" s="86" t="str">
        <f ca="1" t="shared" si="2"/>
        <v>CLEANING SERVICE</v>
      </c>
      <c r="K192" s="86">
        <f ca="1" t="array" ref="K192">IFERROR(INDEX(MASTER!B:B,MATCH(G192,MASTER!A:A,0))/100," ")</f>
        <v>0.95</v>
      </c>
      <c r="L192" s="68">
        <f ca="1" t="shared" si="3"/>
        <v>12</v>
      </c>
      <c r="M192" s="68" t="str">
        <f ca="1" t="shared" si="4"/>
        <v>2023 - WEEK 12</v>
      </c>
      <c r="N192" s="68" t="str">
        <f ca="1" t="shared" si="5"/>
        <v>2023 - MONTH 03</v>
      </c>
      <c r="O192" s="86">
        <f ca="1" t="shared" ref="O192:P192" si="203">IFERROR(AVERAGEIF(M:M,M192,$K:$K)," ")</f>
        <v>0.946041666666668</v>
      </c>
      <c r="P192" s="86">
        <f ca="1" t="shared" si="203"/>
        <v>0.946041666666668</v>
      </c>
      <c r="Q192" s="68" t="str">
        <f ca="1">IF(ISBLANK(A192)," ",IF(O192&gt;MASTER!$B$3/100,"SB",IF(O192&gt;MASTER!$B$4/100,"B",IF(O192&gt;MASTER!$B$5/100,"C","K"))))</f>
        <v>B</v>
      </c>
      <c r="R192" s="68" t="str">
        <f ca="1">IF(ISBLANK(B192)," ",IF(P192&gt;MASTER!$B$3/100,"SB",IF(P192&gt;MASTER!$B$4/100,"B",IF(P192&gt;MASTER!$B$5/100,"C","K"))))</f>
        <v>B</v>
      </c>
    </row>
    <row r="193" customHeight="1" spans="1:18">
      <c r="A193" s="83">
        <f ca="1">INDIRECT(ADDRESS(2+QUOTIENT(ROW()-2,COUNTA('Form Responses 1'!$1:$1)-4),1,,TRUE,"Form Responses 1"))</f>
        <v>45012.5498901968</v>
      </c>
      <c r="B193" s="68" t="str">
        <f ca="1">INDIRECT(ADDRESS(2+QUOTIENT(ROW()-2,COUNTA('Form Responses 1'!$1:$1)-4),2,,TRUE,"Form Responses 1"))</f>
        <v>normalina630@gmail.com</v>
      </c>
      <c r="C193" s="68" t="str">
        <f ca="1">INDIRECT(ADDRESS(2+QUOTIENT(ROW()-2,COUNTA('Form Responses 1'!$1:$1)-4),3,,TRUE,"Form Responses 1"))</f>
        <v>Normalina, Sos</v>
      </c>
      <c r="D193" s="84">
        <f ca="1">INDIRECT(ADDRESS(2+QUOTIENT(ROW()-2,COUNTA('Form Responses 1'!$1:$1)-4),4,,TRUE,"Form Responses 1"))</f>
        <v>45010</v>
      </c>
      <c r="E193" s="85">
        <f ca="1" t="shared" si="0"/>
        <v>6</v>
      </c>
      <c r="F193" s="68" t="str">
        <f ca="1">IF(ISBLANK(A193)," ",INDIRECT(ADDRESS(1,5+MOD(ROW()-2,COUNTA('Form Responses 1'!$1:$1)-4),,TRUE,"Form Responses 1")))</f>
        <v>Gedung Balai Arkiologi Lt.2 [R. Kepala]</v>
      </c>
      <c r="G193" s="68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Gedung Balai Arkiologi Lt.2</v>
      </c>
      <c r="I193" s="86" t="str">
        <f ca="1" t="shared" si="141"/>
        <v>R. Kepala</v>
      </c>
      <c r="J193" s="86" t="str">
        <f ca="1" t="shared" si="2"/>
        <v>CLEANING SERVICE</v>
      </c>
      <c r="K193" s="86">
        <f ca="1" t="array" ref="K193">IFERROR(INDEX(MASTER!B:B,MATCH(G193,MASTER!A:A,0))/100," ")</f>
        <v>0.95</v>
      </c>
      <c r="L193" s="68">
        <f ca="1" t="shared" si="3"/>
        <v>12</v>
      </c>
      <c r="M193" s="68" t="str">
        <f ca="1" t="shared" si="4"/>
        <v>2023 - WEEK 12</v>
      </c>
      <c r="N193" s="68" t="str">
        <f ca="1" t="shared" si="5"/>
        <v>2023 - MONTH 03</v>
      </c>
      <c r="O193" s="86">
        <f ca="1" t="shared" ref="O193:P193" si="204">IFERROR(AVERAGEIF(M:M,M193,$K:$K)," ")</f>
        <v>0.946041666666668</v>
      </c>
      <c r="P193" s="86">
        <f ca="1" t="shared" si="204"/>
        <v>0.946041666666668</v>
      </c>
      <c r="Q193" s="68" t="str">
        <f ca="1">IF(ISBLANK(A193)," ",IF(O193&gt;MASTER!$B$3/100,"SB",IF(O193&gt;MASTER!$B$4/100,"B",IF(O193&gt;MASTER!$B$5/100,"C","K"))))</f>
        <v>B</v>
      </c>
      <c r="R193" s="68" t="str">
        <f ca="1">IF(ISBLANK(B193)," ",IF(P193&gt;MASTER!$B$3/100,"SB",IF(P193&gt;MASTER!$B$4/100,"B",IF(P193&gt;MASTER!$B$5/100,"C","K"))))</f>
        <v>B</v>
      </c>
    </row>
    <row r="194" customHeight="1" spans="1:18">
      <c r="A194" s="83">
        <f ca="1">INDIRECT(ADDRESS(2+QUOTIENT(ROW()-2,COUNTA('Form Responses 1'!$1:$1)-4),1,,TRUE,"Form Responses 1"))</f>
        <v>45012.5498901968</v>
      </c>
      <c r="B194" s="68" t="str">
        <f ca="1">INDIRECT(ADDRESS(2+QUOTIENT(ROW()-2,COUNTA('Form Responses 1'!$1:$1)-4),2,,TRUE,"Form Responses 1"))</f>
        <v>normalina630@gmail.com</v>
      </c>
      <c r="C194" s="68" t="str">
        <f ca="1">INDIRECT(ADDRESS(2+QUOTIENT(ROW()-2,COUNTA('Form Responses 1'!$1:$1)-4),3,,TRUE,"Form Responses 1"))</f>
        <v>Normalina, Sos</v>
      </c>
      <c r="D194" s="84">
        <f ca="1">INDIRECT(ADDRESS(2+QUOTIENT(ROW()-2,COUNTA('Form Responses 1'!$1:$1)-4),4,,TRUE,"Form Responses 1"))</f>
        <v>45010</v>
      </c>
      <c r="E194" s="85">
        <f ca="1" t="shared" si="0"/>
        <v>6</v>
      </c>
      <c r="F194" s="68" t="str">
        <f ca="1">IF(ISBLANK(A194)," ",INDIRECT(ADDRESS(1,5+MOD(ROW()-2,COUNTA('Form Responses 1'!$1:$1)-4),,TRUE,"Form Responses 1")))</f>
        <v>Gedung Balai Arkiologi Lt.2 [R. 1-5]</v>
      </c>
      <c r="G194" s="68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Gedung Balai Arkiologi Lt.2</v>
      </c>
      <c r="I194" s="86" t="str">
        <f ca="1" t="shared" si="141"/>
        <v>R. 1-5</v>
      </c>
      <c r="J194" s="86" t="str">
        <f ca="1" t="shared" si="2"/>
        <v>CLEANING SERVICE</v>
      </c>
      <c r="K194" s="86">
        <f ca="1" t="array" ref="K194">IFERROR(INDEX(MASTER!B:B,MATCH(G194,MASTER!A:A,0))/100," ")</f>
        <v>0.95</v>
      </c>
      <c r="L194" s="68">
        <f ca="1" t="shared" si="3"/>
        <v>12</v>
      </c>
      <c r="M194" s="68" t="str">
        <f ca="1" t="shared" si="4"/>
        <v>2023 - WEEK 12</v>
      </c>
      <c r="N194" s="68" t="str">
        <f ca="1" t="shared" si="5"/>
        <v>2023 - MONTH 03</v>
      </c>
      <c r="O194" s="86">
        <f ca="1" t="shared" ref="O194:P194" si="205">IFERROR(AVERAGEIF(M:M,M194,$K:$K)," ")</f>
        <v>0.946041666666668</v>
      </c>
      <c r="P194" s="86">
        <f ca="1" t="shared" si="205"/>
        <v>0.946041666666668</v>
      </c>
      <c r="Q194" s="68" t="str">
        <f ca="1">IF(ISBLANK(A194)," ",IF(O194&gt;MASTER!$B$3/100,"SB",IF(O194&gt;MASTER!$B$4/100,"B",IF(O194&gt;MASTER!$B$5/100,"C","K"))))</f>
        <v>B</v>
      </c>
      <c r="R194" s="68" t="str">
        <f ca="1">IF(ISBLANK(B194)," ",IF(P194&gt;MASTER!$B$3/100,"SB",IF(P194&gt;MASTER!$B$4/100,"B",IF(P194&gt;MASTER!$B$5/100,"C","K"))))</f>
        <v>B</v>
      </c>
    </row>
    <row r="195" customHeight="1" spans="1:18">
      <c r="A195" s="83">
        <f ca="1">INDIRECT(ADDRESS(2+QUOTIENT(ROW()-2,COUNTA('Form Responses 1'!$1:$1)-4),1,,TRUE,"Form Responses 1"))</f>
        <v>45012.5498901968</v>
      </c>
      <c r="B195" s="68" t="str">
        <f ca="1">INDIRECT(ADDRESS(2+QUOTIENT(ROW()-2,COUNTA('Form Responses 1'!$1:$1)-4),2,,TRUE,"Form Responses 1"))</f>
        <v>normalina630@gmail.com</v>
      </c>
      <c r="C195" s="68" t="str">
        <f ca="1">INDIRECT(ADDRESS(2+QUOTIENT(ROW()-2,COUNTA('Form Responses 1'!$1:$1)-4),3,,TRUE,"Form Responses 1"))</f>
        <v>Normalina, Sos</v>
      </c>
      <c r="D195" s="84">
        <f ca="1">INDIRECT(ADDRESS(2+QUOTIENT(ROW()-2,COUNTA('Form Responses 1'!$1:$1)-4),4,,TRUE,"Form Responses 1"))</f>
        <v>45010</v>
      </c>
      <c r="E195" s="85">
        <f ca="1" t="shared" si="0"/>
        <v>6</v>
      </c>
      <c r="F195" s="68" t="str">
        <f ca="1">IF(ISBLANK(A195)," ",INDIRECT(ADDRESS(1,5+MOD(ROW()-2,COUNTA('Form Responses 1'!$1:$1)-4),,TRUE,"Form Responses 1")))</f>
        <v>Gedung Balai Arkiologi Lt.2 [Tangga Penghubung LT1-2]</v>
      </c>
      <c r="G195" s="68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 Balai Arkiologi Lt.2</v>
      </c>
      <c r="I195" s="86" t="str">
        <f ca="1" t="shared" ref="I195:I258" si="206">MID(F195,FIND("[",F195)+1,LEN(F195)-FIND("[",F195)-1)</f>
        <v>Tangga Penghubung LT1-2</v>
      </c>
      <c r="J195" s="86" t="str">
        <f ca="1" t="shared" si="2"/>
        <v>CLEANING SERVICE</v>
      </c>
      <c r="K195" s="86">
        <f ca="1" t="array" ref="K195">IFERROR(INDEX(MASTER!B:B,MATCH(G195,MASTER!A:A,0))/100," ")</f>
        <v>0.95</v>
      </c>
      <c r="L195" s="68">
        <f ca="1" t="shared" si="3"/>
        <v>12</v>
      </c>
      <c r="M195" s="68" t="str">
        <f ca="1" t="shared" si="4"/>
        <v>2023 - WEEK 12</v>
      </c>
      <c r="N195" s="68" t="str">
        <f ca="1" t="shared" si="5"/>
        <v>2023 - MONTH 03</v>
      </c>
      <c r="O195" s="86">
        <f ca="1" t="shared" ref="O195:P195" si="207">IFERROR(AVERAGEIF(M:M,M195,$K:$K)," ")</f>
        <v>0.946041666666668</v>
      </c>
      <c r="P195" s="86">
        <f ca="1" t="shared" si="207"/>
        <v>0.946041666666668</v>
      </c>
      <c r="Q195" s="68" t="str">
        <f ca="1">IF(ISBLANK(A195)," ",IF(O195&gt;MASTER!$B$3/100,"SB",IF(O195&gt;MASTER!$B$4/100,"B",IF(O195&gt;MASTER!$B$5/100,"C","K"))))</f>
        <v>B</v>
      </c>
      <c r="R195" s="68" t="str">
        <f ca="1">IF(ISBLANK(B195)," ",IF(P195&gt;MASTER!$B$3/100,"SB",IF(P195&gt;MASTER!$B$4/100,"B",IF(P195&gt;MASTER!$B$5/100,"C","K"))))</f>
        <v>B</v>
      </c>
    </row>
    <row r="196" customHeight="1" spans="1:18">
      <c r="A196" s="83">
        <f ca="1">INDIRECT(ADDRESS(2+QUOTIENT(ROW()-2,COUNTA('Form Responses 1'!$1:$1)-4),1,,TRUE,"Form Responses 1"))</f>
        <v>45012.5498901968</v>
      </c>
      <c r="B196" s="68" t="str">
        <f ca="1">INDIRECT(ADDRESS(2+QUOTIENT(ROW()-2,COUNTA('Form Responses 1'!$1:$1)-4),2,,TRUE,"Form Responses 1"))</f>
        <v>normalina630@gmail.com</v>
      </c>
      <c r="C196" s="68" t="str">
        <f ca="1">INDIRECT(ADDRESS(2+QUOTIENT(ROW()-2,COUNTA('Form Responses 1'!$1:$1)-4),3,,TRUE,"Form Responses 1"))</f>
        <v>Normalina, Sos</v>
      </c>
      <c r="D196" s="84">
        <f ca="1">INDIRECT(ADDRESS(2+QUOTIENT(ROW()-2,COUNTA('Form Responses 1'!$1:$1)-4),4,,TRUE,"Form Responses 1"))</f>
        <v>45010</v>
      </c>
      <c r="E196" s="85">
        <f ca="1" t="shared" si="0"/>
        <v>6</v>
      </c>
      <c r="F196" s="68" t="str">
        <f ca="1">IF(ISBLANK(A196)," ",INDIRECT(ADDRESS(1,5+MOD(ROW()-2,COUNTA('Form Responses 1'!$1:$1)-4),,TRUE,"Form Responses 1")))</f>
        <v>Gedung Balai Arkiologi Lt.2 [Toilet Pria / Wanita &amp; Disabilitas]</v>
      </c>
      <c r="G196" s="68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 Balai Arkiologi Lt.2</v>
      </c>
      <c r="I196" s="86" t="str">
        <f ca="1" t="shared" si="206"/>
        <v>Toilet Pria / Wanita &amp; Disabilitas</v>
      </c>
      <c r="J196" s="86" t="str">
        <f ca="1" t="shared" si="2"/>
        <v>CLEANING SERVICE</v>
      </c>
      <c r="K196" s="86">
        <f ca="1" t="array" ref="K196">IFERROR(INDEX(MASTER!B:B,MATCH(G196,MASTER!A:A,0))/100," ")</f>
        <v>0.95</v>
      </c>
      <c r="L196" s="68">
        <f ca="1" t="shared" si="3"/>
        <v>12</v>
      </c>
      <c r="M196" s="68" t="str">
        <f ca="1" t="shared" si="4"/>
        <v>2023 - WEEK 12</v>
      </c>
      <c r="N196" s="68" t="str">
        <f ca="1" t="shared" si="5"/>
        <v>2023 - MONTH 03</v>
      </c>
      <c r="O196" s="86">
        <f ca="1" t="shared" ref="O196:P196" si="208">IFERROR(AVERAGEIF(M:M,M196,$K:$K)," ")</f>
        <v>0.946041666666668</v>
      </c>
      <c r="P196" s="86">
        <f ca="1" t="shared" si="208"/>
        <v>0.946041666666668</v>
      </c>
      <c r="Q196" s="68" t="str">
        <f ca="1">IF(ISBLANK(A196)," ",IF(O196&gt;MASTER!$B$3/100,"SB",IF(O196&gt;MASTER!$B$4/100,"B",IF(O196&gt;MASTER!$B$5/100,"C","K"))))</f>
        <v>B</v>
      </c>
      <c r="R196" s="68" t="str">
        <f ca="1">IF(ISBLANK(B196)," ",IF(P196&gt;MASTER!$B$3/100,"SB",IF(P196&gt;MASTER!$B$4/100,"B",IF(P196&gt;MASTER!$B$5/100,"C","K"))))</f>
        <v>B</v>
      </c>
    </row>
    <row r="197" customHeight="1" spans="1:18">
      <c r="A197" s="83">
        <f ca="1">INDIRECT(ADDRESS(2+QUOTIENT(ROW()-2,COUNTA('Form Responses 1'!$1:$1)-4),1,,TRUE,"Form Responses 1"))</f>
        <v>45012.5498901968</v>
      </c>
      <c r="B197" s="68" t="str">
        <f ca="1">INDIRECT(ADDRESS(2+QUOTIENT(ROW()-2,COUNTA('Form Responses 1'!$1:$1)-4),2,,TRUE,"Form Responses 1"))</f>
        <v>normalina630@gmail.com</v>
      </c>
      <c r="C197" s="68" t="str">
        <f ca="1">INDIRECT(ADDRESS(2+QUOTIENT(ROW()-2,COUNTA('Form Responses 1'!$1:$1)-4),3,,TRUE,"Form Responses 1"))</f>
        <v>Normalina, Sos</v>
      </c>
      <c r="D197" s="84">
        <f ca="1">INDIRECT(ADDRESS(2+QUOTIENT(ROW()-2,COUNTA('Form Responses 1'!$1:$1)-4),4,,TRUE,"Form Responses 1"))</f>
        <v>45010</v>
      </c>
      <c r="E197" s="85">
        <f ca="1" t="shared" si="0"/>
        <v>6</v>
      </c>
      <c r="F197" s="68" t="str">
        <f ca="1">IF(ISBLANK(A197)," ",INDIRECT(ADDRESS(1,5+MOD(ROW()-2,COUNTA('Form Responses 1'!$1:$1)-4),,TRUE,"Form Responses 1")))</f>
        <v>Gedung Balai Arkiologi Lt.1 [Lobby Utama]</v>
      </c>
      <c r="G197" s="68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 Balai Arkiologi Lt.1</v>
      </c>
      <c r="I197" s="86" t="str">
        <f ca="1" t="shared" si="206"/>
        <v>Lobby Utama</v>
      </c>
      <c r="J197" s="86" t="str">
        <f ca="1" t="shared" si="2"/>
        <v>CLEANING SERVICE</v>
      </c>
      <c r="K197" s="86">
        <f ca="1" t="array" ref="K197">IFERROR(INDEX(MASTER!B:B,MATCH(G197,MASTER!A:A,0))/100," ")</f>
        <v>0.95</v>
      </c>
      <c r="L197" s="68">
        <f ca="1" t="shared" si="3"/>
        <v>12</v>
      </c>
      <c r="M197" s="68" t="str">
        <f ca="1" t="shared" si="4"/>
        <v>2023 - WEEK 12</v>
      </c>
      <c r="N197" s="68" t="str">
        <f ca="1" t="shared" si="5"/>
        <v>2023 - MONTH 03</v>
      </c>
      <c r="O197" s="86">
        <f ca="1" t="shared" ref="O197:P197" si="209">IFERROR(AVERAGEIF(M:M,M197,$K:$K)," ")</f>
        <v>0.946041666666668</v>
      </c>
      <c r="P197" s="86">
        <f ca="1" t="shared" si="209"/>
        <v>0.946041666666668</v>
      </c>
      <c r="Q197" s="68" t="str">
        <f ca="1">IF(ISBLANK(A197)," ",IF(O197&gt;MASTER!$B$3/100,"SB",IF(O197&gt;MASTER!$B$4/100,"B",IF(O197&gt;MASTER!$B$5/100,"C","K"))))</f>
        <v>B</v>
      </c>
      <c r="R197" s="68" t="str">
        <f ca="1">IF(ISBLANK(B197)," ",IF(P197&gt;MASTER!$B$3/100,"SB",IF(P197&gt;MASTER!$B$4/100,"B",IF(P197&gt;MASTER!$B$5/100,"C","K"))))</f>
        <v>B</v>
      </c>
    </row>
    <row r="198" customHeight="1" spans="1:18">
      <c r="A198" s="83">
        <f ca="1">INDIRECT(ADDRESS(2+QUOTIENT(ROW()-2,COUNTA('Form Responses 1'!$1:$1)-4),1,,TRUE,"Form Responses 1"))</f>
        <v>45012.5498901968</v>
      </c>
      <c r="B198" s="68" t="str">
        <f ca="1">INDIRECT(ADDRESS(2+QUOTIENT(ROW()-2,COUNTA('Form Responses 1'!$1:$1)-4),2,,TRUE,"Form Responses 1"))</f>
        <v>normalina630@gmail.com</v>
      </c>
      <c r="C198" s="68" t="str">
        <f ca="1">INDIRECT(ADDRESS(2+QUOTIENT(ROW()-2,COUNTA('Form Responses 1'!$1:$1)-4),3,,TRUE,"Form Responses 1"))</f>
        <v>Normalina, Sos</v>
      </c>
      <c r="D198" s="84">
        <f ca="1">INDIRECT(ADDRESS(2+QUOTIENT(ROW()-2,COUNTA('Form Responses 1'!$1:$1)-4),4,,TRUE,"Form Responses 1"))</f>
        <v>45010</v>
      </c>
      <c r="E198" s="85">
        <f ca="1" t="shared" si="0"/>
        <v>6</v>
      </c>
      <c r="F198" s="68" t="str">
        <f ca="1">IF(ISBLANK(A198)," ",INDIRECT(ADDRESS(1,5+MOD(ROW()-2,COUNTA('Form Responses 1'!$1:$1)-4),,TRUE,"Form Responses 1")))</f>
        <v>Gedung Balai Arkiologi Lt.1 [Koridor]</v>
      </c>
      <c r="G198" s="68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 Balai Arkiologi Lt.1</v>
      </c>
      <c r="I198" s="86" t="str">
        <f ca="1" t="shared" si="206"/>
        <v>Koridor</v>
      </c>
      <c r="J198" s="86" t="str">
        <f ca="1" t="shared" si="2"/>
        <v>CLEANING SERVICE</v>
      </c>
      <c r="K198" s="86">
        <f ca="1" t="array" ref="K198">IFERROR(INDEX(MASTER!B:B,MATCH(G198,MASTER!A:A,0))/100," ")</f>
        <v>0.95</v>
      </c>
      <c r="L198" s="68">
        <f ca="1" t="shared" si="3"/>
        <v>12</v>
      </c>
      <c r="M198" s="68" t="str">
        <f ca="1" t="shared" si="4"/>
        <v>2023 - WEEK 12</v>
      </c>
      <c r="N198" s="68" t="str">
        <f ca="1" t="shared" si="5"/>
        <v>2023 - MONTH 03</v>
      </c>
      <c r="O198" s="86">
        <f ca="1" t="shared" ref="O198:P198" si="210">IFERROR(AVERAGEIF(M:M,M198,$K:$K)," ")</f>
        <v>0.946041666666668</v>
      </c>
      <c r="P198" s="86">
        <f ca="1" t="shared" si="210"/>
        <v>0.946041666666668</v>
      </c>
      <c r="Q198" s="68" t="str">
        <f ca="1">IF(ISBLANK(A198)," ",IF(O198&gt;MASTER!$B$3/100,"SB",IF(O198&gt;MASTER!$B$4/100,"B",IF(O198&gt;MASTER!$B$5/100,"C","K"))))</f>
        <v>B</v>
      </c>
      <c r="R198" s="68" t="str">
        <f ca="1">IF(ISBLANK(B198)," ",IF(P198&gt;MASTER!$B$3/100,"SB",IF(P198&gt;MASTER!$B$4/100,"B",IF(P198&gt;MASTER!$B$5/100,"C","K"))))</f>
        <v>B</v>
      </c>
    </row>
    <row r="199" customHeight="1" spans="1:18">
      <c r="A199" s="83">
        <f ca="1">INDIRECT(ADDRESS(2+QUOTIENT(ROW()-2,COUNTA('Form Responses 1'!$1:$1)-4),1,,TRUE,"Form Responses 1"))</f>
        <v>45012.5498901968</v>
      </c>
      <c r="B199" s="68" t="str">
        <f ca="1">INDIRECT(ADDRESS(2+QUOTIENT(ROW()-2,COUNTA('Form Responses 1'!$1:$1)-4),2,,TRUE,"Form Responses 1"))</f>
        <v>normalina630@gmail.com</v>
      </c>
      <c r="C199" s="68" t="str">
        <f ca="1">INDIRECT(ADDRESS(2+QUOTIENT(ROW()-2,COUNTA('Form Responses 1'!$1:$1)-4),3,,TRUE,"Form Responses 1"))</f>
        <v>Normalina, Sos</v>
      </c>
      <c r="D199" s="84">
        <f ca="1">INDIRECT(ADDRESS(2+QUOTIENT(ROW()-2,COUNTA('Form Responses 1'!$1:$1)-4),4,,TRUE,"Form Responses 1"))</f>
        <v>45010</v>
      </c>
      <c r="E199" s="85">
        <f ca="1" t="shared" si="0"/>
        <v>6</v>
      </c>
      <c r="F199" s="68" t="str">
        <f ca="1">IF(ISBLANK(A199)," ",INDIRECT(ADDRESS(1,5+MOD(ROW()-2,COUNTA('Form Responses 1'!$1:$1)-4),,TRUE,"Form Responses 1")))</f>
        <v>Gedung Balai Arkiologi Lt.1 [Meeting Room ]</v>
      </c>
      <c r="G199" s="68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 Balai Arkiologi Lt.1</v>
      </c>
      <c r="I199" s="86" t="str">
        <f ca="1" t="shared" si="206"/>
        <v>Meeting Room </v>
      </c>
      <c r="J199" s="86" t="str">
        <f ca="1" t="shared" si="2"/>
        <v>CLEANING SERVICE</v>
      </c>
      <c r="K199" s="86">
        <f ca="1" t="array" ref="K199">IFERROR(INDEX(MASTER!B:B,MATCH(G199,MASTER!A:A,0))/100," ")</f>
        <v>0.95</v>
      </c>
      <c r="L199" s="68">
        <f ca="1" t="shared" si="3"/>
        <v>12</v>
      </c>
      <c r="M199" s="68" t="str">
        <f ca="1" t="shared" si="4"/>
        <v>2023 - WEEK 12</v>
      </c>
      <c r="N199" s="68" t="str">
        <f ca="1" t="shared" si="5"/>
        <v>2023 - MONTH 03</v>
      </c>
      <c r="O199" s="86">
        <f ca="1" t="shared" ref="O199:P199" si="211">IFERROR(AVERAGEIF(M:M,M199,$K:$K)," ")</f>
        <v>0.946041666666668</v>
      </c>
      <c r="P199" s="86">
        <f ca="1" t="shared" si="211"/>
        <v>0.946041666666668</v>
      </c>
      <c r="Q199" s="68" t="str">
        <f ca="1">IF(ISBLANK(A199)," ",IF(O199&gt;MASTER!$B$3/100,"SB",IF(O199&gt;MASTER!$B$4/100,"B",IF(O199&gt;MASTER!$B$5/100,"C","K"))))</f>
        <v>B</v>
      </c>
      <c r="R199" s="68" t="str">
        <f ca="1">IF(ISBLANK(B199)," ",IF(P199&gt;MASTER!$B$3/100,"SB",IF(P199&gt;MASTER!$B$4/100,"B",IF(P199&gt;MASTER!$B$5/100,"C","K"))))</f>
        <v>B</v>
      </c>
    </row>
    <row r="200" customHeight="1" spans="1:18">
      <c r="A200" s="83">
        <f ca="1">INDIRECT(ADDRESS(2+QUOTIENT(ROW()-2,COUNTA('Form Responses 1'!$1:$1)-4),1,,TRUE,"Form Responses 1"))</f>
        <v>45012.5498901968</v>
      </c>
      <c r="B200" s="68" t="str">
        <f ca="1">INDIRECT(ADDRESS(2+QUOTIENT(ROW()-2,COUNTA('Form Responses 1'!$1:$1)-4),2,,TRUE,"Form Responses 1"))</f>
        <v>normalina630@gmail.com</v>
      </c>
      <c r="C200" s="68" t="str">
        <f ca="1">INDIRECT(ADDRESS(2+QUOTIENT(ROW()-2,COUNTA('Form Responses 1'!$1:$1)-4),3,,TRUE,"Form Responses 1"))</f>
        <v>Normalina, Sos</v>
      </c>
      <c r="D200" s="84">
        <f ca="1">INDIRECT(ADDRESS(2+QUOTIENT(ROW()-2,COUNTA('Form Responses 1'!$1:$1)-4),4,,TRUE,"Form Responses 1"))</f>
        <v>45010</v>
      </c>
      <c r="E200" s="85">
        <f ca="1" t="shared" si="0"/>
        <v>6</v>
      </c>
      <c r="F200" s="68" t="str">
        <f ca="1">IF(ISBLANK(A200)," ",INDIRECT(ADDRESS(1,5+MOD(ROW()-2,COUNTA('Form Responses 1'!$1:$1)-4),,TRUE,"Form Responses 1")))</f>
        <v>Gedung Balai Arkiologi Lt.1 [R. Staf TU]</v>
      </c>
      <c r="G200" s="68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 Balai Arkiologi Lt.1</v>
      </c>
      <c r="I200" s="86" t="str">
        <f ca="1" t="shared" si="206"/>
        <v>R. Staf TU</v>
      </c>
      <c r="J200" s="86" t="str">
        <f ca="1" t="shared" si="2"/>
        <v>CLEANING SERVICE</v>
      </c>
      <c r="K200" s="86">
        <f ca="1" t="array" ref="K200">IFERROR(INDEX(MASTER!B:B,MATCH(G200,MASTER!A:A,0))/100," ")</f>
        <v>0.95</v>
      </c>
      <c r="L200" s="68">
        <f ca="1" t="shared" si="3"/>
        <v>12</v>
      </c>
      <c r="M200" s="68" t="str">
        <f ca="1" t="shared" si="4"/>
        <v>2023 - WEEK 12</v>
      </c>
      <c r="N200" s="68" t="str">
        <f ca="1" t="shared" si="5"/>
        <v>2023 - MONTH 03</v>
      </c>
      <c r="O200" s="86">
        <f ca="1" t="shared" ref="O200:P200" si="212">IFERROR(AVERAGEIF(M:M,M200,$K:$K)," ")</f>
        <v>0.946041666666668</v>
      </c>
      <c r="P200" s="86">
        <f ca="1" t="shared" si="212"/>
        <v>0.946041666666668</v>
      </c>
      <c r="Q200" s="68" t="str">
        <f ca="1">IF(ISBLANK(A200)," ",IF(O200&gt;MASTER!$B$3/100,"SB",IF(O200&gt;MASTER!$B$4/100,"B",IF(O200&gt;MASTER!$B$5/100,"C","K"))))</f>
        <v>B</v>
      </c>
      <c r="R200" s="68" t="str">
        <f ca="1">IF(ISBLANK(B200)," ",IF(P200&gt;MASTER!$B$3/100,"SB",IF(P200&gt;MASTER!$B$4/100,"B",IF(P200&gt;MASTER!$B$5/100,"C","K"))))</f>
        <v>B</v>
      </c>
    </row>
    <row r="201" customHeight="1" spans="1:18">
      <c r="A201" s="83">
        <f ca="1">INDIRECT(ADDRESS(2+QUOTIENT(ROW()-2,COUNTA('Form Responses 1'!$1:$1)-4),1,,TRUE,"Form Responses 1"))</f>
        <v>45012.5498901968</v>
      </c>
      <c r="B201" s="68" t="str">
        <f ca="1">INDIRECT(ADDRESS(2+QUOTIENT(ROW()-2,COUNTA('Form Responses 1'!$1:$1)-4),2,,TRUE,"Form Responses 1"))</f>
        <v>normalina630@gmail.com</v>
      </c>
      <c r="C201" s="68" t="str">
        <f ca="1">INDIRECT(ADDRESS(2+QUOTIENT(ROW()-2,COUNTA('Form Responses 1'!$1:$1)-4),3,,TRUE,"Form Responses 1"))</f>
        <v>Normalina, Sos</v>
      </c>
      <c r="D201" s="84">
        <f ca="1">INDIRECT(ADDRESS(2+QUOTIENT(ROW()-2,COUNTA('Form Responses 1'!$1:$1)-4),4,,TRUE,"Form Responses 1"))</f>
        <v>45010</v>
      </c>
      <c r="E201" s="85">
        <f ca="1" t="shared" si="0"/>
        <v>6</v>
      </c>
      <c r="F201" s="68" t="str">
        <f ca="1">IF(ISBLANK(A201)," ",INDIRECT(ADDRESS(1,5+MOD(ROW()-2,COUNTA('Form Responses 1'!$1:$1)-4),,TRUE,"Form Responses 1")))</f>
        <v>Gedung Balai Arkiologi Lt.1 [R. Kasubag TU]</v>
      </c>
      <c r="G201" s="68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 Balai Arkiologi Lt.1</v>
      </c>
      <c r="I201" s="86" t="str">
        <f ca="1" t="shared" si="206"/>
        <v>R. Kasubag TU</v>
      </c>
      <c r="J201" s="86" t="str">
        <f ca="1" t="shared" si="2"/>
        <v>CLEANING SERVICE</v>
      </c>
      <c r="K201" s="86">
        <f ca="1" t="array" ref="K201">IFERROR(INDEX(MASTER!B:B,MATCH(G201,MASTER!A:A,0))/100," ")</f>
        <v>0.95</v>
      </c>
      <c r="L201" s="68">
        <f ca="1" t="shared" si="3"/>
        <v>12</v>
      </c>
      <c r="M201" s="68" t="str">
        <f ca="1" t="shared" si="4"/>
        <v>2023 - WEEK 12</v>
      </c>
      <c r="N201" s="68" t="str">
        <f ca="1" t="shared" si="5"/>
        <v>2023 - MONTH 03</v>
      </c>
      <c r="O201" s="86">
        <f ca="1" t="shared" ref="O201:P201" si="213">IFERROR(AVERAGEIF(M:M,M201,$K:$K)," ")</f>
        <v>0.946041666666668</v>
      </c>
      <c r="P201" s="86">
        <f ca="1" t="shared" si="213"/>
        <v>0.946041666666668</v>
      </c>
      <c r="Q201" s="68" t="str">
        <f ca="1">IF(ISBLANK(A201)," ",IF(O201&gt;MASTER!$B$3/100,"SB",IF(O201&gt;MASTER!$B$4/100,"B",IF(O201&gt;MASTER!$B$5/100,"C","K"))))</f>
        <v>B</v>
      </c>
      <c r="R201" s="68" t="str">
        <f ca="1">IF(ISBLANK(B201)," ",IF(P201&gt;MASTER!$B$3/100,"SB",IF(P201&gt;MASTER!$B$4/100,"B",IF(P201&gt;MASTER!$B$5/100,"C","K"))))</f>
        <v>B</v>
      </c>
    </row>
    <row r="202" customHeight="1" spans="1:18">
      <c r="A202" s="83">
        <f ca="1">INDIRECT(ADDRESS(2+QUOTIENT(ROW()-2,COUNTA('Form Responses 1'!$1:$1)-4),1,,TRUE,"Form Responses 1"))</f>
        <v>45012.5498901968</v>
      </c>
      <c r="B202" s="68" t="str">
        <f ca="1">INDIRECT(ADDRESS(2+QUOTIENT(ROW()-2,COUNTA('Form Responses 1'!$1:$1)-4),2,,TRUE,"Form Responses 1"))</f>
        <v>normalina630@gmail.com</v>
      </c>
      <c r="C202" s="68" t="str">
        <f ca="1">INDIRECT(ADDRESS(2+QUOTIENT(ROW()-2,COUNTA('Form Responses 1'!$1:$1)-4),3,,TRUE,"Form Responses 1"))</f>
        <v>Normalina, Sos</v>
      </c>
      <c r="D202" s="84">
        <f ca="1">INDIRECT(ADDRESS(2+QUOTIENT(ROW()-2,COUNTA('Form Responses 1'!$1:$1)-4),4,,TRUE,"Form Responses 1"))</f>
        <v>45010</v>
      </c>
      <c r="E202" s="85">
        <f ca="1" t="shared" si="0"/>
        <v>6</v>
      </c>
      <c r="F202" s="68" t="str">
        <f ca="1">IF(ISBLANK(A202)," ",INDIRECT(ADDRESS(1,5+MOD(ROW()-2,COUNTA('Form Responses 1'!$1:$1)-4),,TRUE,"Form Responses 1")))</f>
        <v>Gedung Balai Arkiologi Lt.1 [R. Arsib]</v>
      </c>
      <c r="G202" s="68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 Balai Arkiologi Lt.1</v>
      </c>
      <c r="I202" s="86" t="str">
        <f ca="1" t="shared" si="206"/>
        <v>R. Arsib</v>
      </c>
      <c r="J202" s="86" t="str">
        <f ca="1" t="shared" si="2"/>
        <v>CLEANING SERVICE</v>
      </c>
      <c r="K202" s="86">
        <f ca="1" t="array" ref="K202">IFERROR(INDEX(MASTER!B:B,MATCH(G202,MASTER!A:A,0))/100," ")</f>
        <v>0.95</v>
      </c>
      <c r="L202" s="68">
        <f ca="1" t="shared" si="3"/>
        <v>12</v>
      </c>
      <c r="M202" s="68" t="str">
        <f ca="1" t="shared" si="4"/>
        <v>2023 - WEEK 12</v>
      </c>
      <c r="N202" s="68" t="str">
        <f ca="1" t="shared" si="5"/>
        <v>2023 - MONTH 03</v>
      </c>
      <c r="O202" s="86">
        <f ca="1" t="shared" ref="O202:P202" si="214">IFERROR(AVERAGEIF(M:M,M202,$K:$K)," ")</f>
        <v>0.946041666666668</v>
      </c>
      <c r="P202" s="86">
        <f ca="1" t="shared" si="214"/>
        <v>0.946041666666668</v>
      </c>
      <c r="Q202" s="68" t="str">
        <f ca="1">IF(ISBLANK(A202)," ",IF(O202&gt;MASTER!$B$3/100,"SB",IF(O202&gt;MASTER!$B$4/100,"B",IF(O202&gt;MASTER!$B$5/100,"C","K"))))</f>
        <v>B</v>
      </c>
      <c r="R202" s="68" t="str">
        <f ca="1">IF(ISBLANK(B202)," ",IF(P202&gt;MASTER!$B$3/100,"SB",IF(P202&gt;MASTER!$B$4/100,"B",IF(P202&gt;MASTER!$B$5/100,"C","K"))))</f>
        <v>B</v>
      </c>
    </row>
    <row r="203" customHeight="1" spans="1:18">
      <c r="A203" s="83">
        <f ca="1">INDIRECT(ADDRESS(2+QUOTIENT(ROW()-2,COUNTA('Form Responses 1'!$1:$1)-4),1,,TRUE,"Form Responses 1"))</f>
        <v>45012.5498901968</v>
      </c>
      <c r="B203" s="68" t="str">
        <f ca="1">INDIRECT(ADDRESS(2+QUOTIENT(ROW()-2,COUNTA('Form Responses 1'!$1:$1)-4),2,,TRUE,"Form Responses 1"))</f>
        <v>normalina630@gmail.com</v>
      </c>
      <c r="C203" s="68" t="str">
        <f ca="1">INDIRECT(ADDRESS(2+QUOTIENT(ROW()-2,COUNTA('Form Responses 1'!$1:$1)-4),3,,TRUE,"Form Responses 1"))</f>
        <v>Normalina, Sos</v>
      </c>
      <c r="D203" s="84">
        <f ca="1">INDIRECT(ADDRESS(2+QUOTIENT(ROW()-2,COUNTA('Form Responses 1'!$1:$1)-4),4,,TRUE,"Form Responses 1"))</f>
        <v>45010</v>
      </c>
      <c r="E203" s="85">
        <f ca="1" t="shared" si="0"/>
        <v>6</v>
      </c>
      <c r="F203" s="68" t="str">
        <f ca="1">IF(ISBLANK(A203)," ",INDIRECT(ADDRESS(1,5+MOD(ROW()-2,COUNTA('Form Responses 1'!$1:$1)-4),,TRUE,"Form Responses 1")))</f>
        <v>Gedung Balai Arkiologi Lt.1 [R. Arsib Keuangan]</v>
      </c>
      <c r="G203" s="68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 Balai Arkiologi Lt.1</v>
      </c>
      <c r="I203" s="86" t="str">
        <f ca="1" t="shared" si="206"/>
        <v>R. Arsib Keuangan</v>
      </c>
      <c r="J203" s="86" t="str">
        <f ca="1" t="shared" si="2"/>
        <v>CLEANING SERVICE</v>
      </c>
      <c r="K203" s="86">
        <f ca="1" t="array" ref="K203">IFERROR(INDEX(MASTER!B:B,MATCH(G203,MASTER!A:A,0))/100," ")</f>
        <v>0.95</v>
      </c>
      <c r="L203" s="68">
        <f ca="1" t="shared" si="3"/>
        <v>12</v>
      </c>
      <c r="M203" s="68" t="str">
        <f ca="1" t="shared" si="4"/>
        <v>2023 - WEEK 12</v>
      </c>
      <c r="N203" s="68" t="str">
        <f ca="1" t="shared" si="5"/>
        <v>2023 - MONTH 03</v>
      </c>
      <c r="O203" s="86">
        <f ca="1" t="shared" ref="O203:P203" si="215">IFERROR(AVERAGEIF(M:M,M203,$K:$K)," ")</f>
        <v>0.946041666666668</v>
      </c>
      <c r="P203" s="86">
        <f ca="1" t="shared" si="215"/>
        <v>0.946041666666668</v>
      </c>
      <c r="Q203" s="68" t="str">
        <f ca="1">IF(ISBLANK(A203)," ",IF(O203&gt;MASTER!$B$3/100,"SB",IF(O203&gt;MASTER!$B$4/100,"B",IF(O203&gt;MASTER!$B$5/100,"C","K"))))</f>
        <v>B</v>
      </c>
      <c r="R203" s="68" t="str">
        <f ca="1">IF(ISBLANK(B203)," ",IF(P203&gt;MASTER!$B$3/100,"SB",IF(P203&gt;MASTER!$B$4/100,"B",IF(P203&gt;MASTER!$B$5/100,"C","K"))))</f>
        <v>B</v>
      </c>
    </row>
    <row r="204" customHeight="1" spans="1:18">
      <c r="A204" s="83">
        <f ca="1">INDIRECT(ADDRESS(2+QUOTIENT(ROW()-2,COUNTA('Form Responses 1'!$1:$1)-4),1,,TRUE,"Form Responses 1"))</f>
        <v>45012.5498901968</v>
      </c>
      <c r="B204" s="68" t="str">
        <f ca="1">INDIRECT(ADDRESS(2+QUOTIENT(ROW()-2,COUNTA('Form Responses 1'!$1:$1)-4),2,,TRUE,"Form Responses 1"))</f>
        <v>normalina630@gmail.com</v>
      </c>
      <c r="C204" s="68" t="str">
        <f ca="1">INDIRECT(ADDRESS(2+QUOTIENT(ROW()-2,COUNTA('Form Responses 1'!$1:$1)-4),3,,TRUE,"Form Responses 1"))</f>
        <v>Normalina, Sos</v>
      </c>
      <c r="D204" s="84">
        <f ca="1">INDIRECT(ADDRESS(2+QUOTIENT(ROW()-2,COUNTA('Form Responses 1'!$1:$1)-4),4,,TRUE,"Form Responses 1"))</f>
        <v>45010</v>
      </c>
      <c r="E204" s="85">
        <f ca="1" t="shared" si="0"/>
        <v>6</v>
      </c>
      <c r="F204" s="68" t="str">
        <f ca="1">IF(ISBLANK(A204)," ",INDIRECT(ADDRESS(1,5+MOD(ROW()-2,COUNTA('Form Responses 1'!$1:$1)-4),,TRUE,"Form Responses 1")))</f>
        <v>Gedung Balai Arkiologi Lt.1 [R. Bendahara]</v>
      </c>
      <c r="G204" s="68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 Balai Arkiologi Lt.1</v>
      </c>
      <c r="I204" s="86" t="str">
        <f ca="1" t="shared" si="206"/>
        <v>R. Bendahara</v>
      </c>
      <c r="J204" s="86" t="str">
        <f ca="1" t="shared" si="2"/>
        <v>CLEANING SERVICE</v>
      </c>
      <c r="K204" s="86">
        <f ca="1" t="array" ref="K204">IFERROR(INDEX(MASTER!B:B,MATCH(G204,MASTER!A:A,0))/100," ")</f>
        <v>0.95</v>
      </c>
      <c r="L204" s="68">
        <f ca="1" t="shared" si="3"/>
        <v>12</v>
      </c>
      <c r="M204" s="68" t="str">
        <f ca="1" t="shared" si="4"/>
        <v>2023 - WEEK 12</v>
      </c>
      <c r="N204" s="68" t="str">
        <f ca="1" t="shared" si="5"/>
        <v>2023 - MONTH 03</v>
      </c>
      <c r="O204" s="86">
        <f ca="1" t="shared" ref="O204:P204" si="216">IFERROR(AVERAGEIF(M:M,M204,$K:$K)," ")</f>
        <v>0.946041666666668</v>
      </c>
      <c r="P204" s="86">
        <f ca="1" t="shared" si="216"/>
        <v>0.946041666666668</v>
      </c>
      <c r="Q204" s="68" t="str">
        <f ca="1">IF(ISBLANK(A204)," ",IF(O204&gt;MASTER!$B$3/100,"SB",IF(O204&gt;MASTER!$B$4/100,"B",IF(O204&gt;MASTER!$B$5/100,"C","K"))))</f>
        <v>B</v>
      </c>
      <c r="R204" s="68" t="str">
        <f ca="1">IF(ISBLANK(B204)," ",IF(P204&gt;MASTER!$B$3/100,"SB",IF(P204&gt;MASTER!$B$4/100,"B",IF(P204&gt;MASTER!$B$5/100,"C","K"))))</f>
        <v>B</v>
      </c>
    </row>
    <row r="205" customHeight="1" spans="1:18">
      <c r="A205" s="83">
        <f ca="1">INDIRECT(ADDRESS(2+QUOTIENT(ROW()-2,COUNTA('Form Responses 1'!$1:$1)-4),1,,TRUE,"Form Responses 1"))</f>
        <v>45012.5498901968</v>
      </c>
      <c r="B205" s="68" t="str">
        <f ca="1">INDIRECT(ADDRESS(2+QUOTIENT(ROW()-2,COUNTA('Form Responses 1'!$1:$1)-4),2,,TRUE,"Form Responses 1"))</f>
        <v>normalina630@gmail.com</v>
      </c>
      <c r="C205" s="68" t="str">
        <f ca="1">INDIRECT(ADDRESS(2+QUOTIENT(ROW()-2,COUNTA('Form Responses 1'!$1:$1)-4),3,,TRUE,"Form Responses 1"))</f>
        <v>Normalina, Sos</v>
      </c>
      <c r="D205" s="84">
        <f ca="1">INDIRECT(ADDRESS(2+QUOTIENT(ROW()-2,COUNTA('Form Responses 1'!$1:$1)-4),4,,TRUE,"Form Responses 1"))</f>
        <v>45010</v>
      </c>
      <c r="E205" s="85">
        <f ca="1" t="shared" si="0"/>
        <v>6</v>
      </c>
      <c r="F205" s="68" t="str">
        <f ca="1">IF(ISBLANK(A205)," ",INDIRECT(ADDRESS(1,5+MOD(ROW()-2,COUNTA('Form Responses 1'!$1:$1)-4),,TRUE,"Form Responses 1")))</f>
        <v>Gedung Balai Arkiologi Lt.1 [R. Perpustakaan]</v>
      </c>
      <c r="G205" s="68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 Balai Arkiologi Lt.1</v>
      </c>
      <c r="I205" s="86" t="str">
        <f ca="1" t="shared" si="206"/>
        <v>R. Perpustakaan</v>
      </c>
      <c r="J205" s="86" t="str">
        <f ca="1" t="shared" si="2"/>
        <v>CLEANING SERVICE</v>
      </c>
      <c r="K205" s="86">
        <f ca="1" t="array" ref="K205">IFERROR(INDEX(MASTER!B:B,MATCH(G205,MASTER!A:A,0))/100," ")</f>
        <v>0.95</v>
      </c>
      <c r="L205" s="68">
        <f ca="1" t="shared" si="3"/>
        <v>12</v>
      </c>
      <c r="M205" s="68" t="str">
        <f ca="1" t="shared" si="4"/>
        <v>2023 - WEEK 12</v>
      </c>
      <c r="N205" s="68" t="str">
        <f ca="1" t="shared" si="5"/>
        <v>2023 - MONTH 03</v>
      </c>
      <c r="O205" s="86">
        <f ca="1" t="shared" ref="O205:P205" si="217">IFERROR(AVERAGEIF(M:M,M205,$K:$K)," ")</f>
        <v>0.946041666666668</v>
      </c>
      <c r="P205" s="86">
        <f ca="1" t="shared" si="217"/>
        <v>0.946041666666668</v>
      </c>
      <c r="Q205" s="68" t="str">
        <f ca="1">IF(ISBLANK(A205)," ",IF(O205&gt;MASTER!$B$3/100,"SB",IF(O205&gt;MASTER!$B$4/100,"B",IF(O205&gt;MASTER!$B$5/100,"C","K"))))</f>
        <v>B</v>
      </c>
      <c r="R205" s="68" t="str">
        <f ca="1">IF(ISBLANK(B205)," ",IF(P205&gt;MASTER!$B$3/100,"SB",IF(P205&gt;MASTER!$B$4/100,"B",IF(P205&gt;MASTER!$B$5/100,"C","K"))))</f>
        <v>B</v>
      </c>
    </row>
    <row r="206" customHeight="1" spans="1:18">
      <c r="A206" s="83">
        <f ca="1">INDIRECT(ADDRESS(2+QUOTIENT(ROW()-2,COUNTA('Form Responses 1'!$1:$1)-4),1,,TRUE,"Form Responses 1"))</f>
        <v>45012.5498901968</v>
      </c>
      <c r="B206" s="68" t="str">
        <f ca="1">INDIRECT(ADDRESS(2+QUOTIENT(ROW()-2,COUNTA('Form Responses 1'!$1:$1)-4),2,,TRUE,"Form Responses 1"))</f>
        <v>normalina630@gmail.com</v>
      </c>
      <c r="C206" s="68" t="str">
        <f ca="1">INDIRECT(ADDRESS(2+QUOTIENT(ROW()-2,COUNTA('Form Responses 1'!$1:$1)-4),3,,TRUE,"Form Responses 1"))</f>
        <v>Normalina, Sos</v>
      </c>
      <c r="D206" s="84">
        <f ca="1">INDIRECT(ADDRESS(2+QUOTIENT(ROW()-2,COUNTA('Form Responses 1'!$1:$1)-4),4,,TRUE,"Form Responses 1"))</f>
        <v>45010</v>
      </c>
      <c r="E206" s="85">
        <f ca="1" t="shared" si="0"/>
        <v>6</v>
      </c>
      <c r="F206" s="68" t="str">
        <f ca="1">IF(ISBLANK(A206)," ",INDIRECT(ADDRESS(1,5+MOD(ROW()-2,COUNTA('Form Responses 1'!$1:$1)-4),,TRUE,"Form Responses 1")))</f>
        <v>Gedung Balai Arkiologi Lt.1 [R. Laktasi &amp; Daicare]</v>
      </c>
      <c r="G206" s="68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 Balai Arkiologi Lt.1</v>
      </c>
      <c r="I206" s="86" t="str">
        <f ca="1" t="shared" si="206"/>
        <v>R. Laktasi &amp; Daicare</v>
      </c>
      <c r="J206" s="86" t="str">
        <f ca="1" t="shared" si="2"/>
        <v>CLEANING SERVICE</v>
      </c>
      <c r="K206" s="86">
        <f ca="1" t="array" ref="K206">IFERROR(INDEX(MASTER!B:B,MATCH(G206,MASTER!A:A,0))/100," ")</f>
        <v>0.95</v>
      </c>
      <c r="L206" s="68">
        <f ca="1" t="shared" si="3"/>
        <v>12</v>
      </c>
      <c r="M206" s="68" t="str">
        <f ca="1" t="shared" si="4"/>
        <v>2023 - WEEK 12</v>
      </c>
      <c r="N206" s="68" t="str">
        <f ca="1" t="shared" si="5"/>
        <v>2023 - MONTH 03</v>
      </c>
      <c r="O206" s="86">
        <f ca="1" t="shared" ref="O206:P206" si="218">IFERROR(AVERAGEIF(M:M,M206,$K:$K)," ")</f>
        <v>0.946041666666668</v>
      </c>
      <c r="P206" s="86">
        <f ca="1" t="shared" si="218"/>
        <v>0.946041666666668</v>
      </c>
      <c r="Q206" s="68" t="str">
        <f ca="1">IF(ISBLANK(A206)," ",IF(O206&gt;MASTER!$B$3/100,"SB",IF(O206&gt;MASTER!$B$4/100,"B",IF(O206&gt;MASTER!$B$5/100,"C","K"))))</f>
        <v>B</v>
      </c>
      <c r="R206" s="68" t="str">
        <f ca="1">IF(ISBLANK(B206)," ",IF(P206&gt;MASTER!$B$3/100,"SB",IF(P206&gt;MASTER!$B$4/100,"B",IF(P206&gt;MASTER!$B$5/100,"C","K"))))</f>
        <v>B</v>
      </c>
    </row>
    <row r="207" customHeight="1" spans="1:18">
      <c r="A207" s="83">
        <f ca="1">INDIRECT(ADDRESS(2+QUOTIENT(ROW()-2,COUNTA('Form Responses 1'!$1:$1)-4),1,,TRUE,"Form Responses 1"))</f>
        <v>45012.5498901968</v>
      </c>
      <c r="B207" s="68" t="str">
        <f ca="1">INDIRECT(ADDRESS(2+QUOTIENT(ROW()-2,COUNTA('Form Responses 1'!$1:$1)-4),2,,TRUE,"Form Responses 1"))</f>
        <v>normalina630@gmail.com</v>
      </c>
      <c r="C207" s="68" t="str">
        <f ca="1">INDIRECT(ADDRESS(2+QUOTIENT(ROW()-2,COUNTA('Form Responses 1'!$1:$1)-4),3,,TRUE,"Form Responses 1"))</f>
        <v>Normalina, Sos</v>
      </c>
      <c r="D207" s="84">
        <f ca="1">INDIRECT(ADDRESS(2+QUOTIENT(ROW()-2,COUNTA('Form Responses 1'!$1:$1)-4),4,,TRUE,"Form Responses 1"))</f>
        <v>45010</v>
      </c>
      <c r="E207" s="85">
        <f ca="1" t="shared" si="0"/>
        <v>6</v>
      </c>
      <c r="F207" s="68" t="str">
        <f ca="1">IF(ISBLANK(A207)," ",INDIRECT(ADDRESS(1,5+MOD(ROW()-2,COUNTA('Form Responses 1'!$1:$1)-4),,TRUE,"Form Responses 1")))</f>
        <v>Gedung Balai Arkiologi Lt.1 [R. Artepak]</v>
      </c>
      <c r="G207" s="68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 Balai Arkiologi Lt.1</v>
      </c>
      <c r="I207" s="86" t="str">
        <f ca="1" t="shared" si="206"/>
        <v>R. Artepak</v>
      </c>
      <c r="J207" s="86" t="str">
        <f ca="1" t="shared" si="2"/>
        <v>CLEANING SERVICE</v>
      </c>
      <c r="K207" s="86">
        <f ca="1" t="array" ref="K207">IFERROR(INDEX(MASTER!B:B,MATCH(G207,MASTER!A:A,0))/100," ")</f>
        <v>0.95</v>
      </c>
      <c r="L207" s="68">
        <f ca="1" t="shared" si="3"/>
        <v>12</v>
      </c>
      <c r="M207" s="68" t="str">
        <f ca="1" t="shared" si="4"/>
        <v>2023 - WEEK 12</v>
      </c>
      <c r="N207" s="68" t="str">
        <f ca="1" t="shared" si="5"/>
        <v>2023 - MONTH 03</v>
      </c>
      <c r="O207" s="86">
        <f ca="1" t="shared" ref="O207:P207" si="219">IFERROR(AVERAGEIF(M:M,M207,$K:$K)," ")</f>
        <v>0.946041666666668</v>
      </c>
      <c r="P207" s="86">
        <f ca="1" t="shared" si="219"/>
        <v>0.946041666666668</v>
      </c>
      <c r="Q207" s="68" t="str">
        <f ca="1">IF(ISBLANK(A207)," ",IF(O207&gt;MASTER!$B$3/100,"SB",IF(O207&gt;MASTER!$B$4/100,"B",IF(O207&gt;MASTER!$B$5/100,"C","K"))))</f>
        <v>B</v>
      </c>
      <c r="R207" s="68" t="str">
        <f ca="1">IF(ISBLANK(B207)," ",IF(P207&gt;MASTER!$B$3/100,"SB",IF(P207&gt;MASTER!$B$4/100,"B",IF(P207&gt;MASTER!$B$5/100,"C","K"))))</f>
        <v>B</v>
      </c>
    </row>
    <row r="208" customHeight="1" spans="1:18">
      <c r="A208" s="83">
        <f ca="1">INDIRECT(ADDRESS(2+QUOTIENT(ROW()-2,COUNTA('Form Responses 1'!$1:$1)-4),1,,TRUE,"Form Responses 1"))</f>
        <v>45012.5498901968</v>
      </c>
      <c r="B208" s="68" t="str">
        <f ca="1">INDIRECT(ADDRESS(2+QUOTIENT(ROW()-2,COUNTA('Form Responses 1'!$1:$1)-4),2,,TRUE,"Form Responses 1"))</f>
        <v>normalina630@gmail.com</v>
      </c>
      <c r="C208" s="68" t="str">
        <f ca="1">INDIRECT(ADDRESS(2+QUOTIENT(ROW()-2,COUNTA('Form Responses 1'!$1:$1)-4),3,,TRUE,"Form Responses 1"))</f>
        <v>Normalina, Sos</v>
      </c>
      <c r="D208" s="84">
        <f ca="1">INDIRECT(ADDRESS(2+QUOTIENT(ROW()-2,COUNTA('Form Responses 1'!$1:$1)-4),4,,TRUE,"Form Responses 1"))</f>
        <v>45010</v>
      </c>
      <c r="E208" s="85">
        <f ca="1" t="shared" si="0"/>
        <v>6</v>
      </c>
      <c r="F208" s="68" t="str">
        <f ca="1">IF(ISBLANK(A208)," ",INDIRECT(ADDRESS(1,5+MOD(ROW()-2,COUNTA('Form Responses 1'!$1:$1)-4),,TRUE,"Form Responses 1")))</f>
        <v>Gedung Balai Arkiologi Lt.1 [R. Lap / Analis]</v>
      </c>
      <c r="G208" s="68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 Balai Arkiologi Lt.1</v>
      </c>
      <c r="I208" s="86" t="str">
        <f ca="1" t="shared" si="206"/>
        <v>R. Lap / Analis</v>
      </c>
      <c r="J208" s="86" t="str">
        <f ca="1" t="shared" si="2"/>
        <v>CLEANING SERVICE</v>
      </c>
      <c r="K208" s="86">
        <f ca="1" t="array" ref="K208">IFERROR(INDEX(MASTER!B:B,MATCH(G208,MASTER!A:A,0))/100," ")</f>
        <v>0.95</v>
      </c>
      <c r="L208" s="68">
        <f ca="1" t="shared" si="3"/>
        <v>12</v>
      </c>
      <c r="M208" s="68" t="str">
        <f ca="1" t="shared" si="4"/>
        <v>2023 - WEEK 12</v>
      </c>
      <c r="N208" s="68" t="str">
        <f ca="1" t="shared" si="5"/>
        <v>2023 - MONTH 03</v>
      </c>
      <c r="O208" s="86">
        <f ca="1" t="shared" ref="O208:P208" si="220">IFERROR(AVERAGEIF(M:M,M208,$K:$K)," ")</f>
        <v>0.946041666666668</v>
      </c>
      <c r="P208" s="86">
        <f ca="1" t="shared" si="220"/>
        <v>0.946041666666668</v>
      </c>
      <c r="Q208" s="68" t="str">
        <f ca="1">IF(ISBLANK(A208)," ",IF(O208&gt;MASTER!$B$3/100,"SB",IF(O208&gt;MASTER!$B$4/100,"B",IF(O208&gt;MASTER!$B$5/100,"C","K"))))</f>
        <v>B</v>
      </c>
      <c r="R208" s="68" t="str">
        <f ca="1">IF(ISBLANK(B208)," ",IF(P208&gt;MASTER!$B$3/100,"SB",IF(P208&gt;MASTER!$B$4/100,"B",IF(P208&gt;MASTER!$B$5/100,"C","K"))))</f>
        <v>B</v>
      </c>
    </row>
    <row r="209" customHeight="1" spans="1:18">
      <c r="A209" s="83">
        <f ca="1">INDIRECT(ADDRESS(2+QUOTIENT(ROW()-2,COUNTA('Form Responses 1'!$1:$1)-4),1,,TRUE,"Form Responses 1"))</f>
        <v>45012.5498901968</v>
      </c>
      <c r="B209" s="68" t="str">
        <f ca="1">INDIRECT(ADDRESS(2+QUOTIENT(ROW()-2,COUNTA('Form Responses 1'!$1:$1)-4),2,,TRUE,"Form Responses 1"))</f>
        <v>normalina630@gmail.com</v>
      </c>
      <c r="C209" s="68" t="str">
        <f ca="1">INDIRECT(ADDRESS(2+QUOTIENT(ROW()-2,COUNTA('Form Responses 1'!$1:$1)-4),3,,TRUE,"Form Responses 1"))</f>
        <v>Normalina, Sos</v>
      </c>
      <c r="D209" s="84">
        <f ca="1">INDIRECT(ADDRESS(2+QUOTIENT(ROW()-2,COUNTA('Form Responses 1'!$1:$1)-4),4,,TRUE,"Form Responses 1"))</f>
        <v>45010</v>
      </c>
      <c r="E209" s="85">
        <f ca="1" t="shared" si="0"/>
        <v>6</v>
      </c>
      <c r="F209" s="68" t="str">
        <f ca="1">IF(ISBLANK(A209)," ",INDIRECT(ADDRESS(1,5+MOD(ROW()-2,COUNTA('Form Responses 1'!$1:$1)-4),,TRUE,"Form Responses 1")))</f>
        <v>Gedung Balai Arkiologi Lt.1 [Mushollah]</v>
      </c>
      <c r="G209" s="68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 Balai Arkiologi Lt.1</v>
      </c>
      <c r="I209" s="86" t="str">
        <f ca="1" t="shared" si="206"/>
        <v>Mushollah</v>
      </c>
      <c r="J209" s="86" t="str">
        <f ca="1" t="shared" si="2"/>
        <v>CLEANING SERVICE</v>
      </c>
      <c r="K209" s="86">
        <f ca="1" t="array" ref="K209">IFERROR(INDEX(MASTER!B:B,MATCH(G209,MASTER!A:A,0))/100," ")</f>
        <v>0.95</v>
      </c>
      <c r="L209" s="68">
        <f ca="1" t="shared" si="3"/>
        <v>12</v>
      </c>
      <c r="M209" s="68" t="str">
        <f ca="1" t="shared" si="4"/>
        <v>2023 - WEEK 12</v>
      </c>
      <c r="N209" s="68" t="str">
        <f ca="1" t="shared" si="5"/>
        <v>2023 - MONTH 03</v>
      </c>
      <c r="O209" s="86">
        <f ca="1" t="shared" ref="O209:P209" si="221">IFERROR(AVERAGEIF(M:M,M209,$K:$K)," ")</f>
        <v>0.946041666666668</v>
      </c>
      <c r="P209" s="86">
        <f ca="1" t="shared" si="221"/>
        <v>0.946041666666668</v>
      </c>
      <c r="Q209" s="68" t="str">
        <f ca="1">IF(ISBLANK(A209)," ",IF(O209&gt;MASTER!$B$3/100,"SB",IF(O209&gt;MASTER!$B$4/100,"B",IF(O209&gt;MASTER!$B$5/100,"C","K"))))</f>
        <v>B</v>
      </c>
      <c r="R209" s="68" t="str">
        <f ca="1">IF(ISBLANK(B209)," ",IF(P209&gt;MASTER!$B$3/100,"SB",IF(P209&gt;MASTER!$B$4/100,"B",IF(P209&gt;MASTER!$B$5/100,"C","K"))))</f>
        <v>B</v>
      </c>
    </row>
    <row r="210" customHeight="1" spans="1:18">
      <c r="A210" s="83">
        <f ca="1">INDIRECT(ADDRESS(2+QUOTIENT(ROW()-2,COUNTA('Form Responses 1'!$1:$1)-4),1,,TRUE,"Form Responses 1"))</f>
        <v>45012.5498901968</v>
      </c>
      <c r="B210" s="68" t="str">
        <f ca="1">INDIRECT(ADDRESS(2+QUOTIENT(ROW()-2,COUNTA('Form Responses 1'!$1:$1)-4),2,,TRUE,"Form Responses 1"))</f>
        <v>normalina630@gmail.com</v>
      </c>
      <c r="C210" s="68" t="str">
        <f ca="1">INDIRECT(ADDRESS(2+QUOTIENT(ROW()-2,COUNTA('Form Responses 1'!$1:$1)-4),3,,TRUE,"Form Responses 1"))</f>
        <v>Normalina, Sos</v>
      </c>
      <c r="D210" s="84">
        <f ca="1">INDIRECT(ADDRESS(2+QUOTIENT(ROW()-2,COUNTA('Form Responses 1'!$1:$1)-4),4,,TRUE,"Form Responses 1"))</f>
        <v>45010</v>
      </c>
      <c r="E210" s="85">
        <f ca="1" t="shared" si="0"/>
        <v>6</v>
      </c>
      <c r="F210" s="68" t="str">
        <f ca="1">IF(ISBLANK(A210)," ",INDIRECT(ADDRESS(1,5+MOD(ROW()-2,COUNTA('Form Responses 1'!$1:$1)-4),,TRUE,"Form Responses 1")))</f>
        <v>Gedung Balai Arkiologi Lt.1 [Pantry]</v>
      </c>
      <c r="G210" s="68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 Balai Arkiologi Lt.1</v>
      </c>
      <c r="I210" s="86" t="str">
        <f ca="1" t="shared" si="206"/>
        <v>Pantry</v>
      </c>
      <c r="J210" s="86" t="str">
        <f ca="1" t="shared" si="2"/>
        <v>CLEANING SERVICE</v>
      </c>
      <c r="K210" s="86">
        <f ca="1" t="array" ref="K210">IFERROR(INDEX(MASTER!B:B,MATCH(G210,MASTER!A:A,0))/100," ")</f>
        <v>0.95</v>
      </c>
      <c r="L210" s="68">
        <f ca="1" t="shared" si="3"/>
        <v>12</v>
      </c>
      <c r="M210" s="68" t="str">
        <f ca="1" t="shared" si="4"/>
        <v>2023 - WEEK 12</v>
      </c>
      <c r="N210" s="68" t="str">
        <f ca="1" t="shared" si="5"/>
        <v>2023 - MONTH 03</v>
      </c>
      <c r="O210" s="86">
        <f ca="1" t="shared" ref="O210:P210" si="222">IFERROR(AVERAGEIF(M:M,M210,$K:$K)," ")</f>
        <v>0.946041666666668</v>
      </c>
      <c r="P210" s="86">
        <f ca="1" t="shared" si="222"/>
        <v>0.946041666666668</v>
      </c>
      <c r="Q210" s="68" t="str">
        <f ca="1">IF(ISBLANK(A210)," ",IF(O210&gt;MASTER!$B$3/100,"SB",IF(O210&gt;MASTER!$B$4/100,"B",IF(O210&gt;MASTER!$B$5/100,"C","K"))))</f>
        <v>B</v>
      </c>
      <c r="R210" s="68" t="str">
        <f ca="1">IF(ISBLANK(B210)," ",IF(P210&gt;MASTER!$B$3/100,"SB",IF(P210&gt;MASTER!$B$4/100,"B",IF(P210&gt;MASTER!$B$5/100,"C","K"))))</f>
        <v>B</v>
      </c>
    </row>
    <row r="211" customHeight="1" spans="1:18">
      <c r="A211" s="83">
        <f ca="1">INDIRECT(ADDRESS(2+QUOTIENT(ROW()-2,COUNTA('Form Responses 1'!$1:$1)-4),1,,TRUE,"Form Responses 1"))</f>
        <v>45012.5498901968</v>
      </c>
      <c r="B211" s="68" t="str">
        <f ca="1">INDIRECT(ADDRESS(2+QUOTIENT(ROW()-2,COUNTA('Form Responses 1'!$1:$1)-4),2,,TRUE,"Form Responses 1"))</f>
        <v>normalina630@gmail.com</v>
      </c>
      <c r="C211" s="68" t="str">
        <f ca="1">INDIRECT(ADDRESS(2+QUOTIENT(ROW()-2,COUNTA('Form Responses 1'!$1:$1)-4),3,,TRUE,"Form Responses 1"))</f>
        <v>Normalina, Sos</v>
      </c>
      <c r="D211" s="84">
        <f ca="1">INDIRECT(ADDRESS(2+QUOTIENT(ROW()-2,COUNTA('Form Responses 1'!$1:$1)-4),4,,TRUE,"Form Responses 1"))</f>
        <v>45010</v>
      </c>
      <c r="E211" s="85">
        <f ca="1" t="shared" si="0"/>
        <v>6</v>
      </c>
      <c r="F211" s="68" t="str">
        <f ca="1">IF(ISBLANK(A211)," ",INDIRECT(ADDRESS(1,5+MOD(ROW()-2,COUNTA('Form Responses 1'!$1:$1)-4),,TRUE,"Form Responses 1")))</f>
        <v>Gedung Balai Arkiologi Lt.1 [Toilet Pria / Wanita &amp; Disabilitas]</v>
      </c>
      <c r="G211" s="68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 Balai Arkiologi Lt.1</v>
      </c>
      <c r="I211" s="86" t="str">
        <f ca="1" t="shared" si="206"/>
        <v>Toilet Pria / Wanita &amp; Disabilitas</v>
      </c>
      <c r="J211" s="86" t="str">
        <f ca="1" t="shared" si="2"/>
        <v>CLEANING SERVICE</v>
      </c>
      <c r="K211" s="86">
        <f ca="1" t="array" ref="K211">IFERROR(INDEX(MASTER!B:B,MATCH(G211,MASTER!A:A,0))/100," ")</f>
        <v>0.95</v>
      </c>
      <c r="L211" s="68">
        <f ca="1" t="shared" si="3"/>
        <v>12</v>
      </c>
      <c r="M211" s="68" t="str">
        <f ca="1" t="shared" si="4"/>
        <v>2023 - WEEK 12</v>
      </c>
      <c r="N211" s="68" t="str">
        <f ca="1" t="shared" si="5"/>
        <v>2023 - MONTH 03</v>
      </c>
      <c r="O211" s="86">
        <f ca="1" t="shared" ref="O211:P211" si="223">IFERROR(AVERAGEIF(M:M,M211,$K:$K)," ")</f>
        <v>0.946041666666668</v>
      </c>
      <c r="P211" s="86">
        <f ca="1" t="shared" si="223"/>
        <v>0.946041666666668</v>
      </c>
      <c r="Q211" s="68" t="str">
        <f ca="1">IF(ISBLANK(A211)," ",IF(O211&gt;MASTER!$B$3/100,"SB",IF(O211&gt;MASTER!$B$4/100,"B",IF(O211&gt;MASTER!$B$5/100,"C","K"))))</f>
        <v>B</v>
      </c>
      <c r="R211" s="68" t="str">
        <f ca="1">IF(ISBLANK(B211)," ",IF(P211&gt;MASTER!$B$3/100,"SB",IF(P211&gt;MASTER!$B$4/100,"B",IF(P211&gt;MASTER!$B$5/100,"C","K"))))</f>
        <v>B</v>
      </c>
    </row>
    <row r="212" customHeight="1" spans="1:18">
      <c r="A212" s="83">
        <f ca="1">INDIRECT(ADDRESS(2+QUOTIENT(ROW()-2,COUNTA('Form Responses 1'!$1:$1)-4),1,,TRUE,"Form Responses 1"))</f>
        <v>45012.5498901968</v>
      </c>
      <c r="B212" s="68" t="str">
        <f ca="1">INDIRECT(ADDRESS(2+QUOTIENT(ROW()-2,COUNTA('Form Responses 1'!$1:$1)-4),2,,TRUE,"Form Responses 1"))</f>
        <v>normalina630@gmail.com</v>
      </c>
      <c r="C212" s="68" t="str">
        <f ca="1">INDIRECT(ADDRESS(2+QUOTIENT(ROW()-2,COUNTA('Form Responses 1'!$1:$1)-4),3,,TRUE,"Form Responses 1"))</f>
        <v>Normalina, Sos</v>
      </c>
      <c r="D212" s="84">
        <f ca="1">INDIRECT(ADDRESS(2+QUOTIENT(ROW()-2,COUNTA('Form Responses 1'!$1:$1)-4),4,,TRUE,"Form Responses 1"))</f>
        <v>45010</v>
      </c>
      <c r="E212" s="85">
        <f ca="1" t="shared" si="0"/>
        <v>6</v>
      </c>
      <c r="F212" s="68" t="str">
        <f ca="1">IF(ISBLANK(A212)," ",INDIRECT(ADDRESS(1,5+MOD(ROW()-2,COUNTA('Form Responses 1'!$1:$1)-4),,TRUE,"Form Responses 1")))</f>
        <v>Halaman [Taman ]</v>
      </c>
      <c r="G212" s="68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Halaman</v>
      </c>
      <c r="I212" s="86" t="str">
        <f ca="1" t="shared" si="206"/>
        <v>Taman </v>
      </c>
      <c r="J212" s="86" t="str">
        <f ca="1" t="shared" si="2"/>
        <v>CLEANING SERVICE</v>
      </c>
      <c r="K212" s="86">
        <f ca="1" t="array" ref="K212">IFERROR(INDEX(MASTER!B:B,MATCH(G212,MASTER!A:A,0))/100," ")</f>
        <v>0.95</v>
      </c>
      <c r="L212" s="68">
        <f ca="1" t="shared" si="3"/>
        <v>12</v>
      </c>
      <c r="M212" s="68" t="str">
        <f ca="1" t="shared" si="4"/>
        <v>2023 - WEEK 12</v>
      </c>
      <c r="N212" s="68" t="str">
        <f ca="1" t="shared" si="5"/>
        <v>2023 - MONTH 03</v>
      </c>
      <c r="O212" s="86">
        <f ca="1" t="shared" ref="O212:P212" si="224">IFERROR(AVERAGEIF(M:M,M212,$K:$K)," ")</f>
        <v>0.946041666666668</v>
      </c>
      <c r="P212" s="86">
        <f ca="1" t="shared" si="224"/>
        <v>0.946041666666668</v>
      </c>
      <c r="Q212" s="68" t="str">
        <f ca="1">IF(ISBLANK(A212)," ",IF(O212&gt;MASTER!$B$3/100,"SB",IF(O212&gt;MASTER!$B$4/100,"B",IF(O212&gt;MASTER!$B$5/100,"C","K"))))</f>
        <v>B</v>
      </c>
      <c r="R212" s="68" t="str">
        <f ca="1">IF(ISBLANK(B212)," ",IF(P212&gt;MASTER!$B$3/100,"SB",IF(P212&gt;MASTER!$B$4/100,"B",IF(P212&gt;MASTER!$B$5/100,"C","K"))))</f>
        <v>B</v>
      </c>
    </row>
    <row r="213" customHeight="1" spans="1:18">
      <c r="A213" s="83">
        <f ca="1">INDIRECT(ADDRESS(2+QUOTIENT(ROW()-2,COUNTA('Form Responses 1'!$1:$1)-4),1,,TRUE,"Form Responses 1"))</f>
        <v>45012.5498901968</v>
      </c>
      <c r="B213" s="68" t="str">
        <f ca="1">INDIRECT(ADDRESS(2+QUOTIENT(ROW()-2,COUNTA('Form Responses 1'!$1:$1)-4),2,,TRUE,"Form Responses 1"))</f>
        <v>normalina630@gmail.com</v>
      </c>
      <c r="C213" s="68" t="str">
        <f ca="1">INDIRECT(ADDRESS(2+QUOTIENT(ROW()-2,COUNTA('Form Responses 1'!$1:$1)-4),3,,TRUE,"Form Responses 1"))</f>
        <v>Normalina, Sos</v>
      </c>
      <c r="D213" s="84">
        <f ca="1">INDIRECT(ADDRESS(2+QUOTIENT(ROW()-2,COUNTA('Form Responses 1'!$1:$1)-4),4,,TRUE,"Form Responses 1"))</f>
        <v>45010</v>
      </c>
      <c r="E213" s="85">
        <f ca="1" t="shared" si="0"/>
        <v>6</v>
      </c>
      <c r="F213" s="68" t="str">
        <f ca="1">IF(ISBLANK(A213)," ",INDIRECT(ADDRESS(1,5+MOD(ROW()-2,COUNTA('Form Responses 1'!$1:$1)-4),,TRUE,"Form Responses 1")))</f>
        <v>Halaman [Parkir Motor ]</v>
      </c>
      <c r="G213" s="68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Halaman</v>
      </c>
      <c r="I213" s="86" t="str">
        <f ca="1" t="shared" si="206"/>
        <v>Parkir Motor </v>
      </c>
      <c r="J213" s="86" t="str">
        <f ca="1" t="shared" si="2"/>
        <v>CLEANING SERVICE</v>
      </c>
      <c r="K213" s="86">
        <f ca="1" t="array" ref="K213">IFERROR(INDEX(MASTER!B:B,MATCH(G213,MASTER!A:A,0))/100," ")</f>
        <v>0.95</v>
      </c>
      <c r="L213" s="68">
        <f ca="1" t="shared" si="3"/>
        <v>12</v>
      </c>
      <c r="M213" s="68" t="str">
        <f ca="1" t="shared" si="4"/>
        <v>2023 - WEEK 12</v>
      </c>
      <c r="N213" s="68" t="str">
        <f ca="1" t="shared" si="5"/>
        <v>2023 - MONTH 03</v>
      </c>
      <c r="O213" s="86">
        <f ca="1" t="shared" ref="O213:P213" si="225">IFERROR(AVERAGEIF(M:M,M213,$K:$K)," ")</f>
        <v>0.946041666666668</v>
      </c>
      <c r="P213" s="86">
        <f ca="1" t="shared" si="225"/>
        <v>0.946041666666668</v>
      </c>
      <c r="Q213" s="68" t="str">
        <f ca="1">IF(ISBLANK(A213)," ",IF(O213&gt;MASTER!$B$3/100,"SB",IF(O213&gt;MASTER!$B$4/100,"B",IF(O213&gt;MASTER!$B$5/100,"C","K"))))</f>
        <v>B</v>
      </c>
      <c r="R213" s="68" t="str">
        <f ca="1">IF(ISBLANK(B213)," ",IF(P213&gt;MASTER!$B$3/100,"SB",IF(P213&gt;MASTER!$B$4/100,"B",IF(P213&gt;MASTER!$B$5/100,"C","K"))))</f>
        <v>B</v>
      </c>
    </row>
    <row r="214" customHeight="1" spans="1:18">
      <c r="A214" s="83">
        <f ca="1">INDIRECT(ADDRESS(2+QUOTIENT(ROW()-2,COUNTA('Form Responses 1'!$1:$1)-4),1,,TRUE,"Form Responses 1"))</f>
        <v>45012.5498901968</v>
      </c>
      <c r="B214" s="68" t="str">
        <f ca="1">INDIRECT(ADDRESS(2+QUOTIENT(ROW()-2,COUNTA('Form Responses 1'!$1:$1)-4),2,,TRUE,"Form Responses 1"))</f>
        <v>normalina630@gmail.com</v>
      </c>
      <c r="C214" s="68" t="str">
        <f ca="1">INDIRECT(ADDRESS(2+QUOTIENT(ROW()-2,COUNTA('Form Responses 1'!$1:$1)-4),3,,TRUE,"Form Responses 1"))</f>
        <v>Normalina, Sos</v>
      </c>
      <c r="D214" s="84">
        <f ca="1">INDIRECT(ADDRESS(2+QUOTIENT(ROW()-2,COUNTA('Form Responses 1'!$1:$1)-4),4,,TRUE,"Form Responses 1"))</f>
        <v>45010</v>
      </c>
      <c r="E214" s="85">
        <f ca="1" t="shared" si="0"/>
        <v>6</v>
      </c>
      <c r="F214" s="68" t="str">
        <f ca="1">IF(ISBLANK(A214)," ",INDIRECT(ADDRESS(1,5+MOD(ROW()-2,COUNTA('Form Responses 1'!$1:$1)-4),,TRUE,"Form Responses 1")))</f>
        <v>Halaman [Parkir Mobil]</v>
      </c>
      <c r="G214" s="68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Halaman</v>
      </c>
      <c r="I214" s="86" t="str">
        <f ca="1" t="shared" si="206"/>
        <v>Parkir Mobil</v>
      </c>
      <c r="J214" s="86" t="str">
        <f ca="1" t="shared" si="2"/>
        <v>CLEANING SERVICE</v>
      </c>
      <c r="K214" s="86">
        <f ca="1" t="array" ref="K214">IFERROR(INDEX(MASTER!B:B,MATCH(G214,MASTER!A:A,0))/100," ")</f>
        <v>0.95</v>
      </c>
      <c r="L214" s="68">
        <f ca="1" t="shared" si="3"/>
        <v>12</v>
      </c>
      <c r="M214" s="68" t="str">
        <f ca="1" t="shared" si="4"/>
        <v>2023 - WEEK 12</v>
      </c>
      <c r="N214" s="68" t="str">
        <f ca="1" t="shared" si="5"/>
        <v>2023 - MONTH 03</v>
      </c>
      <c r="O214" s="86">
        <f ca="1" t="shared" ref="O214:P214" si="226">IFERROR(AVERAGEIF(M:M,M214,$K:$K)," ")</f>
        <v>0.946041666666668</v>
      </c>
      <c r="P214" s="86">
        <f ca="1" t="shared" si="226"/>
        <v>0.946041666666668</v>
      </c>
      <c r="Q214" s="68" t="str">
        <f ca="1">IF(ISBLANK(A214)," ",IF(O214&gt;MASTER!$B$3/100,"SB",IF(O214&gt;MASTER!$B$4/100,"B",IF(O214&gt;MASTER!$B$5/100,"C","K"))))</f>
        <v>B</v>
      </c>
      <c r="R214" s="68" t="str">
        <f ca="1">IF(ISBLANK(B214)," ",IF(P214&gt;MASTER!$B$3/100,"SB",IF(P214&gt;MASTER!$B$4/100,"B",IF(P214&gt;MASTER!$B$5/100,"C","K"))))</f>
        <v>B</v>
      </c>
    </row>
    <row r="215" customHeight="1" spans="1:18">
      <c r="A215" s="83">
        <f ca="1">INDIRECT(ADDRESS(2+QUOTIENT(ROW()-2,COUNTA('Form Responses 1'!$1:$1)-4),1,,TRUE,"Form Responses 1"))</f>
        <v>45012.5498901968</v>
      </c>
      <c r="B215" s="68" t="str">
        <f ca="1">INDIRECT(ADDRESS(2+QUOTIENT(ROW()-2,COUNTA('Form Responses 1'!$1:$1)-4),2,,TRUE,"Form Responses 1"))</f>
        <v>normalina630@gmail.com</v>
      </c>
      <c r="C215" s="68" t="str">
        <f ca="1">INDIRECT(ADDRESS(2+QUOTIENT(ROW()-2,COUNTA('Form Responses 1'!$1:$1)-4),3,,TRUE,"Form Responses 1"))</f>
        <v>Normalina, Sos</v>
      </c>
      <c r="D215" s="84">
        <f ca="1">INDIRECT(ADDRESS(2+QUOTIENT(ROW()-2,COUNTA('Form Responses 1'!$1:$1)-4),4,,TRUE,"Form Responses 1"))</f>
        <v>45010</v>
      </c>
      <c r="E215" s="85">
        <f ca="1" t="shared" si="0"/>
        <v>6</v>
      </c>
      <c r="F215" s="68" t="str">
        <f ca="1">IF(ISBLANK(A215)," ",INDIRECT(ADDRESS(1,5+MOD(ROW()-2,COUNTA('Form Responses 1'!$1:$1)-4),,TRUE,"Form Responses 1")))</f>
        <v>Halaman [Halaman depan]</v>
      </c>
      <c r="G215" s="68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Halaman</v>
      </c>
      <c r="I215" s="86" t="str">
        <f ca="1" t="shared" si="206"/>
        <v>Halaman depan</v>
      </c>
      <c r="J215" s="86" t="str">
        <f ca="1" t="shared" si="2"/>
        <v>CLEANING SERVICE</v>
      </c>
      <c r="K215" s="86">
        <f ca="1" t="array" ref="K215">IFERROR(INDEX(MASTER!B:B,MATCH(G215,MASTER!A:A,0))/100," ")</f>
        <v>0.95</v>
      </c>
      <c r="L215" s="68">
        <f ca="1" t="shared" si="3"/>
        <v>12</v>
      </c>
      <c r="M215" s="68" t="str">
        <f ca="1" t="shared" si="4"/>
        <v>2023 - WEEK 12</v>
      </c>
      <c r="N215" s="68" t="str">
        <f ca="1" t="shared" si="5"/>
        <v>2023 - MONTH 03</v>
      </c>
      <c r="O215" s="86">
        <f ca="1" t="shared" ref="O215:P215" si="227">IFERROR(AVERAGEIF(M:M,M215,$K:$K)," ")</f>
        <v>0.946041666666668</v>
      </c>
      <c r="P215" s="86">
        <f ca="1" t="shared" si="227"/>
        <v>0.946041666666668</v>
      </c>
      <c r="Q215" s="68" t="str">
        <f ca="1">IF(ISBLANK(A215)," ",IF(O215&gt;MASTER!$B$3/100,"SB",IF(O215&gt;MASTER!$B$4/100,"B",IF(O215&gt;MASTER!$B$5/100,"C","K"))))</f>
        <v>B</v>
      </c>
      <c r="R215" s="68" t="str">
        <f ca="1">IF(ISBLANK(B215)," ",IF(P215&gt;MASTER!$B$3/100,"SB",IF(P215&gt;MASTER!$B$4/100,"B",IF(P215&gt;MASTER!$B$5/100,"C","K"))))</f>
        <v>B</v>
      </c>
    </row>
    <row r="216" customHeight="1" spans="1:18">
      <c r="A216" s="83">
        <f ca="1">INDIRECT(ADDRESS(2+QUOTIENT(ROW()-2,COUNTA('Form Responses 1'!$1:$1)-4),1,,TRUE,"Form Responses 1"))</f>
        <v>45012.5498901968</v>
      </c>
      <c r="B216" s="68" t="str">
        <f ca="1">INDIRECT(ADDRESS(2+QUOTIENT(ROW()-2,COUNTA('Form Responses 1'!$1:$1)-4),2,,TRUE,"Form Responses 1"))</f>
        <v>normalina630@gmail.com</v>
      </c>
      <c r="C216" s="68" t="str">
        <f ca="1">INDIRECT(ADDRESS(2+QUOTIENT(ROW()-2,COUNTA('Form Responses 1'!$1:$1)-4),3,,TRUE,"Form Responses 1"))</f>
        <v>Normalina, Sos</v>
      </c>
      <c r="D216" s="84">
        <f ca="1">INDIRECT(ADDRESS(2+QUOTIENT(ROW()-2,COUNTA('Form Responses 1'!$1:$1)-4),4,,TRUE,"Form Responses 1"))</f>
        <v>45010</v>
      </c>
      <c r="E216" s="85">
        <f ca="1" t="shared" si="0"/>
        <v>6</v>
      </c>
      <c r="F216" s="68" t="str">
        <f ca="1">IF(ISBLANK(A216)," ",INDIRECT(ADDRESS(1,5+MOD(ROW()-2,COUNTA('Form Responses 1'!$1:$1)-4),,TRUE,"Form Responses 1")))</f>
        <v>Halaman [ samping dan belakang]</v>
      </c>
      <c r="G216" s="68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Halaman</v>
      </c>
      <c r="I216" s="86" t="str">
        <f ca="1" t="shared" si="206"/>
        <v> samping dan belakang</v>
      </c>
      <c r="J216" s="86" t="str">
        <f ca="1" t="shared" si="2"/>
        <v>CLEANING SERVICE</v>
      </c>
      <c r="K216" s="86">
        <f ca="1" t="array" ref="K216">IFERROR(INDEX(MASTER!B:B,MATCH(G216,MASTER!A:A,0))/100," ")</f>
        <v>0.95</v>
      </c>
      <c r="L216" s="68">
        <f ca="1" t="shared" si="3"/>
        <v>12</v>
      </c>
      <c r="M216" s="68" t="str">
        <f ca="1" t="shared" si="4"/>
        <v>2023 - WEEK 12</v>
      </c>
      <c r="N216" s="68" t="str">
        <f ca="1" t="shared" si="5"/>
        <v>2023 - MONTH 03</v>
      </c>
      <c r="O216" s="86">
        <f ca="1" t="shared" ref="O216:P216" si="228">IFERROR(AVERAGEIF(M:M,M216,$K:$K)," ")</f>
        <v>0.946041666666668</v>
      </c>
      <c r="P216" s="86">
        <f ca="1" t="shared" si="228"/>
        <v>0.946041666666668</v>
      </c>
      <c r="Q216" s="68" t="str">
        <f ca="1">IF(ISBLANK(A216)," ",IF(O216&gt;MASTER!$B$3/100,"SB",IF(O216&gt;MASTER!$B$4/100,"B",IF(O216&gt;MASTER!$B$5/100,"C","K"))))</f>
        <v>B</v>
      </c>
      <c r="R216" s="68" t="str">
        <f ca="1">IF(ISBLANK(B216)," ",IF(P216&gt;MASTER!$B$3/100,"SB",IF(P216&gt;MASTER!$B$4/100,"B",IF(P216&gt;MASTER!$B$5/100,"C","K"))))</f>
        <v>B</v>
      </c>
    </row>
    <row r="217" customHeight="1" spans="1:18">
      <c r="A217" s="83">
        <f ca="1">INDIRECT(ADDRESS(2+QUOTIENT(ROW()-2,COUNTA('Form Responses 1'!$1:$1)-4),1,,TRUE,"Form Responses 1"))</f>
        <v>45012.5498901968</v>
      </c>
      <c r="B217" s="68" t="str">
        <f ca="1">INDIRECT(ADDRESS(2+QUOTIENT(ROW()-2,COUNTA('Form Responses 1'!$1:$1)-4),2,,TRUE,"Form Responses 1"))</f>
        <v>normalina630@gmail.com</v>
      </c>
      <c r="C217" s="68" t="str">
        <f ca="1">INDIRECT(ADDRESS(2+QUOTIENT(ROW()-2,COUNTA('Form Responses 1'!$1:$1)-4),3,,TRUE,"Form Responses 1"))</f>
        <v>Normalina, Sos</v>
      </c>
      <c r="D217" s="84">
        <f ca="1">INDIRECT(ADDRESS(2+QUOTIENT(ROW()-2,COUNTA('Form Responses 1'!$1:$1)-4),4,,TRUE,"Form Responses 1"))</f>
        <v>45010</v>
      </c>
      <c r="E217" s="85">
        <f ca="1" t="shared" si="0"/>
        <v>6</v>
      </c>
      <c r="F217" s="68" t="str">
        <f ca="1">IF(ISBLANK(A217)," ",INDIRECT(ADDRESS(1,5+MOD(ROW()-2,COUNTA('Form Responses 1'!$1:$1)-4),,TRUE,"Form Responses 1")))</f>
        <v>Halaman [TPS]</v>
      </c>
      <c r="G217" s="68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Halaman</v>
      </c>
      <c r="I217" s="86" t="str">
        <f ca="1" t="shared" si="206"/>
        <v>TPS</v>
      </c>
      <c r="J217" s="86" t="str">
        <f ca="1" t="shared" si="2"/>
        <v>CLEANING SERVICE</v>
      </c>
      <c r="K217" s="86">
        <f ca="1" t="array" ref="K217">IFERROR(INDEX(MASTER!B:B,MATCH(G217,MASTER!A:A,0))/100," ")</f>
        <v>0.95</v>
      </c>
      <c r="L217" s="68">
        <f ca="1" t="shared" si="3"/>
        <v>12</v>
      </c>
      <c r="M217" s="68" t="str">
        <f ca="1" t="shared" si="4"/>
        <v>2023 - WEEK 12</v>
      </c>
      <c r="N217" s="68" t="str">
        <f ca="1" t="shared" si="5"/>
        <v>2023 - MONTH 03</v>
      </c>
      <c r="O217" s="86">
        <f ca="1" t="shared" ref="O217:P217" si="229">IFERROR(AVERAGEIF(M:M,M217,$K:$K)," ")</f>
        <v>0.946041666666668</v>
      </c>
      <c r="P217" s="86">
        <f ca="1" t="shared" si="229"/>
        <v>0.946041666666668</v>
      </c>
      <c r="Q217" s="68" t="str">
        <f ca="1">IF(ISBLANK(A217)," ",IF(O217&gt;MASTER!$B$3/100,"SB",IF(O217&gt;MASTER!$B$4/100,"B",IF(O217&gt;MASTER!$B$5/100,"C","K"))))</f>
        <v>B</v>
      </c>
      <c r="R217" s="68" t="str">
        <f ca="1">IF(ISBLANK(B217)," ",IF(P217&gt;MASTER!$B$3/100,"SB",IF(P217&gt;MASTER!$B$4/100,"B",IF(P217&gt;MASTER!$B$5/100,"C","K"))))</f>
        <v>B</v>
      </c>
    </row>
    <row r="218" customHeight="1" spans="1:18">
      <c r="A218" s="83">
        <f ca="1">INDIRECT(ADDRESS(2+QUOTIENT(ROW()-2,COUNTA('Form Responses 1'!$1:$1)-4),1,,TRUE,"Form Responses 1"))</f>
        <v>45029.6171600116</v>
      </c>
      <c r="B218" s="68" t="str">
        <f ca="1">INDIRECT(ADDRESS(2+QUOTIENT(ROW()-2,COUNTA('Form Responses 1'!$1:$1)-4),2,,TRUE,"Form Responses 1"))</f>
        <v>normalina630@gmail.com</v>
      </c>
      <c r="C218" s="68" t="str">
        <f ca="1">INDIRECT(ADDRESS(2+QUOTIENT(ROW()-2,COUNTA('Form Responses 1'!$1:$1)-4),3,,TRUE,"Form Responses 1"))</f>
        <v>Normalina</v>
      </c>
      <c r="D218" s="84">
        <f ca="1">INDIRECT(ADDRESS(2+QUOTIENT(ROW()-2,COUNTA('Form Responses 1'!$1:$1)-4),4,,TRUE,"Form Responses 1"))</f>
        <v>45029</v>
      </c>
      <c r="E218" s="85">
        <f ca="1" t="shared" si="0"/>
        <v>4</v>
      </c>
      <c r="F218" s="68" t="str">
        <f ca="1">IF(ISBLANK(A218)," ",INDIRECT(ADDRESS(1,5+MOD(ROW()-2,COUNTA('Form Responses 1'!$1:$1)-4),,TRUE,"Form Responses 1")))</f>
        <v>Security [Security Functions]</v>
      </c>
      <c r="G218" s="68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Security</v>
      </c>
      <c r="I218" s="86" t="str">
        <f ca="1" t="shared" si="206"/>
        <v>Security Functions</v>
      </c>
      <c r="J218" s="86" t="str">
        <f ca="1" t="shared" si="2"/>
        <v>SECURITY SERVICE</v>
      </c>
      <c r="K218" s="86">
        <f ca="1" t="array" ref="K218">IFERROR(INDEX(MASTER!B:B,MATCH(G218,MASTER!A:A,0))/100," ")</f>
        <v>0.95</v>
      </c>
      <c r="L218" s="68">
        <f ca="1" t="shared" si="3"/>
        <v>15</v>
      </c>
      <c r="M218" s="68" t="str">
        <f ca="1" t="shared" si="4"/>
        <v>2023 - WEEK 15</v>
      </c>
      <c r="N218" s="68" t="str">
        <f ca="1" t="shared" si="5"/>
        <v>2023 - MONTH 04</v>
      </c>
      <c r="O218" s="86">
        <f ca="1" t="shared" ref="O218:P218" si="230">IFERROR(AVERAGEIF(M:M,M218,$K:$K)," ")</f>
        <v>0.95</v>
      </c>
      <c r="P218" s="86">
        <f ca="1" t="shared" si="230"/>
        <v>0.950000000000001</v>
      </c>
      <c r="Q218" s="68" t="str">
        <f ca="1">IF(ISBLANK(A218)," ",IF(O218&gt;MASTER!$B$3/100,"SB",IF(O218&gt;MASTER!$B$4/100,"B",IF(O218&gt;MASTER!$B$5/100,"C","K"))))</f>
        <v>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83">
        <f ca="1">INDIRECT(ADDRESS(2+QUOTIENT(ROW()-2,COUNTA('Form Responses 1'!$1:$1)-4),1,,TRUE,"Form Responses 1"))</f>
        <v>45029.6171600116</v>
      </c>
      <c r="B219" s="68" t="str">
        <f ca="1">INDIRECT(ADDRESS(2+QUOTIENT(ROW()-2,COUNTA('Form Responses 1'!$1:$1)-4),2,,TRUE,"Form Responses 1"))</f>
        <v>normalina630@gmail.com</v>
      </c>
      <c r="C219" s="68" t="str">
        <f ca="1">INDIRECT(ADDRESS(2+QUOTIENT(ROW()-2,COUNTA('Form Responses 1'!$1:$1)-4),3,,TRUE,"Form Responses 1"))</f>
        <v>Normalina</v>
      </c>
      <c r="D219" s="84">
        <f ca="1">INDIRECT(ADDRESS(2+QUOTIENT(ROW()-2,COUNTA('Form Responses 1'!$1:$1)-4),4,,TRUE,"Form Responses 1"))</f>
        <v>45029</v>
      </c>
      <c r="E219" s="85">
        <f ca="1" t="shared" si="0"/>
        <v>4</v>
      </c>
      <c r="F219" s="68" t="str">
        <f ca="1">IF(ISBLANK(A219)," ",INDIRECT(ADDRESS(1,5+MOD(ROW()-2,COUNTA('Form Responses 1'!$1:$1)-4),,TRUE,"Form Responses 1")))</f>
        <v>Driver [Driving Safety]</v>
      </c>
      <c r="G219" s="68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Driver</v>
      </c>
      <c r="I219" s="86" t="str">
        <f ca="1" t="shared" si="206"/>
        <v>Driving Safety</v>
      </c>
      <c r="J219" s="86" t="str">
        <f ca="1" t="shared" si="2"/>
        <v>LABOR SERVICE</v>
      </c>
      <c r="K219" s="86">
        <f ca="1" t="array" ref="K219">IFERROR(INDEX(MASTER!B:B,MATCH(G219,MASTER!A:A,0))/100," ")</f>
        <v>0.95</v>
      </c>
      <c r="L219" s="68">
        <f ca="1" t="shared" si="3"/>
        <v>15</v>
      </c>
      <c r="M219" s="68" t="str">
        <f ca="1" t="shared" si="4"/>
        <v>2023 - WEEK 15</v>
      </c>
      <c r="N219" s="68" t="str">
        <f ca="1" t="shared" si="5"/>
        <v>2023 - MONTH 04</v>
      </c>
      <c r="O219" s="86">
        <f ca="1" t="shared" ref="O219:P219" si="231">IFERROR(AVERAGEIF(M:M,M219,$K:$K)," ")</f>
        <v>0.95</v>
      </c>
      <c r="P219" s="86">
        <f ca="1" t="shared" si="231"/>
        <v>0.950000000000001</v>
      </c>
      <c r="Q219" s="68" t="str">
        <f ca="1">IF(ISBLANK(A219)," ",IF(O219&gt;MASTER!$B$3/100,"SB",IF(O219&gt;MASTER!$B$4/100,"B",IF(O219&gt;MASTER!$B$5/100,"C","K"))))</f>
        <v>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83">
        <f ca="1">INDIRECT(ADDRESS(2+QUOTIENT(ROW()-2,COUNTA('Form Responses 1'!$1:$1)-4),1,,TRUE,"Form Responses 1"))</f>
        <v>45029.6171600116</v>
      </c>
      <c r="B220" s="68" t="str">
        <f ca="1">INDIRECT(ADDRESS(2+QUOTIENT(ROW()-2,COUNTA('Form Responses 1'!$1:$1)-4),2,,TRUE,"Form Responses 1"))</f>
        <v>normalina630@gmail.com</v>
      </c>
      <c r="C220" s="68" t="str">
        <f ca="1">INDIRECT(ADDRESS(2+QUOTIENT(ROW()-2,COUNTA('Form Responses 1'!$1:$1)-4),3,,TRUE,"Form Responses 1"))</f>
        <v>Normalina</v>
      </c>
      <c r="D220" s="84">
        <f ca="1">INDIRECT(ADDRESS(2+QUOTIENT(ROW()-2,COUNTA('Form Responses 1'!$1:$1)-4),4,,TRUE,"Form Responses 1"))</f>
        <v>45029</v>
      </c>
      <c r="E220" s="85">
        <f ca="1" t="shared" si="0"/>
        <v>4</v>
      </c>
      <c r="F220" s="68" t="str">
        <f ca="1">IF(ISBLANK(A220)," ",INDIRECT(ADDRESS(1,5+MOD(ROW()-2,COUNTA('Form Responses 1'!$1:$1)-4),,TRUE,"Form Responses 1")))</f>
        <v>Driver [ Attendance]</v>
      </c>
      <c r="G220" s="68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Driver</v>
      </c>
      <c r="I220" s="86" t="str">
        <f ca="1" t="shared" si="206"/>
        <v> Attendance</v>
      </c>
      <c r="J220" s="86" t="str">
        <f ca="1" t="shared" si="2"/>
        <v>LABOR SERVICE</v>
      </c>
      <c r="K220" s="86">
        <f ca="1" t="array" ref="K220">IFERROR(INDEX(MASTER!B:B,MATCH(G220,MASTER!A:A,0))/100," ")</f>
        <v>0.95</v>
      </c>
      <c r="L220" s="68">
        <f ca="1" t="shared" si="3"/>
        <v>15</v>
      </c>
      <c r="M220" s="68" t="str">
        <f ca="1" t="shared" si="4"/>
        <v>2023 - WEEK 15</v>
      </c>
      <c r="N220" s="68" t="str">
        <f ca="1" t="shared" si="5"/>
        <v>2023 - MONTH 04</v>
      </c>
      <c r="O220" s="86">
        <f ca="1" t="shared" ref="O220:P220" si="232">IFERROR(AVERAGEIF(M:M,M220,$K:$K)," ")</f>
        <v>0.95</v>
      </c>
      <c r="P220" s="86">
        <f ca="1" t="shared" si="232"/>
        <v>0.950000000000001</v>
      </c>
      <c r="Q220" s="68" t="str">
        <f ca="1">IF(ISBLANK(A220)," ",IF(O220&gt;MASTER!$B$3/100,"SB",IF(O220&gt;MASTER!$B$4/100,"B",IF(O220&gt;MASTER!$B$5/100,"C","K"))))</f>
        <v>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83">
        <f ca="1">INDIRECT(ADDRESS(2+QUOTIENT(ROW()-2,COUNTA('Form Responses 1'!$1:$1)-4),1,,TRUE,"Form Responses 1"))</f>
        <v>45029.6171600116</v>
      </c>
      <c r="B221" s="68" t="str">
        <f ca="1">INDIRECT(ADDRESS(2+QUOTIENT(ROW()-2,COUNTA('Form Responses 1'!$1:$1)-4),2,,TRUE,"Form Responses 1"))</f>
        <v>normalina630@gmail.com</v>
      </c>
      <c r="C221" s="68" t="str">
        <f ca="1">INDIRECT(ADDRESS(2+QUOTIENT(ROW()-2,COUNTA('Form Responses 1'!$1:$1)-4),3,,TRUE,"Form Responses 1"))</f>
        <v>Normalina</v>
      </c>
      <c r="D221" s="84">
        <f ca="1">INDIRECT(ADDRESS(2+QUOTIENT(ROW()-2,COUNTA('Form Responses 1'!$1:$1)-4),4,,TRUE,"Form Responses 1"))</f>
        <v>45029</v>
      </c>
      <c r="E221" s="85">
        <f ca="1" t="shared" si="0"/>
        <v>4</v>
      </c>
      <c r="F221" s="68" t="str">
        <f ca="1">IF(ISBLANK(A221)," ",INDIRECT(ADDRESS(1,5+MOD(ROW()-2,COUNTA('Form Responses 1'!$1:$1)-4),,TRUE,"Form Responses 1")))</f>
        <v>Mess [Garasi Kendaraan R4 &amp; R2]</v>
      </c>
      <c r="G221" s="68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Mess</v>
      </c>
      <c r="I221" s="86" t="str">
        <f ca="1" t="shared" si="206"/>
        <v>Garasi Kendaraan R4 &amp; R2</v>
      </c>
      <c r="J221" s="86" t="str">
        <f ca="1" t="shared" si="2"/>
        <v>CLEANING SERVICE</v>
      </c>
      <c r="K221" s="86">
        <f ca="1" t="array" ref="K221">IFERROR(INDEX(MASTER!B:B,MATCH(G221,MASTER!A:A,0))/100," ")</f>
        <v>0.95</v>
      </c>
      <c r="L221" s="68">
        <f ca="1" t="shared" si="3"/>
        <v>15</v>
      </c>
      <c r="M221" s="68" t="str">
        <f ca="1" t="shared" si="4"/>
        <v>2023 - WEEK 15</v>
      </c>
      <c r="N221" s="68" t="str">
        <f ca="1" t="shared" si="5"/>
        <v>2023 - MONTH 04</v>
      </c>
      <c r="O221" s="86">
        <f ca="1" t="shared" ref="O221:P221" si="233">IFERROR(AVERAGEIF(M:M,M221,$K:$K)," ")</f>
        <v>0.95</v>
      </c>
      <c r="P221" s="86">
        <f ca="1" t="shared" si="233"/>
        <v>0.950000000000001</v>
      </c>
      <c r="Q221" s="68" t="str">
        <f ca="1">IF(ISBLANK(A221)," ",IF(O221&gt;MASTER!$B$3/100,"SB",IF(O221&gt;MASTER!$B$4/100,"B",IF(O221&gt;MASTER!$B$5/100,"C","K"))))</f>
        <v>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83">
        <f ca="1">INDIRECT(ADDRESS(2+QUOTIENT(ROW()-2,COUNTA('Form Responses 1'!$1:$1)-4),1,,TRUE,"Form Responses 1"))</f>
        <v>45029.6171600116</v>
      </c>
      <c r="B222" s="68" t="str">
        <f ca="1">INDIRECT(ADDRESS(2+QUOTIENT(ROW()-2,COUNTA('Form Responses 1'!$1:$1)-4),2,,TRUE,"Form Responses 1"))</f>
        <v>normalina630@gmail.com</v>
      </c>
      <c r="C222" s="68" t="str">
        <f ca="1">INDIRECT(ADDRESS(2+QUOTIENT(ROW()-2,COUNTA('Form Responses 1'!$1:$1)-4),3,,TRUE,"Form Responses 1"))</f>
        <v>Normalina</v>
      </c>
      <c r="D222" s="84">
        <f ca="1">INDIRECT(ADDRESS(2+QUOTIENT(ROW()-2,COUNTA('Form Responses 1'!$1:$1)-4),4,,TRUE,"Form Responses 1"))</f>
        <v>45029</v>
      </c>
      <c r="E222" s="85">
        <f ca="1" t="shared" si="0"/>
        <v>4</v>
      </c>
      <c r="F222" s="68" t="str">
        <f ca="1">IF(ISBLANK(A222)," ",INDIRECT(ADDRESS(1,5+MOD(ROW()-2,COUNTA('Form Responses 1'!$1:$1)-4),,TRUE,"Form Responses 1")))</f>
        <v>Mess [Teras Depan &amp; Belakang]</v>
      </c>
      <c r="G222" s="68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Mess</v>
      </c>
      <c r="I222" s="86" t="str">
        <f ca="1" t="shared" si="206"/>
        <v>Teras Depan &amp; Belakang</v>
      </c>
      <c r="J222" s="86" t="str">
        <f ca="1" t="shared" si="2"/>
        <v>CLEANING SERVICE</v>
      </c>
      <c r="K222" s="86">
        <f ca="1" t="array" ref="K222">IFERROR(INDEX(MASTER!B:B,MATCH(G222,MASTER!A:A,0))/100," ")</f>
        <v>0.95</v>
      </c>
      <c r="L222" s="68">
        <f ca="1" t="shared" si="3"/>
        <v>15</v>
      </c>
      <c r="M222" s="68" t="str">
        <f ca="1" t="shared" si="4"/>
        <v>2023 - WEEK 15</v>
      </c>
      <c r="N222" s="68" t="str">
        <f ca="1" t="shared" si="5"/>
        <v>2023 - MONTH 04</v>
      </c>
      <c r="O222" s="86">
        <f ca="1" t="shared" ref="O222:P222" si="234">IFERROR(AVERAGEIF(M:M,M222,$K:$K)," ")</f>
        <v>0.95</v>
      </c>
      <c r="P222" s="86">
        <f ca="1" t="shared" si="234"/>
        <v>0.950000000000001</v>
      </c>
      <c r="Q222" s="68" t="str">
        <f ca="1">IF(ISBLANK(A222)," ",IF(O222&gt;MASTER!$B$3/100,"SB",IF(O222&gt;MASTER!$B$4/100,"B",IF(O222&gt;MASTER!$B$5/100,"C","K"))))</f>
        <v>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83">
        <f ca="1">INDIRECT(ADDRESS(2+QUOTIENT(ROW()-2,COUNTA('Form Responses 1'!$1:$1)-4),1,,TRUE,"Form Responses 1"))</f>
        <v>45029.6171600116</v>
      </c>
      <c r="B223" s="68" t="str">
        <f ca="1">INDIRECT(ADDRESS(2+QUOTIENT(ROW()-2,COUNTA('Form Responses 1'!$1:$1)-4),2,,TRUE,"Form Responses 1"))</f>
        <v>normalina630@gmail.com</v>
      </c>
      <c r="C223" s="68" t="str">
        <f ca="1">INDIRECT(ADDRESS(2+QUOTIENT(ROW()-2,COUNTA('Form Responses 1'!$1:$1)-4),3,,TRUE,"Form Responses 1"))</f>
        <v>Normalina</v>
      </c>
      <c r="D223" s="84">
        <f ca="1">INDIRECT(ADDRESS(2+QUOTIENT(ROW()-2,COUNTA('Form Responses 1'!$1:$1)-4),4,,TRUE,"Form Responses 1"))</f>
        <v>45029</v>
      </c>
      <c r="E223" s="85">
        <f ca="1" t="shared" si="0"/>
        <v>4</v>
      </c>
      <c r="F223" s="68" t="str">
        <f ca="1">IF(ISBLANK(A223)," ",INDIRECT(ADDRESS(1,5+MOD(ROW()-2,COUNTA('Form Responses 1'!$1:$1)-4),,TRUE,"Form Responses 1")))</f>
        <v>Mess [Ruang Tamu Utama]</v>
      </c>
      <c r="G223" s="68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Mess</v>
      </c>
      <c r="I223" s="86" t="str">
        <f ca="1" t="shared" si="206"/>
        <v>Ruang Tamu Utama</v>
      </c>
      <c r="J223" s="86" t="str">
        <f ca="1" t="shared" si="2"/>
        <v>CLEANING SERVICE</v>
      </c>
      <c r="K223" s="86">
        <f ca="1" t="array" ref="K223">IFERROR(INDEX(MASTER!B:B,MATCH(G223,MASTER!A:A,0))/100," ")</f>
        <v>0.95</v>
      </c>
      <c r="L223" s="68">
        <f ca="1" t="shared" si="3"/>
        <v>15</v>
      </c>
      <c r="M223" s="68" t="str">
        <f ca="1" t="shared" si="4"/>
        <v>2023 - WEEK 15</v>
      </c>
      <c r="N223" s="68" t="str">
        <f ca="1" t="shared" si="5"/>
        <v>2023 - MONTH 04</v>
      </c>
      <c r="O223" s="86">
        <f ca="1" t="shared" ref="O223:P223" si="235">IFERROR(AVERAGEIF(M:M,M223,$K:$K)," ")</f>
        <v>0.95</v>
      </c>
      <c r="P223" s="86">
        <f ca="1" t="shared" si="235"/>
        <v>0.950000000000001</v>
      </c>
      <c r="Q223" s="68" t="str">
        <f ca="1">IF(ISBLANK(A223)," ",IF(O223&gt;MASTER!$B$3/100,"SB",IF(O223&gt;MASTER!$B$4/100,"B",IF(O223&gt;MASTER!$B$5/100,"C","K"))))</f>
        <v>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83">
        <f ca="1">INDIRECT(ADDRESS(2+QUOTIENT(ROW()-2,COUNTA('Form Responses 1'!$1:$1)-4),1,,TRUE,"Form Responses 1"))</f>
        <v>45029.6171600116</v>
      </c>
      <c r="B224" s="68" t="str">
        <f ca="1">INDIRECT(ADDRESS(2+QUOTIENT(ROW()-2,COUNTA('Form Responses 1'!$1:$1)-4),2,,TRUE,"Form Responses 1"))</f>
        <v>normalina630@gmail.com</v>
      </c>
      <c r="C224" s="68" t="str">
        <f ca="1">INDIRECT(ADDRESS(2+QUOTIENT(ROW()-2,COUNTA('Form Responses 1'!$1:$1)-4),3,,TRUE,"Form Responses 1"))</f>
        <v>Normalina</v>
      </c>
      <c r="D224" s="84">
        <f ca="1">INDIRECT(ADDRESS(2+QUOTIENT(ROW()-2,COUNTA('Form Responses 1'!$1:$1)-4),4,,TRUE,"Form Responses 1"))</f>
        <v>45029</v>
      </c>
      <c r="E224" s="85">
        <f ca="1" t="shared" si="0"/>
        <v>4</v>
      </c>
      <c r="F224" s="68" t="str">
        <f ca="1">IF(ISBLANK(A224)," ",INDIRECT(ADDRESS(1,5+MOD(ROW()-2,COUNTA('Form Responses 1'!$1:$1)-4),,TRUE,"Form Responses 1")))</f>
        <v>Mess [Kamar 1.2.3&amp;4]</v>
      </c>
      <c r="G224" s="68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Mess</v>
      </c>
      <c r="I224" s="86" t="str">
        <f ca="1" t="shared" si="206"/>
        <v>Kamar 1.2.3&amp;4</v>
      </c>
      <c r="J224" s="86" t="str">
        <f ca="1" t="shared" si="2"/>
        <v>CLEANING SERVICE</v>
      </c>
      <c r="K224" s="86">
        <f ca="1" t="array" ref="K224">IFERROR(INDEX(MASTER!B:B,MATCH(G224,MASTER!A:A,0))/100," ")</f>
        <v>0.95</v>
      </c>
      <c r="L224" s="68">
        <f ca="1" t="shared" si="3"/>
        <v>15</v>
      </c>
      <c r="M224" s="68" t="str">
        <f ca="1" t="shared" si="4"/>
        <v>2023 - WEEK 15</v>
      </c>
      <c r="N224" s="68" t="str">
        <f ca="1" t="shared" si="5"/>
        <v>2023 - MONTH 04</v>
      </c>
      <c r="O224" s="86">
        <f ca="1" t="shared" ref="O224:P224" si="236">IFERROR(AVERAGEIF(M:M,M224,$K:$K)," ")</f>
        <v>0.95</v>
      </c>
      <c r="P224" s="86">
        <f ca="1" t="shared" si="236"/>
        <v>0.950000000000001</v>
      </c>
      <c r="Q224" s="68" t="str">
        <f ca="1">IF(ISBLANK(A224)," ",IF(O224&gt;MASTER!$B$3/100,"SB",IF(O224&gt;MASTER!$B$4/100,"B",IF(O224&gt;MASTER!$B$5/100,"C","K"))))</f>
        <v>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83">
        <f ca="1">INDIRECT(ADDRESS(2+QUOTIENT(ROW()-2,COUNTA('Form Responses 1'!$1:$1)-4),1,,TRUE,"Form Responses 1"))</f>
        <v>45029.6171600116</v>
      </c>
      <c r="B225" s="68" t="str">
        <f ca="1">INDIRECT(ADDRESS(2+QUOTIENT(ROW()-2,COUNTA('Form Responses 1'!$1:$1)-4),2,,TRUE,"Form Responses 1"))</f>
        <v>normalina630@gmail.com</v>
      </c>
      <c r="C225" s="68" t="str">
        <f ca="1">INDIRECT(ADDRESS(2+QUOTIENT(ROW()-2,COUNTA('Form Responses 1'!$1:$1)-4),3,,TRUE,"Form Responses 1"))</f>
        <v>Normalina</v>
      </c>
      <c r="D225" s="84">
        <f ca="1">INDIRECT(ADDRESS(2+QUOTIENT(ROW()-2,COUNTA('Form Responses 1'!$1:$1)-4),4,,TRUE,"Form Responses 1"))</f>
        <v>45029</v>
      </c>
      <c r="E225" s="85">
        <f ca="1" t="shared" si="0"/>
        <v>4</v>
      </c>
      <c r="F225" s="68" t="str">
        <f ca="1">IF(ISBLANK(A225)," ",INDIRECT(ADDRESS(1,5+MOD(ROW()-2,COUNTA('Form Responses 1'!$1:$1)-4),,TRUE,"Form Responses 1")))</f>
        <v>Mess [Dapur]</v>
      </c>
      <c r="G225" s="68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Mess</v>
      </c>
      <c r="I225" s="86" t="str">
        <f ca="1" t="shared" si="206"/>
        <v>Dapur</v>
      </c>
      <c r="J225" s="86" t="str">
        <f ca="1" t="shared" si="2"/>
        <v>CLEANING SERVICE</v>
      </c>
      <c r="K225" s="86">
        <f ca="1" t="array" ref="K225">IFERROR(INDEX(MASTER!B:B,MATCH(G225,MASTER!A:A,0))/100," ")</f>
        <v>0.95</v>
      </c>
      <c r="L225" s="68">
        <f ca="1" t="shared" si="3"/>
        <v>15</v>
      </c>
      <c r="M225" s="68" t="str">
        <f ca="1" t="shared" si="4"/>
        <v>2023 - WEEK 15</v>
      </c>
      <c r="N225" s="68" t="str">
        <f ca="1" t="shared" si="5"/>
        <v>2023 - MONTH 04</v>
      </c>
      <c r="O225" s="86">
        <f ca="1" t="shared" ref="O225:P225" si="237">IFERROR(AVERAGEIF(M:M,M225,$K:$K)," ")</f>
        <v>0.95</v>
      </c>
      <c r="P225" s="86">
        <f ca="1" t="shared" si="237"/>
        <v>0.950000000000001</v>
      </c>
      <c r="Q225" s="68" t="str">
        <f ca="1">IF(ISBLANK(A225)," ",IF(O225&gt;MASTER!$B$3/100,"SB",IF(O225&gt;MASTER!$B$4/100,"B",IF(O225&gt;MASTER!$B$5/100,"C","K"))))</f>
        <v>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83">
        <f ca="1">INDIRECT(ADDRESS(2+QUOTIENT(ROW()-2,COUNTA('Form Responses 1'!$1:$1)-4),1,,TRUE,"Form Responses 1"))</f>
        <v>45029.6171600116</v>
      </c>
      <c r="B226" s="68" t="str">
        <f ca="1">INDIRECT(ADDRESS(2+QUOTIENT(ROW()-2,COUNTA('Form Responses 1'!$1:$1)-4),2,,TRUE,"Form Responses 1"))</f>
        <v>normalina630@gmail.com</v>
      </c>
      <c r="C226" s="68" t="str">
        <f ca="1">INDIRECT(ADDRESS(2+QUOTIENT(ROW()-2,COUNTA('Form Responses 1'!$1:$1)-4),3,,TRUE,"Form Responses 1"))</f>
        <v>Normalina</v>
      </c>
      <c r="D226" s="84">
        <f ca="1">INDIRECT(ADDRESS(2+QUOTIENT(ROW()-2,COUNTA('Form Responses 1'!$1:$1)-4),4,,TRUE,"Form Responses 1"))</f>
        <v>45029</v>
      </c>
      <c r="E226" s="85">
        <f ca="1" t="shared" si="0"/>
        <v>4</v>
      </c>
      <c r="F226" s="68" t="str">
        <f ca="1">IF(ISBLANK(A226)," ",INDIRECT(ADDRESS(1,5+MOD(ROW()-2,COUNTA('Form Responses 1'!$1:$1)-4),,TRUE,"Form Responses 1")))</f>
        <v>Mess [Toilet Pria / Wanita]</v>
      </c>
      <c r="G226" s="68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Mess</v>
      </c>
      <c r="I226" s="86" t="str">
        <f ca="1" t="shared" si="206"/>
        <v>Toilet Pria / Wanita</v>
      </c>
      <c r="J226" s="86" t="str">
        <f ca="1" t="shared" si="2"/>
        <v>CLEANING SERVICE</v>
      </c>
      <c r="K226" s="86">
        <f ca="1" t="array" ref="K226">IFERROR(INDEX(MASTER!B:B,MATCH(G226,MASTER!A:A,0))/100," ")</f>
        <v>0.95</v>
      </c>
      <c r="L226" s="68">
        <f ca="1" t="shared" si="3"/>
        <v>15</v>
      </c>
      <c r="M226" s="68" t="str">
        <f ca="1" t="shared" si="4"/>
        <v>2023 - WEEK 15</v>
      </c>
      <c r="N226" s="68" t="str">
        <f ca="1" t="shared" si="5"/>
        <v>2023 - MONTH 04</v>
      </c>
      <c r="O226" s="86">
        <f ca="1" t="shared" ref="O226:P226" si="238">IFERROR(AVERAGEIF(M:M,M226,$K:$K)," ")</f>
        <v>0.95</v>
      </c>
      <c r="P226" s="86">
        <f ca="1" t="shared" si="238"/>
        <v>0.950000000000001</v>
      </c>
      <c r="Q226" s="68" t="str">
        <f ca="1">IF(ISBLANK(A226)," ",IF(O226&gt;MASTER!$B$3/100,"SB",IF(O226&gt;MASTER!$B$4/100,"B",IF(O226&gt;MASTER!$B$5/100,"C","K"))))</f>
        <v>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83">
        <f ca="1">INDIRECT(ADDRESS(2+QUOTIENT(ROW()-2,COUNTA('Form Responses 1'!$1:$1)-4),1,,TRUE,"Form Responses 1"))</f>
        <v>45029.6171600116</v>
      </c>
      <c r="B227" s="68" t="str">
        <f ca="1">INDIRECT(ADDRESS(2+QUOTIENT(ROW()-2,COUNTA('Form Responses 1'!$1:$1)-4),2,,TRUE,"Form Responses 1"))</f>
        <v>normalina630@gmail.com</v>
      </c>
      <c r="C227" s="68" t="str">
        <f ca="1">INDIRECT(ADDRESS(2+QUOTIENT(ROW()-2,COUNTA('Form Responses 1'!$1:$1)-4),3,,TRUE,"Form Responses 1"))</f>
        <v>Normalina</v>
      </c>
      <c r="D227" s="84">
        <f ca="1">INDIRECT(ADDRESS(2+QUOTIENT(ROW()-2,COUNTA('Form Responses 1'!$1:$1)-4),4,,TRUE,"Form Responses 1"))</f>
        <v>45029</v>
      </c>
      <c r="E227" s="85">
        <f ca="1" t="shared" si="0"/>
        <v>4</v>
      </c>
      <c r="F227" s="68" t="str">
        <f ca="1">IF(ISBLANK(A227)," ",INDIRECT(ADDRESS(1,5+MOD(ROW()-2,COUNTA('Form Responses 1'!$1:$1)-4),,TRUE,"Form Responses 1")))</f>
        <v>Gedung Balai Arkiologi Lt.2 [Koridor]</v>
      </c>
      <c r="G227" s="68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Gedung Balai Arkiologi Lt.2</v>
      </c>
      <c r="I227" s="86" t="str">
        <f ca="1" t="shared" si="206"/>
        <v>Koridor</v>
      </c>
      <c r="J227" s="86" t="str">
        <f ca="1" t="shared" si="2"/>
        <v>CLEANING SERVICE</v>
      </c>
      <c r="K227" s="86">
        <f ca="1" t="array" ref="K227">IFERROR(INDEX(MASTER!B:B,MATCH(G227,MASTER!A:A,0))/100," ")</f>
        <v>0.95</v>
      </c>
      <c r="L227" s="68">
        <f ca="1" t="shared" si="3"/>
        <v>15</v>
      </c>
      <c r="M227" s="68" t="str">
        <f ca="1" t="shared" si="4"/>
        <v>2023 - WEEK 15</v>
      </c>
      <c r="N227" s="68" t="str">
        <f ca="1" t="shared" si="5"/>
        <v>2023 - MONTH 04</v>
      </c>
      <c r="O227" s="86">
        <f ca="1" t="shared" ref="O227:P227" si="239">IFERROR(AVERAGEIF(M:M,M227,$K:$K)," ")</f>
        <v>0.95</v>
      </c>
      <c r="P227" s="86">
        <f ca="1" t="shared" si="239"/>
        <v>0.950000000000001</v>
      </c>
      <c r="Q227" s="68" t="str">
        <f ca="1">IF(ISBLANK(A227)," ",IF(O227&gt;MASTER!$B$3/100,"SB",IF(O227&gt;MASTER!$B$4/100,"B",IF(O227&gt;MASTER!$B$5/100,"C","K"))))</f>
        <v>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83">
        <f ca="1">INDIRECT(ADDRESS(2+QUOTIENT(ROW()-2,COUNTA('Form Responses 1'!$1:$1)-4),1,,TRUE,"Form Responses 1"))</f>
        <v>45029.6171600116</v>
      </c>
      <c r="B228" s="68" t="str">
        <f ca="1">INDIRECT(ADDRESS(2+QUOTIENT(ROW()-2,COUNTA('Form Responses 1'!$1:$1)-4),2,,TRUE,"Form Responses 1"))</f>
        <v>normalina630@gmail.com</v>
      </c>
      <c r="C228" s="68" t="str">
        <f ca="1">INDIRECT(ADDRESS(2+QUOTIENT(ROW()-2,COUNTA('Form Responses 1'!$1:$1)-4),3,,TRUE,"Form Responses 1"))</f>
        <v>Normalina</v>
      </c>
      <c r="D228" s="84">
        <f ca="1">INDIRECT(ADDRESS(2+QUOTIENT(ROW()-2,COUNTA('Form Responses 1'!$1:$1)-4),4,,TRUE,"Form Responses 1"))</f>
        <v>45029</v>
      </c>
      <c r="E228" s="85">
        <f ca="1" t="shared" si="0"/>
        <v>4</v>
      </c>
      <c r="F228" s="68" t="str">
        <f ca="1">IF(ISBLANK(A228)," ",INDIRECT(ADDRESS(1,5+MOD(ROW()-2,COUNTA('Form Responses 1'!$1:$1)-4),,TRUE,"Form Responses 1")))</f>
        <v>Gedung Balai Arkiologi Lt.2 [Meeting Room ]</v>
      </c>
      <c r="G228" s="68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Gedung Balai Arkiologi Lt.2</v>
      </c>
      <c r="I228" s="86" t="str">
        <f ca="1" t="shared" si="206"/>
        <v>Meeting Room </v>
      </c>
      <c r="J228" s="86" t="str">
        <f ca="1" t="shared" si="2"/>
        <v>CLEANING SERVICE</v>
      </c>
      <c r="K228" s="86">
        <f ca="1" t="array" ref="K228">IFERROR(INDEX(MASTER!B:B,MATCH(G228,MASTER!A:A,0))/100," ")</f>
        <v>0.95</v>
      </c>
      <c r="L228" s="68">
        <f ca="1" t="shared" si="3"/>
        <v>15</v>
      </c>
      <c r="M228" s="68" t="str">
        <f ca="1" t="shared" si="4"/>
        <v>2023 - WEEK 15</v>
      </c>
      <c r="N228" s="68" t="str">
        <f ca="1" t="shared" si="5"/>
        <v>2023 - MONTH 04</v>
      </c>
      <c r="O228" s="86">
        <f ca="1" t="shared" ref="O228:P228" si="240">IFERROR(AVERAGEIF(M:M,M228,$K:$K)," ")</f>
        <v>0.95</v>
      </c>
      <c r="P228" s="86">
        <f ca="1" t="shared" si="240"/>
        <v>0.950000000000001</v>
      </c>
      <c r="Q228" s="68" t="str">
        <f ca="1">IF(ISBLANK(A228)," ",IF(O228&gt;MASTER!$B$3/100,"SB",IF(O228&gt;MASTER!$B$4/100,"B",IF(O228&gt;MASTER!$B$5/100,"C","K"))))</f>
        <v>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83">
        <f ca="1">INDIRECT(ADDRESS(2+QUOTIENT(ROW()-2,COUNTA('Form Responses 1'!$1:$1)-4),1,,TRUE,"Form Responses 1"))</f>
        <v>45029.6171600116</v>
      </c>
      <c r="B229" s="68" t="str">
        <f ca="1">INDIRECT(ADDRESS(2+QUOTIENT(ROW()-2,COUNTA('Form Responses 1'!$1:$1)-4),2,,TRUE,"Form Responses 1"))</f>
        <v>normalina630@gmail.com</v>
      </c>
      <c r="C229" s="68" t="str">
        <f ca="1">INDIRECT(ADDRESS(2+QUOTIENT(ROW()-2,COUNTA('Form Responses 1'!$1:$1)-4),3,,TRUE,"Form Responses 1"))</f>
        <v>Normalina</v>
      </c>
      <c r="D229" s="84">
        <f ca="1">INDIRECT(ADDRESS(2+QUOTIENT(ROW()-2,COUNTA('Form Responses 1'!$1:$1)-4),4,,TRUE,"Form Responses 1"))</f>
        <v>45029</v>
      </c>
      <c r="E229" s="85">
        <f ca="1" t="shared" si="0"/>
        <v>4</v>
      </c>
      <c r="F229" s="68" t="str">
        <f ca="1">IF(ISBLANK(A229)," ",INDIRECT(ADDRESS(1,5+MOD(ROW()-2,COUNTA('Form Responses 1'!$1:$1)-4),,TRUE,"Form Responses 1")))</f>
        <v>Gedung Balai Arkiologi Lt.2 [R. Kepala]</v>
      </c>
      <c r="G229" s="68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Gedung Balai Arkiologi Lt.2</v>
      </c>
      <c r="I229" s="86" t="str">
        <f ca="1" t="shared" si="206"/>
        <v>R. Kepala</v>
      </c>
      <c r="J229" s="86" t="str">
        <f ca="1" t="shared" si="2"/>
        <v>CLEANING SERVICE</v>
      </c>
      <c r="K229" s="86">
        <f ca="1" t="array" ref="K229">IFERROR(INDEX(MASTER!B:B,MATCH(G229,MASTER!A:A,0))/100," ")</f>
        <v>0.95</v>
      </c>
      <c r="L229" s="68">
        <f ca="1" t="shared" si="3"/>
        <v>15</v>
      </c>
      <c r="M229" s="68" t="str">
        <f ca="1" t="shared" si="4"/>
        <v>2023 - WEEK 15</v>
      </c>
      <c r="N229" s="68" t="str">
        <f ca="1" t="shared" si="5"/>
        <v>2023 - MONTH 04</v>
      </c>
      <c r="O229" s="86">
        <f ca="1" t="shared" ref="O229:P229" si="241">IFERROR(AVERAGEIF(M:M,M229,$K:$K)," ")</f>
        <v>0.95</v>
      </c>
      <c r="P229" s="86">
        <f ca="1" t="shared" si="241"/>
        <v>0.950000000000001</v>
      </c>
      <c r="Q229" s="68" t="str">
        <f ca="1">IF(ISBLANK(A229)," ",IF(O229&gt;MASTER!$B$3/100,"SB",IF(O229&gt;MASTER!$B$4/100,"B",IF(O229&gt;MASTER!$B$5/100,"C","K"))))</f>
        <v>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83">
        <f ca="1">INDIRECT(ADDRESS(2+QUOTIENT(ROW()-2,COUNTA('Form Responses 1'!$1:$1)-4),1,,TRUE,"Form Responses 1"))</f>
        <v>45029.6171600116</v>
      </c>
      <c r="B230" s="68" t="str">
        <f ca="1">INDIRECT(ADDRESS(2+QUOTIENT(ROW()-2,COUNTA('Form Responses 1'!$1:$1)-4),2,,TRUE,"Form Responses 1"))</f>
        <v>normalina630@gmail.com</v>
      </c>
      <c r="C230" s="68" t="str">
        <f ca="1">INDIRECT(ADDRESS(2+QUOTIENT(ROW()-2,COUNTA('Form Responses 1'!$1:$1)-4),3,,TRUE,"Form Responses 1"))</f>
        <v>Normalina</v>
      </c>
      <c r="D230" s="84">
        <f ca="1">INDIRECT(ADDRESS(2+QUOTIENT(ROW()-2,COUNTA('Form Responses 1'!$1:$1)-4),4,,TRUE,"Form Responses 1"))</f>
        <v>45029</v>
      </c>
      <c r="E230" s="85">
        <f ca="1" t="shared" si="0"/>
        <v>4</v>
      </c>
      <c r="F230" s="68" t="str">
        <f ca="1">IF(ISBLANK(A230)," ",INDIRECT(ADDRESS(1,5+MOD(ROW()-2,COUNTA('Form Responses 1'!$1:$1)-4),,TRUE,"Form Responses 1")))</f>
        <v>Gedung Balai Arkiologi Lt.2 [R. 1-5]</v>
      </c>
      <c r="G230" s="68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Gedung Balai Arkiologi Lt.2</v>
      </c>
      <c r="I230" s="86" t="str">
        <f ca="1" t="shared" si="206"/>
        <v>R. 1-5</v>
      </c>
      <c r="J230" s="86" t="str">
        <f ca="1" t="shared" si="2"/>
        <v>CLEANING SERVICE</v>
      </c>
      <c r="K230" s="86">
        <f ca="1" t="array" ref="K230">IFERROR(INDEX(MASTER!B:B,MATCH(G230,MASTER!A:A,0))/100," ")</f>
        <v>0.95</v>
      </c>
      <c r="L230" s="68">
        <f ca="1" t="shared" si="3"/>
        <v>15</v>
      </c>
      <c r="M230" s="68" t="str">
        <f ca="1" t="shared" si="4"/>
        <v>2023 - WEEK 15</v>
      </c>
      <c r="N230" s="68" t="str">
        <f ca="1" t="shared" si="5"/>
        <v>2023 - MONTH 04</v>
      </c>
      <c r="O230" s="86">
        <f ca="1" t="shared" ref="O230:P230" si="242">IFERROR(AVERAGEIF(M:M,M230,$K:$K)," ")</f>
        <v>0.95</v>
      </c>
      <c r="P230" s="86">
        <f ca="1" t="shared" si="242"/>
        <v>0.950000000000001</v>
      </c>
      <c r="Q230" s="68" t="str">
        <f ca="1">IF(ISBLANK(A230)," ",IF(O230&gt;MASTER!$B$3/100,"SB",IF(O230&gt;MASTER!$B$4/100,"B",IF(O230&gt;MASTER!$B$5/100,"C","K"))))</f>
        <v>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83">
        <f ca="1">INDIRECT(ADDRESS(2+QUOTIENT(ROW()-2,COUNTA('Form Responses 1'!$1:$1)-4),1,,TRUE,"Form Responses 1"))</f>
        <v>45029.6171600116</v>
      </c>
      <c r="B231" s="68" t="str">
        <f ca="1">INDIRECT(ADDRESS(2+QUOTIENT(ROW()-2,COUNTA('Form Responses 1'!$1:$1)-4),2,,TRUE,"Form Responses 1"))</f>
        <v>normalina630@gmail.com</v>
      </c>
      <c r="C231" s="68" t="str">
        <f ca="1">INDIRECT(ADDRESS(2+QUOTIENT(ROW()-2,COUNTA('Form Responses 1'!$1:$1)-4),3,,TRUE,"Form Responses 1"))</f>
        <v>Normalina</v>
      </c>
      <c r="D231" s="84">
        <f ca="1">INDIRECT(ADDRESS(2+QUOTIENT(ROW()-2,COUNTA('Form Responses 1'!$1:$1)-4),4,,TRUE,"Form Responses 1"))</f>
        <v>45029</v>
      </c>
      <c r="E231" s="85">
        <f ca="1" t="shared" si="0"/>
        <v>4</v>
      </c>
      <c r="F231" s="68" t="str">
        <f ca="1">IF(ISBLANK(A231)," ",INDIRECT(ADDRESS(1,5+MOD(ROW()-2,COUNTA('Form Responses 1'!$1:$1)-4),,TRUE,"Form Responses 1")))</f>
        <v>Gedung Balai Arkiologi Lt.2 [Tangga Penghubung LT1-2]</v>
      </c>
      <c r="G231" s="68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Gedung Balai Arkiologi Lt.2</v>
      </c>
      <c r="I231" s="86" t="str">
        <f ca="1" t="shared" si="206"/>
        <v>Tangga Penghubung LT1-2</v>
      </c>
      <c r="J231" s="86" t="str">
        <f ca="1" t="shared" si="2"/>
        <v>CLEANING SERVICE</v>
      </c>
      <c r="K231" s="86">
        <f ca="1" t="array" ref="K231">IFERROR(INDEX(MASTER!B:B,MATCH(G231,MASTER!A:A,0))/100," ")</f>
        <v>0.95</v>
      </c>
      <c r="L231" s="68">
        <f ca="1" t="shared" si="3"/>
        <v>15</v>
      </c>
      <c r="M231" s="68" t="str">
        <f ca="1" t="shared" si="4"/>
        <v>2023 - WEEK 15</v>
      </c>
      <c r="N231" s="68" t="str">
        <f ca="1" t="shared" si="5"/>
        <v>2023 - MONTH 04</v>
      </c>
      <c r="O231" s="86">
        <f ca="1" t="shared" ref="O231:P231" si="243">IFERROR(AVERAGEIF(M:M,M231,$K:$K)," ")</f>
        <v>0.95</v>
      </c>
      <c r="P231" s="86">
        <f ca="1" t="shared" si="243"/>
        <v>0.950000000000001</v>
      </c>
      <c r="Q231" s="68" t="str">
        <f ca="1">IF(ISBLANK(A231)," ",IF(O231&gt;MASTER!$B$3/100,"SB",IF(O231&gt;MASTER!$B$4/100,"B",IF(O231&gt;MASTER!$B$5/100,"C","K"))))</f>
        <v>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83">
        <f ca="1">INDIRECT(ADDRESS(2+QUOTIENT(ROW()-2,COUNTA('Form Responses 1'!$1:$1)-4),1,,TRUE,"Form Responses 1"))</f>
        <v>45029.6171600116</v>
      </c>
      <c r="B232" s="68" t="str">
        <f ca="1">INDIRECT(ADDRESS(2+QUOTIENT(ROW()-2,COUNTA('Form Responses 1'!$1:$1)-4),2,,TRUE,"Form Responses 1"))</f>
        <v>normalina630@gmail.com</v>
      </c>
      <c r="C232" s="68" t="str">
        <f ca="1">INDIRECT(ADDRESS(2+QUOTIENT(ROW()-2,COUNTA('Form Responses 1'!$1:$1)-4),3,,TRUE,"Form Responses 1"))</f>
        <v>Normalina</v>
      </c>
      <c r="D232" s="84">
        <f ca="1">INDIRECT(ADDRESS(2+QUOTIENT(ROW()-2,COUNTA('Form Responses 1'!$1:$1)-4),4,,TRUE,"Form Responses 1"))</f>
        <v>45029</v>
      </c>
      <c r="E232" s="85">
        <f ca="1" t="shared" si="0"/>
        <v>4</v>
      </c>
      <c r="F232" s="68" t="str">
        <f ca="1">IF(ISBLANK(A232)," ",INDIRECT(ADDRESS(1,5+MOD(ROW()-2,COUNTA('Form Responses 1'!$1:$1)-4),,TRUE,"Form Responses 1")))</f>
        <v>Gedung Balai Arkiologi Lt.2 [Toilet Pria / Wanita &amp; Disabilitas]</v>
      </c>
      <c r="G232" s="68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Gedung Balai Arkiologi Lt.2</v>
      </c>
      <c r="I232" s="86" t="str">
        <f ca="1" t="shared" si="206"/>
        <v>Toilet Pria / Wanita &amp; Disabilitas</v>
      </c>
      <c r="J232" s="86" t="str">
        <f ca="1" t="shared" si="2"/>
        <v>CLEANING SERVICE</v>
      </c>
      <c r="K232" s="86">
        <f ca="1" t="array" ref="K232">IFERROR(INDEX(MASTER!B:B,MATCH(G232,MASTER!A:A,0))/100," ")</f>
        <v>0.95</v>
      </c>
      <c r="L232" s="68">
        <f ca="1" t="shared" si="3"/>
        <v>15</v>
      </c>
      <c r="M232" s="68" t="str">
        <f ca="1" t="shared" si="4"/>
        <v>2023 - WEEK 15</v>
      </c>
      <c r="N232" s="68" t="str">
        <f ca="1" t="shared" si="5"/>
        <v>2023 - MONTH 04</v>
      </c>
      <c r="O232" s="86">
        <f ca="1" t="shared" ref="O232:P232" si="244">IFERROR(AVERAGEIF(M:M,M232,$K:$K)," ")</f>
        <v>0.95</v>
      </c>
      <c r="P232" s="86">
        <f ca="1" t="shared" si="244"/>
        <v>0.950000000000001</v>
      </c>
      <c r="Q232" s="68" t="str">
        <f ca="1">IF(ISBLANK(A232)," ",IF(O232&gt;MASTER!$B$3/100,"SB",IF(O232&gt;MASTER!$B$4/100,"B",IF(O232&gt;MASTER!$B$5/100,"C","K"))))</f>
        <v>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83">
        <f ca="1">INDIRECT(ADDRESS(2+QUOTIENT(ROW()-2,COUNTA('Form Responses 1'!$1:$1)-4),1,,TRUE,"Form Responses 1"))</f>
        <v>45029.6171600116</v>
      </c>
      <c r="B233" s="68" t="str">
        <f ca="1">INDIRECT(ADDRESS(2+QUOTIENT(ROW()-2,COUNTA('Form Responses 1'!$1:$1)-4),2,,TRUE,"Form Responses 1"))</f>
        <v>normalina630@gmail.com</v>
      </c>
      <c r="C233" s="68" t="str">
        <f ca="1">INDIRECT(ADDRESS(2+QUOTIENT(ROW()-2,COUNTA('Form Responses 1'!$1:$1)-4),3,,TRUE,"Form Responses 1"))</f>
        <v>Normalina</v>
      </c>
      <c r="D233" s="84">
        <f ca="1">INDIRECT(ADDRESS(2+QUOTIENT(ROW()-2,COUNTA('Form Responses 1'!$1:$1)-4),4,,TRUE,"Form Responses 1"))</f>
        <v>45029</v>
      </c>
      <c r="E233" s="85">
        <f ca="1" t="shared" si="0"/>
        <v>4</v>
      </c>
      <c r="F233" s="68" t="str">
        <f ca="1">IF(ISBLANK(A233)," ",INDIRECT(ADDRESS(1,5+MOD(ROW()-2,COUNTA('Form Responses 1'!$1:$1)-4),,TRUE,"Form Responses 1")))</f>
        <v>Gedung Balai Arkiologi Lt.1 [Lobby Utama]</v>
      </c>
      <c r="G233" s="68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Gedung Balai Arkiologi Lt.1</v>
      </c>
      <c r="I233" s="86" t="str">
        <f ca="1" t="shared" si="206"/>
        <v>Lobby Utama</v>
      </c>
      <c r="J233" s="86" t="str">
        <f ca="1" t="shared" si="2"/>
        <v>CLEANING SERVICE</v>
      </c>
      <c r="K233" s="86">
        <f ca="1" t="array" ref="K233">IFERROR(INDEX(MASTER!B:B,MATCH(G233,MASTER!A:A,0))/100," ")</f>
        <v>0.95</v>
      </c>
      <c r="L233" s="68">
        <f ca="1" t="shared" si="3"/>
        <v>15</v>
      </c>
      <c r="M233" s="68" t="str">
        <f ca="1" t="shared" si="4"/>
        <v>2023 - WEEK 15</v>
      </c>
      <c r="N233" s="68" t="str">
        <f ca="1" t="shared" si="5"/>
        <v>2023 - MONTH 04</v>
      </c>
      <c r="O233" s="86">
        <f ca="1" t="shared" ref="O233:P233" si="245">IFERROR(AVERAGEIF(M:M,M233,$K:$K)," ")</f>
        <v>0.95</v>
      </c>
      <c r="P233" s="86">
        <f ca="1" t="shared" si="245"/>
        <v>0.950000000000001</v>
      </c>
      <c r="Q233" s="68" t="str">
        <f ca="1">IF(ISBLANK(A233)," ",IF(O233&gt;MASTER!$B$3/100,"SB",IF(O233&gt;MASTER!$B$4/100,"B",IF(O233&gt;MASTER!$B$5/100,"C","K"))))</f>
        <v>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83">
        <f ca="1">INDIRECT(ADDRESS(2+QUOTIENT(ROW()-2,COUNTA('Form Responses 1'!$1:$1)-4),1,,TRUE,"Form Responses 1"))</f>
        <v>45029.6171600116</v>
      </c>
      <c r="B234" s="68" t="str">
        <f ca="1">INDIRECT(ADDRESS(2+QUOTIENT(ROW()-2,COUNTA('Form Responses 1'!$1:$1)-4),2,,TRUE,"Form Responses 1"))</f>
        <v>normalina630@gmail.com</v>
      </c>
      <c r="C234" s="68" t="str">
        <f ca="1">INDIRECT(ADDRESS(2+QUOTIENT(ROW()-2,COUNTA('Form Responses 1'!$1:$1)-4),3,,TRUE,"Form Responses 1"))</f>
        <v>Normalina</v>
      </c>
      <c r="D234" s="84">
        <f ca="1">INDIRECT(ADDRESS(2+QUOTIENT(ROW()-2,COUNTA('Form Responses 1'!$1:$1)-4),4,,TRUE,"Form Responses 1"))</f>
        <v>45029</v>
      </c>
      <c r="E234" s="85">
        <f ca="1" t="shared" si="0"/>
        <v>4</v>
      </c>
      <c r="F234" s="68" t="str">
        <f ca="1">IF(ISBLANK(A234)," ",INDIRECT(ADDRESS(1,5+MOD(ROW()-2,COUNTA('Form Responses 1'!$1:$1)-4),,TRUE,"Form Responses 1")))</f>
        <v>Gedung Balai Arkiologi Lt.1 [Koridor]</v>
      </c>
      <c r="G234" s="68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Gedung Balai Arkiologi Lt.1</v>
      </c>
      <c r="I234" s="86" t="str">
        <f ca="1" t="shared" si="206"/>
        <v>Koridor</v>
      </c>
      <c r="J234" s="86" t="str">
        <f ca="1" t="shared" si="2"/>
        <v>CLEANING SERVICE</v>
      </c>
      <c r="K234" s="86">
        <f ca="1" t="array" ref="K234">IFERROR(INDEX(MASTER!B:B,MATCH(G234,MASTER!A:A,0))/100," ")</f>
        <v>0.95</v>
      </c>
      <c r="L234" s="68">
        <f ca="1" t="shared" si="3"/>
        <v>15</v>
      </c>
      <c r="M234" s="68" t="str">
        <f ca="1" t="shared" si="4"/>
        <v>2023 - WEEK 15</v>
      </c>
      <c r="N234" s="68" t="str">
        <f ca="1" t="shared" si="5"/>
        <v>2023 - MONTH 04</v>
      </c>
      <c r="O234" s="86">
        <f ca="1" t="shared" ref="O234:P234" si="246">IFERROR(AVERAGEIF(M:M,M234,$K:$K)," ")</f>
        <v>0.95</v>
      </c>
      <c r="P234" s="86">
        <f ca="1" t="shared" si="246"/>
        <v>0.950000000000001</v>
      </c>
      <c r="Q234" s="68" t="str">
        <f ca="1">IF(ISBLANK(A234)," ",IF(O234&gt;MASTER!$B$3/100,"SB",IF(O234&gt;MASTER!$B$4/100,"B",IF(O234&gt;MASTER!$B$5/100,"C","K"))))</f>
        <v>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83">
        <f ca="1">INDIRECT(ADDRESS(2+QUOTIENT(ROW()-2,COUNTA('Form Responses 1'!$1:$1)-4),1,,TRUE,"Form Responses 1"))</f>
        <v>45029.6171600116</v>
      </c>
      <c r="B235" s="68" t="str">
        <f ca="1">INDIRECT(ADDRESS(2+QUOTIENT(ROW()-2,COUNTA('Form Responses 1'!$1:$1)-4),2,,TRUE,"Form Responses 1"))</f>
        <v>normalina630@gmail.com</v>
      </c>
      <c r="C235" s="68" t="str">
        <f ca="1">INDIRECT(ADDRESS(2+QUOTIENT(ROW()-2,COUNTA('Form Responses 1'!$1:$1)-4),3,,TRUE,"Form Responses 1"))</f>
        <v>Normalina</v>
      </c>
      <c r="D235" s="84">
        <f ca="1">INDIRECT(ADDRESS(2+QUOTIENT(ROW()-2,COUNTA('Form Responses 1'!$1:$1)-4),4,,TRUE,"Form Responses 1"))</f>
        <v>45029</v>
      </c>
      <c r="E235" s="85">
        <f ca="1" t="shared" si="0"/>
        <v>4</v>
      </c>
      <c r="F235" s="68" t="str">
        <f ca="1">IF(ISBLANK(A235)," ",INDIRECT(ADDRESS(1,5+MOD(ROW()-2,COUNTA('Form Responses 1'!$1:$1)-4),,TRUE,"Form Responses 1")))</f>
        <v>Gedung Balai Arkiologi Lt.1 [Meeting Room ]</v>
      </c>
      <c r="G235" s="68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 Balai Arkiologi Lt.1</v>
      </c>
      <c r="I235" s="86" t="str">
        <f ca="1" t="shared" si="206"/>
        <v>Meeting Room </v>
      </c>
      <c r="J235" s="86" t="str">
        <f ca="1" t="shared" si="2"/>
        <v>CLEANING SERVICE</v>
      </c>
      <c r="K235" s="86">
        <f ca="1" t="array" ref="K235">IFERROR(INDEX(MASTER!B:B,MATCH(G235,MASTER!A:A,0))/100," ")</f>
        <v>0.95</v>
      </c>
      <c r="L235" s="68">
        <f ca="1" t="shared" si="3"/>
        <v>15</v>
      </c>
      <c r="M235" s="68" t="str">
        <f ca="1" t="shared" si="4"/>
        <v>2023 - WEEK 15</v>
      </c>
      <c r="N235" s="68" t="str">
        <f ca="1" t="shared" si="5"/>
        <v>2023 - MONTH 04</v>
      </c>
      <c r="O235" s="86">
        <f ca="1" t="shared" ref="O235:P235" si="247">IFERROR(AVERAGEIF(M:M,M235,$K:$K)," ")</f>
        <v>0.95</v>
      </c>
      <c r="P235" s="86">
        <f ca="1" t="shared" si="247"/>
        <v>0.950000000000001</v>
      </c>
      <c r="Q235" s="68" t="str">
        <f ca="1">IF(ISBLANK(A235)," ",IF(O235&gt;MASTER!$B$3/100,"SB",IF(O235&gt;MASTER!$B$4/100,"B",IF(O235&gt;MASTER!$B$5/100,"C","K"))))</f>
        <v>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83">
        <f ca="1">INDIRECT(ADDRESS(2+QUOTIENT(ROW()-2,COUNTA('Form Responses 1'!$1:$1)-4),1,,TRUE,"Form Responses 1"))</f>
        <v>45029.6171600116</v>
      </c>
      <c r="B236" s="68" t="str">
        <f ca="1">INDIRECT(ADDRESS(2+QUOTIENT(ROW()-2,COUNTA('Form Responses 1'!$1:$1)-4),2,,TRUE,"Form Responses 1"))</f>
        <v>normalina630@gmail.com</v>
      </c>
      <c r="C236" s="68" t="str">
        <f ca="1">INDIRECT(ADDRESS(2+QUOTIENT(ROW()-2,COUNTA('Form Responses 1'!$1:$1)-4),3,,TRUE,"Form Responses 1"))</f>
        <v>Normalina</v>
      </c>
      <c r="D236" s="84">
        <f ca="1">INDIRECT(ADDRESS(2+QUOTIENT(ROW()-2,COUNTA('Form Responses 1'!$1:$1)-4),4,,TRUE,"Form Responses 1"))</f>
        <v>45029</v>
      </c>
      <c r="E236" s="85">
        <f ca="1" t="shared" si="0"/>
        <v>4</v>
      </c>
      <c r="F236" s="68" t="str">
        <f ca="1">IF(ISBLANK(A236)," ",INDIRECT(ADDRESS(1,5+MOD(ROW()-2,COUNTA('Form Responses 1'!$1:$1)-4),,TRUE,"Form Responses 1")))</f>
        <v>Gedung Balai Arkiologi Lt.1 [R. Staf TU]</v>
      </c>
      <c r="G236" s="68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 Balai Arkiologi Lt.1</v>
      </c>
      <c r="I236" s="86" t="str">
        <f ca="1" t="shared" si="206"/>
        <v>R. Staf TU</v>
      </c>
      <c r="J236" s="86" t="str">
        <f ca="1" t="shared" si="2"/>
        <v>CLEANING SERVICE</v>
      </c>
      <c r="K236" s="86">
        <f ca="1" t="array" ref="K236">IFERROR(INDEX(MASTER!B:B,MATCH(G236,MASTER!A:A,0))/100," ")</f>
        <v>0.95</v>
      </c>
      <c r="L236" s="68">
        <f ca="1" t="shared" si="3"/>
        <v>15</v>
      </c>
      <c r="M236" s="68" t="str">
        <f ca="1" t="shared" si="4"/>
        <v>2023 - WEEK 15</v>
      </c>
      <c r="N236" s="68" t="str">
        <f ca="1" t="shared" si="5"/>
        <v>2023 - MONTH 04</v>
      </c>
      <c r="O236" s="86">
        <f ca="1" t="shared" ref="O236:P236" si="248">IFERROR(AVERAGEIF(M:M,M236,$K:$K)," ")</f>
        <v>0.95</v>
      </c>
      <c r="P236" s="86">
        <f ca="1" t="shared" si="248"/>
        <v>0.950000000000001</v>
      </c>
      <c r="Q236" s="68" t="str">
        <f ca="1">IF(ISBLANK(A236)," ",IF(O236&gt;MASTER!$B$3/100,"SB",IF(O236&gt;MASTER!$B$4/100,"B",IF(O236&gt;MASTER!$B$5/100,"C","K"))))</f>
        <v>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83">
        <f ca="1">INDIRECT(ADDRESS(2+QUOTIENT(ROW()-2,COUNTA('Form Responses 1'!$1:$1)-4),1,,TRUE,"Form Responses 1"))</f>
        <v>45029.6171600116</v>
      </c>
      <c r="B237" s="68" t="str">
        <f ca="1">INDIRECT(ADDRESS(2+QUOTIENT(ROW()-2,COUNTA('Form Responses 1'!$1:$1)-4),2,,TRUE,"Form Responses 1"))</f>
        <v>normalina630@gmail.com</v>
      </c>
      <c r="C237" s="68" t="str">
        <f ca="1">INDIRECT(ADDRESS(2+QUOTIENT(ROW()-2,COUNTA('Form Responses 1'!$1:$1)-4),3,,TRUE,"Form Responses 1"))</f>
        <v>Normalina</v>
      </c>
      <c r="D237" s="84">
        <f ca="1">INDIRECT(ADDRESS(2+QUOTIENT(ROW()-2,COUNTA('Form Responses 1'!$1:$1)-4),4,,TRUE,"Form Responses 1"))</f>
        <v>45029</v>
      </c>
      <c r="E237" s="85">
        <f ca="1" t="shared" si="0"/>
        <v>4</v>
      </c>
      <c r="F237" s="68" t="str">
        <f ca="1">IF(ISBLANK(A237)," ",INDIRECT(ADDRESS(1,5+MOD(ROW()-2,COUNTA('Form Responses 1'!$1:$1)-4),,TRUE,"Form Responses 1")))</f>
        <v>Gedung Balai Arkiologi Lt.1 [R. Kasubag TU]</v>
      </c>
      <c r="G237" s="68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 Balai Arkiologi Lt.1</v>
      </c>
      <c r="I237" s="86" t="str">
        <f ca="1" t="shared" si="206"/>
        <v>R. Kasubag TU</v>
      </c>
      <c r="J237" s="86" t="str">
        <f ca="1" t="shared" si="2"/>
        <v>CLEANING SERVICE</v>
      </c>
      <c r="K237" s="86">
        <f ca="1" t="array" ref="K237">IFERROR(INDEX(MASTER!B:B,MATCH(G237,MASTER!A:A,0))/100," ")</f>
        <v>0.95</v>
      </c>
      <c r="L237" s="68">
        <f ca="1" t="shared" si="3"/>
        <v>15</v>
      </c>
      <c r="M237" s="68" t="str">
        <f ca="1" t="shared" si="4"/>
        <v>2023 - WEEK 15</v>
      </c>
      <c r="N237" s="68" t="str">
        <f ca="1" t="shared" si="5"/>
        <v>2023 - MONTH 04</v>
      </c>
      <c r="O237" s="86">
        <f ca="1" t="shared" ref="O237:P237" si="249">IFERROR(AVERAGEIF(M:M,M237,$K:$K)," ")</f>
        <v>0.95</v>
      </c>
      <c r="P237" s="86">
        <f ca="1" t="shared" si="249"/>
        <v>0.950000000000001</v>
      </c>
      <c r="Q237" s="68" t="str">
        <f ca="1">IF(ISBLANK(A237)," ",IF(O237&gt;MASTER!$B$3/100,"SB",IF(O237&gt;MASTER!$B$4/100,"B",IF(O237&gt;MASTER!$B$5/100,"C","K"))))</f>
        <v>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83">
        <f ca="1">INDIRECT(ADDRESS(2+QUOTIENT(ROW()-2,COUNTA('Form Responses 1'!$1:$1)-4),1,,TRUE,"Form Responses 1"))</f>
        <v>45029.6171600116</v>
      </c>
      <c r="B238" s="68" t="str">
        <f ca="1">INDIRECT(ADDRESS(2+QUOTIENT(ROW()-2,COUNTA('Form Responses 1'!$1:$1)-4),2,,TRUE,"Form Responses 1"))</f>
        <v>normalina630@gmail.com</v>
      </c>
      <c r="C238" s="68" t="str">
        <f ca="1">INDIRECT(ADDRESS(2+QUOTIENT(ROW()-2,COUNTA('Form Responses 1'!$1:$1)-4),3,,TRUE,"Form Responses 1"))</f>
        <v>Normalina</v>
      </c>
      <c r="D238" s="84">
        <f ca="1">INDIRECT(ADDRESS(2+QUOTIENT(ROW()-2,COUNTA('Form Responses 1'!$1:$1)-4),4,,TRUE,"Form Responses 1"))</f>
        <v>45029</v>
      </c>
      <c r="E238" s="85">
        <f ca="1" t="shared" si="0"/>
        <v>4</v>
      </c>
      <c r="F238" s="68" t="str">
        <f ca="1">IF(ISBLANK(A238)," ",INDIRECT(ADDRESS(1,5+MOD(ROW()-2,COUNTA('Form Responses 1'!$1:$1)-4),,TRUE,"Form Responses 1")))</f>
        <v>Gedung Balai Arkiologi Lt.1 [R. Arsib]</v>
      </c>
      <c r="G238" s="68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 Balai Arkiologi Lt.1</v>
      </c>
      <c r="I238" s="86" t="str">
        <f ca="1" t="shared" si="206"/>
        <v>R. Arsib</v>
      </c>
      <c r="J238" s="86" t="str">
        <f ca="1" t="shared" si="2"/>
        <v>CLEANING SERVICE</v>
      </c>
      <c r="K238" s="86">
        <f ca="1" t="array" ref="K238">IFERROR(INDEX(MASTER!B:B,MATCH(G238,MASTER!A:A,0))/100," ")</f>
        <v>0.95</v>
      </c>
      <c r="L238" s="68">
        <f ca="1" t="shared" si="3"/>
        <v>15</v>
      </c>
      <c r="M238" s="68" t="str">
        <f ca="1" t="shared" si="4"/>
        <v>2023 - WEEK 15</v>
      </c>
      <c r="N238" s="68" t="str">
        <f ca="1" t="shared" si="5"/>
        <v>2023 - MONTH 04</v>
      </c>
      <c r="O238" s="86">
        <f ca="1" t="shared" ref="O238:P238" si="250">IFERROR(AVERAGEIF(M:M,M238,$K:$K)," ")</f>
        <v>0.95</v>
      </c>
      <c r="P238" s="86">
        <f ca="1" t="shared" si="250"/>
        <v>0.950000000000001</v>
      </c>
      <c r="Q238" s="68" t="str">
        <f ca="1">IF(ISBLANK(A238)," ",IF(O238&gt;MASTER!$B$3/100,"SB",IF(O238&gt;MASTER!$B$4/100,"B",IF(O238&gt;MASTER!$B$5/100,"C","K"))))</f>
        <v>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83">
        <f ca="1">INDIRECT(ADDRESS(2+QUOTIENT(ROW()-2,COUNTA('Form Responses 1'!$1:$1)-4),1,,TRUE,"Form Responses 1"))</f>
        <v>45029.6171600116</v>
      </c>
      <c r="B239" s="68" t="str">
        <f ca="1">INDIRECT(ADDRESS(2+QUOTIENT(ROW()-2,COUNTA('Form Responses 1'!$1:$1)-4),2,,TRUE,"Form Responses 1"))</f>
        <v>normalina630@gmail.com</v>
      </c>
      <c r="C239" s="68" t="str">
        <f ca="1">INDIRECT(ADDRESS(2+QUOTIENT(ROW()-2,COUNTA('Form Responses 1'!$1:$1)-4),3,,TRUE,"Form Responses 1"))</f>
        <v>Normalina</v>
      </c>
      <c r="D239" s="84">
        <f ca="1">INDIRECT(ADDRESS(2+QUOTIENT(ROW()-2,COUNTA('Form Responses 1'!$1:$1)-4),4,,TRUE,"Form Responses 1"))</f>
        <v>45029</v>
      </c>
      <c r="E239" s="85">
        <f ca="1" t="shared" si="0"/>
        <v>4</v>
      </c>
      <c r="F239" s="68" t="str">
        <f ca="1">IF(ISBLANK(A239)," ",INDIRECT(ADDRESS(1,5+MOD(ROW()-2,COUNTA('Form Responses 1'!$1:$1)-4),,TRUE,"Form Responses 1")))</f>
        <v>Gedung Balai Arkiologi Lt.1 [R. Arsib Keuangan]</v>
      </c>
      <c r="G239" s="68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 Balai Arkiologi Lt.1</v>
      </c>
      <c r="I239" s="86" t="str">
        <f ca="1" t="shared" si="206"/>
        <v>R. Arsib Keuangan</v>
      </c>
      <c r="J239" s="86" t="str">
        <f ca="1" t="shared" si="2"/>
        <v>CLEANING SERVICE</v>
      </c>
      <c r="K239" s="86">
        <f ca="1" t="array" ref="K239">IFERROR(INDEX(MASTER!B:B,MATCH(G239,MASTER!A:A,0))/100," ")</f>
        <v>0.95</v>
      </c>
      <c r="L239" s="68">
        <f ca="1" t="shared" si="3"/>
        <v>15</v>
      </c>
      <c r="M239" s="68" t="str">
        <f ca="1" t="shared" si="4"/>
        <v>2023 - WEEK 15</v>
      </c>
      <c r="N239" s="68" t="str">
        <f ca="1" t="shared" si="5"/>
        <v>2023 - MONTH 04</v>
      </c>
      <c r="O239" s="86">
        <f ca="1" t="shared" ref="O239:P239" si="251">IFERROR(AVERAGEIF(M:M,M239,$K:$K)," ")</f>
        <v>0.95</v>
      </c>
      <c r="P239" s="86">
        <f ca="1" t="shared" si="251"/>
        <v>0.950000000000001</v>
      </c>
      <c r="Q239" s="68" t="str">
        <f ca="1">IF(ISBLANK(A239)," ",IF(O239&gt;MASTER!$B$3/100,"SB",IF(O239&gt;MASTER!$B$4/100,"B",IF(O239&gt;MASTER!$B$5/100,"C","K"))))</f>
        <v>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83">
        <f ca="1">INDIRECT(ADDRESS(2+QUOTIENT(ROW()-2,COUNTA('Form Responses 1'!$1:$1)-4),1,,TRUE,"Form Responses 1"))</f>
        <v>45029.6171600116</v>
      </c>
      <c r="B240" s="68" t="str">
        <f ca="1">INDIRECT(ADDRESS(2+QUOTIENT(ROW()-2,COUNTA('Form Responses 1'!$1:$1)-4),2,,TRUE,"Form Responses 1"))</f>
        <v>normalina630@gmail.com</v>
      </c>
      <c r="C240" s="68" t="str">
        <f ca="1">INDIRECT(ADDRESS(2+QUOTIENT(ROW()-2,COUNTA('Form Responses 1'!$1:$1)-4),3,,TRUE,"Form Responses 1"))</f>
        <v>Normalina</v>
      </c>
      <c r="D240" s="84">
        <f ca="1">INDIRECT(ADDRESS(2+QUOTIENT(ROW()-2,COUNTA('Form Responses 1'!$1:$1)-4),4,,TRUE,"Form Responses 1"))</f>
        <v>45029</v>
      </c>
      <c r="E240" s="85">
        <f ca="1" t="shared" si="0"/>
        <v>4</v>
      </c>
      <c r="F240" s="68" t="str">
        <f ca="1">IF(ISBLANK(A240)," ",INDIRECT(ADDRESS(1,5+MOD(ROW()-2,COUNTA('Form Responses 1'!$1:$1)-4),,TRUE,"Form Responses 1")))</f>
        <v>Gedung Balai Arkiologi Lt.1 [R. Bendahara]</v>
      </c>
      <c r="G240" s="68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 Balai Arkiologi Lt.1</v>
      </c>
      <c r="I240" s="86" t="str">
        <f ca="1" t="shared" si="206"/>
        <v>R. Bendahara</v>
      </c>
      <c r="J240" s="86" t="str">
        <f ca="1" t="shared" si="2"/>
        <v>CLEANING SERVICE</v>
      </c>
      <c r="K240" s="86">
        <f ca="1" t="array" ref="K240">IFERROR(INDEX(MASTER!B:B,MATCH(G240,MASTER!A:A,0))/100," ")</f>
        <v>0.95</v>
      </c>
      <c r="L240" s="68">
        <f ca="1" t="shared" si="3"/>
        <v>15</v>
      </c>
      <c r="M240" s="68" t="str">
        <f ca="1" t="shared" si="4"/>
        <v>2023 - WEEK 15</v>
      </c>
      <c r="N240" s="68" t="str">
        <f ca="1" t="shared" si="5"/>
        <v>2023 - MONTH 04</v>
      </c>
      <c r="O240" s="86">
        <f ca="1" t="shared" ref="O240:P240" si="252">IFERROR(AVERAGEIF(M:M,M240,$K:$K)," ")</f>
        <v>0.95</v>
      </c>
      <c r="P240" s="86">
        <f ca="1" t="shared" si="252"/>
        <v>0.950000000000001</v>
      </c>
      <c r="Q240" s="68" t="str">
        <f ca="1">IF(ISBLANK(A240)," ",IF(O240&gt;MASTER!$B$3/100,"SB",IF(O240&gt;MASTER!$B$4/100,"B",IF(O240&gt;MASTER!$B$5/100,"C","K"))))</f>
        <v>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83">
        <f ca="1">INDIRECT(ADDRESS(2+QUOTIENT(ROW()-2,COUNTA('Form Responses 1'!$1:$1)-4),1,,TRUE,"Form Responses 1"))</f>
        <v>45029.6171600116</v>
      </c>
      <c r="B241" s="68" t="str">
        <f ca="1">INDIRECT(ADDRESS(2+QUOTIENT(ROW()-2,COUNTA('Form Responses 1'!$1:$1)-4),2,,TRUE,"Form Responses 1"))</f>
        <v>normalina630@gmail.com</v>
      </c>
      <c r="C241" s="68" t="str">
        <f ca="1">INDIRECT(ADDRESS(2+QUOTIENT(ROW()-2,COUNTA('Form Responses 1'!$1:$1)-4),3,,TRUE,"Form Responses 1"))</f>
        <v>Normalina</v>
      </c>
      <c r="D241" s="84">
        <f ca="1">INDIRECT(ADDRESS(2+QUOTIENT(ROW()-2,COUNTA('Form Responses 1'!$1:$1)-4),4,,TRUE,"Form Responses 1"))</f>
        <v>45029</v>
      </c>
      <c r="E241" s="85">
        <f ca="1" t="shared" si="0"/>
        <v>4</v>
      </c>
      <c r="F241" s="68" t="str">
        <f ca="1">IF(ISBLANK(A241)," ",INDIRECT(ADDRESS(1,5+MOD(ROW()-2,COUNTA('Form Responses 1'!$1:$1)-4),,TRUE,"Form Responses 1")))</f>
        <v>Gedung Balai Arkiologi Lt.1 [R. Perpustakaan]</v>
      </c>
      <c r="G241" s="68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 Balai Arkiologi Lt.1</v>
      </c>
      <c r="I241" s="86" t="str">
        <f ca="1" t="shared" si="206"/>
        <v>R. Perpustakaan</v>
      </c>
      <c r="J241" s="86" t="str">
        <f ca="1" t="shared" si="2"/>
        <v>CLEANING SERVICE</v>
      </c>
      <c r="K241" s="86">
        <f ca="1" t="array" ref="K241">IFERROR(INDEX(MASTER!B:B,MATCH(G241,MASTER!A:A,0))/100," ")</f>
        <v>0.95</v>
      </c>
      <c r="L241" s="68">
        <f ca="1" t="shared" si="3"/>
        <v>15</v>
      </c>
      <c r="M241" s="68" t="str">
        <f ca="1" t="shared" si="4"/>
        <v>2023 - WEEK 15</v>
      </c>
      <c r="N241" s="68" t="str">
        <f ca="1" t="shared" si="5"/>
        <v>2023 - MONTH 04</v>
      </c>
      <c r="O241" s="86">
        <f ca="1" t="shared" ref="O241:P241" si="253">IFERROR(AVERAGEIF(M:M,M241,$K:$K)," ")</f>
        <v>0.95</v>
      </c>
      <c r="P241" s="86">
        <f ca="1" t="shared" si="253"/>
        <v>0.950000000000001</v>
      </c>
      <c r="Q241" s="68" t="str">
        <f ca="1">IF(ISBLANK(A241)," ",IF(O241&gt;MASTER!$B$3/100,"SB",IF(O241&gt;MASTER!$B$4/100,"B",IF(O241&gt;MASTER!$B$5/100,"C","K"))))</f>
        <v>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83">
        <f ca="1">INDIRECT(ADDRESS(2+QUOTIENT(ROW()-2,COUNTA('Form Responses 1'!$1:$1)-4),1,,TRUE,"Form Responses 1"))</f>
        <v>45029.6171600116</v>
      </c>
      <c r="B242" s="68" t="str">
        <f ca="1">INDIRECT(ADDRESS(2+QUOTIENT(ROW()-2,COUNTA('Form Responses 1'!$1:$1)-4),2,,TRUE,"Form Responses 1"))</f>
        <v>normalina630@gmail.com</v>
      </c>
      <c r="C242" s="68" t="str">
        <f ca="1">INDIRECT(ADDRESS(2+QUOTIENT(ROW()-2,COUNTA('Form Responses 1'!$1:$1)-4),3,,TRUE,"Form Responses 1"))</f>
        <v>Normalina</v>
      </c>
      <c r="D242" s="84">
        <f ca="1">INDIRECT(ADDRESS(2+QUOTIENT(ROW()-2,COUNTA('Form Responses 1'!$1:$1)-4),4,,TRUE,"Form Responses 1"))</f>
        <v>45029</v>
      </c>
      <c r="E242" s="85">
        <f ca="1" t="shared" si="0"/>
        <v>4</v>
      </c>
      <c r="F242" s="68" t="str">
        <f ca="1">IF(ISBLANK(A242)," ",INDIRECT(ADDRESS(1,5+MOD(ROW()-2,COUNTA('Form Responses 1'!$1:$1)-4),,TRUE,"Form Responses 1")))</f>
        <v>Gedung Balai Arkiologi Lt.1 [R. Laktasi &amp; Daicare]</v>
      </c>
      <c r="G242" s="68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 Balai Arkiologi Lt.1</v>
      </c>
      <c r="I242" s="86" t="str">
        <f ca="1" t="shared" si="206"/>
        <v>R. Laktasi &amp; Daicare</v>
      </c>
      <c r="J242" s="86" t="str">
        <f ca="1" t="shared" si="2"/>
        <v>CLEANING SERVICE</v>
      </c>
      <c r="K242" s="86">
        <f ca="1" t="array" ref="K242">IFERROR(INDEX(MASTER!B:B,MATCH(G242,MASTER!A:A,0))/100," ")</f>
        <v>0.95</v>
      </c>
      <c r="L242" s="68">
        <f ca="1" t="shared" si="3"/>
        <v>15</v>
      </c>
      <c r="M242" s="68" t="str">
        <f ca="1" t="shared" si="4"/>
        <v>2023 - WEEK 15</v>
      </c>
      <c r="N242" s="68" t="str">
        <f ca="1" t="shared" si="5"/>
        <v>2023 - MONTH 04</v>
      </c>
      <c r="O242" s="86">
        <f ca="1" t="shared" ref="O242:P242" si="254">IFERROR(AVERAGEIF(M:M,M242,$K:$K)," ")</f>
        <v>0.95</v>
      </c>
      <c r="P242" s="86">
        <f ca="1" t="shared" si="254"/>
        <v>0.950000000000001</v>
      </c>
      <c r="Q242" s="68" t="str">
        <f ca="1">IF(ISBLANK(A242)," ",IF(O242&gt;MASTER!$B$3/100,"SB",IF(O242&gt;MASTER!$B$4/100,"B",IF(O242&gt;MASTER!$B$5/100,"C","K"))))</f>
        <v>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83">
        <f ca="1">INDIRECT(ADDRESS(2+QUOTIENT(ROW()-2,COUNTA('Form Responses 1'!$1:$1)-4),1,,TRUE,"Form Responses 1"))</f>
        <v>45029.6171600116</v>
      </c>
      <c r="B243" s="68" t="str">
        <f ca="1">INDIRECT(ADDRESS(2+QUOTIENT(ROW()-2,COUNTA('Form Responses 1'!$1:$1)-4),2,,TRUE,"Form Responses 1"))</f>
        <v>normalina630@gmail.com</v>
      </c>
      <c r="C243" s="68" t="str">
        <f ca="1">INDIRECT(ADDRESS(2+QUOTIENT(ROW()-2,COUNTA('Form Responses 1'!$1:$1)-4),3,,TRUE,"Form Responses 1"))</f>
        <v>Normalina</v>
      </c>
      <c r="D243" s="84">
        <f ca="1">INDIRECT(ADDRESS(2+QUOTIENT(ROW()-2,COUNTA('Form Responses 1'!$1:$1)-4),4,,TRUE,"Form Responses 1"))</f>
        <v>45029</v>
      </c>
      <c r="E243" s="85">
        <f ca="1" t="shared" si="0"/>
        <v>4</v>
      </c>
      <c r="F243" s="68" t="str">
        <f ca="1">IF(ISBLANK(A243)," ",INDIRECT(ADDRESS(1,5+MOD(ROW()-2,COUNTA('Form Responses 1'!$1:$1)-4),,TRUE,"Form Responses 1")))</f>
        <v>Gedung Balai Arkiologi Lt.1 [R. Artepak]</v>
      </c>
      <c r="G243" s="68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 Balai Arkiologi Lt.1</v>
      </c>
      <c r="I243" s="86" t="str">
        <f ca="1" t="shared" si="206"/>
        <v>R. Artepak</v>
      </c>
      <c r="J243" s="86" t="str">
        <f ca="1" t="shared" si="2"/>
        <v>CLEANING SERVICE</v>
      </c>
      <c r="K243" s="86">
        <f ca="1" t="array" ref="K243">IFERROR(INDEX(MASTER!B:B,MATCH(G243,MASTER!A:A,0))/100," ")</f>
        <v>0.95</v>
      </c>
      <c r="L243" s="68">
        <f ca="1" t="shared" si="3"/>
        <v>15</v>
      </c>
      <c r="M243" s="68" t="str">
        <f ca="1" t="shared" si="4"/>
        <v>2023 - WEEK 15</v>
      </c>
      <c r="N243" s="68" t="str">
        <f ca="1" t="shared" si="5"/>
        <v>2023 - MONTH 04</v>
      </c>
      <c r="O243" s="86">
        <f ca="1" t="shared" ref="O243:P243" si="255">IFERROR(AVERAGEIF(M:M,M243,$K:$K)," ")</f>
        <v>0.95</v>
      </c>
      <c r="P243" s="86">
        <f ca="1" t="shared" si="255"/>
        <v>0.950000000000001</v>
      </c>
      <c r="Q243" s="68" t="str">
        <f ca="1">IF(ISBLANK(A243)," ",IF(O243&gt;MASTER!$B$3/100,"SB",IF(O243&gt;MASTER!$B$4/100,"B",IF(O243&gt;MASTER!$B$5/100,"C","K"))))</f>
        <v>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83">
        <f ca="1">INDIRECT(ADDRESS(2+QUOTIENT(ROW()-2,COUNTA('Form Responses 1'!$1:$1)-4),1,,TRUE,"Form Responses 1"))</f>
        <v>45029.6171600116</v>
      </c>
      <c r="B244" s="68" t="str">
        <f ca="1">INDIRECT(ADDRESS(2+QUOTIENT(ROW()-2,COUNTA('Form Responses 1'!$1:$1)-4),2,,TRUE,"Form Responses 1"))</f>
        <v>normalina630@gmail.com</v>
      </c>
      <c r="C244" s="68" t="str">
        <f ca="1">INDIRECT(ADDRESS(2+QUOTIENT(ROW()-2,COUNTA('Form Responses 1'!$1:$1)-4),3,,TRUE,"Form Responses 1"))</f>
        <v>Normalina</v>
      </c>
      <c r="D244" s="84">
        <f ca="1">INDIRECT(ADDRESS(2+QUOTIENT(ROW()-2,COUNTA('Form Responses 1'!$1:$1)-4),4,,TRUE,"Form Responses 1"))</f>
        <v>45029</v>
      </c>
      <c r="E244" s="85">
        <f ca="1" t="shared" si="0"/>
        <v>4</v>
      </c>
      <c r="F244" s="68" t="str">
        <f ca="1">IF(ISBLANK(A244)," ",INDIRECT(ADDRESS(1,5+MOD(ROW()-2,COUNTA('Form Responses 1'!$1:$1)-4),,TRUE,"Form Responses 1")))</f>
        <v>Gedung Balai Arkiologi Lt.1 [R. Lap / Analis]</v>
      </c>
      <c r="G244" s="68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 Balai Arkiologi Lt.1</v>
      </c>
      <c r="I244" s="86" t="str">
        <f ca="1" t="shared" si="206"/>
        <v>R. Lap / Analis</v>
      </c>
      <c r="J244" s="86" t="str">
        <f ca="1" t="shared" si="2"/>
        <v>CLEANING SERVICE</v>
      </c>
      <c r="K244" s="86">
        <f ca="1" t="array" ref="K244">IFERROR(INDEX(MASTER!B:B,MATCH(G244,MASTER!A:A,0))/100," ")</f>
        <v>0.95</v>
      </c>
      <c r="L244" s="68">
        <f ca="1" t="shared" si="3"/>
        <v>15</v>
      </c>
      <c r="M244" s="68" t="str">
        <f ca="1" t="shared" si="4"/>
        <v>2023 - WEEK 15</v>
      </c>
      <c r="N244" s="68" t="str">
        <f ca="1" t="shared" si="5"/>
        <v>2023 - MONTH 04</v>
      </c>
      <c r="O244" s="86">
        <f ca="1" t="shared" ref="O244:P244" si="256">IFERROR(AVERAGEIF(M:M,M244,$K:$K)," ")</f>
        <v>0.95</v>
      </c>
      <c r="P244" s="86">
        <f ca="1" t="shared" si="256"/>
        <v>0.950000000000001</v>
      </c>
      <c r="Q244" s="68" t="str">
        <f ca="1">IF(ISBLANK(A244)," ",IF(O244&gt;MASTER!$B$3/100,"SB",IF(O244&gt;MASTER!$B$4/100,"B",IF(O244&gt;MASTER!$B$5/100,"C","K"))))</f>
        <v>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83">
        <f ca="1">INDIRECT(ADDRESS(2+QUOTIENT(ROW()-2,COUNTA('Form Responses 1'!$1:$1)-4),1,,TRUE,"Form Responses 1"))</f>
        <v>45029.6171600116</v>
      </c>
      <c r="B245" s="68" t="str">
        <f ca="1">INDIRECT(ADDRESS(2+QUOTIENT(ROW()-2,COUNTA('Form Responses 1'!$1:$1)-4),2,,TRUE,"Form Responses 1"))</f>
        <v>normalina630@gmail.com</v>
      </c>
      <c r="C245" s="68" t="str">
        <f ca="1">INDIRECT(ADDRESS(2+QUOTIENT(ROW()-2,COUNTA('Form Responses 1'!$1:$1)-4),3,,TRUE,"Form Responses 1"))</f>
        <v>Normalina</v>
      </c>
      <c r="D245" s="84">
        <f ca="1">INDIRECT(ADDRESS(2+QUOTIENT(ROW()-2,COUNTA('Form Responses 1'!$1:$1)-4),4,,TRUE,"Form Responses 1"))</f>
        <v>45029</v>
      </c>
      <c r="E245" s="85">
        <f ca="1" t="shared" si="0"/>
        <v>4</v>
      </c>
      <c r="F245" s="68" t="str">
        <f ca="1">IF(ISBLANK(A245)," ",INDIRECT(ADDRESS(1,5+MOD(ROW()-2,COUNTA('Form Responses 1'!$1:$1)-4),,TRUE,"Form Responses 1")))</f>
        <v>Gedung Balai Arkiologi Lt.1 [Mushollah]</v>
      </c>
      <c r="G245" s="68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 Balai Arkiologi Lt.1</v>
      </c>
      <c r="I245" s="86" t="str">
        <f ca="1" t="shared" si="206"/>
        <v>Mushollah</v>
      </c>
      <c r="J245" s="86" t="str">
        <f ca="1" t="shared" si="2"/>
        <v>CLEANING SERVICE</v>
      </c>
      <c r="K245" s="86">
        <f ca="1" t="array" ref="K245">IFERROR(INDEX(MASTER!B:B,MATCH(G245,MASTER!A:A,0))/100," ")</f>
        <v>0.95</v>
      </c>
      <c r="L245" s="68">
        <f ca="1" t="shared" si="3"/>
        <v>15</v>
      </c>
      <c r="M245" s="68" t="str">
        <f ca="1" t="shared" si="4"/>
        <v>2023 - WEEK 15</v>
      </c>
      <c r="N245" s="68" t="str">
        <f ca="1" t="shared" si="5"/>
        <v>2023 - MONTH 04</v>
      </c>
      <c r="O245" s="86">
        <f ca="1" t="shared" ref="O245:P245" si="257">IFERROR(AVERAGEIF(M:M,M245,$K:$K)," ")</f>
        <v>0.95</v>
      </c>
      <c r="P245" s="86">
        <f ca="1" t="shared" si="257"/>
        <v>0.950000000000001</v>
      </c>
      <c r="Q245" s="68" t="str">
        <f ca="1">IF(ISBLANK(A245)," ",IF(O245&gt;MASTER!$B$3/100,"SB",IF(O245&gt;MASTER!$B$4/100,"B",IF(O245&gt;MASTER!$B$5/100,"C","K"))))</f>
        <v>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83">
        <f ca="1">INDIRECT(ADDRESS(2+QUOTIENT(ROW()-2,COUNTA('Form Responses 1'!$1:$1)-4),1,,TRUE,"Form Responses 1"))</f>
        <v>45029.6171600116</v>
      </c>
      <c r="B246" s="68" t="str">
        <f ca="1">INDIRECT(ADDRESS(2+QUOTIENT(ROW()-2,COUNTA('Form Responses 1'!$1:$1)-4),2,,TRUE,"Form Responses 1"))</f>
        <v>normalina630@gmail.com</v>
      </c>
      <c r="C246" s="68" t="str">
        <f ca="1">INDIRECT(ADDRESS(2+QUOTIENT(ROW()-2,COUNTA('Form Responses 1'!$1:$1)-4),3,,TRUE,"Form Responses 1"))</f>
        <v>Normalina</v>
      </c>
      <c r="D246" s="84">
        <f ca="1">INDIRECT(ADDRESS(2+QUOTIENT(ROW()-2,COUNTA('Form Responses 1'!$1:$1)-4),4,,TRUE,"Form Responses 1"))</f>
        <v>45029</v>
      </c>
      <c r="E246" s="85">
        <f ca="1" t="shared" si="0"/>
        <v>4</v>
      </c>
      <c r="F246" s="68" t="str">
        <f ca="1">IF(ISBLANK(A246)," ",INDIRECT(ADDRESS(1,5+MOD(ROW()-2,COUNTA('Form Responses 1'!$1:$1)-4),,TRUE,"Form Responses 1")))</f>
        <v>Gedung Balai Arkiologi Lt.1 [Pantry]</v>
      </c>
      <c r="G246" s="68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 Balai Arkiologi Lt.1</v>
      </c>
      <c r="I246" s="86" t="str">
        <f ca="1" t="shared" si="206"/>
        <v>Pantry</v>
      </c>
      <c r="J246" s="86" t="str">
        <f ca="1" t="shared" si="2"/>
        <v>CLEANING SERVICE</v>
      </c>
      <c r="K246" s="86">
        <f ca="1" t="array" ref="K246">IFERROR(INDEX(MASTER!B:B,MATCH(G246,MASTER!A:A,0))/100," ")</f>
        <v>0.95</v>
      </c>
      <c r="L246" s="68">
        <f ca="1" t="shared" si="3"/>
        <v>15</v>
      </c>
      <c r="M246" s="68" t="str">
        <f ca="1" t="shared" si="4"/>
        <v>2023 - WEEK 15</v>
      </c>
      <c r="N246" s="68" t="str">
        <f ca="1" t="shared" si="5"/>
        <v>2023 - MONTH 04</v>
      </c>
      <c r="O246" s="86">
        <f ca="1" t="shared" ref="O246:P246" si="258">IFERROR(AVERAGEIF(M:M,M246,$K:$K)," ")</f>
        <v>0.95</v>
      </c>
      <c r="P246" s="86">
        <f ca="1" t="shared" si="258"/>
        <v>0.950000000000001</v>
      </c>
      <c r="Q246" s="68" t="str">
        <f ca="1">IF(ISBLANK(A246)," ",IF(O246&gt;MASTER!$B$3/100,"SB",IF(O246&gt;MASTER!$B$4/100,"B",IF(O246&gt;MASTER!$B$5/100,"C","K"))))</f>
        <v>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83">
        <f ca="1">INDIRECT(ADDRESS(2+QUOTIENT(ROW()-2,COUNTA('Form Responses 1'!$1:$1)-4),1,,TRUE,"Form Responses 1"))</f>
        <v>45029.6171600116</v>
      </c>
      <c r="B247" s="68" t="str">
        <f ca="1">INDIRECT(ADDRESS(2+QUOTIENT(ROW()-2,COUNTA('Form Responses 1'!$1:$1)-4),2,,TRUE,"Form Responses 1"))</f>
        <v>normalina630@gmail.com</v>
      </c>
      <c r="C247" s="68" t="str">
        <f ca="1">INDIRECT(ADDRESS(2+QUOTIENT(ROW()-2,COUNTA('Form Responses 1'!$1:$1)-4),3,,TRUE,"Form Responses 1"))</f>
        <v>Normalina</v>
      </c>
      <c r="D247" s="84">
        <f ca="1">INDIRECT(ADDRESS(2+QUOTIENT(ROW()-2,COUNTA('Form Responses 1'!$1:$1)-4),4,,TRUE,"Form Responses 1"))</f>
        <v>45029</v>
      </c>
      <c r="E247" s="85">
        <f ca="1" t="shared" si="0"/>
        <v>4</v>
      </c>
      <c r="F247" s="68" t="str">
        <f ca="1">IF(ISBLANK(A247)," ",INDIRECT(ADDRESS(1,5+MOD(ROW()-2,COUNTA('Form Responses 1'!$1:$1)-4),,TRUE,"Form Responses 1")))</f>
        <v>Gedung Balai Arkiologi Lt.1 [Toilet Pria / Wanita &amp; Disabilitas]</v>
      </c>
      <c r="G247" s="68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 Balai Arkiologi Lt.1</v>
      </c>
      <c r="I247" s="86" t="str">
        <f ca="1" t="shared" si="206"/>
        <v>Toilet Pria / Wanita &amp; Disabilitas</v>
      </c>
      <c r="J247" s="86" t="str">
        <f ca="1" t="shared" si="2"/>
        <v>CLEANING SERVICE</v>
      </c>
      <c r="K247" s="86">
        <f ca="1" t="array" ref="K247">IFERROR(INDEX(MASTER!B:B,MATCH(G247,MASTER!A:A,0))/100," ")</f>
        <v>0.95</v>
      </c>
      <c r="L247" s="68">
        <f ca="1" t="shared" si="3"/>
        <v>15</v>
      </c>
      <c r="M247" s="68" t="str">
        <f ca="1" t="shared" si="4"/>
        <v>2023 - WEEK 15</v>
      </c>
      <c r="N247" s="68" t="str">
        <f ca="1" t="shared" si="5"/>
        <v>2023 - MONTH 04</v>
      </c>
      <c r="O247" s="86">
        <f ca="1" t="shared" ref="O247:P247" si="259">IFERROR(AVERAGEIF(M:M,M247,$K:$K)," ")</f>
        <v>0.95</v>
      </c>
      <c r="P247" s="86">
        <f ca="1" t="shared" si="259"/>
        <v>0.950000000000001</v>
      </c>
      <c r="Q247" s="68" t="str">
        <f ca="1">IF(ISBLANK(A247)," ",IF(O247&gt;MASTER!$B$3/100,"SB",IF(O247&gt;MASTER!$B$4/100,"B",IF(O247&gt;MASTER!$B$5/100,"C","K"))))</f>
        <v>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83">
        <f ca="1">INDIRECT(ADDRESS(2+QUOTIENT(ROW()-2,COUNTA('Form Responses 1'!$1:$1)-4),1,,TRUE,"Form Responses 1"))</f>
        <v>45029.6171600116</v>
      </c>
      <c r="B248" s="68" t="str">
        <f ca="1">INDIRECT(ADDRESS(2+QUOTIENT(ROW()-2,COUNTA('Form Responses 1'!$1:$1)-4),2,,TRUE,"Form Responses 1"))</f>
        <v>normalina630@gmail.com</v>
      </c>
      <c r="C248" s="68" t="str">
        <f ca="1">INDIRECT(ADDRESS(2+QUOTIENT(ROW()-2,COUNTA('Form Responses 1'!$1:$1)-4),3,,TRUE,"Form Responses 1"))</f>
        <v>Normalina</v>
      </c>
      <c r="D248" s="84">
        <f ca="1">INDIRECT(ADDRESS(2+QUOTIENT(ROW()-2,COUNTA('Form Responses 1'!$1:$1)-4),4,,TRUE,"Form Responses 1"))</f>
        <v>45029</v>
      </c>
      <c r="E248" s="85">
        <f ca="1" t="shared" si="0"/>
        <v>4</v>
      </c>
      <c r="F248" s="68" t="str">
        <f ca="1">IF(ISBLANK(A248)," ",INDIRECT(ADDRESS(1,5+MOD(ROW()-2,COUNTA('Form Responses 1'!$1:$1)-4),,TRUE,"Form Responses 1")))</f>
        <v>Halaman [Taman ]</v>
      </c>
      <c r="G248" s="68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Halaman</v>
      </c>
      <c r="I248" s="86" t="str">
        <f ca="1" t="shared" si="206"/>
        <v>Taman </v>
      </c>
      <c r="J248" s="86" t="str">
        <f ca="1" t="shared" si="2"/>
        <v>CLEANING SERVICE</v>
      </c>
      <c r="K248" s="86">
        <f ca="1" t="array" ref="K248">IFERROR(INDEX(MASTER!B:B,MATCH(G248,MASTER!A:A,0))/100," ")</f>
        <v>0.95</v>
      </c>
      <c r="L248" s="68">
        <f ca="1" t="shared" si="3"/>
        <v>15</v>
      </c>
      <c r="M248" s="68" t="str">
        <f ca="1" t="shared" si="4"/>
        <v>2023 - WEEK 15</v>
      </c>
      <c r="N248" s="68" t="str">
        <f ca="1" t="shared" si="5"/>
        <v>2023 - MONTH 04</v>
      </c>
      <c r="O248" s="86">
        <f ca="1" t="shared" ref="O248:P248" si="260">IFERROR(AVERAGEIF(M:M,M248,$K:$K)," ")</f>
        <v>0.95</v>
      </c>
      <c r="P248" s="86">
        <f ca="1" t="shared" si="260"/>
        <v>0.950000000000001</v>
      </c>
      <c r="Q248" s="68" t="str">
        <f ca="1">IF(ISBLANK(A248)," ",IF(O248&gt;MASTER!$B$3/100,"SB",IF(O248&gt;MASTER!$B$4/100,"B",IF(O248&gt;MASTER!$B$5/100,"C","K"))))</f>
        <v>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83">
        <f ca="1">INDIRECT(ADDRESS(2+QUOTIENT(ROW()-2,COUNTA('Form Responses 1'!$1:$1)-4),1,,TRUE,"Form Responses 1"))</f>
        <v>45029.6171600116</v>
      </c>
      <c r="B249" s="68" t="str">
        <f ca="1">INDIRECT(ADDRESS(2+QUOTIENT(ROW()-2,COUNTA('Form Responses 1'!$1:$1)-4),2,,TRUE,"Form Responses 1"))</f>
        <v>normalina630@gmail.com</v>
      </c>
      <c r="C249" s="68" t="str">
        <f ca="1">INDIRECT(ADDRESS(2+QUOTIENT(ROW()-2,COUNTA('Form Responses 1'!$1:$1)-4),3,,TRUE,"Form Responses 1"))</f>
        <v>Normalina</v>
      </c>
      <c r="D249" s="84">
        <f ca="1">INDIRECT(ADDRESS(2+QUOTIENT(ROW()-2,COUNTA('Form Responses 1'!$1:$1)-4),4,,TRUE,"Form Responses 1"))</f>
        <v>45029</v>
      </c>
      <c r="E249" s="85">
        <f ca="1" t="shared" si="0"/>
        <v>4</v>
      </c>
      <c r="F249" s="68" t="str">
        <f ca="1">IF(ISBLANK(A249)," ",INDIRECT(ADDRESS(1,5+MOD(ROW()-2,COUNTA('Form Responses 1'!$1:$1)-4),,TRUE,"Form Responses 1")))</f>
        <v>Halaman [Parkir Motor ]</v>
      </c>
      <c r="G249" s="68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Halaman</v>
      </c>
      <c r="I249" s="86" t="str">
        <f ca="1" t="shared" si="206"/>
        <v>Parkir Motor </v>
      </c>
      <c r="J249" s="86" t="str">
        <f ca="1" t="shared" si="2"/>
        <v>CLEANING SERVICE</v>
      </c>
      <c r="K249" s="86">
        <f ca="1" t="array" ref="K249">IFERROR(INDEX(MASTER!B:B,MATCH(G249,MASTER!A:A,0))/100," ")</f>
        <v>0.95</v>
      </c>
      <c r="L249" s="68">
        <f ca="1" t="shared" si="3"/>
        <v>15</v>
      </c>
      <c r="M249" s="68" t="str">
        <f ca="1" t="shared" si="4"/>
        <v>2023 - WEEK 15</v>
      </c>
      <c r="N249" s="68" t="str">
        <f ca="1" t="shared" si="5"/>
        <v>2023 - MONTH 04</v>
      </c>
      <c r="O249" s="86">
        <f ca="1" t="shared" ref="O249:P249" si="261">IFERROR(AVERAGEIF(M:M,M249,$K:$K)," ")</f>
        <v>0.95</v>
      </c>
      <c r="P249" s="86">
        <f ca="1" t="shared" si="261"/>
        <v>0.950000000000001</v>
      </c>
      <c r="Q249" s="68" t="str">
        <f ca="1">IF(ISBLANK(A249)," ",IF(O249&gt;MASTER!$B$3/100,"SB",IF(O249&gt;MASTER!$B$4/100,"B",IF(O249&gt;MASTER!$B$5/100,"C","K"))))</f>
        <v>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83">
        <f ca="1">INDIRECT(ADDRESS(2+QUOTIENT(ROW()-2,COUNTA('Form Responses 1'!$1:$1)-4),1,,TRUE,"Form Responses 1"))</f>
        <v>45029.6171600116</v>
      </c>
      <c r="B250" s="68" t="str">
        <f ca="1">INDIRECT(ADDRESS(2+QUOTIENT(ROW()-2,COUNTA('Form Responses 1'!$1:$1)-4),2,,TRUE,"Form Responses 1"))</f>
        <v>normalina630@gmail.com</v>
      </c>
      <c r="C250" s="68" t="str">
        <f ca="1">INDIRECT(ADDRESS(2+QUOTIENT(ROW()-2,COUNTA('Form Responses 1'!$1:$1)-4),3,,TRUE,"Form Responses 1"))</f>
        <v>Normalina</v>
      </c>
      <c r="D250" s="84">
        <f ca="1">INDIRECT(ADDRESS(2+QUOTIENT(ROW()-2,COUNTA('Form Responses 1'!$1:$1)-4),4,,TRUE,"Form Responses 1"))</f>
        <v>45029</v>
      </c>
      <c r="E250" s="85">
        <f ca="1" t="shared" si="0"/>
        <v>4</v>
      </c>
      <c r="F250" s="68" t="str">
        <f ca="1">IF(ISBLANK(A250)," ",INDIRECT(ADDRESS(1,5+MOD(ROW()-2,COUNTA('Form Responses 1'!$1:$1)-4),,TRUE,"Form Responses 1")))</f>
        <v>Halaman [Parkir Mobil]</v>
      </c>
      <c r="G250" s="68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Halaman</v>
      </c>
      <c r="I250" s="86" t="str">
        <f ca="1" t="shared" si="206"/>
        <v>Parkir Mobil</v>
      </c>
      <c r="J250" s="86" t="str">
        <f ca="1" t="shared" si="2"/>
        <v>CLEANING SERVICE</v>
      </c>
      <c r="K250" s="86">
        <f ca="1" t="array" ref="K250">IFERROR(INDEX(MASTER!B:B,MATCH(G250,MASTER!A:A,0))/100," ")</f>
        <v>0.95</v>
      </c>
      <c r="L250" s="68">
        <f ca="1" t="shared" si="3"/>
        <v>15</v>
      </c>
      <c r="M250" s="68" t="str">
        <f ca="1" t="shared" si="4"/>
        <v>2023 - WEEK 15</v>
      </c>
      <c r="N250" s="68" t="str">
        <f ca="1" t="shared" si="5"/>
        <v>2023 - MONTH 04</v>
      </c>
      <c r="O250" s="86">
        <f ca="1" t="shared" ref="O250:P250" si="262">IFERROR(AVERAGEIF(M:M,M250,$K:$K)," ")</f>
        <v>0.95</v>
      </c>
      <c r="P250" s="86">
        <f ca="1" t="shared" si="262"/>
        <v>0.950000000000001</v>
      </c>
      <c r="Q250" s="68" t="str">
        <f ca="1">IF(ISBLANK(A250)," ",IF(O250&gt;MASTER!$B$3/100,"SB",IF(O250&gt;MASTER!$B$4/100,"B",IF(O250&gt;MASTER!$B$5/100,"C","K"))))</f>
        <v>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83">
        <f ca="1">INDIRECT(ADDRESS(2+QUOTIENT(ROW()-2,COUNTA('Form Responses 1'!$1:$1)-4),1,,TRUE,"Form Responses 1"))</f>
        <v>45029.6171600116</v>
      </c>
      <c r="B251" s="68" t="str">
        <f ca="1">INDIRECT(ADDRESS(2+QUOTIENT(ROW()-2,COUNTA('Form Responses 1'!$1:$1)-4),2,,TRUE,"Form Responses 1"))</f>
        <v>normalina630@gmail.com</v>
      </c>
      <c r="C251" s="68" t="str">
        <f ca="1">INDIRECT(ADDRESS(2+QUOTIENT(ROW()-2,COUNTA('Form Responses 1'!$1:$1)-4),3,,TRUE,"Form Responses 1"))</f>
        <v>Normalina</v>
      </c>
      <c r="D251" s="84">
        <f ca="1">INDIRECT(ADDRESS(2+QUOTIENT(ROW()-2,COUNTA('Form Responses 1'!$1:$1)-4),4,,TRUE,"Form Responses 1"))</f>
        <v>45029</v>
      </c>
      <c r="E251" s="85">
        <f ca="1" t="shared" si="0"/>
        <v>4</v>
      </c>
      <c r="F251" s="68" t="str">
        <f ca="1">IF(ISBLANK(A251)," ",INDIRECT(ADDRESS(1,5+MOD(ROW()-2,COUNTA('Form Responses 1'!$1:$1)-4),,TRUE,"Form Responses 1")))</f>
        <v>Halaman [Halaman depan]</v>
      </c>
      <c r="G251" s="68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Halaman</v>
      </c>
      <c r="I251" s="86" t="str">
        <f ca="1" t="shared" si="206"/>
        <v>Halaman depan</v>
      </c>
      <c r="J251" s="86" t="str">
        <f ca="1" t="shared" si="2"/>
        <v>CLEANING SERVICE</v>
      </c>
      <c r="K251" s="86">
        <f ca="1" t="array" ref="K251">IFERROR(INDEX(MASTER!B:B,MATCH(G251,MASTER!A:A,0))/100," ")</f>
        <v>0.95</v>
      </c>
      <c r="L251" s="68">
        <f ca="1" t="shared" si="3"/>
        <v>15</v>
      </c>
      <c r="M251" s="68" t="str">
        <f ca="1" t="shared" si="4"/>
        <v>2023 - WEEK 15</v>
      </c>
      <c r="N251" s="68" t="str">
        <f ca="1" t="shared" si="5"/>
        <v>2023 - MONTH 04</v>
      </c>
      <c r="O251" s="86">
        <f ca="1" t="shared" ref="O251:P251" si="263">IFERROR(AVERAGEIF(M:M,M251,$K:$K)," ")</f>
        <v>0.95</v>
      </c>
      <c r="P251" s="86">
        <f ca="1" t="shared" si="263"/>
        <v>0.950000000000001</v>
      </c>
      <c r="Q251" s="68" t="str">
        <f ca="1">IF(ISBLANK(A251)," ",IF(O251&gt;MASTER!$B$3/100,"SB",IF(O251&gt;MASTER!$B$4/100,"B",IF(O251&gt;MASTER!$B$5/100,"C","K"))))</f>
        <v>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83">
        <f ca="1">INDIRECT(ADDRESS(2+QUOTIENT(ROW()-2,COUNTA('Form Responses 1'!$1:$1)-4),1,,TRUE,"Form Responses 1"))</f>
        <v>45029.6171600116</v>
      </c>
      <c r="B252" s="68" t="str">
        <f ca="1">INDIRECT(ADDRESS(2+QUOTIENT(ROW()-2,COUNTA('Form Responses 1'!$1:$1)-4),2,,TRUE,"Form Responses 1"))</f>
        <v>normalina630@gmail.com</v>
      </c>
      <c r="C252" s="68" t="str">
        <f ca="1">INDIRECT(ADDRESS(2+QUOTIENT(ROW()-2,COUNTA('Form Responses 1'!$1:$1)-4),3,,TRUE,"Form Responses 1"))</f>
        <v>Normalina</v>
      </c>
      <c r="D252" s="84">
        <f ca="1">INDIRECT(ADDRESS(2+QUOTIENT(ROW()-2,COUNTA('Form Responses 1'!$1:$1)-4),4,,TRUE,"Form Responses 1"))</f>
        <v>45029</v>
      </c>
      <c r="E252" s="85">
        <f ca="1" t="shared" si="0"/>
        <v>4</v>
      </c>
      <c r="F252" s="68" t="str">
        <f ca="1">IF(ISBLANK(A252)," ",INDIRECT(ADDRESS(1,5+MOD(ROW()-2,COUNTA('Form Responses 1'!$1:$1)-4),,TRUE,"Form Responses 1")))</f>
        <v>Halaman [ samping dan belakang]</v>
      </c>
      <c r="G252" s="68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Halaman</v>
      </c>
      <c r="I252" s="86" t="str">
        <f ca="1" t="shared" si="206"/>
        <v> samping dan belakang</v>
      </c>
      <c r="J252" s="86" t="str">
        <f ca="1" t="shared" si="2"/>
        <v>CLEANING SERVICE</v>
      </c>
      <c r="K252" s="86">
        <f ca="1" t="array" ref="K252">IFERROR(INDEX(MASTER!B:B,MATCH(G252,MASTER!A:A,0))/100," ")</f>
        <v>0.95</v>
      </c>
      <c r="L252" s="68">
        <f ca="1" t="shared" si="3"/>
        <v>15</v>
      </c>
      <c r="M252" s="68" t="str">
        <f ca="1" t="shared" si="4"/>
        <v>2023 - WEEK 15</v>
      </c>
      <c r="N252" s="68" t="str">
        <f ca="1" t="shared" si="5"/>
        <v>2023 - MONTH 04</v>
      </c>
      <c r="O252" s="86">
        <f ca="1" t="shared" ref="O252:P252" si="264">IFERROR(AVERAGEIF(M:M,M252,$K:$K)," ")</f>
        <v>0.95</v>
      </c>
      <c r="P252" s="86">
        <f ca="1" t="shared" si="264"/>
        <v>0.950000000000001</v>
      </c>
      <c r="Q252" s="68" t="str">
        <f ca="1">IF(ISBLANK(A252)," ",IF(O252&gt;MASTER!$B$3/100,"SB",IF(O252&gt;MASTER!$B$4/100,"B",IF(O252&gt;MASTER!$B$5/100,"C","K"))))</f>
        <v>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83">
        <f ca="1">INDIRECT(ADDRESS(2+QUOTIENT(ROW()-2,COUNTA('Form Responses 1'!$1:$1)-4),1,,TRUE,"Form Responses 1"))</f>
        <v>45029.6171600116</v>
      </c>
      <c r="B253" s="68" t="str">
        <f ca="1">INDIRECT(ADDRESS(2+QUOTIENT(ROW()-2,COUNTA('Form Responses 1'!$1:$1)-4),2,,TRUE,"Form Responses 1"))</f>
        <v>normalina630@gmail.com</v>
      </c>
      <c r="C253" s="68" t="str">
        <f ca="1">INDIRECT(ADDRESS(2+QUOTIENT(ROW()-2,COUNTA('Form Responses 1'!$1:$1)-4),3,,TRUE,"Form Responses 1"))</f>
        <v>Normalina</v>
      </c>
      <c r="D253" s="84">
        <f ca="1">INDIRECT(ADDRESS(2+QUOTIENT(ROW()-2,COUNTA('Form Responses 1'!$1:$1)-4),4,,TRUE,"Form Responses 1"))</f>
        <v>45029</v>
      </c>
      <c r="E253" s="85">
        <f ca="1" t="shared" si="0"/>
        <v>4</v>
      </c>
      <c r="F253" s="68" t="str">
        <f ca="1">IF(ISBLANK(A253)," ",INDIRECT(ADDRESS(1,5+MOD(ROW()-2,COUNTA('Form Responses 1'!$1:$1)-4),,TRUE,"Form Responses 1")))</f>
        <v>Halaman [TPS]</v>
      </c>
      <c r="G253" s="68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Halaman</v>
      </c>
      <c r="I253" s="86" t="str">
        <f ca="1" t="shared" si="206"/>
        <v>TPS</v>
      </c>
      <c r="J253" s="86" t="str">
        <f ca="1" t="shared" si="2"/>
        <v>CLEANING SERVICE</v>
      </c>
      <c r="K253" s="86">
        <f ca="1" t="array" ref="K253">IFERROR(INDEX(MASTER!B:B,MATCH(G253,MASTER!A:A,0))/100," ")</f>
        <v>0.95</v>
      </c>
      <c r="L253" s="68">
        <f ca="1" t="shared" si="3"/>
        <v>15</v>
      </c>
      <c r="M253" s="68" t="str">
        <f ca="1" t="shared" si="4"/>
        <v>2023 - WEEK 15</v>
      </c>
      <c r="N253" s="68" t="str">
        <f ca="1" t="shared" si="5"/>
        <v>2023 - MONTH 04</v>
      </c>
      <c r="O253" s="86">
        <f ca="1" t="shared" ref="O253:P253" si="265">IFERROR(AVERAGEIF(M:M,M253,$K:$K)," ")</f>
        <v>0.95</v>
      </c>
      <c r="P253" s="86">
        <f ca="1" t="shared" si="265"/>
        <v>0.950000000000001</v>
      </c>
      <c r="Q253" s="68" t="str">
        <f ca="1">IF(ISBLANK(A253)," ",IF(O253&gt;MASTER!$B$3/100,"SB",IF(O253&gt;MASTER!$B$4/100,"B",IF(O253&gt;MASTER!$B$5/100,"C","K"))))</f>
        <v>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83">
        <f ca="1">INDIRECT(ADDRESS(2+QUOTIENT(ROW()-2,COUNTA('Form Responses 1'!$1:$1)-4),1,,TRUE,"Form Responses 1"))</f>
        <v>45041.6196340162</v>
      </c>
      <c r="B254" s="68" t="str">
        <f ca="1">INDIRECT(ADDRESS(2+QUOTIENT(ROW()-2,COUNTA('Form Responses 1'!$1:$1)-4),2,,TRUE,"Form Responses 1"))</f>
        <v>normalina630@gmail.com</v>
      </c>
      <c r="C254" s="68" t="str">
        <f ca="1">INDIRECT(ADDRESS(2+QUOTIENT(ROW()-2,COUNTA('Form Responses 1'!$1:$1)-4),3,,TRUE,"Form Responses 1"))</f>
        <v>Normalina</v>
      </c>
      <c r="D254" s="84">
        <f ca="1">INDIRECT(ADDRESS(2+QUOTIENT(ROW()-2,COUNTA('Form Responses 1'!$1:$1)-4),4,,TRUE,"Form Responses 1"))</f>
        <v>45041</v>
      </c>
      <c r="E254" s="85">
        <f ca="1" t="shared" si="0"/>
        <v>2</v>
      </c>
      <c r="F254" s="68" t="str">
        <f ca="1">IF(ISBLANK(A254)," ",INDIRECT(ADDRESS(1,5+MOD(ROW()-2,COUNTA('Form Responses 1'!$1:$1)-4),,TRUE,"Form Responses 1")))</f>
        <v>Security [Security Functions]</v>
      </c>
      <c r="G254" s="68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Security</v>
      </c>
      <c r="I254" s="86" t="str">
        <f ca="1" t="shared" si="206"/>
        <v>Security Functions</v>
      </c>
      <c r="J254" s="86" t="str">
        <f ca="1" t="shared" si="2"/>
        <v>SECURITY SERVICE</v>
      </c>
      <c r="K254" s="86">
        <f ca="1" t="array" ref="K254">IFERROR(INDEX(MASTER!B:B,MATCH(G254,MASTER!A:A,0))/100," ")</f>
        <v>0.95</v>
      </c>
      <c r="L254" s="68">
        <f ca="1" t="shared" si="3"/>
        <v>17</v>
      </c>
      <c r="M254" s="68" t="str">
        <f ca="1" t="shared" si="4"/>
        <v>2023 - WEEK 17</v>
      </c>
      <c r="N254" s="68" t="str">
        <f ca="1" t="shared" si="5"/>
        <v>2023 - MONTH 04</v>
      </c>
      <c r="O254" s="86">
        <f ca="1" t="shared" ref="O254:P254" si="266">IFERROR(AVERAGEIF(M:M,M254,$K:$K)," ")</f>
        <v>0.95</v>
      </c>
      <c r="P254" s="86">
        <f ca="1" t="shared" si="266"/>
        <v>0.950000000000001</v>
      </c>
      <c r="Q254" s="68" t="str">
        <f ca="1">IF(ISBLANK(A254)," ",IF(O254&gt;MASTER!$B$3/100,"SB",IF(O254&gt;MASTER!$B$4/100,"B",IF(O254&gt;MASTER!$B$5/100,"C","K"))))</f>
        <v>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83">
        <f ca="1">INDIRECT(ADDRESS(2+QUOTIENT(ROW()-2,COUNTA('Form Responses 1'!$1:$1)-4),1,,TRUE,"Form Responses 1"))</f>
        <v>45041.6196340162</v>
      </c>
      <c r="B255" s="68" t="str">
        <f ca="1">INDIRECT(ADDRESS(2+QUOTIENT(ROW()-2,COUNTA('Form Responses 1'!$1:$1)-4),2,,TRUE,"Form Responses 1"))</f>
        <v>normalina630@gmail.com</v>
      </c>
      <c r="C255" s="68" t="str">
        <f ca="1">INDIRECT(ADDRESS(2+QUOTIENT(ROW()-2,COUNTA('Form Responses 1'!$1:$1)-4),3,,TRUE,"Form Responses 1"))</f>
        <v>Normalina</v>
      </c>
      <c r="D255" s="84">
        <f ca="1">INDIRECT(ADDRESS(2+QUOTIENT(ROW()-2,COUNTA('Form Responses 1'!$1:$1)-4),4,,TRUE,"Form Responses 1"))</f>
        <v>45041</v>
      </c>
      <c r="E255" s="85">
        <f ca="1" t="shared" si="0"/>
        <v>2</v>
      </c>
      <c r="F255" s="68" t="str">
        <f ca="1">IF(ISBLANK(A255)," ",INDIRECT(ADDRESS(1,5+MOD(ROW()-2,COUNTA('Form Responses 1'!$1:$1)-4),,TRUE,"Form Responses 1")))</f>
        <v>Driver [Driving Safety]</v>
      </c>
      <c r="G255" s="68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Driver</v>
      </c>
      <c r="I255" s="86" t="str">
        <f ca="1" t="shared" si="206"/>
        <v>Driving Safety</v>
      </c>
      <c r="J255" s="86" t="str">
        <f ca="1" t="shared" si="2"/>
        <v>LABOR SERVICE</v>
      </c>
      <c r="K255" s="86">
        <f ca="1" t="array" ref="K255">IFERROR(INDEX(MASTER!B:B,MATCH(G255,MASTER!A:A,0))/100," ")</f>
        <v>0.95</v>
      </c>
      <c r="L255" s="68">
        <f ca="1" t="shared" si="3"/>
        <v>17</v>
      </c>
      <c r="M255" s="68" t="str">
        <f ca="1" t="shared" si="4"/>
        <v>2023 - WEEK 17</v>
      </c>
      <c r="N255" s="68" t="str">
        <f ca="1" t="shared" si="5"/>
        <v>2023 - MONTH 04</v>
      </c>
      <c r="O255" s="86">
        <f ca="1" t="shared" ref="O255:P255" si="267">IFERROR(AVERAGEIF(M:M,M255,$K:$K)," ")</f>
        <v>0.95</v>
      </c>
      <c r="P255" s="86">
        <f ca="1" t="shared" si="267"/>
        <v>0.950000000000001</v>
      </c>
      <c r="Q255" s="68" t="str">
        <f ca="1">IF(ISBLANK(A255)," ",IF(O255&gt;MASTER!$B$3/100,"SB",IF(O255&gt;MASTER!$B$4/100,"B",IF(O255&gt;MASTER!$B$5/100,"C","K"))))</f>
        <v>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83">
        <f ca="1">INDIRECT(ADDRESS(2+QUOTIENT(ROW()-2,COUNTA('Form Responses 1'!$1:$1)-4),1,,TRUE,"Form Responses 1"))</f>
        <v>45041.6196340162</v>
      </c>
      <c r="B256" s="68" t="str">
        <f ca="1">INDIRECT(ADDRESS(2+QUOTIENT(ROW()-2,COUNTA('Form Responses 1'!$1:$1)-4),2,,TRUE,"Form Responses 1"))</f>
        <v>normalina630@gmail.com</v>
      </c>
      <c r="C256" s="68" t="str">
        <f ca="1">INDIRECT(ADDRESS(2+QUOTIENT(ROW()-2,COUNTA('Form Responses 1'!$1:$1)-4),3,,TRUE,"Form Responses 1"))</f>
        <v>Normalina</v>
      </c>
      <c r="D256" s="84">
        <f ca="1">INDIRECT(ADDRESS(2+QUOTIENT(ROW()-2,COUNTA('Form Responses 1'!$1:$1)-4),4,,TRUE,"Form Responses 1"))</f>
        <v>45041</v>
      </c>
      <c r="E256" s="85">
        <f ca="1" t="shared" si="0"/>
        <v>2</v>
      </c>
      <c r="F256" s="68" t="str">
        <f ca="1">IF(ISBLANK(A256)," ",INDIRECT(ADDRESS(1,5+MOD(ROW()-2,COUNTA('Form Responses 1'!$1:$1)-4),,TRUE,"Form Responses 1")))</f>
        <v>Driver [ Attendance]</v>
      </c>
      <c r="G256" s="68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Driver</v>
      </c>
      <c r="I256" s="86" t="str">
        <f ca="1" t="shared" si="206"/>
        <v> Attendance</v>
      </c>
      <c r="J256" s="86" t="str">
        <f ca="1" t="shared" si="2"/>
        <v>LABOR SERVICE</v>
      </c>
      <c r="K256" s="86">
        <f ca="1" t="array" ref="K256">IFERROR(INDEX(MASTER!B:B,MATCH(G256,MASTER!A:A,0))/100," ")</f>
        <v>0.95</v>
      </c>
      <c r="L256" s="68">
        <f ca="1" t="shared" si="3"/>
        <v>17</v>
      </c>
      <c r="M256" s="68" t="str">
        <f ca="1" t="shared" si="4"/>
        <v>2023 - WEEK 17</v>
      </c>
      <c r="N256" s="68" t="str">
        <f ca="1" t="shared" si="5"/>
        <v>2023 - MONTH 04</v>
      </c>
      <c r="O256" s="86">
        <f ca="1" t="shared" ref="O256:P256" si="268">IFERROR(AVERAGEIF(M:M,M256,$K:$K)," ")</f>
        <v>0.95</v>
      </c>
      <c r="P256" s="86">
        <f ca="1" t="shared" si="268"/>
        <v>0.950000000000001</v>
      </c>
      <c r="Q256" s="68" t="str">
        <f ca="1">IF(ISBLANK(A256)," ",IF(O256&gt;MASTER!$B$3/100,"SB",IF(O256&gt;MASTER!$B$4/100,"B",IF(O256&gt;MASTER!$B$5/100,"C","K"))))</f>
        <v>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83">
        <f ca="1">INDIRECT(ADDRESS(2+QUOTIENT(ROW()-2,COUNTA('Form Responses 1'!$1:$1)-4),1,,TRUE,"Form Responses 1"))</f>
        <v>45041.6196340162</v>
      </c>
      <c r="B257" s="68" t="str">
        <f ca="1">INDIRECT(ADDRESS(2+QUOTIENT(ROW()-2,COUNTA('Form Responses 1'!$1:$1)-4),2,,TRUE,"Form Responses 1"))</f>
        <v>normalina630@gmail.com</v>
      </c>
      <c r="C257" s="68" t="str">
        <f ca="1">INDIRECT(ADDRESS(2+QUOTIENT(ROW()-2,COUNTA('Form Responses 1'!$1:$1)-4),3,,TRUE,"Form Responses 1"))</f>
        <v>Normalina</v>
      </c>
      <c r="D257" s="84">
        <f ca="1">INDIRECT(ADDRESS(2+QUOTIENT(ROW()-2,COUNTA('Form Responses 1'!$1:$1)-4),4,,TRUE,"Form Responses 1"))</f>
        <v>45041</v>
      </c>
      <c r="E257" s="85">
        <f ca="1" t="shared" si="0"/>
        <v>2</v>
      </c>
      <c r="F257" s="68" t="str">
        <f ca="1">IF(ISBLANK(A257)," ",INDIRECT(ADDRESS(1,5+MOD(ROW()-2,COUNTA('Form Responses 1'!$1:$1)-4),,TRUE,"Form Responses 1")))</f>
        <v>Mess [Garasi Kendaraan R4 &amp; R2]</v>
      </c>
      <c r="G257" s="68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si="1"/>
        <v>Mess</v>
      </c>
      <c r="I257" s="86" t="str">
        <f ca="1" t="shared" si="206"/>
        <v>Garasi Kendaraan R4 &amp; R2</v>
      </c>
      <c r="J257" s="86" t="str">
        <f ca="1" t="shared" si="2"/>
        <v>CLEANING SERVICE</v>
      </c>
      <c r="K257" s="86">
        <f ca="1" t="array" ref="K257">IFERROR(INDEX(MASTER!B:B,MATCH(G257,MASTER!A:A,0))/100," ")</f>
        <v>0.95</v>
      </c>
      <c r="L257" s="68">
        <f ca="1" t="shared" si="3"/>
        <v>17</v>
      </c>
      <c r="M257" s="68" t="str">
        <f ca="1" t="shared" si="4"/>
        <v>2023 - WEEK 17</v>
      </c>
      <c r="N257" s="68" t="str">
        <f ca="1" t="shared" si="5"/>
        <v>2023 - MONTH 04</v>
      </c>
      <c r="O257" s="86">
        <f ca="1" t="shared" ref="O257:P257" si="269">IFERROR(AVERAGEIF(M:M,M257,$K:$K)," ")</f>
        <v>0.95</v>
      </c>
      <c r="P257" s="86">
        <f ca="1" t="shared" si="269"/>
        <v>0.950000000000001</v>
      </c>
      <c r="Q257" s="68" t="str">
        <f ca="1">IF(ISBLANK(A257)," ",IF(O257&gt;MASTER!$B$3/100,"SB",IF(O257&gt;MASTER!$B$4/100,"B",IF(O257&gt;MASTER!$B$5/100,"C","K"))))</f>
        <v>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83">
        <f ca="1">INDIRECT(ADDRESS(2+QUOTIENT(ROW()-2,COUNTA('Form Responses 1'!$1:$1)-4),1,,TRUE,"Form Responses 1"))</f>
        <v>45041.6196340162</v>
      </c>
      <c r="B258" s="68" t="str">
        <f ca="1">INDIRECT(ADDRESS(2+QUOTIENT(ROW()-2,COUNTA('Form Responses 1'!$1:$1)-4),2,,TRUE,"Form Responses 1"))</f>
        <v>normalina630@gmail.com</v>
      </c>
      <c r="C258" s="68" t="str">
        <f ca="1">INDIRECT(ADDRESS(2+QUOTIENT(ROW()-2,COUNTA('Form Responses 1'!$1:$1)-4),3,,TRUE,"Form Responses 1"))</f>
        <v>Normalina</v>
      </c>
      <c r="D258" s="84">
        <f ca="1">INDIRECT(ADDRESS(2+QUOTIENT(ROW()-2,COUNTA('Form Responses 1'!$1:$1)-4),4,,TRUE,"Form Responses 1"))</f>
        <v>45041</v>
      </c>
      <c r="E258" s="85">
        <f ca="1" t="shared" si="0"/>
        <v>2</v>
      </c>
      <c r="F258" s="68" t="str">
        <f ca="1">IF(ISBLANK(A258)," ",INDIRECT(ADDRESS(1,5+MOD(ROW()-2,COUNTA('Form Responses 1'!$1:$1)-4),,TRUE,"Form Responses 1")))</f>
        <v>Mess [Teras Depan &amp; Belakang]</v>
      </c>
      <c r="G258" s="68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1"/>
        <v>Mess</v>
      </c>
      <c r="I258" s="86" t="str">
        <f ca="1" t="shared" si="206"/>
        <v>Teras Depan &amp; Belakang</v>
      </c>
      <c r="J258" s="86" t="str">
        <f ca="1" t="shared" si="2"/>
        <v>CLEANING SERVICE</v>
      </c>
      <c r="K258" s="86">
        <f ca="1" t="array" ref="K258">IFERROR(INDEX(MASTER!B:B,MATCH(G258,MASTER!A:A,0))/100," ")</f>
        <v>0.95</v>
      </c>
      <c r="L258" s="68">
        <f ca="1" t="shared" si="3"/>
        <v>17</v>
      </c>
      <c r="M258" s="68" t="str">
        <f ca="1" t="shared" si="4"/>
        <v>2023 - WEEK 17</v>
      </c>
      <c r="N258" s="68" t="str">
        <f ca="1" t="shared" si="5"/>
        <v>2023 - MONTH 04</v>
      </c>
      <c r="O258" s="86">
        <f ca="1" t="shared" ref="O258:P258" si="270">IFERROR(AVERAGEIF(M:M,M258,$K:$K)," ")</f>
        <v>0.95</v>
      </c>
      <c r="P258" s="86">
        <f ca="1" t="shared" si="270"/>
        <v>0.950000000000001</v>
      </c>
      <c r="Q258" s="68" t="str">
        <f ca="1">IF(ISBLANK(A258)," ",IF(O258&gt;MASTER!$B$3/100,"SB",IF(O258&gt;MASTER!$B$4/100,"B",IF(O258&gt;MASTER!$B$5/100,"C","K"))))</f>
        <v>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83">
        <f ca="1">INDIRECT(ADDRESS(2+QUOTIENT(ROW()-2,COUNTA('Form Responses 1'!$1:$1)-4),1,,TRUE,"Form Responses 1"))</f>
        <v>45041.6196340162</v>
      </c>
      <c r="B259" s="68" t="str">
        <f ca="1">INDIRECT(ADDRESS(2+QUOTIENT(ROW()-2,COUNTA('Form Responses 1'!$1:$1)-4),2,,TRUE,"Form Responses 1"))</f>
        <v>normalina630@gmail.com</v>
      </c>
      <c r="C259" s="68" t="str">
        <f ca="1">INDIRECT(ADDRESS(2+QUOTIENT(ROW()-2,COUNTA('Form Responses 1'!$1:$1)-4),3,,TRUE,"Form Responses 1"))</f>
        <v>Normalina</v>
      </c>
      <c r="D259" s="84">
        <f ca="1">INDIRECT(ADDRESS(2+QUOTIENT(ROW()-2,COUNTA('Form Responses 1'!$1:$1)-4),4,,TRUE,"Form Responses 1"))</f>
        <v>45041</v>
      </c>
      <c r="E259" s="85">
        <f ca="1" t="shared" si="0"/>
        <v>2</v>
      </c>
      <c r="F259" s="68" t="str">
        <f ca="1">IF(ISBLANK(A259)," ",INDIRECT(ADDRESS(1,5+MOD(ROW()-2,COUNTA('Form Responses 1'!$1:$1)-4),,TRUE,"Form Responses 1")))</f>
        <v>Mess [Ruang Tamu Utama]</v>
      </c>
      <c r="G259" s="68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1"/>
        <v>Mess</v>
      </c>
      <c r="I259" s="86" t="str">
        <f ca="1" t="shared" ref="I259:I322" si="271">MID(F259,FIND("[",F259)+1,LEN(F259)-FIND("[",F259)-1)</f>
        <v>Ruang Tamu Utama</v>
      </c>
      <c r="J259" s="86" t="str">
        <f ca="1" t="shared" si="2"/>
        <v>CLEANING SERVICE</v>
      </c>
      <c r="K259" s="86">
        <f ca="1" t="array" ref="K259">IFERROR(INDEX(MASTER!B:B,MATCH(G259,MASTER!A:A,0))/100," ")</f>
        <v>0.95</v>
      </c>
      <c r="L259" s="68">
        <f ca="1" t="shared" si="3"/>
        <v>17</v>
      </c>
      <c r="M259" s="68" t="str">
        <f ca="1" t="shared" si="4"/>
        <v>2023 - WEEK 17</v>
      </c>
      <c r="N259" s="68" t="str">
        <f ca="1" t="shared" si="5"/>
        <v>2023 - MONTH 04</v>
      </c>
      <c r="O259" s="86">
        <f ca="1" t="shared" ref="O259:P259" si="272">IFERROR(AVERAGEIF(M:M,M259,$K:$K)," ")</f>
        <v>0.95</v>
      </c>
      <c r="P259" s="86">
        <f ca="1" t="shared" si="272"/>
        <v>0.950000000000001</v>
      </c>
      <c r="Q259" s="68" t="str">
        <f ca="1">IF(ISBLANK(A259)," ",IF(O259&gt;MASTER!$B$3/100,"SB",IF(O259&gt;MASTER!$B$4/100,"B",IF(O259&gt;MASTER!$B$5/100,"C","K"))))</f>
        <v>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83">
        <f ca="1">INDIRECT(ADDRESS(2+QUOTIENT(ROW()-2,COUNTA('Form Responses 1'!$1:$1)-4),1,,TRUE,"Form Responses 1"))</f>
        <v>45041.6196340162</v>
      </c>
      <c r="B260" s="68" t="str">
        <f ca="1">INDIRECT(ADDRESS(2+QUOTIENT(ROW()-2,COUNTA('Form Responses 1'!$1:$1)-4),2,,TRUE,"Form Responses 1"))</f>
        <v>normalina630@gmail.com</v>
      </c>
      <c r="C260" s="68" t="str">
        <f ca="1">INDIRECT(ADDRESS(2+QUOTIENT(ROW()-2,COUNTA('Form Responses 1'!$1:$1)-4),3,,TRUE,"Form Responses 1"))</f>
        <v>Normalina</v>
      </c>
      <c r="D260" s="84">
        <f ca="1">INDIRECT(ADDRESS(2+QUOTIENT(ROW()-2,COUNTA('Form Responses 1'!$1:$1)-4),4,,TRUE,"Form Responses 1"))</f>
        <v>45041</v>
      </c>
      <c r="E260" s="85">
        <f ca="1" t="shared" si="0"/>
        <v>2</v>
      </c>
      <c r="F260" s="68" t="str">
        <f ca="1">IF(ISBLANK(A260)," ",INDIRECT(ADDRESS(1,5+MOD(ROW()-2,COUNTA('Form Responses 1'!$1:$1)-4),,TRUE,"Form Responses 1")))</f>
        <v>Mess [Kamar 1.2.3&amp;4]</v>
      </c>
      <c r="G260" s="68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1"/>
        <v>Mess</v>
      </c>
      <c r="I260" s="86" t="str">
        <f ca="1" t="shared" si="271"/>
        <v>Kamar 1.2.3&amp;4</v>
      </c>
      <c r="J260" s="86" t="str">
        <f ca="1" t="shared" si="2"/>
        <v>CLEANING SERVICE</v>
      </c>
      <c r="K260" s="86">
        <f ca="1" t="array" ref="K260">IFERROR(INDEX(MASTER!B:B,MATCH(G260,MASTER!A:A,0))/100," ")</f>
        <v>0.95</v>
      </c>
      <c r="L260" s="68">
        <f ca="1" t="shared" si="3"/>
        <v>17</v>
      </c>
      <c r="M260" s="68" t="str">
        <f ca="1" t="shared" si="4"/>
        <v>2023 - WEEK 17</v>
      </c>
      <c r="N260" s="68" t="str">
        <f ca="1" t="shared" si="5"/>
        <v>2023 - MONTH 04</v>
      </c>
      <c r="O260" s="86">
        <f ca="1" t="shared" ref="O260:P260" si="273">IFERROR(AVERAGEIF(M:M,M260,$K:$K)," ")</f>
        <v>0.95</v>
      </c>
      <c r="P260" s="86">
        <f ca="1" t="shared" si="273"/>
        <v>0.950000000000001</v>
      </c>
      <c r="Q260" s="68" t="str">
        <f ca="1">IF(ISBLANK(A260)," ",IF(O260&gt;MASTER!$B$3/100,"SB",IF(O260&gt;MASTER!$B$4/100,"B",IF(O260&gt;MASTER!$B$5/100,"C","K"))))</f>
        <v>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83">
        <f ca="1">INDIRECT(ADDRESS(2+QUOTIENT(ROW()-2,COUNTA('Form Responses 1'!$1:$1)-4),1,,TRUE,"Form Responses 1"))</f>
        <v>45041.6196340162</v>
      </c>
      <c r="B261" s="68" t="str">
        <f ca="1">INDIRECT(ADDRESS(2+QUOTIENT(ROW()-2,COUNTA('Form Responses 1'!$1:$1)-4),2,,TRUE,"Form Responses 1"))</f>
        <v>normalina630@gmail.com</v>
      </c>
      <c r="C261" s="68" t="str">
        <f ca="1">INDIRECT(ADDRESS(2+QUOTIENT(ROW()-2,COUNTA('Form Responses 1'!$1:$1)-4),3,,TRUE,"Form Responses 1"))</f>
        <v>Normalina</v>
      </c>
      <c r="D261" s="84">
        <f ca="1">INDIRECT(ADDRESS(2+QUOTIENT(ROW()-2,COUNTA('Form Responses 1'!$1:$1)-4),4,,TRUE,"Form Responses 1"))</f>
        <v>45041</v>
      </c>
      <c r="E261" s="85">
        <f ca="1" t="shared" si="0"/>
        <v>2</v>
      </c>
      <c r="F261" s="68" t="str">
        <f ca="1">IF(ISBLANK(A261)," ",INDIRECT(ADDRESS(1,5+MOD(ROW()-2,COUNTA('Form Responses 1'!$1:$1)-4),,TRUE,"Form Responses 1")))</f>
        <v>Mess [Dapur]</v>
      </c>
      <c r="G261" s="68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1"/>
        <v>Mess</v>
      </c>
      <c r="I261" s="86" t="str">
        <f ca="1" t="shared" si="271"/>
        <v>Dapur</v>
      </c>
      <c r="J261" s="86" t="str">
        <f ca="1" t="shared" si="2"/>
        <v>CLEANING SERVICE</v>
      </c>
      <c r="K261" s="86">
        <f ca="1" t="array" ref="K261">IFERROR(INDEX(MASTER!B:B,MATCH(G261,MASTER!A:A,0))/100," ")</f>
        <v>0.95</v>
      </c>
      <c r="L261" s="68">
        <f ca="1" t="shared" si="3"/>
        <v>17</v>
      </c>
      <c r="M261" s="68" t="str">
        <f ca="1" t="shared" si="4"/>
        <v>2023 - WEEK 17</v>
      </c>
      <c r="N261" s="68" t="str">
        <f ca="1" t="shared" si="5"/>
        <v>2023 - MONTH 04</v>
      </c>
      <c r="O261" s="86">
        <f ca="1" t="shared" ref="O261:P261" si="274">IFERROR(AVERAGEIF(M:M,M261,$K:$K)," ")</f>
        <v>0.95</v>
      </c>
      <c r="P261" s="86">
        <f ca="1" t="shared" si="274"/>
        <v>0.950000000000001</v>
      </c>
      <c r="Q261" s="68" t="str">
        <f ca="1">IF(ISBLANK(A261)," ",IF(O261&gt;MASTER!$B$3/100,"SB",IF(O261&gt;MASTER!$B$4/100,"B",IF(O261&gt;MASTER!$B$5/100,"C","K"))))</f>
        <v>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83">
        <f ca="1">INDIRECT(ADDRESS(2+QUOTIENT(ROW()-2,COUNTA('Form Responses 1'!$1:$1)-4),1,,TRUE,"Form Responses 1"))</f>
        <v>45041.6196340162</v>
      </c>
      <c r="B262" s="68" t="str">
        <f ca="1">INDIRECT(ADDRESS(2+QUOTIENT(ROW()-2,COUNTA('Form Responses 1'!$1:$1)-4),2,,TRUE,"Form Responses 1"))</f>
        <v>normalina630@gmail.com</v>
      </c>
      <c r="C262" s="68" t="str">
        <f ca="1">INDIRECT(ADDRESS(2+QUOTIENT(ROW()-2,COUNTA('Form Responses 1'!$1:$1)-4),3,,TRUE,"Form Responses 1"))</f>
        <v>Normalina</v>
      </c>
      <c r="D262" s="84">
        <f ca="1">INDIRECT(ADDRESS(2+QUOTIENT(ROW()-2,COUNTA('Form Responses 1'!$1:$1)-4),4,,TRUE,"Form Responses 1"))</f>
        <v>45041</v>
      </c>
      <c r="E262" s="85">
        <f ca="1" t="shared" si="0"/>
        <v>2</v>
      </c>
      <c r="F262" s="68" t="str">
        <f ca="1">IF(ISBLANK(A262)," ",INDIRECT(ADDRESS(1,5+MOD(ROW()-2,COUNTA('Form Responses 1'!$1:$1)-4),,TRUE,"Form Responses 1")))</f>
        <v>Mess [Toilet Pria / Wanita]</v>
      </c>
      <c r="G262" s="68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1"/>
        <v>Mess</v>
      </c>
      <c r="I262" s="86" t="str">
        <f ca="1" t="shared" si="271"/>
        <v>Toilet Pria / Wanita</v>
      </c>
      <c r="J262" s="86" t="str">
        <f ca="1" t="shared" si="2"/>
        <v>CLEANING SERVICE</v>
      </c>
      <c r="K262" s="86">
        <f ca="1" t="array" ref="K262">IFERROR(INDEX(MASTER!B:B,MATCH(G262,MASTER!A:A,0))/100," ")</f>
        <v>0.95</v>
      </c>
      <c r="L262" s="68">
        <f ca="1" t="shared" si="3"/>
        <v>17</v>
      </c>
      <c r="M262" s="68" t="str">
        <f ca="1" t="shared" si="4"/>
        <v>2023 - WEEK 17</v>
      </c>
      <c r="N262" s="68" t="str">
        <f ca="1" t="shared" si="5"/>
        <v>2023 - MONTH 04</v>
      </c>
      <c r="O262" s="86">
        <f ca="1" t="shared" ref="O262:P262" si="275">IFERROR(AVERAGEIF(M:M,M262,$K:$K)," ")</f>
        <v>0.95</v>
      </c>
      <c r="P262" s="86">
        <f ca="1" t="shared" si="275"/>
        <v>0.950000000000001</v>
      </c>
      <c r="Q262" s="68" t="str">
        <f ca="1">IF(ISBLANK(A262)," ",IF(O262&gt;MASTER!$B$3/100,"SB",IF(O262&gt;MASTER!$B$4/100,"B",IF(O262&gt;MASTER!$B$5/100,"C","K"))))</f>
        <v>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83">
        <f ca="1">INDIRECT(ADDRESS(2+QUOTIENT(ROW()-2,COUNTA('Form Responses 1'!$1:$1)-4),1,,TRUE,"Form Responses 1"))</f>
        <v>45041.6196340162</v>
      </c>
      <c r="B263" s="68" t="str">
        <f ca="1">INDIRECT(ADDRESS(2+QUOTIENT(ROW()-2,COUNTA('Form Responses 1'!$1:$1)-4),2,,TRUE,"Form Responses 1"))</f>
        <v>normalina630@gmail.com</v>
      </c>
      <c r="C263" s="68" t="str">
        <f ca="1">INDIRECT(ADDRESS(2+QUOTIENT(ROW()-2,COUNTA('Form Responses 1'!$1:$1)-4),3,,TRUE,"Form Responses 1"))</f>
        <v>Normalina</v>
      </c>
      <c r="D263" s="84">
        <f ca="1">INDIRECT(ADDRESS(2+QUOTIENT(ROW()-2,COUNTA('Form Responses 1'!$1:$1)-4),4,,TRUE,"Form Responses 1"))</f>
        <v>45041</v>
      </c>
      <c r="E263" s="85">
        <f ca="1" t="shared" si="0"/>
        <v>2</v>
      </c>
      <c r="F263" s="68" t="str">
        <f ca="1">IF(ISBLANK(A263)," ",INDIRECT(ADDRESS(1,5+MOD(ROW()-2,COUNTA('Form Responses 1'!$1:$1)-4),,TRUE,"Form Responses 1")))</f>
        <v>Gedung Balai Arkiologi Lt.2 [Koridor]</v>
      </c>
      <c r="G263" s="68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1"/>
        <v>Gedung Balai Arkiologi Lt.2</v>
      </c>
      <c r="I263" s="86" t="str">
        <f ca="1" t="shared" si="271"/>
        <v>Koridor</v>
      </c>
      <c r="J263" s="86" t="str">
        <f ca="1" t="shared" si="2"/>
        <v>CLEANING SERVICE</v>
      </c>
      <c r="K263" s="86">
        <f ca="1" t="array" ref="K263">IFERROR(INDEX(MASTER!B:B,MATCH(G263,MASTER!A:A,0))/100," ")</f>
        <v>0.95</v>
      </c>
      <c r="L263" s="68">
        <f ca="1" t="shared" si="3"/>
        <v>17</v>
      </c>
      <c r="M263" s="68" t="str">
        <f ca="1" t="shared" si="4"/>
        <v>2023 - WEEK 17</v>
      </c>
      <c r="N263" s="68" t="str">
        <f ca="1" t="shared" si="5"/>
        <v>2023 - MONTH 04</v>
      </c>
      <c r="O263" s="86">
        <f ca="1" t="shared" ref="O263:P263" si="276">IFERROR(AVERAGEIF(M:M,M263,$K:$K)," ")</f>
        <v>0.95</v>
      </c>
      <c r="P263" s="86">
        <f ca="1" t="shared" si="276"/>
        <v>0.950000000000001</v>
      </c>
      <c r="Q263" s="68" t="str">
        <f ca="1">IF(ISBLANK(A263)," ",IF(O263&gt;MASTER!$B$3/100,"SB",IF(O263&gt;MASTER!$B$4/100,"B",IF(O263&gt;MASTER!$B$5/100,"C","K"))))</f>
        <v>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83">
        <f ca="1">INDIRECT(ADDRESS(2+QUOTIENT(ROW()-2,COUNTA('Form Responses 1'!$1:$1)-4),1,,TRUE,"Form Responses 1"))</f>
        <v>45041.6196340162</v>
      </c>
      <c r="B264" s="68" t="str">
        <f ca="1">INDIRECT(ADDRESS(2+QUOTIENT(ROW()-2,COUNTA('Form Responses 1'!$1:$1)-4),2,,TRUE,"Form Responses 1"))</f>
        <v>normalina630@gmail.com</v>
      </c>
      <c r="C264" s="68" t="str">
        <f ca="1">INDIRECT(ADDRESS(2+QUOTIENT(ROW()-2,COUNTA('Form Responses 1'!$1:$1)-4),3,,TRUE,"Form Responses 1"))</f>
        <v>Normalina</v>
      </c>
      <c r="D264" s="84">
        <f ca="1">INDIRECT(ADDRESS(2+QUOTIENT(ROW()-2,COUNTA('Form Responses 1'!$1:$1)-4),4,,TRUE,"Form Responses 1"))</f>
        <v>45041</v>
      </c>
      <c r="E264" s="85">
        <f ca="1" t="shared" si="0"/>
        <v>2</v>
      </c>
      <c r="F264" s="68" t="str">
        <f ca="1">IF(ISBLANK(A264)," ",INDIRECT(ADDRESS(1,5+MOD(ROW()-2,COUNTA('Form Responses 1'!$1:$1)-4),,TRUE,"Form Responses 1")))</f>
        <v>Gedung Balai Arkiologi Lt.2 [Meeting Room ]</v>
      </c>
      <c r="G264" s="68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1"/>
        <v>Gedung Balai Arkiologi Lt.2</v>
      </c>
      <c r="I264" s="86" t="str">
        <f ca="1" t="shared" si="271"/>
        <v>Meeting Room </v>
      </c>
      <c r="J264" s="86" t="str">
        <f ca="1" t="shared" si="2"/>
        <v>CLEANING SERVICE</v>
      </c>
      <c r="K264" s="86">
        <f ca="1" t="array" ref="K264">IFERROR(INDEX(MASTER!B:B,MATCH(G264,MASTER!A:A,0))/100," ")</f>
        <v>0.95</v>
      </c>
      <c r="L264" s="68">
        <f ca="1" t="shared" si="3"/>
        <v>17</v>
      </c>
      <c r="M264" s="68" t="str">
        <f ca="1" t="shared" si="4"/>
        <v>2023 - WEEK 17</v>
      </c>
      <c r="N264" s="68" t="str">
        <f ca="1" t="shared" si="5"/>
        <v>2023 - MONTH 04</v>
      </c>
      <c r="O264" s="86">
        <f ca="1" t="shared" ref="O264:P264" si="277">IFERROR(AVERAGEIF(M:M,M264,$K:$K)," ")</f>
        <v>0.95</v>
      </c>
      <c r="P264" s="86">
        <f ca="1" t="shared" si="277"/>
        <v>0.950000000000001</v>
      </c>
      <c r="Q264" s="68" t="str">
        <f ca="1">IF(ISBLANK(A264)," ",IF(O264&gt;MASTER!$B$3/100,"SB",IF(O264&gt;MASTER!$B$4/100,"B",IF(O264&gt;MASTER!$B$5/100,"C","K"))))</f>
        <v>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83">
        <f ca="1">INDIRECT(ADDRESS(2+QUOTIENT(ROW()-2,COUNTA('Form Responses 1'!$1:$1)-4),1,,TRUE,"Form Responses 1"))</f>
        <v>45041.6196340162</v>
      </c>
      <c r="B265" s="68" t="str">
        <f ca="1">INDIRECT(ADDRESS(2+QUOTIENT(ROW()-2,COUNTA('Form Responses 1'!$1:$1)-4),2,,TRUE,"Form Responses 1"))</f>
        <v>normalina630@gmail.com</v>
      </c>
      <c r="C265" s="68" t="str">
        <f ca="1">INDIRECT(ADDRESS(2+QUOTIENT(ROW()-2,COUNTA('Form Responses 1'!$1:$1)-4),3,,TRUE,"Form Responses 1"))</f>
        <v>Normalina</v>
      </c>
      <c r="D265" s="84">
        <f ca="1">INDIRECT(ADDRESS(2+QUOTIENT(ROW()-2,COUNTA('Form Responses 1'!$1:$1)-4),4,,TRUE,"Form Responses 1"))</f>
        <v>45041</v>
      </c>
      <c r="E265" s="85">
        <f ca="1" t="shared" si="0"/>
        <v>2</v>
      </c>
      <c r="F265" s="68" t="str">
        <f ca="1">IF(ISBLANK(A265)," ",INDIRECT(ADDRESS(1,5+MOD(ROW()-2,COUNTA('Form Responses 1'!$1:$1)-4),,TRUE,"Form Responses 1")))</f>
        <v>Gedung Balai Arkiologi Lt.2 [R. Kepala]</v>
      </c>
      <c r="G265" s="68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1"/>
        <v>Gedung Balai Arkiologi Lt.2</v>
      </c>
      <c r="I265" s="86" t="str">
        <f ca="1" t="shared" si="271"/>
        <v>R. Kepala</v>
      </c>
      <c r="J265" s="86" t="str">
        <f ca="1" t="shared" si="2"/>
        <v>CLEANING SERVICE</v>
      </c>
      <c r="K265" s="86">
        <f ca="1" t="array" ref="K265">IFERROR(INDEX(MASTER!B:B,MATCH(G265,MASTER!A:A,0))/100," ")</f>
        <v>0.95</v>
      </c>
      <c r="L265" s="68">
        <f ca="1" t="shared" si="3"/>
        <v>17</v>
      </c>
      <c r="M265" s="68" t="str">
        <f ca="1" t="shared" si="4"/>
        <v>2023 - WEEK 17</v>
      </c>
      <c r="N265" s="68" t="str">
        <f ca="1" t="shared" si="5"/>
        <v>2023 - MONTH 04</v>
      </c>
      <c r="O265" s="86">
        <f ca="1" t="shared" ref="O265:P265" si="278">IFERROR(AVERAGEIF(M:M,M265,$K:$K)," ")</f>
        <v>0.95</v>
      </c>
      <c r="P265" s="86">
        <f ca="1" t="shared" si="278"/>
        <v>0.950000000000001</v>
      </c>
      <c r="Q265" s="68" t="str">
        <f ca="1">IF(ISBLANK(A265)," ",IF(O265&gt;MASTER!$B$3/100,"SB",IF(O265&gt;MASTER!$B$4/100,"B",IF(O265&gt;MASTER!$B$5/100,"C","K"))))</f>
        <v>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83">
        <f ca="1">INDIRECT(ADDRESS(2+QUOTIENT(ROW()-2,COUNTA('Form Responses 1'!$1:$1)-4),1,,TRUE,"Form Responses 1"))</f>
        <v>45041.6196340162</v>
      </c>
      <c r="B266" s="68" t="str">
        <f ca="1">INDIRECT(ADDRESS(2+QUOTIENT(ROW()-2,COUNTA('Form Responses 1'!$1:$1)-4),2,,TRUE,"Form Responses 1"))</f>
        <v>normalina630@gmail.com</v>
      </c>
      <c r="C266" s="68" t="str">
        <f ca="1">INDIRECT(ADDRESS(2+QUOTIENT(ROW()-2,COUNTA('Form Responses 1'!$1:$1)-4),3,,TRUE,"Form Responses 1"))</f>
        <v>Normalina</v>
      </c>
      <c r="D266" s="84">
        <f ca="1">INDIRECT(ADDRESS(2+QUOTIENT(ROW()-2,COUNTA('Form Responses 1'!$1:$1)-4),4,,TRUE,"Form Responses 1"))</f>
        <v>45041</v>
      </c>
      <c r="E266" s="85">
        <f ca="1" t="shared" si="0"/>
        <v>2</v>
      </c>
      <c r="F266" s="68" t="str">
        <f ca="1">IF(ISBLANK(A266)," ",INDIRECT(ADDRESS(1,5+MOD(ROW()-2,COUNTA('Form Responses 1'!$1:$1)-4),,TRUE,"Form Responses 1")))</f>
        <v>Gedung Balai Arkiologi Lt.2 [R. 1-5]</v>
      </c>
      <c r="G266" s="68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1"/>
        <v>Gedung Balai Arkiologi Lt.2</v>
      </c>
      <c r="I266" s="86" t="str">
        <f ca="1" t="shared" si="271"/>
        <v>R. 1-5</v>
      </c>
      <c r="J266" s="86" t="str">
        <f ca="1" t="shared" si="2"/>
        <v>CLEANING SERVICE</v>
      </c>
      <c r="K266" s="86">
        <f ca="1" t="array" ref="K266">IFERROR(INDEX(MASTER!B:B,MATCH(G266,MASTER!A:A,0))/100," ")</f>
        <v>0.95</v>
      </c>
      <c r="L266" s="68">
        <f ca="1" t="shared" si="3"/>
        <v>17</v>
      </c>
      <c r="M266" s="68" t="str">
        <f ca="1" t="shared" si="4"/>
        <v>2023 - WEEK 17</v>
      </c>
      <c r="N266" s="68" t="str">
        <f ca="1" t="shared" si="5"/>
        <v>2023 - MONTH 04</v>
      </c>
      <c r="O266" s="86">
        <f ca="1" t="shared" ref="O266:P266" si="279">IFERROR(AVERAGEIF(M:M,M266,$K:$K)," ")</f>
        <v>0.95</v>
      </c>
      <c r="P266" s="86">
        <f ca="1" t="shared" si="279"/>
        <v>0.950000000000001</v>
      </c>
      <c r="Q266" s="68" t="str">
        <f ca="1">IF(ISBLANK(A266)," ",IF(O266&gt;MASTER!$B$3/100,"SB",IF(O266&gt;MASTER!$B$4/100,"B",IF(O266&gt;MASTER!$B$5/100,"C","K"))))</f>
        <v>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83">
        <f ca="1">INDIRECT(ADDRESS(2+QUOTIENT(ROW()-2,COUNTA('Form Responses 1'!$1:$1)-4),1,,TRUE,"Form Responses 1"))</f>
        <v>45041.6196340162</v>
      </c>
      <c r="B267" s="68" t="str">
        <f ca="1">INDIRECT(ADDRESS(2+QUOTIENT(ROW()-2,COUNTA('Form Responses 1'!$1:$1)-4),2,,TRUE,"Form Responses 1"))</f>
        <v>normalina630@gmail.com</v>
      </c>
      <c r="C267" s="68" t="str">
        <f ca="1">INDIRECT(ADDRESS(2+QUOTIENT(ROW()-2,COUNTA('Form Responses 1'!$1:$1)-4),3,,TRUE,"Form Responses 1"))</f>
        <v>Normalina</v>
      </c>
      <c r="D267" s="84">
        <f ca="1">INDIRECT(ADDRESS(2+QUOTIENT(ROW()-2,COUNTA('Form Responses 1'!$1:$1)-4),4,,TRUE,"Form Responses 1"))</f>
        <v>45041</v>
      </c>
      <c r="E267" s="85">
        <f ca="1" t="shared" si="0"/>
        <v>2</v>
      </c>
      <c r="F267" s="68" t="str">
        <f ca="1">IF(ISBLANK(A267)," ",INDIRECT(ADDRESS(1,5+MOD(ROW()-2,COUNTA('Form Responses 1'!$1:$1)-4),,TRUE,"Form Responses 1")))</f>
        <v>Gedung Balai Arkiologi Lt.2 [Tangga Penghubung LT1-2]</v>
      </c>
      <c r="G267" s="68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1"/>
        <v>Gedung Balai Arkiologi Lt.2</v>
      </c>
      <c r="I267" s="86" t="str">
        <f ca="1" t="shared" si="271"/>
        <v>Tangga Penghubung LT1-2</v>
      </c>
      <c r="J267" s="86" t="str">
        <f ca="1" t="shared" si="2"/>
        <v>CLEANING SERVICE</v>
      </c>
      <c r="K267" s="86">
        <f ca="1" t="array" ref="K267">IFERROR(INDEX(MASTER!B:B,MATCH(G267,MASTER!A:A,0))/100," ")</f>
        <v>0.95</v>
      </c>
      <c r="L267" s="68">
        <f ca="1" t="shared" si="3"/>
        <v>17</v>
      </c>
      <c r="M267" s="68" t="str">
        <f ca="1" t="shared" si="4"/>
        <v>2023 - WEEK 17</v>
      </c>
      <c r="N267" s="68" t="str">
        <f ca="1" t="shared" si="5"/>
        <v>2023 - MONTH 04</v>
      </c>
      <c r="O267" s="86">
        <f ca="1" t="shared" ref="O267:P267" si="280">IFERROR(AVERAGEIF(M:M,M267,$K:$K)," ")</f>
        <v>0.95</v>
      </c>
      <c r="P267" s="86">
        <f ca="1" t="shared" si="280"/>
        <v>0.950000000000001</v>
      </c>
      <c r="Q267" s="68" t="str">
        <f ca="1">IF(ISBLANK(A267)," ",IF(O267&gt;MASTER!$B$3/100,"SB",IF(O267&gt;MASTER!$B$4/100,"B",IF(O267&gt;MASTER!$B$5/100,"C","K"))))</f>
        <v>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83">
        <f ca="1">INDIRECT(ADDRESS(2+QUOTIENT(ROW()-2,COUNTA('Form Responses 1'!$1:$1)-4),1,,TRUE,"Form Responses 1"))</f>
        <v>45041.6196340162</v>
      </c>
      <c r="B268" s="68" t="str">
        <f ca="1">INDIRECT(ADDRESS(2+QUOTIENT(ROW()-2,COUNTA('Form Responses 1'!$1:$1)-4),2,,TRUE,"Form Responses 1"))</f>
        <v>normalina630@gmail.com</v>
      </c>
      <c r="C268" s="68" t="str">
        <f ca="1">INDIRECT(ADDRESS(2+QUOTIENT(ROW()-2,COUNTA('Form Responses 1'!$1:$1)-4),3,,TRUE,"Form Responses 1"))</f>
        <v>Normalina</v>
      </c>
      <c r="D268" s="84">
        <f ca="1">INDIRECT(ADDRESS(2+QUOTIENT(ROW()-2,COUNTA('Form Responses 1'!$1:$1)-4),4,,TRUE,"Form Responses 1"))</f>
        <v>45041</v>
      </c>
      <c r="E268" s="85">
        <f ca="1" t="shared" si="0"/>
        <v>2</v>
      </c>
      <c r="F268" s="68" t="str">
        <f ca="1">IF(ISBLANK(A268)," ",INDIRECT(ADDRESS(1,5+MOD(ROW()-2,COUNTA('Form Responses 1'!$1:$1)-4),,TRUE,"Form Responses 1")))</f>
        <v>Gedung Balai Arkiologi Lt.2 [Toilet Pria / Wanita &amp; Disabilitas]</v>
      </c>
      <c r="G268" s="68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1"/>
        <v>Gedung Balai Arkiologi Lt.2</v>
      </c>
      <c r="I268" s="86" t="str">
        <f ca="1" t="shared" si="271"/>
        <v>Toilet Pria / Wanita &amp; Disabilitas</v>
      </c>
      <c r="J268" s="86" t="str">
        <f ca="1" t="shared" si="2"/>
        <v>CLEANING SERVICE</v>
      </c>
      <c r="K268" s="86">
        <f ca="1" t="array" ref="K268">IFERROR(INDEX(MASTER!B:B,MATCH(G268,MASTER!A:A,0))/100," ")</f>
        <v>0.95</v>
      </c>
      <c r="L268" s="68">
        <f ca="1" t="shared" si="3"/>
        <v>17</v>
      </c>
      <c r="M268" s="68" t="str">
        <f ca="1" t="shared" si="4"/>
        <v>2023 - WEEK 17</v>
      </c>
      <c r="N268" s="68" t="str">
        <f ca="1" t="shared" si="5"/>
        <v>2023 - MONTH 04</v>
      </c>
      <c r="O268" s="86">
        <f ca="1" t="shared" ref="O268:P268" si="281">IFERROR(AVERAGEIF(M:M,M268,$K:$K)," ")</f>
        <v>0.95</v>
      </c>
      <c r="P268" s="86">
        <f ca="1" t="shared" si="281"/>
        <v>0.950000000000001</v>
      </c>
      <c r="Q268" s="68" t="str">
        <f ca="1">IF(ISBLANK(A268)," ",IF(O268&gt;MASTER!$B$3/100,"SB",IF(O268&gt;MASTER!$B$4/100,"B",IF(O268&gt;MASTER!$B$5/100,"C","K"))))</f>
        <v>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83">
        <f ca="1">INDIRECT(ADDRESS(2+QUOTIENT(ROW()-2,COUNTA('Form Responses 1'!$1:$1)-4),1,,TRUE,"Form Responses 1"))</f>
        <v>45041.6196340162</v>
      </c>
      <c r="B269" s="68" t="str">
        <f ca="1">INDIRECT(ADDRESS(2+QUOTIENT(ROW()-2,COUNTA('Form Responses 1'!$1:$1)-4),2,,TRUE,"Form Responses 1"))</f>
        <v>normalina630@gmail.com</v>
      </c>
      <c r="C269" s="68" t="str">
        <f ca="1">INDIRECT(ADDRESS(2+QUOTIENT(ROW()-2,COUNTA('Form Responses 1'!$1:$1)-4),3,,TRUE,"Form Responses 1"))</f>
        <v>Normalina</v>
      </c>
      <c r="D269" s="84">
        <f ca="1">INDIRECT(ADDRESS(2+QUOTIENT(ROW()-2,COUNTA('Form Responses 1'!$1:$1)-4),4,,TRUE,"Form Responses 1"))</f>
        <v>45041</v>
      </c>
      <c r="E269" s="85">
        <f ca="1" t="shared" si="0"/>
        <v>2</v>
      </c>
      <c r="F269" s="68" t="str">
        <f ca="1">IF(ISBLANK(A269)," ",INDIRECT(ADDRESS(1,5+MOD(ROW()-2,COUNTA('Form Responses 1'!$1:$1)-4),,TRUE,"Form Responses 1")))</f>
        <v>Gedung Balai Arkiologi Lt.1 [Lobby Utama]</v>
      </c>
      <c r="G269" s="68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1"/>
        <v>Gedung Balai Arkiologi Lt.1</v>
      </c>
      <c r="I269" s="86" t="str">
        <f ca="1" t="shared" si="271"/>
        <v>Lobby Utama</v>
      </c>
      <c r="J269" s="86" t="str">
        <f ca="1" t="shared" si="2"/>
        <v>CLEANING SERVICE</v>
      </c>
      <c r="K269" s="86">
        <f ca="1" t="array" ref="K269">IFERROR(INDEX(MASTER!B:B,MATCH(G269,MASTER!A:A,0))/100," ")</f>
        <v>0.95</v>
      </c>
      <c r="L269" s="68">
        <f ca="1" t="shared" si="3"/>
        <v>17</v>
      </c>
      <c r="M269" s="68" t="str">
        <f ca="1" t="shared" si="4"/>
        <v>2023 - WEEK 17</v>
      </c>
      <c r="N269" s="68" t="str">
        <f ca="1" t="shared" si="5"/>
        <v>2023 - MONTH 04</v>
      </c>
      <c r="O269" s="86">
        <f ca="1" t="shared" ref="O269:P269" si="282">IFERROR(AVERAGEIF(M:M,M269,$K:$K)," ")</f>
        <v>0.95</v>
      </c>
      <c r="P269" s="86">
        <f ca="1" t="shared" si="282"/>
        <v>0.950000000000001</v>
      </c>
      <c r="Q269" s="68" t="str">
        <f ca="1">IF(ISBLANK(A269)," ",IF(O269&gt;MASTER!$B$3/100,"SB",IF(O269&gt;MASTER!$B$4/100,"B",IF(O269&gt;MASTER!$B$5/100,"C","K"))))</f>
        <v>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83">
        <f ca="1">INDIRECT(ADDRESS(2+QUOTIENT(ROW()-2,COUNTA('Form Responses 1'!$1:$1)-4),1,,TRUE,"Form Responses 1"))</f>
        <v>45041.6196340162</v>
      </c>
      <c r="B270" s="68" t="str">
        <f ca="1">INDIRECT(ADDRESS(2+QUOTIENT(ROW()-2,COUNTA('Form Responses 1'!$1:$1)-4),2,,TRUE,"Form Responses 1"))</f>
        <v>normalina630@gmail.com</v>
      </c>
      <c r="C270" s="68" t="str">
        <f ca="1">INDIRECT(ADDRESS(2+QUOTIENT(ROW()-2,COUNTA('Form Responses 1'!$1:$1)-4),3,,TRUE,"Form Responses 1"))</f>
        <v>Normalina</v>
      </c>
      <c r="D270" s="84">
        <f ca="1">INDIRECT(ADDRESS(2+QUOTIENT(ROW()-2,COUNTA('Form Responses 1'!$1:$1)-4),4,,TRUE,"Form Responses 1"))</f>
        <v>45041</v>
      </c>
      <c r="E270" s="85">
        <f ca="1" t="shared" si="0"/>
        <v>2</v>
      </c>
      <c r="F270" s="68" t="str">
        <f ca="1">IF(ISBLANK(A270)," ",INDIRECT(ADDRESS(1,5+MOD(ROW()-2,COUNTA('Form Responses 1'!$1:$1)-4),,TRUE,"Form Responses 1")))</f>
        <v>Gedung Balai Arkiologi Lt.1 [Koridor]</v>
      </c>
      <c r="G270" s="68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1"/>
        <v>Gedung Balai Arkiologi Lt.1</v>
      </c>
      <c r="I270" s="86" t="str">
        <f ca="1" t="shared" si="271"/>
        <v>Koridor</v>
      </c>
      <c r="J270" s="86" t="str">
        <f ca="1" t="shared" si="2"/>
        <v>CLEANING SERVICE</v>
      </c>
      <c r="K270" s="86">
        <f ca="1" t="array" ref="K270">IFERROR(INDEX(MASTER!B:B,MATCH(G270,MASTER!A:A,0))/100," ")</f>
        <v>0.95</v>
      </c>
      <c r="L270" s="68">
        <f ca="1" t="shared" si="3"/>
        <v>17</v>
      </c>
      <c r="M270" s="68" t="str">
        <f ca="1" t="shared" si="4"/>
        <v>2023 - WEEK 17</v>
      </c>
      <c r="N270" s="68" t="str">
        <f ca="1" t="shared" si="5"/>
        <v>2023 - MONTH 04</v>
      </c>
      <c r="O270" s="86">
        <f ca="1" t="shared" ref="O270:P270" si="283">IFERROR(AVERAGEIF(M:M,M270,$K:$K)," ")</f>
        <v>0.95</v>
      </c>
      <c r="P270" s="86">
        <f ca="1" t="shared" si="283"/>
        <v>0.950000000000001</v>
      </c>
      <c r="Q270" s="68" t="str">
        <f ca="1">IF(ISBLANK(A270)," ",IF(O270&gt;MASTER!$B$3/100,"SB",IF(O270&gt;MASTER!$B$4/100,"B",IF(O270&gt;MASTER!$B$5/100,"C","K"))))</f>
        <v>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83">
        <f ca="1">INDIRECT(ADDRESS(2+QUOTIENT(ROW()-2,COUNTA('Form Responses 1'!$1:$1)-4),1,,TRUE,"Form Responses 1"))</f>
        <v>45041.6196340162</v>
      </c>
      <c r="B271" s="68" t="str">
        <f ca="1">INDIRECT(ADDRESS(2+QUOTIENT(ROW()-2,COUNTA('Form Responses 1'!$1:$1)-4),2,,TRUE,"Form Responses 1"))</f>
        <v>normalina630@gmail.com</v>
      </c>
      <c r="C271" s="68" t="str">
        <f ca="1">INDIRECT(ADDRESS(2+QUOTIENT(ROW()-2,COUNTA('Form Responses 1'!$1:$1)-4),3,,TRUE,"Form Responses 1"))</f>
        <v>Normalina</v>
      </c>
      <c r="D271" s="84">
        <f ca="1">INDIRECT(ADDRESS(2+QUOTIENT(ROW()-2,COUNTA('Form Responses 1'!$1:$1)-4),4,,TRUE,"Form Responses 1"))</f>
        <v>45041</v>
      </c>
      <c r="E271" s="85">
        <f ca="1" t="shared" si="0"/>
        <v>2</v>
      </c>
      <c r="F271" s="68" t="str">
        <f ca="1">IF(ISBLANK(A271)," ",INDIRECT(ADDRESS(1,5+MOD(ROW()-2,COUNTA('Form Responses 1'!$1:$1)-4),,TRUE,"Form Responses 1")))</f>
        <v>Gedung Balai Arkiologi Lt.1 [Meeting Room ]</v>
      </c>
      <c r="G271" s="68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1"/>
        <v>Gedung Balai Arkiologi Lt.1</v>
      </c>
      <c r="I271" s="86" t="str">
        <f ca="1" t="shared" si="271"/>
        <v>Meeting Room </v>
      </c>
      <c r="J271" s="86" t="str">
        <f ca="1" t="shared" si="2"/>
        <v>CLEANING SERVICE</v>
      </c>
      <c r="K271" s="86">
        <f ca="1" t="array" ref="K271">IFERROR(INDEX(MASTER!B:B,MATCH(G271,MASTER!A:A,0))/100," ")</f>
        <v>0.95</v>
      </c>
      <c r="L271" s="68">
        <f ca="1" t="shared" si="3"/>
        <v>17</v>
      </c>
      <c r="M271" s="68" t="str">
        <f ca="1" t="shared" si="4"/>
        <v>2023 - WEEK 17</v>
      </c>
      <c r="N271" s="68" t="str">
        <f ca="1" t="shared" si="5"/>
        <v>2023 - MONTH 04</v>
      </c>
      <c r="O271" s="86">
        <f ca="1" t="shared" ref="O271:P271" si="284">IFERROR(AVERAGEIF(M:M,M271,$K:$K)," ")</f>
        <v>0.95</v>
      </c>
      <c r="P271" s="86">
        <f ca="1" t="shared" si="284"/>
        <v>0.950000000000001</v>
      </c>
      <c r="Q271" s="68" t="str">
        <f ca="1">IF(ISBLANK(A271)," ",IF(O271&gt;MASTER!$B$3/100,"SB",IF(O271&gt;MASTER!$B$4/100,"B",IF(O271&gt;MASTER!$B$5/100,"C","K"))))</f>
        <v>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83">
        <f ca="1">INDIRECT(ADDRESS(2+QUOTIENT(ROW()-2,COUNTA('Form Responses 1'!$1:$1)-4),1,,TRUE,"Form Responses 1"))</f>
        <v>45041.6196340162</v>
      </c>
      <c r="B272" s="68" t="str">
        <f ca="1">INDIRECT(ADDRESS(2+QUOTIENT(ROW()-2,COUNTA('Form Responses 1'!$1:$1)-4),2,,TRUE,"Form Responses 1"))</f>
        <v>normalina630@gmail.com</v>
      </c>
      <c r="C272" s="68" t="str">
        <f ca="1">INDIRECT(ADDRESS(2+QUOTIENT(ROW()-2,COUNTA('Form Responses 1'!$1:$1)-4),3,,TRUE,"Form Responses 1"))</f>
        <v>Normalina</v>
      </c>
      <c r="D272" s="84">
        <f ca="1">INDIRECT(ADDRESS(2+QUOTIENT(ROW()-2,COUNTA('Form Responses 1'!$1:$1)-4),4,,TRUE,"Form Responses 1"))</f>
        <v>45041</v>
      </c>
      <c r="E272" s="85">
        <f ca="1" t="shared" si="0"/>
        <v>2</v>
      </c>
      <c r="F272" s="68" t="str">
        <f ca="1">IF(ISBLANK(A272)," ",INDIRECT(ADDRESS(1,5+MOD(ROW()-2,COUNTA('Form Responses 1'!$1:$1)-4),,TRUE,"Form Responses 1")))</f>
        <v>Gedung Balai Arkiologi Lt.1 [R. Staf TU]</v>
      </c>
      <c r="G272" s="68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1"/>
        <v>Gedung Balai Arkiologi Lt.1</v>
      </c>
      <c r="I272" s="86" t="str">
        <f ca="1" t="shared" si="271"/>
        <v>R. Staf TU</v>
      </c>
      <c r="J272" s="86" t="str">
        <f ca="1" t="shared" si="2"/>
        <v>CLEANING SERVICE</v>
      </c>
      <c r="K272" s="86">
        <f ca="1" t="array" ref="K272">IFERROR(INDEX(MASTER!B:B,MATCH(G272,MASTER!A:A,0))/100," ")</f>
        <v>0.95</v>
      </c>
      <c r="L272" s="68">
        <f ca="1" t="shared" si="3"/>
        <v>17</v>
      </c>
      <c r="M272" s="68" t="str">
        <f ca="1" t="shared" si="4"/>
        <v>2023 - WEEK 17</v>
      </c>
      <c r="N272" s="68" t="str">
        <f ca="1" t="shared" si="5"/>
        <v>2023 - MONTH 04</v>
      </c>
      <c r="O272" s="86">
        <f ca="1" t="shared" ref="O272:P272" si="285">IFERROR(AVERAGEIF(M:M,M272,$K:$K)," ")</f>
        <v>0.95</v>
      </c>
      <c r="P272" s="86">
        <f ca="1" t="shared" si="285"/>
        <v>0.950000000000001</v>
      </c>
      <c r="Q272" s="68" t="str">
        <f ca="1">IF(ISBLANK(A272)," ",IF(O272&gt;MASTER!$B$3/100,"SB",IF(O272&gt;MASTER!$B$4/100,"B",IF(O272&gt;MASTER!$B$5/100,"C","K"))))</f>
        <v>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83">
        <f ca="1">INDIRECT(ADDRESS(2+QUOTIENT(ROW()-2,COUNTA('Form Responses 1'!$1:$1)-4),1,,TRUE,"Form Responses 1"))</f>
        <v>45041.6196340162</v>
      </c>
      <c r="B273" s="68" t="str">
        <f ca="1">INDIRECT(ADDRESS(2+QUOTIENT(ROW()-2,COUNTA('Form Responses 1'!$1:$1)-4),2,,TRUE,"Form Responses 1"))</f>
        <v>normalina630@gmail.com</v>
      </c>
      <c r="C273" s="68" t="str">
        <f ca="1">INDIRECT(ADDRESS(2+QUOTIENT(ROW()-2,COUNTA('Form Responses 1'!$1:$1)-4),3,,TRUE,"Form Responses 1"))</f>
        <v>Normalina</v>
      </c>
      <c r="D273" s="84">
        <f ca="1">INDIRECT(ADDRESS(2+QUOTIENT(ROW()-2,COUNTA('Form Responses 1'!$1:$1)-4),4,,TRUE,"Form Responses 1"))</f>
        <v>45041</v>
      </c>
      <c r="E273" s="85">
        <f ca="1" t="shared" si="0"/>
        <v>2</v>
      </c>
      <c r="F273" s="68" t="str">
        <f ca="1">IF(ISBLANK(A273)," ",INDIRECT(ADDRESS(1,5+MOD(ROW()-2,COUNTA('Form Responses 1'!$1:$1)-4),,TRUE,"Form Responses 1")))</f>
        <v>Gedung Balai Arkiologi Lt.1 [R. Kasubag TU]</v>
      </c>
      <c r="G273" s="68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1"/>
        <v>Gedung Balai Arkiologi Lt.1</v>
      </c>
      <c r="I273" s="86" t="str">
        <f ca="1" t="shared" si="271"/>
        <v>R. Kasubag TU</v>
      </c>
      <c r="J273" s="86" t="str">
        <f ca="1" t="shared" si="2"/>
        <v>CLEANING SERVICE</v>
      </c>
      <c r="K273" s="86">
        <f ca="1" t="array" ref="K273">IFERROR(INDEX(MASTER!B:B,MATCH(G273,MASTER!A:A,0))/100," ")</f>
        <v>0.95</v>
      </c>
      <c r="L273" s="68">
        <f ca="1" t="shared" si="3"/>
        <v>17</v>
      </c>
      <c r="M273" s="68" t="str">
        <f ca="1" t="shared" si="4"/>
        <v>2023 - WEEK 17</v>
      </c>
      <c r="N273" s="68" t="str">
        <f ca="1" t="shared" si="5"/>
        <v>2023 - MONTH 04</v>
      </c>
      <c r="O273" s="86">
        <f ca="1" t="shared" ref="O273:P273" si="286">IFERROR(AVERAGEIF(M:M,M273,$K:$K)," ")</f>
        <v>0.95</v>
      </c>
      <c r="P273" s="86">
        <f ca="1" t="shared" si="286"/>
        <v>0.950000000000001</v>
      </c>
      <c r="Q273" s="68" t="str">
        <f ca="1">IF(ISBLANK(A273)," ",IF(O273&gt;MASTER!$B$3/100,"SB",IF(O273&gt;MASTER!$B$4/100,"B",IF(O273&gt;MASTER!$B$5/100,"C","K"))))</f>
        <v>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83">
        <f ca="1">INDIRECT(ADDRESS(2+QUOTIENT(ROW()-2,COUNTA('Form Responses 1'!$1:$1)-4),1,,TRUE,"Form Responses 1"))</f>
        <v>45041.6196340162</v>
      </c>
      <c r="B274" s="68" t="str">
        <f ca="1">INDIRECT(ADDRESS(2+QUOTIENT(ROW()-2,COUNTA('Form Responses 1'!$1:$1)-4),2,,TRUE,"Form Responses 1"))</f>
        <v>normalina630@gmail.com</v>
      </c>
      <c r="C274" s="68" t="str">
        <f ca="1">INDIRECT(ADDRESS(2+QUOTIENT(ROW()-2,COUNTA('Form Responses 1'!$1:$1)-4),3,,TRUE,"Form Responses 1"))</f>
        <v>Normalina</v>
      </c>
      <c r="D274" s="84">
        <f ca="1">INDIRECT(ADDRESS(2+QUOTIENT(ROW()-2,COUNTA('Form Responses 1'!$1:$1)-4),4,,TRUE,"Form Responses 1"))</f>
        <v>45041</v>
      </c>
      <c r="E274" s="85">
        <f ca="1" t="shared" si="0"/>
        <v>2</v>
      </c>
      <c r="F274" s="68" t="str">
        <f ca="1">IF(ISBLANK(A274)," ",INDIRECT(ADDRESS(1,5+MOD(ROW()-2,COUNTA('Form Responses 1'!$1:$1)-4),,TRUE,"Form Responses 1")))</f>
        <v>Gedung Balai Arkiologi Lt.1 [R. Arsib]</v>
      </c>
      <c r="G274" s="68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1"/>
        <v>Gedung Balai Arkiologi Lt.1</v>
      </c>
      <c r="I274" s="86" t="str">
        <f ca="1" t="shared" si="271"/>
        <v>R. Arsib</v>
      </c>
      <c r="J274" s="86" t="str">
        <f ca="1" t="shared" si="2"/>
        <v>CLEANING SERVICE</v>
      </c>
      <c r="K274" s="86">
        <f ca="1" t="array" ref="K274">IFERROR(INDEX(MASTER!B:B,MATCH(G274,MASTER!A:A,0))/100," ")</f>
        <v>0.95</v>
      </c>
      <c r="L274" s="68">
        <f ca="1" t="shared" si="3"/>
        <v>17</v>
      </c>
      <c r="M274" s="68" t="str">
        <f ca="1" t="shared" si="4"/>
        <v>2023 - WEEK 17</v>
      </c>
      <c r="N274" s="68" t="str">
        <f ca="1" t="shared" si="5"/>
        <v>2023 - MONTH 04</v>
      </c>
      <c r="O274" s="86">
        <f ca="1" t="shared" ref="O274:P274" si="287">IFERROR(AVERAGEIF(M:M,M274,$K:$K)," ")</f>
        <v>0.95</v>
      </c>
      <c r="P274" s="86">
        <f ca="1" t="shared" si="287"/>
        <v>0.950000000000001</v>
      </c>
      <c r="Q274" s="68" t="str">
        <f ca="1">IF(ISBLANK(A274)," ",IF(O274&gt;MASTER!$B$3/100,"SB",IF(O274&gt;MASTER!$B$4/100,"B",IF(O274&gt;MASTER!$B$5/100,"C","K"))))</f>
        <v>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83">
        <f ca="1">INDIRECT(ADDRESS(2+QUOTIENT(ROW()-2,COUNTA('Form Responses 1'!$1:$1)-4),1,,TRUE,"Form Responses 1"))</f>
        <v>45041.6196340162</v>
      </c>
      <c r="B275" s="68" t="str">
        <f ca="1">INDIRECT(ADDRESS(2+QUOTIENT(ROW()-2,COUNTA('Form Responses 1'!$1:$1)-4),2,,TRUE,"Form Responses 1"))</f>
        <v>normalina630@gmail.com</v>
      </c>
      <c r="C275" s="68" t="str">
        <f ca="1">INDIRECT(ADDRESS(2+QUOTIENT(ROW()-2,COUNTA('Form Responses 1'!$1:$1)-4),3,,TRUE,"Form Responses 1"))</f>
        <v>Normalina</v>
      </c>
      <c r="D275" s="84">
        <f ca="1">INDIRECT(ADDRESS(2+QUOTIENT(ROW()-2,COUNTA('Form Responses 1'!$1:$1)-4),4,,TRUE,"Form Responses 1"))</f>
        <v>45041</v>
      </c>
      <c r="E275" s="85">
        <f ca="1" t="shared" si="0"/>
        <v>2</v>
      </c>
      <c r="F275" s="68" t="str">
        <f ca="1">IF(ISBLANK(A275)," ",INDIRECT(ADDRESS(1,5+MOD(ROW()-2,COUNTA('Form Responses 1'!$1:$1)-4),,TRUE,"Form Responses 1")))</f>
        <v>Gedung Balai Arkiologi Lt.1 [R. Arsib Keuangan]</v>
      </c>
      <c r="G275" s="68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1"/>
        <v>Gedung Balai Arkiologi Lt.1</v>
      </c>
      <c r="I275" s="86" t="str">
        <f ca="1" t="shared" si="271"/>
        <v>R. Arsib Keuangan</v>
      </c>
      <c r="J275" s="86" t="str">
        <f ca="1" t="shared" si="2"/>
        <v>CLEANING SERVICE</v>
      </c>
      <c r="K275" s="86">
        <f ca="1" t="array" ref="K275">IFERROR(INDEX(MASTER!B:B,MATCH(G275,MASTER!A:A,0))/100," ")</f>
        <v>0.95</v>
      </c>
      <c r="L275" s="68">
        <f ca="1" t="shared" si="3"/>
        <v>17</v>
      </c>
      <c r="M275" s="68" t="str">
        <f ca="1" t="shared" si="4"/>
        <v>2023 - WEEK 17</v>
      </c>
      <c r="N275" s="68" t="str">
        <f ca="1" t="shared" si="5"/>
        <v>2023 - MONTH 04</v>
      </c>
      <c r="O275" s="86">
        <f ca="1" t="shared" ref="O275:P275" si="288">IFERROR(AVERAGEIF(M:M,M275,$K:$K)," ")</f>
        <v>0.95</v>
      </c>
      <c r="P275" s="86">
        <f ca="1" t="shared" si="288"/>
        <v>0.950000000000001</v>
      </c>
      <c r="Q275" s="68" t="str">
        <f ca="1">IF(ISBLANK(A275)," ",IF(O275&gt;MASTER!$B$3/100,"SB",IF(O275&gt;MASTER!$B$4/100,"B",IF(O275&gt;MASTER!$B$5/100,"C","K"))))</f>
        <v>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83">
        <f ca="1">INDIRECT(ADDRESS(2+QUOTIENT(ROW()-2,COUNTA('Form Responses 1'!$1:$1)-4),1,,TRUE,"Form Responses 1"))</f>
        <v>45041.6196340162</v>
      </c>
      <c r="B276" s="68" t="str">
        <f ca="1">INDIRECT(ADDRESS(2+QUOTIENT(ROW()-2,COUNTA('Form Responses 1'!$1:$1)-4),2,,TRUE,"Form Responses 1"))</f>
        <v>normalina630@gmail.com</v>
      </c>
      <c r="C276" s="68" t="str">
        <f ca="1">INDIRECT(ADDRESS(2+QUOTIENT(ROW()-2,COUNTA('Form Responses 1'!$1:$1)-4),3,,TRUE,"Form Responses 1"))</f>
        <v>Normalina</v>
      </c>
      <c r="D276" s="84">
        <f ca="1">INDIRECT(ADDRESS(2+QUOTIENT(ROW()-2,COUNTA('Form Responses 1'!$1:$1)-4),4,,TRUE,"Form Responses 1"))</f>
        <v>45041</v>
      </c>
      <c r="E276" s="85">
        <f ca="1" t="shared" si="0"/>
        <v>2</v>
      </c>
      <c r="F276" s="68" t="str">
        <f ca="1">IF(ISBLANK(A276)," ",INDIRECT(ADDRESS(1,5+MOD(ROW()-2,COUNTA('Form Responses 1'!$1:$1)-4),,TRUE,"Form Responses 1")))</f>
        <v>Gedung Balai Arkiologi Lt.1 [R. Bendahara]</v>
      </c>
      <c r="G276" s="68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1"/>
        <v>Gedung Balai Arkiologi Lt.1</v>
      </c>
      <c r="I276" s="86" t="str">
        <f ca="1" t="shared" si="271"/>
        <v>R. Bendahara</v>
      </c>
      <c r="J276" s="86" t="str">
        <f ca="1" t="shared" si="2"/>
        <v>CLEANING SERVICE</v>
      </c>
      <c r="K276" s="86">
        <f ca="1" t="array" ref="K276">IFERROR(INDEX(MASTER!B:B,MATCH(G276,MASTER!A:A,0))/100," ")</f>
        <v>0.95</v>
      </c>
      <c r="L276" s="68">
        <f ca="1" t="shared" si="3"/>
        <v>17</v>
      </c>
      <c r="M276" s="68" t="str">
        <f ca="1" t="shared" si="4"/>
        <v>2023 - WEEK 17</v>
      </c>
      <c r="N276" s="68" t="str">
        <f ca="1" t="shared" si="5"/>
        <v>2023 - MONTH 04</v>
      </c>
      <c r="O276" s="86">
        <f ca="1" t="shared" ref="O276:P276" si="289">IFERROR(AVERAGEIF(M:M,M276,$K:$K)," ")</f>
        <v>0.95</v>
      </c>
      <c r="P276" s="86">
        <f ca="1" t="shared" si="289"/>
        <v>0.950000000000001</v>
      </c>
      <c r="Q276" s="68" t="str">
        <f ca="1">IF(ISBLANK(A276)," ",IF(O276&gt;MASTER!$B$3/100,"SB",IF(O276&gt;MASTER!$B$4/100,"B",IF(O276&gt;MASTER!$B$5/100,"C","K"))))</f>
        <v>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83">
        <f ca="1">INDIRECT(ADDRESS(2+QUOTIENT(ROW()-2,COUNTA('Form Responses 1'!$1:$1)-4),1,,TRUE,"Form Responses 1"))</f>
        <v>45041.6196340162</v>
      </c>
      <c r="B277" s="68" t="str">
        <f ca="1">INDIRECT(ADDRESS(2+QUOTIENT(ROW()-2,COUNTA('Form Responses 1'!$1:$1)-4),2,,TRUE,"Form Responses 1"))</f>
        <v>normalina630@gmail.com</v>
      </c>
      <c r="C277" s="68" t="str">
        <f ca="1">INDIRECT(ADDRESS(2+QUOTIENT(ROW()-2,COUNTA('Form Responses 1'!$1:$1)-4),3,,TRUE,"Form Responses 1"))</f>
        <v>Normalina</v>
      </c>
      <c r="D277" s="84">
        <f ca="1">INDIRECT(ADDRESS(2+QUOTIENT(ROW()-2,COUNTA('Form Responses 1'!$1:$1)-4),4,,TRUE,"Form Responses 1"))</f>
        <v>45041</v>
      </c>
      <c r="E277" s="85">
        <f ca="1" t="shared" si="0"/>
        <v>2</v>
      </c>
      <c r="F277" s="68" t="str">
        <f ca="1">IF(ISBLANK(A277)," ",INDIRECT(ADDRESS(1,5+MOD(ROW()-2,COUNTA('Form Responses 1'!$1:$1)-4),,TRUE,"Form Responses 1")))</f>
        <v>Gedung Balai Arkiologi Lt.1 [R. Perpustakaan]</v>
      </c>
      <c r="G277" s="68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1"/>
        <v>Gedung Balai Arkiologi Lt.1</v>
      </c>
      <c r="I277" s="86" t="str">
        <f ca="1" t="shared" si="271"/>
        <v>R. Perpustakaan</v>
      </c>
      <c r="J277" s="86" t="str">
        <f ca="1" t="shared" si="2"/>
        <v>CLEANING SERVICE</v>
      </c>
      <c r="K277" s="86">
        <f ca="1" t="array" ref="K277">IFERROR(INDEX(MASTER!B:B,MATCH(G277,MASTER!A:A,0))/100," ")</f>
        <v>0.95</v>
      </c>
      <c r="L277" s="68">
        <f ca="1" t="shared" si="3"/>
        <v>17</v>
      </c>
      <c r="M277" s="68" t="str">
        <f ca="1" t="shared" si="4"/>
        <v>2023 - WEEK 17</v>
      </c>
      <c r="N277" s="68" t="str">
        <f ca="1" t="shared" si="5"/>
        <v>2023 - MONTH 04</v>
      </c>
      <c r="O277" s="86">
        <f ca="1" t="shared" ref="O277:P277" si="290">IFERROR(AVERAGEIF(M:M,M277,$K:$K)," ")</f>
        <v>0.95</v>
      </c>
      <c r="P277" s="86">
        <f ca="1" t="shared" si="290"/>
        <v>0.950000000000001</v>
      </c>
      <c r="Q277" s="68" t="str">
        <f ca="1">IF(ISBLANK(A277)," ",IF(O277&gt;MASTER!$B$3/100,"SB",IF(O277&gt;MASTER!$B$4/100,"B",IF(O277&gt;MASTER!$B$5/100,"C","K"))))</f>
        <v>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83">
        <f ca="1">INDIRECT(ADDRESS(2+QUOTIENT(ROW()-2,COUNTA('Form Responses 1'!$1:$1)-4),1,,TRUE,"Form Responses 1"))</f>
        <v>45041.6196340162</v>
      </c>
      <c r="B278" s="68" t="str">
        <f ca="1">INDIRECT(ADDRESS(2+QUOTIENT(ROW()-2,COUNTA('Form Responses 1'!$1:$1)-4),2,,TRUE,"Form Responses 1"))</f>
        <v>normalina630@gmail.com</v>
      </c>
      <c r="C278" s="68" t="str">
        <f ca="1">INDIRECT(ADDRESS(2+QUOTIENT(ROW()-2,COUNTA('Form Responses 1'!$1:$1)-4),3,,TRUE,"Form Responses 1"))</f>
        <v>Normalina</v>
      </c>
      <c r="D278" s="84">
        <f ca="1">INDIRECT(ADDRESS(2+QUOTIENT(ROW()-2,COUNTA('Form Responses 1'!$1:$1)-4),4,,TRUE,"Form Responses 1"))</f>
        <v>45041</v>
      </c>
      <c r="E278" s="85">
        <f ca="1" t="shared" si="0"/>
        <v>2</v>
      </c>
      <c r="F278" s="68" t="str">
        <f ca="1">IF(ISBLANK(A278)," ",INDIRECT(ADDRESS(1,5+MOD(ROW()-2,COUNTA('Form Responses 1'!$1:$1)-4),,TRUE,"Form Responses 1")))</f>
        <v>Gedung Balai Arkiologi Lt.1 [R. Laktasi &amp; Daicare]</v>
      </c>
      <c r="G278" s="68" t="str">
        <f ca="1">IF(ISBLANK(A278)," ",INDIRECT(ADDRESS(MATCH(A278,'Form Responses 1'!A:A,0),5+MOD(ROW()-2,COUNTA('Form Responses 1'!$1:$1)-4),,TRUE,"Form Responses 1")))</f>
        <v>BAIK</v>
      </c>
      <c r="H278" s="86" t="str">
        <f ca="1" t="shared" si="1"/>
        <v>Gedung Balai Arkiologi Lt.1</v>
      </c>
      <c r="I278" s="86" t="str">
        <f ca="1" t="shared" si="271"/>
        <v>R. Laktasi &amp; Daicare</v>
      </c>
      <c r="J278" s="86" t="str">
        <f ca="1" t="shared" si="2"/>
        <v>CLEANING SERVICE</v>
      </c>
      <c r="K278" s="86">
        <f ca="1" t="array" ref="K278">IFERROR(INDEX(MASTER!B:B,MATCH(G278,MASTER!A:A,0))/100," ")</f>
        <v>0.95</v>
      </c>
      <c r="L278" s="68">
        <f ca="1" t="shared" si="3"/>
        <v>17</v>
      </c>
      <c r="M278" s="68" t="str">
        <f ca="1" t="shared" si="4"/>
        <v>2023 - WEEK 17</v>
      </c>
      <c r="N278" s="68" t="str">
        <f ca="1" t="shared" si="5"/>
        <v>2023 - MONTH 04</v>
      </c>
      <c r="O278" s="86">
        <f ca="1" t="shared" ref="O278:P278" si="291">IFERROR(AVERAGEIF(M:M,M278,$K:$K)," ")</f>
        <v>0.95</v>
      </c>
      <c r="P278" s="86">
        <f ca="1" t="shared" si="291"/>
        <v>0.950000000000001</v>
      </c>
      <c r="Q278" s="68" t="str">
        <f ca="1">IF(ISBLANK(A278)," ",IF(O278&gt;MASTER!$B$3/100,"SB",IF(O278&gt;MASTER!$B$4/100,"B",IF(O278&gt;MASTER!$B$5/100,"C","K"))))</f>
        <v>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83">
        <f ca="1">INDIRECT(ADDRESS(2+QUOTIENT(ROW()-2,COUNTA('Form Responses 1'!$1:$1)-4),1,,TRUE,"Form Responses 1"))</f>
        <v>45041.6196340162</v>
      </c>
      <c r="B279" s="68" t="str">
        <f ca="1">INDIRECT(ADDRESS(2+QUOTIENT(ROW()-2,COUNTA('Form Responses 1'!$1:$1)-4),2,,TRUE,"Form Responses 1"))</f>
        <v>normalina630@gmail.com</v>
      </c>
      <c r="C279" s="68" t="str">
        <f ca="1">INDIRECT(ADDRESS(2+QUOTIENT(ROW()-2,COUNTA('Form Responses 1'!$1:$1)-4),3,,TRUE,"Form Responses 1"))</f>
        <v>Normalina</v>
      </c>
      <c r="D279" s="84">
        <f ca="1">INDIRECT(ADDRESS(2+QUOTIENT(ROW()-2,COUNTA('Form Responses 1'!$1:$1)-4),4,,TRUE,"Form Responses 1"))</f>
        <v>45041</v>
      </c>
      <c r="E279" s="85">
        <f ca="1" t="shared" si="0"/>
        <v>2</v>
      </c>
      <c r="F279" s="68" t="str">
        <f ca="1">IF(ISBLANK(A279)," ",INDIRECT(ADDRESS(1,5+MOD(ROW()-2,COUNTA('Form Responses 1'!$1:$1)-4),,TRUE,"Form Responses 1")))</f>
        <v>Gedung Balai Arkiologi Lt.1 [R. Artepak]</v>
      </c>
      <c r="G279" s="68" t="str">
        <f ca="1">IF(ISBLANK(A279)," ",INDIRECT(ADDRESS(MATCH(A279,'Form Responses 1'!A:A,0),5+MOD(ROW()-2,COUNTA('Form Responses 1'!$1:$1)-4),,TRUE,"Form Responses 1")))</f>
        <v>BAIK</v>
      </c>
      <c r="H279" s="86" t="str">
        <f ca="1" t="shared" si="1"/>
        <v>Gedung Balai Arkiologi Lt.1</v>
      </c>
      <c r="I279" s="86" t="str">
        <f ca="1" t="shared" si="271"/>
        <v>R. Artepak</v>
      </c>
      <c r="J279" s="86" t="str">
        <f ca="1" t="shared" si="2"/>
        <v>CLEANING SERVICE</v>
      </c>
      <c r="K279" s="86">
        <f ca="1" t="array" ref="K279">IFERROR(INDEX(MASTER!B:B,MATCH(G279,MASTER!A:A,0))/100," ")</f>
        <v>0.95</v>
      </c>
      <c r="L279" s="68">
        <f ca="1" t="shared" si="3"/>
        <v>17</v>
      </c>
      <c r="M279" s="68" t="str">
        <f ca="1" t="shared" si="4"/>
        <v>2023 - WEEK 17</v>
      </c>
      <c r="N279" s="68" t="str">
        <f ca="1" t="shared" si="5"/>
        <v>2023 - MONTH 04</v>
      </c>
      <c r="O279" s="86">
        <f ca="1" t="shared" ref="O279:P279" si="292">IFERROR(AVERAGEIF(M:M,M279,$K:$K)," ")</f>
        <v>0.95</v>
      </c>
      <c r="P279" s="86">
        <f ca="1" t="shared" si="292"/>
        <v>0.950000000000001</v>
      </c>
      <c r="Q279" s="68" t="str">
        <f ca="1">IF(ISBLANK(A279)," ",IF(O279&gt;MASTER!$B$3/100,"SB",IF(O279&gt;MASTER!$B$4/100,"B",IF(O279&gt;MASTER!$B$5/100,"C","K"))))</f>
        <v>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83">
        <f ca="1">INDIRECT(ADDRESS(2+QUOTIENT(ROW()-2,COUNTA('Form Responses 1'!$1:$1)-4),1,,TRUE,"Form Responses 1"))</f>
        <v>45041.6196340162</v>
      </c>
      <c r="B280" s="68" t="str">
        <f ca="1">INDIRECT(ADDRESS(2+QUOTIENT(ROW()-2,COUNTA('Form Responses 1'!$1:$1)-4),2,,TRUE,"Form Responses 1"))</f>
        <v>normalina630@gmail.com</v>
      </c>
      <c r="C280" s="68" t="str">
        <f ca="1">INDIRECT(ADDRESS(2+QUOTIENT(ROW()-2,COUNTA('Form Responses 1'!$1:$1)-4),3,,TRUE,"Form Responses 1"))</f>
        <v>Normalina</v>
      </c>
      <c r="D280" s="84">
        <f ca="1">INDIRECT(ADDRESS(2+QUOTIENT(ROW()-2,COUNTA('Form Responses 1'!$1:$1)-4),4,,TRUE,"Form Responses 1"))</f>
        <v>45041</v>
      </c>
      <c r="E280" s="85">
        <f ca="1" t="shared" si="0"/>
        <v>2</v>
      </c>
      <c r="F280" s="68" t="str">
        <f ca="1">IF(ISBLANK(A280)," ",INDIRECT(ADDRESS(1,5+MOD(ROW()-2,COUNTA('Form Responses 1'!$1:$1)-4),,TRUE,"Form Responses 1")))</f>
        <v>Gedung Balai Arkiologi Lt.1 [R. Lap / Analis]</v>
      </c>
      <c r="G280" s="68" t="str">
        <f ca="1">IF(ISBLANK(A280)," ",INDIRECT(ADDRESS(MATCH(A280,'Form Responses 1'!A:A,0),5+MOD(ROW()-2,COUNTA('Form Responses 1'!$1:$1)-4),,TRUE,"Form Responses 1")))</f>
        <v>BAIK</v>
      </c>
      <c r="H280" s="86" t="str">
        <f ca="1" t="shared" si="1"/>
        <v>Gedung Balai Arkiologi Lt.1</v>
      </c>
      <c r="I280" s="86" t="str">
        <f ca="1" t="shared" si="271"/>
        <v>R. Lap / Analis</v>
      </c>
      <c r="J280" s="86" t="str">
        <f ca="1" t="shared" si="2"/>
        <v>CLEANING SERVICE</v>
      </c>
      <c r="K280" s="86">
        <f ca="1" t="array" ref="K280">IFERROR(INDEX(MASTER!B:B,MATCH(G280,MASTER!A:A,0))/100," ")</f>
        <v>0.95</v>
      </c>
      <c r="L280" s="68">
        <f ca="1" t="shared" si="3"/>
        <v>17</v>
      </c>
      <c r="M280" s="68" t="str">
        <f ca="1" t="shared" si="4"/>
        <v>2023 - WEEK 17</v>
      </c>
      <c r="N280" s="68" t="str">
        <f ca="1" t="shared" si="5"/>
        <v>2023 - MONTH 04</v>
      </c>
      <c r="O280" s="86">
        <f ca="1" t="shared" ref="O280:P280" si="293">IFERROR(AVERAGEIF(M:M,M280,$K:$K)," ")</f>
        <v>0.95</v>
      </c>
      <c r="P280" s="86">
        <f ca="1" t="shared" si="293"/>
        <v>0.950000000000001</v>
      </c>
      <c r="Q280" s="68" t="str">
        <f ca="1">IF(ISBLANK(A280)," ",IF(O280&gt;MASTER!$B$3/100,"SB",IF(O280&gt;MASTER!$B$4/100,"B",IF(O280&gt;MASTER!$B$5/100,"C","K"))))</f>
        <v>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83">
        <f ca="1">INDIRECT(ADDRESS(2+QUOTIENT(ROW()-2,COUNTA('Form Responses 1'!$1:$1)-4),1,,TRUE,"Form Responses 1"))</f>
        <v>45041.6196340162</v>
      </c>
      <c r="B281" s="68" t="str">
        <f ca="1">INDIRECT(ADDRESS(2+QUOTIENT(ROW()-2,COUNTA('Form Responses 1'!$1:$1)-4),2,,TRUE,"Form Responses 1"))</f>
        <v>normalina630@gmail.com</v>
      </c>
      <c r="C281" s="68" t="str">
        <f ca="1">INDIRECT(ADDRESS(2+QUOTIENT(ROW()-2,COUNTA('Form Responses 1'!$1:$1)-4),3,,TRUE,"Form Responses 1"))</f>
        <v>Normalina</v>
      </c>
      <c r="D281" s="84">
        <f ca="1">INDIRECT(ADDRESS(2+QUOTIENT(ROW()-2,COUNTA('Form Responses 1'!$1:$1)-4),4,,TRUE,"Form Responses 1"))</f>
        <v>45041</v>
      </c>
      <c r="E281" s="85">
        <f ca="1" t="shared" si="0"/>
        <v>2</v>
      </c>
      <c r="F281" s="68" t="str">
        <f ca="1">IF(ISBLANK(A281)," ",INDIRECT(ADDRESS(1,5+MOD(ROW()-2,COUNTA('Form Responses 1'!$1:$1)-4),,TRUE,"Form Responses 1")))</f>
        <v>Gedung Balai Arkiologi Lt.1 [Mushollah]</v>
      </c>
      <c r="G281" s="68" t="str">
        <f ca="1">IF(ISBLANK(A281)," ",INDIRECT(ADDRESS(MATCH(A281,'Form Responses 1'!A:A,0),5+MOD(ROW()-2,COUNTA('Form Responses 1'!$1:$1)-4),,TRUE,"Form Responses 1")))</f>
        <v>BAIK</v>
      </c>
      <c r="H281" s="86" t="str">
        <f ca="1" t="shared" si="1"/>
        <v>Gedung Balai Arkiologi Lt.1</v>
      </c>
      <c r="I281" s="86" t="str">
        <f ca="1" t="shared" si="271"/>
        <v>Mushollah</v>
      </c>
      <c r="J281" s="86" t="str">
        <f ca="1" t="shared" si="2"/>
        <v>CLEANING SERVICE</v>
      </c>
      <c r="K281" s="86">
        <f ca="1" t="array" ref="K281">IFERROR(INDEX(MASTER!B:B,MATCH(G281,MASTER!A:A,0))/100," ")</f>
        <v>0.95</v>
      </c>
      <c r="L281" s="68">
        <f ca="1" t="shared" si="3"/>
        <v>17</v>
      </c>
      <c r="M281" s="68" t="str">
        <f ca="1" t="shared" si="4"/>
        <v>2023 - WEEK 17</v>
      </c>
      <c r="N281" s="68" t="str">
        <f ca="1" t="shared" si="5"/>
        <v>2023 - MONTH 04</v>
      </c>
      <c r="O281" s="86">
        <f ca="1" t="shared" ref="O281:P281" si="294">IFERROR(AVERAGEIF(M:M,M281,$K:$K)," ")</f>
        <v>0.95</v>
      </c>
      <c r="P281" s="86">
        <f ca="1" t="shared" si="294"/>
        <v>0.950000000000001</v>
      </c>
      <c r="Q281" s="68" t="str">
        <f ca="1">IF(ISBLANK(A281)," ",IF(O281&gt;MASTER!$B$3/100,"SB",IF(O281&gt;MASTER!$B$4/100,"B",IF(O281&gt;MASTER!$B$5/100,"C","K"))))</f>
        <v>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83">
        <f ca="1">INDIRECT(ADDRESS(2+QUOTIENT(ROW()-2,COUNTA('Form Responses 1'!$1:$1)-4),1,,TRUE,"Form Responses 1"))</f>
        <v>45041.6196340162</v>
      </c>
      <c r="B282" s="68" t="str">
        <f ca="1">INDIRECT(ADDRESS(2+QUOTIENT(ROW()-2,COUNTA('Form Responses 1'!$1:$1)-4),2,,TRUE,"Form Responses 1"))</f>
        <v>normalina630@gmail.com</v>
      </c>
      <c r="C282" s="68" t="str">
        <f ca="1">INDIRECT(ADDRESS(2+QUOTIENT(ROW()-2,COUNTA('Form Responses 1'!$1:$1)-4),3,,TRUE,"Form Responses 1"))</f>
        <v>Normalina</v>
      </c>
      <c r="D282" s="84">
        <f ca="1">INDIRECT(ADDRESS(2+QUOTIENT(ROW()-2,COUNTA('Form Responses 1'!$1:$1)-4),4,,TRUE,"Form Responses 1"))</f>
        <v>45041</v>
      </c>
      <c r="E282" s="85">
        <f ca="1" t="shared" si="0"/>
        <v>2</v>
      </c>
      <c r="F282" s="68" t="str">
        <f ca="1">IF(ISBLANK(A282)," ",INDIRECT(ADDRESS(1,5+MOD(ROW()-2,COUNTA('Form Responses 1'!$1:$1)-4),,TRUE,"Form Responses 1")))</f>
        <v>Gedung Balai Arkiologi Lt.1 [Pantry]</v>
      </c>
      <c r="G282" s="68" t="str">
        <f ca="1">IF(ISBLANK(A282)," ",INDIRECT(ADDRESS(MATCH(A282,'Form Responses 1'!A:A,0),5+MOD(ROW()-2,COUNTA('Form Responses 1'!$1:$1)-4),,TRUE,"Form Responses 1")))</f>
        <v>BAIK</v>
      </c>
      <c r="H282" s="86" t="str">
        <f ca="1" t="shared" si="1"/>
        <v>Gedung Balai Arkiologi Lt.1</v>
      </c>
      <c r="I282" s="86" t="str">
        <f ca="1" t="shared" si="271"/>
        <v>Pantry</v>
      </c>
      <c r="J282" s="86" t="str">
        <f ca="1" t="shared" si="2"/>
        <v>CLEANING SERVICE</v>
      </c>
      <c r="K282" s="86">
        <f ca="1" t="array" ref="K282">IFERROR(INDEX(MASTER!B:B,MATCH(G282,MASTER!A:A,0))/100," ")</f>
        <v>0.95</v>
      </c>
      <c r="L282" s="68">
        <f ca="1" t="shared" si="3"/>
        <v>17</v>
      </c>
      <c r="M282" s="68" t="str">
        <f ca="1" t="shared" si="4"/>
        <v>2023 - WEEK 17</v>
      </c>
      <c r="N282" s="68" t="str">
        <f ca="1" t="shared" si="5"/>
        <v>2023 - MONTH 04</v>
      </c>
      <c r="O282" s="86">
        <f ca="1" t="shared" ref="O282:P282" si="295">IFERROR(AVERAGEIF(M:M,M282,$K:$K)," ")</f>
        <v>0.95</v>
      </c>
      <c r="P282" s="86">
        <f ca="1" t="shared" si="295"/>
        <v>0.950000000000001</v>
      </c>
      <c r="Q282" s="68" t="str">
        <f ca="1">IF(ISBLANK(A282)," ",IF(O282&gt;MASTER!$B$3/100,"SB",IF(O282&gt;MASTER!$B$4/100,"B",IF(O282&gt;MASTER!$B$5/100,"C","K"))))</f>
        <v>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83">
        <f ca="1">INDIRECT(ADDRESS(2+QUOTIENT(ROW()-2,COUNTA('Form Responses 1'!$1:$1)-4),1,,TRUE,"Form Responses 1"))</f>
        <v>45041.6196340162</v>
      </c>
      <c r="B283" s="68" t="str">
        <f ca="1">INDIRECT(ADDRESS(2+QUOTIENT(ROW()-2,COUNTA('Form Responses 1'!$1:$1)-4),2,,TRUE,"Form Responses 1"))</f>
        <v>normalina630@gmail.com</v>
      </c>
      <c r="C283" s="68" t="str">
        <f ca="1">INDIRECT(ADDRESS(2+QUOTIENT(ROW()-2,COUNTA('Form Responses 1'!$1:$1)-4),3,,TRUE,"Form Responses 1"))</f>
        <v>Normalina</v>
      </c>
      <c r="D283" s="84">
        <f ca="1">INDIRECT(ADDRESS(2+QUOTIENT(ROW()-2,COUNTA('Form Responses 1'!$1:$1)-4),4,,TRUE,"Form Responses 1"))</f>
        <v>45041</v>
      </c>
      <c r="E283" s="85">
        <f ca="1" t="shared" si="0"/>
        <v>2</v>
      </c>
      <c r="F283" s="68" t="str">
        <f ca="1">IF(ISBLANK(A283)," ",INDIRECT(ADDRESS(1,5+MOD(ROW()-2,COUNTA('Form Responses 1'!$1:$1)-4),,TRUE,"Form Responses 1")))</f>
        <v>Gedung Balai Arkiologi Lt.1 [Toilet Pria / Wanita &amp; Disabilitas]</v>
      </c>
      <c r="G283" s="68" t="str">
        <f ca="1">IF(ISBLANK(A283)," ",INDIRECT(ADDRESS(MATCH(A283,'Form Responses 1'!A:A,0),5+MOD(ROW()-2,COUNTA('Form Responses 1'!$1:$1)-4),,TRUE,"Form Responses 1")))</f>
        <v>BAIK</v>
      </c>
      <c r="H283" s="86" t="str">
        <f ca="1" t="shared" si="1"/>
        <v>Gedung Balai Arkiologi Lt.1</v>
      </c>
      <c r="I283" s="86" t="str">
        <f ca="1" t="shared" si="271"/>
        <v>Toilet Pria / Wanita &amp; Disabilitas</v>
      </c>
      <c r="J283" s="86" t="str">
        <f ca="1" t="shared" si="2"/>
        <v>CLEANING SERVICE</v>
      </c>
      <c r="K283" s="86">
        <f ca="1" t="array" ref="K283">IFERROR(INDEX(MASTER!B:B,MATCH(G283,MASTER!A:A,0))/100," ")</f>
        <v>0.95</v>
      </c>
      <c r="L283" s="68">
        <f ca="1" t="shared" si="3"/>
        <v>17</v>
      </c>
      <c r="M283" s="68" t="str">
        <f ca="1" t="shared" si="4"/>
        <v>2023 - WEEK 17</v>
      </c>
      <c r="N283" s="68" t="str">
        <f ca="1" t="shared" si="5"/>
        <v>2023 - MONTH 04</v>
      </c>
      <c r="O283" s="86">
        <f ca="1" t="shared" ref="O283:P283" si="296">IFERROR(AVERAGEIF(M:M,M283,$K:$K)," ")</f>
        <v>0.95</v>
      </c>
      <c r="P283" s="86">
        <f ca="1" t="shared" si="296"/>
        <v>0.950000000000001</v>
      </c>
      <c r="Q283" s="68" t="str">
        <f ca="1">IF(ISBLANK(A283)," ",IF(O283&gt;MASTER!$B$3/100,"SB",IF(O283&gt;MASTER!$B$4/100,"B",IF(O283&gt;MASTER!$B$5/100,"C","K"))))</f>
        <v>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83">
        <f ca="1">INDIRECT(ADDRESS(2+QUOTIENT(ROW()-2,COUNTA('Form Responses 1'!$1:$1)-4),1,,TRUE,"Form Responses 1"))</f>
        <v>45041.6196340162</v>
      </c>
      <c r="B284" s="68" t="str">
        <f ca="1">INDIRECT(ADDRESS(2+QUOTIENT(ROW()-2,COUNTA('Form Responses 1'!$1:$1)-4),2,,TRUE,"Form Responses 1"))</f>
        <v>normalina630@gmail.com</v>
      </c>
      <c r="C284" s="68" t="str">
        <f ca="1">INDIRECT(ADDRESS(2+QUOTIENT(ROW()-2,COUNTA('Form Responses 1'!$1:$1)-4),3,,TRUE,"Form Responses 1"))</f>
        <v>Normalina</v>
      </c>
      <c r="D284" s="84">
        <f ca="1">INDIRECT(ADDRESS(2+QUOTIENT(ROW()-2,COUNTA('Form Responses 1'!$1:$1)-4),4,,TRUE,"Form Responses 1"))</f>
        <v>45041</v>
      </c>
      <c r="E284" s="85">
        <f ca="1" t="shared" si="0"/>
        <v>2</v>
      </c>
      <c r="F284" s="68" t="str">
        <f ca="1">IF(ISBLANK(A284)," ",INDIRECT(ADDRESS(1,5+MOD(ROW()-2,COUNTA('Form Responses 1'!$1:$1)-4),,TRUE,"Form Responses 1")))</f>
        <v>Halaman [Taman ]</v>
      </c>
      <c r="G284" s="68" t="str">
        <f ca="1">IF(ISBLANK(A284)," ",INDIRECT(ADDRESS(MATCH(A284,'Form Responses 1'!A:A,0),5+MOD(ROW()-2,COUNTA('Form Responses 1'!$1:$1)-4),,TRUE,"Form Responses 1")))</f>
        <v>BAIK</v>
      </c>
      <c r="H284" s="86" t="str">
        <f ca="1" t="shared" si="1"/>
        <v>Halaman</v>
      </c>
      <c r="I284" s="86" t="str">
        <f ca="1" t="shared" si="271"/>
        <v>Taman </v>
      </c>
      <c r="J284" s="86" t="str">
        <f ca="1" t="shared" si="2"/>
        <v>CLEANING SERVICE</v>
      </c>
      <c r="K284" s="86">
        <f ca="1" t="array" ref="K284">IFERROR(INDEX(MASTER!B:B,MATCH(G284,MASTER!A:A,0))/100," ")</f>
        <v>0.95</v>
      </c>
      <c r="L284" s="68">
        <f ca="1" t="shared" si="3"/>
        <v>17</v>
      </c>
      <c r="M284" s="68" t="str">
        <f ca="1" t="shared" si="4"/>
        <v>2023 - WEEK 17</v>
      </c>
      <c r="N284" s="68" t="str">
        <f ca="1" t="shared" si="5"/>
        <v>2023 - MONTH 04</v>
      </c>
      <c r="O284" s="86">
        <f ca="1" t="shared" ref="O284:P284" si="297">IFERROR(AVERAGEIF(M:M,M284,$K:$K)," ")</f>
        <v>0.95</v>
      </c>
      <c r="P284" s="86">
        <f ca="1" t="shared" si="297"/>
        <v>0.950000000000001</v>
      </c>
      <c r="Q284" s="68" t="str">
        <f ca="1">IF(ISBLANK(A284)," ",IF(O284&gt;MASTER!$B$3/100,"SB",IF(O284&gt;MASTER!$B$4/100,"B",IF(O284&gt;MASTER!$B$5/100,"C","K"))))</f>
        <v>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83">
        <f ca="1">INDIRECT(ADDRESS(2+QUOTIENT(ROW()-2,COUNTA('Form Responses 1'!$1:$1)-4),1,,TRUE,"Form Responses 1"))</f>
        <v>45041.6196340162</v>
      </c>
      <c r="B285" s="68" t="str">
        <f ca="1">INDIRECT(ADDRESS(2+QUOTIENT(ROW()-2,COUNTA('Form Responses 1'!$1:$1)-4),2,,TRUE,"Form Responses 1"))</f>
        <v>normalina630@gmail.com</v>
      </c>
      <c r="C285" s="68" t="str">
        <f ca="1">INDIRECT(ADDRESS(2+QUOTIENT(ROW()-2,COUNTA('Form Responses 1'!$1:$1)-4),3,,TRUE,"Form Responses 1"))</f>
        <v>Normalina</v>
      </c>
      <c r="D285" s="84">
        <f ca="1">INDIRECT(ADDRESS(2+QUOTIENT(ROW()-2,COUNTA('Form Responses 1'!$1:$1)-4),4,,TRUE,"Form Responses 1"))</f>
        <v>45041</v>
      </c>
      <c r="E285" s="85">
        <f ca="1" t="shared" si="0"/>
        <v>2</v>
      </c>
      <c r="F285" s="68" t="str">
        <f ca="1">IF(ISBLANK(A285)," ",INDIRECT(ADDRESS(1,5+MOD(ROW()-2,COUNTA('Form Responses 1'!$1:$1)-4),,TRUE,"Form Responses 1")))</f>
        <v>Halaman [Parkir Motor ]</v>
      </c>
      <c r="G285" s="68" t="str">
        <f ca="1">IF(ISBLANK(A285)," ",INDIRECT(ADDRESS(MATCH(A285,'Form Responses 1'!A:A,0),5+MOD(ROW()-2,COUNTA('Form Responses 1'!$1:$1)-4),,TRUE,"Form Responses 1")))</f>
        <v>BAIK</v>
      </c>
      <c r="H285" s="86" t="str">
        <f ca="1" t="shared" si="1"/>
        <v>Halaman</v>
      </c>
      <c r="I285" s="86" t="str">
        <f ca="1" t="shared" si="271"/>
        <v>Parkir Motor </v>
      </c>
      <c r="J285" s="86" t="str">
        <f ca="1" t="shared" si="2"/>
        <v>CLEANING SERVICE</v>
      </c>
      <c r="K285" s="86">
        <f ca="1" t="array" ref="K285">IFERROR(INDEX(MASTER!B:B,MATCH(G285,MASTER!A:A,0))/100," ")</f>
        <v>0.95</v>
      </c>
      <c r="L285" s="68">
        <f ca="1" t="shared" si="3"/>
        <v>17</v>
      </c>
      <c r="M285" s="68" t="str">
        <f ca="1" t="shared" si="4"/>
        <v>2023 - WEEK 17</v>
      </c>
      <c r="N285" s="68" t="str">
        <f ca="1" t="shared" si="5"/>
        <v>2023 - MONTH 04</v>
      </c>
      <c r="O285" s="86">
        <f ca="1" t="shared" ref="O285:P285" si="298">IFERROR(AVERAGEIF(M:M,M285,$K:$K)," ")</f>
        <v>0.95</v>
      </c>
      <c r="P285" s="86">
        <f ca="1" t="shared" si="298"/>
        <v>0.950000000000001</v>
      </c>
      <c r="Q285" s="68" t="str">
        <f ca="1">IF(ISBLANK(A285)," ",IF(O285&gt;MASTER!$B$3/100,"SB",IF(O285&gt;MASTER!$B$4/100,"B",IF(O285&gt;MASTER!$B$5/100,"C","K"))))</f>
        <v>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83">
        <f ca="1">INDIRECT(ADDRESS(2+QUOTIENT(ROW()-2,COUNTA('Form Responses 1'!$1:$1)-4),1,,TRUE,"Form Responses 1"))</f>
        <v>45041.6196340162</v>
      </c>
      <c r="B286" s="68" t="str">
        <f ca="1">INDIRECT(ADDRESS(2+QUOTIENT(ROW()-2,COUNTA('Form Responses 1'!$1:$1)-4),2,,TRUE,"Form Responses 1"))</f>
        <v>normalina630@gmail.com</v>
      </c>
      <c r="C286" s="68" t="str">
        <f ca="1">INDIRECT(ADDRESS(2+QUOTIENT(ROW()-2,COUNTA('Form Responses 1'!$1:$1)-4),3,,TRUE,"Form Responses 1"))</f>
        <v>Normalina</v>
      </c>
      <c r="D286" s="84">
        <f ca="1">INDIRECT(ADDRESS(2+QUOTIENT(ROW()-2,COUNTA('Form Responses 1'!$1:$1)-4),4,,TRUE,"Form Responses 1"))</f>
        <v>45041</v>
      </c>
      <c r="E286" s="85">
        <f ca="1" t="shared" si="0"/>
        <v>2</v>
      </c>
      <c r="F286" s="68" t="str">
        <f ca="1">IF(ISBLANK(A286)," ",INDIRECT(ADDRESS(1,5+MOD(ROW()-2,COUNTA('Form Responses 1'!$1:$1)-4),,TRUE,"Form Responses 1")))</f>
        <v>Halaman [Parkir Mobil]</v>
      </c>
      <c r="G286" s="68" t="str">
        <f ca="1">IF(ISBLANK(A286)," ",INDIRECT(ADDRESS(MATCH(A286,'Form Responses 1'!A:A,0),5+MOD(ROW()-2,COUNTA('Form Responses 1'!$1:$1)-4),,TRUE,"Form Responses 1")))</f>
        <v>BAIK</v>
      </c>
      <c r="H286" s="86" t="str">
        <f ca="1" t="shared" si="1"/>
        <v>Halaman</v>
      </c>
      <c r="I286" s="86" t="str">
        <f ca="1" t="shared" si="271"/>
        <v>Parkir Mobil</v>
      </c>
      <c r="J286" s="86" t="str">
        <f ca="1" t="shared" si="2"/>
        <v>CLEANING SERVICE</v>
      </c>
      <c r="K286" s="86">
        <f ca="1" t="array" ref="K286">IFERROR(INDEX(MASTER!B:B,MATCH(G286,MASTER!A:A,0))/100," ")</f>
        <v>0.95</v>
      </c>
      <c r="L286" s="68">
        <f ca="1" t="shared" si="3"/>
        <v>17</v>
      </c>
      <c r="M286" s="68" t="str">
        <f ca="1" t="shared" si="4"/>
        <v>2023 - WEEK 17</v>
      </c>
      <c r="N286" s="68" t="str">
        <f ca="1" t="shared" si="5"/>
        <v>2023 - MONTH 04</v>
      </c>
      <c r="O286" s="86">
        <f ca="1" t="shared" ref="O286:P286" si="299">IFERROR(AVERAGEIF(M:M,M286,$K:$K)," ")</f>
        <v>0.95</v>
      </c>
      <c r="P286" s="86">
        <f ca="1" t="shared" si="299"/>
        <v>0.950000000000001</v>
      </c>
      <c r="Q286" s="68" t="str">
        <f ca="1">IF(ISBLANK(A286)," ",IF(O286&gt;MASTER!$B$3/100,"SB",IF(O286&gt;MASTER!$B$4/100,"B",IF(O286&gt;MASTER!$B$5/100,"C","K"))))</f>
        <v>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83">
        <f ca="1">INDIRECT(ADDRESS(2+QUOTIENT(ROW()-2,COUNTA('Form Responses 1'!$1:$1)-4),1,,TRUE,"Form Responses 1"))</f>
        <v>45041.6196340162</v>
      </c>
      <c r="B287" s="68" t="str">
        <f ca="1">INDIRECT(ADDRESS(2+QUOTIENT(ROW()-2,COUNTA('Form Responses 1'!$1:$1)-4),2,,TRUE,"Form Responses 1"))</f>
        <v>normalina630@gmail.com</v>
      </c>
      <c r="C287" s="68" t="str">
        <f ca="1">INDIRECT(ADDRESS(2+QUOTIENT(ROW()-2,COUNTA('Form Responses 1'!$1:$1)-4),3,,TRUE,"Form Responses 1"))</f>
        <v>Normalina</v>
      </c>
      <c r="D287" s="84">
        <f ca="1">INDIRECT(ADDRESS(2+QUOTIENT(ROW()-2,COUNTA('Form Responses 1'!$1:$1)-4),4,,TRUE,"Form Responses 1"))</f>
        <v>45041</v>
      </c>
      <c r="E287" s="85">
        <f ca="1" t="shared" si="0"/>
        <v>2</v>
      </c>
      <c r="F287" s="68" t="str">
        <f ca="1">IF(ISBLANK(A287)," ",INDIRECT(ADDRESS(1,5+MOD(ROW()-2,COUNTA('Form Responses 1'!$1:$1)-4),,TRUE,"Form Responses 1")))</f>
        <v>Halaman [Halaman depan]</v>
      </c>
      <c r="G287" s="68" t="str">
        <f ca="1">IF(ISBLANK(A287)," ",INDIRECT(ADDRESS(MATCH(A287,'Form Responses 1'!A:A,0),5+MOD(ROW()-2,COUNTA('Form Responses 1'!$1:$1)-4),,TRUE,"Form Responses 1")))</f>
        <v>BAIK</v>
      </c>
      <c r="H287" s="86" t="str">
        <f ca="1" t="shared" si="1"/>
        <v>Halaman</v>
      </c>
      <c r="I287" s="86" t="str">
        <f ca="1" t="shared" si="271"/>
        <v>Halaman depan</v>
      </c>
      <c r="J287" s="86" t="str">
        <f ca="1" t="shared" si="2"/>
        <v>CLEANING SERVICE</v>
      </c>
      <c r="K287" s="86">
        <f ca="1" t="array" ref="K287">IFERROR(INDEX(MASTER!B:B,MATCH(G287,MASTER!A:A,0))/100," ")</f>
        <v>0.95</v>
      </c>
      <c r="L287" s="68">
        <f ca="1" t="shared" si="3"/>
        <v>17</v>
      </c>
      <c r="M287" s="68" t="str">
        <f ca="1" t="shared" si="4"/>
        <v>2023 - WEEK 17</v>
      </c>
      <c r="N287" s="68" t="str">
        <f ca="1" t="shared" si="5"/>
        <v>2023 - MONTH 04</v>
      </c>
      <c r="O287" s="86">
        <f ca="1" t="shared" ref="O287:P287" si="300">IFERROR(AVERAGEIF(M:M,M287,$K:$K)," ")</f>
        <v>0.95</v>
      </c>
      <c r="P287" s="86">
        <f ca="1" t="shared" si="300"/>
        <v>0.950000000000001</v>
      </c>
      <c r="Q287" s="68" t="str">
        <f ca="1">IF(ISBLANK(A287)," ",IF(O287&gt;MASTER!$B$3/100,"SB",IF(O287&gt;MASTER!$B$4/100,"B",IF(O287&gt;MASTER!$B$5/100,"C","K"))))</f>
        <v>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83">
        <f ca="1">INDIRECT(ADDRESS(2+QUOTIENT(ROW()-2,COUNTA('Form Responses 1'!$1:$1)-4),1,,TRUE,"Form Responses 1"))</f>
        <v>45041.6196340162</v>
      </c>
      <c r="B288" s="68" t="str">
        <f ca="1">INDIRECT(ADDRESS(2+QUOTIENT(ROW()-2,COUNTA('Form Responses 1'!$1:$1)-4),2,,TRUE,"Form Responses 1"))</f>
        <v>normalina630@gmail.com</v>
      </c>
      <c r="C288" s="68" t="str">
        <f ca="1">INDIRECT(ADDRESS(2+QUOTIENT(ROW()-2,COUNTA('Form Responses 1'!$1:$1)-4),3,,TRUE,"Form Responses 1"))</f>
        <v>Normalina</v>
      </c>
      <c r="D288" s="84">
        <f ca="1">INDIRECT(ADDRESS(2+QUOTIENT(ROW()-2,COUNTA('Form Responses 1'!$1:$1)-4),4,,TRUE,"Form Responses 1"))</f>
        <v>45041</v>
      </c>
      <c r="E288" s="85">
        <f ca="1" t="shared" si="0"/>
        <v>2</v>
      </c>
      <c r="F288" s="68" t="str">
        <f ca="1">IF(ISBLANK(A288)," ",INDIRECT(ADDRESS(1,5+MOD(ROW()-2,COUNTA('Form Responses 1'!$1:$1)-4),,TRUE,"Form Responses 1")))</f>
        <v>Halaman [ samping dan belakang]</v>
      </c>
      <c r="G288" s="68" t="str">
        <f ca="1">IF(ISBLANK(A288)," ",INDIRECT(ADDRESS(MATCH(A288,'Form Responses 1'!A:A,0),5+MOD(ROW()-2,COUNTA('Form Responses 1'!$1:$1)-4),,TRUE,"Form Responses 1")))</f>
        <v>BAIK</v>
      </c>
      <c r="H288" s="86" t="str">
        <f ca="1" t="shared" si="1"/>
        <v>Halaman</v>
      </c>
      <c r="I288" s="86" t="str">
        <f ca="1" t="shared" si="271"/>
        <v> samping dan belakang</v>
      </c>
      <c r="J288" s="86" t="str">
        <f ca="1" t="shared" si="2"/>
        <v>CLEANING SERVICE</v>
      </c>
      <c r="K288" s="86">
        <f ca="1" t="array" ref="K288">IFERROR(INDEX(MASTER!B:B,MATCH(G288,MASTER!A:A,0))/100," ")</f>
        <v>0.95</v>
      </c>
      <c r="L288" s="68">
        <f ca="1" t="shared" si="3"/>
        <v>17</v>
      </c>
      <c r="M288" s="68" t="str">
        <f ca="1" t="shared" si="4"/>
        <v>2023 - WEEK 17</v>
      </c>
      <c r="N288" s="68" t="str">
        <f ca="1" t="shared" si="5"/>
        <v>2023 - MONTH 04</v>
      </c>
      <c r="O288" s="86">
        <f ca="1" t="shared" ref="O288:P288" si="301">IFERROR(AVERAGEIF(M:M,M288,$K:$K)," ")</f>
        <v>0.95</v>
      </c>
      <c r="P288" s="86">
        <f ca="1" t="shared" si="301"/>
        <v>0.950000000000001</v>
      </c>
      <c r="Q288" s="68" t="str">
        <f ca="1">IF(ISBLANK(A288)," ",IF(O288&gt;MASTER!$B$3/100,"SB",IF(O288&gt;MASTER!$B$4/100,"B",IF(O288&gt;MASTER!$B$5/100,"C","K"))))</f>
        <v>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83">
        <f ca="1">INDIRECT(ADDRESS(2+QUOTIENT(ROW()-2,COUNTA('Form Responses 1'!$1:$1)-4),1,,TRUE,"Form Responses 1"))</f>
        <v>45041.6196340162</v>
      </c>
      <c r="B289" s="68" t="str">
        <f ca="1">INDIRECT(ADDRESS(2+QUOTIENT(ROW()-2,COUNTA('Form Responses 1'!$1:$1)-4),2,,TRUE,"Form Responses 1"))</f>
        <v>normalina630@gmail.com</v>
      </c>
      <c r="C289" s="68" t="str">
        <f ca="1">INDIRECT(ADDRESS(2+QUOTIENT(ROW()-2,COUNTA('Form Responses 1'!$1:$1)-4),3,,TRUE,"Form Responses 1"))</f>
        <v>Normalina</v>
      </c>
      <c r="D289" s="84">
        <f ca="1">INDIRECT(ADDRESS(2+QUOTIENT(ROW()-2,COUNTA('Form Responses 1'!$1:$1)-4),4,,TRUE,"Form Responses 1"))</f>
        <v>45041</v>
      </c>
      <c r="E289" s="85">
        <f ca="1" t="shared" si="0"/>
        <v>2</v>
      </c>
      <c r="F289" s="68" t="str">
        <f ca="1">IF(ISBLANK(A289)," ",INDIRECT(ADDRESS(1,5+MOD(ROW()-2,COUNTA('Form Responses 1'!$1:$1)-4),,TRUE,"Form Responses 1")))</f>
        <v>Halaman [TPS]</v>
      </c>
      <c r="G289" s="68" t="str">
        <f ca="1">IF(ISBLANK(A289)," ",INDIRECT(ADDRESS(MATCH(A289,'Form Responses 1'!A:A,0),5+MOD(ROW()-2,COUNTA('Form Responses 1'!$1:$1)-4),,TRUE,"Form Responses 1")))</f>
        <v>BAIK</v>
      </c>
      <c r="H289" s="86" t="str">
        <f ca="1" t="shared" si="1"/>
        <v>Halaman</v>
      </c>
      <c r="I289" s="86" t="str">
        <f ca="1" t="shared" si="271"/>
        <v>TPS</v>
      </c>
      <c r="J289" s="86" t="str">
        <f ca="1" t="shared" si="2"/>
        <v>CLEANING SERVICE</v>
      </c>
      <c r="K289" s="86">
        <f ca="1" t="array" ref="K289">IFERROR(INDEX(MASTER!B:B,MATCH(G289,MASTER!A:A,0))/100," ")</f>
        <v>0.95</v>
      </c>
      <c r="L289" s="68">
        <f ca="1" t="shared" si="3"/>
        <v>17</v>
      </c>
      <c r="M289" s="68" t="str">
        <f ca="1" t="shared" si="4"/>
        <v>2023 - WEEK 17</v>
      </c>
      <c r="N289" s="68" t="str">
        <f ca="1" t="shared" si="5"/>
        <v>2023 - MONTH 04</v>
      </c>
      <c r="O289" s="86">
        <f ca="1" t="shared" ref="O289:P289" si="302">IFERROR(AVERAGEIF(M:M,M289,$K:$K)," ")</f>
        <v>0.95</v>
      </c>
      <c r="P289" s="86">
        <f ca="1" t="shared" si="302"/>
        <v>0.950000000000001</v>
      </c>
      <c r="Q289" s="68" t="str">
        <f ca="1">IF(ISBLANK(A289)," ",IF(O289&gt;MASTER!$B$3/100,"SB",IF(O289&gt;MASTER!$B$4/100,"B",IF(O289&gt;MASTER!$B$5/100,"C","K"))))</f>
        <v>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83">
        <f ca="1">INDIRECT(ADDRESS(2+QUOTIENT(ROW()-2,COUNTA('Form Responses 1'!$1:$1)-4),1,,TRUE,"Form Responses 1"))</f>
        <v>45072.5173868287</v>
      </c>
      <c r="B290" s="68" t="str">
        <f ca="1">INDIRECT(ADDRESS(2+QUOTIENT(ROW()-2,COUNTA('Form Responses 1'!$1:$1)-4),2,,TRUE,"Form Responses 1"))</f>
        <v>normalina630@gmail.com</v>
      </c>
      <c r="C290" s="68" t="str">
        <f ca="1">INDIRECT(ADDRESS(2+QUOTIENT(ROW()-2,COUNTA('Form Responses 1'!$1:$1)-4),3,,TRUE,"Form Responses 1"))</f>
        <v>Normalina</v>
      </c>
      <c r="D290" s="84">
        <f ca="1">INDIRECT(ADDRESS(2+QUOTIENT(ROW()-2,COUNTA('Form Responses 1'!$1:$1)-4),4,,TRUE,"Form Responses 1"))</f>
        <v>45072</v>
      </c>
      <c r="E290" s="85">
        <f ca="1" t="shared" si="0"/>
        <v>5</v>
      </c>
      <c r="F290" s="68" t="str">
        <f ca="1">IF(ISBLANK(A290)," ",INDIRECT(ADDRESS(1,5+MOD(ROW()-2,COUNTA('Form Responses 1'!$1:$1)-4),,TRUE,"Form Responses 1")))</f>
        <v>Security [Security Functions]</v>
      </c>
      <c r="G290" s="68" t="str">
        <f ca="1">IF(ISBLANK(A290)," ",INDIRECT(ADDRESS(MATCH(A290,'Form Responses 1'!A:A,0),5+MOD(ROW()-2,COUNTA('Form Responses 1'!$1:$1)-4),,TRUE,"Form Responses 1")))</f>
        <v>BAIK</v>
      </c>
      <c r="H290" s="86" t="str">
        <f ca="1" t="shared" si="1"/>
        <v>Security</v>
      </c>
      <c r="I290" s="86" t="str">
        <f ca="1" t="shared" si="271"/>
        <v>Security Functions</v>
      </c>
      <c r="J290" s="86" t="str">
        <f ca="1" t="shared" si="2"/>
        <v>SECURITY SERVICE</v>
      </c>
      <c r="K290" s="86">
        <f ca="1" t="array" ref="K290">IFERROR(INDEX(MASTER!B:B,MATCH(G290,MASTER!A:A,0))/100," ")</f>
        <v>0.95</v>
      </c>
      <c r="L290" s="68">
        <f ca="1" t="shared" si="3"/>
        <v>21</v>
      </c>
      <c r="M290" s="68" t="str">
        <f ca="1" t="shared" si="4"/>
        <v>2023 - WEEK 21</v>
      </c>
      <c r="N290" s="68" t="str">
        <f ca="1" t="shared" si="5"/>
        <v>2023 - MONTH 05</v>
      </c>
      <c r="O290" s="86">
        <f ca="1" t="shared" ref="O290:P290" si="303">IFERROR(AVERAGEIF(M:M,M290,$K:$K)," ")</f>
        <v>0.95</v>
      </c>
      <c r="P290" s="86">
        <f ca="1" t="shared" si="303"/>
        <v>0.95</v>
      </c>
      <c r="Q290" s="68" t="str">
        <f ca="1">IF(ISBLANK(A290)," ",IF(O290&gt;MASTER!$B$3/100,"SB",IF(O290&gt;MASTER!$B$4/100,"B",IF(O290&gt;MASTER!$B$5/100,"C","K"))))</f>
        <v>B</v>
      </c>
      <c r="R290" s="68" t="str">
        <f ca="1">IF(ISBLANK(B290)," ",IF(P290&gt;MASTER!$B$3/100,"SB",IF(P290&gt;MASTER!$B$4/100,"B",IF(P290&gt;MASTER!$B$5/100,"C","K"))))</f>
        <v>B</v>
      </c>
    </row>
    <row r="291" customHeight="1" spans="1:18">
      <c r="A291" s="83">
        <f ca="1">INDIRECT(ADDRESS(2+QUOTIENT(ROW()-2,COUNTA('Form Responses 1'!$1:$1)-4),1,,TRUE,"Form Responses 1"))</f>
        <v>45072.5173868287</v>
      </c>
      <c r="B291" s="68" t="str">
        <f ca="1">INDIRECT(ADDRESS(2+QUOTIENT(ROW()-2,COUNTA('Form Responses 1'!$1:$1)-4),2,,TRUE,"Form Responses 1"))</f>
        <v>normalina630@gmail.com</v>
      </c>
      <c r="C291" s="68" t="str">
        <f ca="1">INDIRECT(ADDRESS(2+QUOTIENT(ROW()-2,COUNTA('Form Responses 1'!$1:$1)-4),3,,TRUE,"Form Responses 1"))</f>
        <v>Normalina</v>
      </c>
      <c r="D291" s="84">
        <f ca="1">INDIRECT(ADDRESS(2+QUOTIENT(ROW()-2,COUNTA('Form Responses 1'!$1:$1)-4),4,,TRUE,"Form Responses 1"))</f>
        <v>45072</v>
      </c>
      <c r="E291" s="85">
        <f ca="1" t="shared" si="0"/>
        <v>5</v>
      </c>
      <c r="F291" s="68" t="str">
        <f ca="1">IF(ISBLANK(A291)," ",INDIRECT(ADDRESS(1,5+MOD(ROW()-2,COUNTA('Form Responses 1'!$1:$1)-4),,TRUE,"Form Responses 1")))</f>
        <v>Driver [Driving Safety]</v>
      </c>
      <c r="G291" s="68" t="str">
        <f ca="1">IF(ISBLANK(A291)," ",INDIRECT(ADDRESS(MATCH(A291,'Form Responses 1'!A:A,0),5+MOD(ROW()-2,COUNTA('Form Responses 1'!$1:$1)-4),,TRUE,"Form Responses 1")))</f>
        <v>BAIK</v>
      </c>
      <c r="H291" s="86" t="str">
        <f ca="1" t="shared" si="1"/>
        <v>Driver</v>
      </c>
      <c r="I291" s="86" t="str">
        <f ca="1" t="shared" si="271"/>
        <v>Driving Safety</v>
      </c>
      <c r="J291" s="86" t="str">
        <f ca="1" t="shared" si="2"/>
        <v>LABOR SERVICE</v>
      </c>
      <c r="K291" s="86">
        <f ca="1" t="array" ref="K291">IFERROR(INDEX(MASTER!B:B,MATCH(G291,MASTER!A:A,0))/100," ")</f>
        <v>0.95</v>
      </c>
      <c r="L291" s="68">
        <f ca="1" t="shared" si="3"/>
        <v>21</v>
      </c>
      <c r="M291" s="68" t="str">
        <f ca="1" t="shared" si="4"/>
        <v>2023 - WEEK 21</v>
      </c>
      <c r="N291" s="68" t="str">
        <f ca="1" t="shared" si="5"/>
        <v>2023 - MONTH 05</v>
      </c>
      <c r="O291" s="86">
        <f ca="1" t="shared" ref="O291:P291" si="304">IFERROR(AVERAGEIF(M:M,M291,$K:$K)," ")</f>
        <v>0.95</v>
      </c>
      <c r="P291" s="86">
        <f ca="1" t="shared" si="304"/>
        <v>0.95</v>
      </c>
      <c r="Q291" s="68" t="str">
        <f ca="1">IF(ISBLANK(A291)," ",IF(O291&gt;MASTER!$B$3/100,"SB",IF(O291&gt;MASTER!$B$4/100,"B",IF(O291&gt;MASTER!$B$5/100,"C","K"))))</f>
        <v>B</v>
      </c>
      <c r="R291" s="68" t="str">
        <f ca="1">IF(ISBLANK(B291)," ",IF(P291&gt;MASTER!$B$3/100,"SB",IF(P291&gt;MASTER!$B$4/100,"B",IF(P291&gt;MASTER!$B$5/100,"C","K"))))</f>
        <v>B</v>
      </c>
    </row>
    <row r="292" customHeight="1" spans="1:18">
      <c r="A292" s="83">
        <f ca="1">INDIRECT(ADDRESS(2+QUOTIENT(ROW()-2,COUNTA('Form Responses 1'!$1:$1)-4),1,,TRUE,"Form Responses 1"))</f>
        <v>45072.5173868287</v>
      </c>
      <c r="B292" s="68" t="str">
        <f ca="1">INDIRECT(ADDRESS(2+QUOTIENT(ROW()-2,COUNTA('Form Responses 1'!$1:$1)-4),2,,TRUE,"Form Responses 1"))</f>
        <v>normalina630@gmail.com</v>
      </c>
      <c r="C292" s="68" t="str">
        <f ca="1">INDIRECT(ADDRESS(2+QUOTIENT(ROW()-2,COUNTA('Form Responses 1'!$1:$1)-4),3,,TRUE,"Form Responses 1"))</f>
        <v>Normalina</v>
      </c>
      <c r="D292" s="84">
        <f ca="1">INDIRECT(ADDRESS(2+QUOTIENT(ROW()-2,COUNTA('Form Responses 1'!$1:$1)-4),4,,TRUE,"Form Responses 1"))</f>
        <v>45072</v>
      </c>
      <c r="E292" s="85">
        <f ca="1" t="shared" si="0"/>
        <v>5</v>
      </c>
      <c r="F292" s="68" t="str">
        <f ca="1">IF(ISBLANK(A292)," ",INDIRECT(ADDRESS(1,5+MOD(ROW()-2,COUNTA('Form Responses 1'!$1:$1)-4),,TRUE,"Form Responses 1")))</f>
        <v>Driver [ Attendance]</v>
      </c>
      <c r="G292" s="68" t="str">
        <f ca="1">IF(ISBLANK(A292)," ",INDIRECT(ADDRESS(MATCH(A292,'Form Responses 1'!A:A,0),5+MOD(ROW()-2,COUNTA('Form Responses 1'!$1:$1)-4),,TRUE,"Form Responses 1")))</f>
        <v>BAIK</v>
      </c>
      <c r="H292" s="86" t="str">
        <f ca="1" t="shared" si="1"/>
        <v>Driver</v>
      </c>
      <c r="I292" s="86" t="str">
        <f ca="1" t="shared" si="271"/>
        <v> Attendance</v>
      </c>
      <c r="J292" s="86" t="str">
        <f ca="1" t="shared" si="2"/>
        <v>LABOR SERVICE</v>
      </c>
      <c r="K292" s="86">
        <f ca="1" t="array" ref="K292">IFERROR(INDEX(MASTER!B:B,MATCH(G292,MASTER!A:A,0))/100," ")</f>
        <v>0.95</v>
      </c>
      <c r="L292" s="68">
        <f ca="1" t="shared" si="3"/>
        <v>21</v>
      </c>
      <c r="M292" s="68" t="str">
        <f ca="1" t="shared" si="4"/>
        <v>2023 - WEEK 21</v>
      </c>
      <c r="N292" s="68" t="str">
        <f ca="1" t="shared" si="5"/>
        <v>2023 - MONTH 05</v>
      </c>
      <c r="O292" s="86">
        <f ca="1" t="shared" ref="O292:P292" si="305">IFERROR(AVERAGEIF(M:M,M292,$K:$K)," ")</f>
        <v>0.95</v>
      </c>
      <c r="P292" s="86">
        <f ca="1" t="shared" si="305"/>
        <v>0.95</v>
      </c>
      <c r="Q292" s="68" t="str">
        <f ca="1">IF(ISBLANK(A292)," ",IF(O292&gt;MASTER!$B$3/100,"SB",IF(O292&gt;MASTER!$B$4/100,"B",IF(O292&gt;MASTER!$B$5/100,"C","K"))))</f>
        <v>B</v>
      </c>
      <c r="R292" s="68" t="str">
        <f ca="1">IF(ISBLANK(B292)," ",IF(P292&gt;MASTER!$B$3/100,"SB",IF(P292&gt;MASTER!$B$4/100,"B",IF(P292&gt;MASTER!$B$5/100,"C","K"))))</f>
        <v>B</v>
      </c>
    </row>
    <row r="293" customHeight="1" spans="1:18">
      <c r="A293" s="83">
        <f ca="1">INDIRECT(ADDRESS(2+QUOTIENT(ROW()-2,COUNTA('Form Responses 1'!$1:$1)-4),1,,TRUE,"Form Responses 1"))</f>
        <v>45072.5173868287</v>
      </c>
      <c r="B293" s="68" t="str">
        <f ca="1">INDIRECT(ADDRESS(2+QUOTIENT(ROW()-2,COUNTA('Form Responses 1'!$1:$1)-4),2,,TRUE,"Form Responses 1"))</f>
        <v>normalina630@gmail.com</v>
      </c>
      <c r="C293" s="68" t="str">
        <f ca="1">INDIRECT(ADDRESS(2+QUOTIENT(ROW()-2,COUNTA('Form Responses 1'!$1:$1)-4),3,,TRUE,"Form Responses 1"))</f>
        <v>Normalina</v>
      </c>
      <c r="D293" s="84">
        <f ca="1">INDIRECT(ADDRESS(2+QUOTIENT(ROW()-2,COUNTA('Form Responses 1'!$1:$1)-4),4,,TRUE,"Form Responses 1"))</f>
        <v>45072</v>
      </c>
      <c r="E293" s="85">
        <f ca="1" t="shared" si="0"/>
        <v>5</v>
      </c>
      <c r="F293" s="68" t="str">
        <f ca="1">IF(ISBLANK(A293)," ",INDIRECT(ADDRESS(1,5+MOD(ROW()-2,COUNTA('Form Responses 1'!$1:$1)-4),,TRUE,"Form Responses 1")))</f>
        <v>Mess [Garasi Kendaraan R4 &amp; R2]</v>
      </c>
      <c r="G293" s="68" t="str">
        <f ca="1">IF(ISBLANK(A293)," ",INDIRECT(ADDRESS(MATCH(A293,'Form Responses 1'!A:A,0),5+MOD(ROW()-2,COUNTA('Form Responses 1'!$1:$1)-4),,TRUE,"Form Responses 1")))</f>
        <v>BAIK</v>
      </c>
      <c r="H293" s="86" t="str">
        <f ca="1" t="shared" si="1"/>
        <v>Mess</v>
      </c>
      <c r="I293" s="86" t="str">
        <f ca="1" t="shared" si="271"/>
        <v>Garasi Kendaraan R4 &amp; R2</v>
      </c>
      <c r="J293" s="86" t="str">
        <f ca="1" t="shared" si="2"/>
        <v>CLEANING SERVICE</v>
      </c>
      <c r="K293" s="86">
        <f ca="1" t="array" ref="K293">IFERROR(INDEX(MASTER!B:B,MATCH(G293,MASTER!A:A,0))/100," ")</f>
        <v>0.95</v>
      </c>
      <c r="L293" s="68">
        <f ca="1" t="shared" si="3"/>
        <v>21</v>
      </c>
      <c r="M293" s="68" t="str">
        <f ca="1" t="shared" si="4"/>
        <v>2023 - WEEK 21</v>
      </c>
      <c r="N293" s="68" t="str">
        <f ca="1" t="shared" si="5"/>
        <v>2023 - MONTH 05</v>
      </c>
      <c r="O293" s="86">
        <f ca="1" t="shared" ref="O293:P293" si="306">IFERROR(AVERAGEIF(M:M,M293,$K:$K)," ")</f>
        <v>0.95</v>
      </c>
      <c r="P293" s="86">
        <f ca="1" t="shared" si="306"/>
        <v>0.95</v>
      </c>
      <c r="Q293" s="68" t="str">
        <f ca="1">IF(ISBLANK(A293)," ",IF(O293&gt;MASTER!$B$3/100,"SB",IF(O293&gt;MASTER!$B$4/100,"B",IF(O293&gt;MASTER!$B$5/100,"C","K"))))</f>
        <v>B</v>
      </c>
      <c r="R293" s="68" t="str">
        <f ca="1">IF(ISBLANK(B293)," ",IF(P293&gt;MASTER!$B$3/100,"SB",IF(P293&gt;MASTER!$B$4/100,"B",IF(P293&gt;MASTER!$B$5/100,"C","K"))))</f>
        <v>B</v>
      </c>
    </row>
    <row r="294" customHeight="1" spans="1:18">
      <c r="A294" s="83">
        <f ca="1">INDIRECT(ADDRESS(2+QUOTIENT(ROW()-2,COUNTA('Form Responses 1'!$1:$1)-4),1,,TRUE,"Form Responses 1"))</f>
        <v>45072.5173868287</v>
      </c>
      <c r="B294" s="68" t="str">
        <f ca="1">INDIRECT(ADDRESS(2+QUOTIENT(ROW()-2,COUNTA('Form Responses 1'!$1:$1)-4),2,,TRUE,"Form Responses 1"))</f>
        <v>normalina630@gmail.com</v>
      </c>
      <c r="C294" s="68" t="str">
        <f ca="1">INDIRECT(ADDRESS(2+QUOTIENT(ROW()-2,COUNTA('Form Responses 1'!$1:$1)-4),3,,TRUE,"Form Responses 1"))</f>
        <v>Normalina</v>
      </c>
      <c r="D294" s="84">
        <f ca="1">INDIRECT(ADDRESS(2+QUOTIENT(ROW()-2,COUNTA('Form Responses 1'!$1:$1)-4),4,,TRUE,"Form Responses 1"))</f>
        <v>45072</v>
      </c>
      <c r="E294" s="85">
        <f ca="1" t="shared" si="0"/>
        <v>5</v>
      </c>
      <c r="F294" s="68" t="str">
        <f ca="1">IF(ISBLANK(A294)," ",INDIRECT(ADDRESS(1,5+MOD(ROW()-2,COUNTA('Form Responses 1'!$1:$1)-4),,TRUE,"Form Responses 1")))</f>
        <v>Mess [Teras Depan &amp; Belakang]</v>
      </c>
      <c r="G294" s="68" t="str">
        <f ca="1">IF(ISBLANK(A294)," ",INDIRECT(ADDRESS(MATCH(A294,'Form Responses 1'!A:A,0),5+MOD(ROW()-2,COUNTA('Form Responses 1'!$1:$1)-4),,TRUE,"Form Responses 1")))</f>
        <v>BAIK</v>
      </c>
      <c r="H294" s="86" t="str">
        <f ca="1" t="shared" si="1"/>
        <v>Mess</v>
      </c>
      <c r="I294" s="86" t="str">
        <f ca="1" t="shared" si="271"/>
        <v>Teras Depan &amp; Belakang</v>
      </c>
      <c r="J294" s="86" t="str">
        <f ca="1" t="shared" si="2"/>
        <v>CLEANING SERVICE</v>
      </c>
      <c r="K294" s="86">
        <f ca="1" t="array" ref="K294">IFERROR(INDEX(MASTER!B:B,MATCH(G294,MASTER!A:A,0))/100," ")</f>
        <v>0.95</v>
      </c>
      <c r="L294" s="68">
        <f ca="1" t="shared" si="3"/>
        <v>21</v>
      </c>
      <c r="M294" s="68" t="str">
        <f ca="1" t="shared" si="4"/>
        <v>2023 - WEEK 21</v>
      </c>
      <c r="N294" s="68" t="str">
        <f ca="1" t="shared" si="5"/>
        <v>2023 - MONTH 05</v>
      </c>
      <c r="O294" s="86">
        <f ca="1" t="shared" ref="O294:P294" si="307">IFERROR(AVERAGEIF(M:M,M294,$K:$K)," ")</f>
        <v>0.95</v>
      </c>
      <c r="P294" s="86">
        <f ca="1" t="shared" si="307"/>
        <v>0.95</v>
      </c>
      <c r="Q294" s="68" t="str">
        <f ca="1">IF(ISBLANK(A294)," ",IF(O294&gt;MASTER!$B$3/100,"SB",IF(O294&gt;MASTER!$B$4/100,"B",IF(O294&gt;MASTER!$B$5/100,"C","K"))))</f>
        <v>B</v>
      </c>
      <c r="R294" s="68" t="str">
        <f ca="1">IF(ISBLANK(B294)," ",IF(P294&gt;MASTER!$B$3/100,"SB",IF(P294&gt;MASTER!$B$4/100,"B",IF(P294&gt;MASTER!$B$5/100,"C","K"))))</f>
        <v>B</v>
      </c>
    </row>
    <row r="295" customHeight="1" spans="1:18">
      <c r="A295" s="83">
        <f ca="1">INDIRECT(ADDRESS(2+QUOTIENT(ROW()-2,COUNTA('Form Responses 1'!$1:$1)-4),1,,TRUE,"Form Responses 1"))</f>
        <v>45072.5173868287</v>
      </c>
      <c r="B295" s="68" t="str">
        <f ca="1">INDIRECT(ADDRESS(2+QUOTIENT(ROW()-2,COUNTA('Form Responses 1'!$1:$1)-4),2,,TRUE,"Form Responses 1"))</f>
        <v>normalina630@gmail.com</v>
      </c>
      <c r="C295" s="68" t="str">
        <f ca="1">INDIRECT(ADDRESS(2+QUOTIENT(ROW()-2,COUNTA('Form Responses 1'!$1:$1)-4),3,,TRUE,"Form Responses 1"))</f>
        <v>Normalina</v>
      </c>
      <c r="D295" s="84">
        <f ca="1">INDIRECT(ADDRESS(2+QUOTIENT(ROW()-2,COUNTA('Form Responses 1'!$1:$1)-4),4,,TRUE,"Form Responses 1"))</f>
        <v>45072</v>
      </c>
      <c r="E295" s="85">
        <f ca="1" t="shared" si="0"/>
        <v>5</v>
      </c>
      <c r="F295" s="68" t="str">
        <f ca="1">IF(ISBLANK(A295)," ",INDIRECT(ADDRESS(1,5+MOD(ROW()-2,COUNTA('Form Responses 1'!$1:$1)-4),,TRUE,"Form Responses 1")))</f>
        <v>Mess [Ruang Tamu Utama]</v>
      </c>
      <c r="G295" s="68" t="str">
        <f ca="1">IF(ISBLANK(A295)," ",INDIRECT(ADDRESS(MATCH(A295,'Form Responses 1'!A:A,0),5+MOD(ROW()-2,COUNTA('Form Responses 1'!$1:$1)-4),,TRUE,"Form Responses 1")))</f>
        <v>BAIK</v>
      </c>
      <c r="H295" s="86" t="str">
        <f ca="1" t="shared" si="1"/>
        <v>Mess</v>
      </c>
      <c r="I295" s="86" t="str">
        <f ca="1" t="shared" si="271"/>
        <v>Ruang Tamu Utama</v>
      </c>
      <c r="J295" s="86" t="str">
        <f ca="1" t="shared" si="2"/>
        <v>CLEANING SERVICE</v>
      </c>
      <c r="K295" s="86">
        <f ca="1" t="array" ref="K295">IFERROR(INDEX(MASTER!B:B,MATCH(G295,MASTER!A:A,0))/100," ")</f>
        <v>0.95</v>
      </c>
      <c r="L295" s="68">
        <f ca="1" t="shared" si="3"/>
        <v>21</v>
      </c>
      <c r="M295" s="68" t="str">
        <f ca="1" t="shared" si="4"/>
        <v>2023 - WEEK 21</v>
      </c>
      <c r="N295" s="68" t="str">
        <f ca="1" t="shared" si="5"/>
        <v>2023 - MONTH 05</v>
      </c>
      <c r="O295" s="86">
        <f ca="1" t="shared" ref="O295:P295" si="308">IFERROR(AVERAGEIF(M:M,M295,$K:$K)," ")</f>
        <v>0.95</v>
      </c>
      <c r="P295" s="86">
        <f ca="1" t="shared" si="308"/>
        <v>0.95</v>
      </c>
      <c r="Q295" s="68" t="str">
        <f ca="1">IF(ISBLANK(A295)," ",IF(O295&gt;MASTER!$B$3/100,"SB",IF(O295&gt;MASTER!$B$4/100,"B",IF(O295&gt;MASTER!$B$5/100,"C","K"))))</f>
        <v>B</v>
      </c>
      <c r="R295" s="68" t="str">
        <f ca="1">IF(ISBLANK(B295)," ",IF(P295&gt;MASTER!$B$3/100,"SB",IF(P295&gt;MASTER!$B$4/100,"B",IF(P295&gt;MASTER!$B$5/100,"C","K"))))</f>
        <v>B</v>
      </c>
    </row>
    <row r="296" customHeight="1" spans="1:18">
      <c r="A296" s="83">
        <f ca="1">INDIRECT(ADDRESS(2+QUOTIENT(ROW()-2,COUNTA('Form Responses 1'!$1:$1)-4),1,,TRUE,"Form Responses 1"))</f>
        <v>45072.5173868287</v>
      </c>
      <c r="B296" s="68" t="str">
        <f ca="1">INDIRECT(ADDRESS(2+QUOTIENT(ROW()-2,COUNTA('Form Responses 1'!$1:$1)-4),2,,TRUE,"Form Responses 1"))</f>
        <v>normalina630@gmail.com</v>
      </c>
      <c r="C296" s="68" t="str">
        <f ca="1">INDIRECT(ADDRESS(2+QUOTIENT(ROW()-2,COUNTA('Form Responses 1'!$1:$1)-4),3,,TRUE,"Form Responses 1"))</f>
        <v>Normalina</v>
      </c>
      <c r="D296" s="84">
        <f ca="1">INDIRECT(ADDRESS(2+QUOTIENT(ROW()-2,COUNTA('Form Responses 1'!$1:$1)-4),4,,TRUE,"Form Responses 1"))</f>
        <v>45072</v>
      </c>
      <c r="E296" s="85">
        <f ca="1" t="shared" si="0"/>
        <v>5</v>
      </c>
      <c r="F296" s="68" t="str">
        <f ca="1">IF(ISBLANK(A296)," ",INDIRECT(ADDRESS(1,5+MOD(ROW()-2,COUNTA('Form Responses 1'!$1:$1)-4),,TRUE,"Form Responses 1")))</f>
        <v>Mess [Kamar 1.2.3&amp;4]</v>
      </c>
      <c r="G296" s="68" t="str">
        <f ca="1">IF(ISBLANK(A296)," ",INDIRECT(ADDRESS(MATCH(A296,'Form Responses 1'!A:A,0),5+MOD(ROW()-2,COUNTA('Form Responses 1'!$1:$1)-4),,TRUE,"Form Responses 1")))</f>
        <v>BAIK</v>
      </c>
      <c r="H296" s="86" t="str">
        <f ca="1" t="shared" si="1"/>
        <v>Mess</v>
      </c>
      <c r="I296" s="86" t="str">
        <f ca="1" t="shared" si="271"/>
        <v>Kamar 1.2.3&amp;4</v>
      </c>
      <c r="J296" s="86" t="str">
        <f ca="1" t="shared" si="2"/>
        <v>CLEANING SERVICE</v>
      </c>
      <c r="K296" s="86">
        <f ca="1" t="array" ref="K296">IFERROR(INDEX(MASTER!B:B,MATCH(G296,MASTER!A:A,0))/100," ")</f>
        <v>0.95</v>
      </c>
      <c r="L296" s="68">
        <f ca="1" t="shared" si="3"/>
        <v>21</v>
      </c>
      <c r="M296" s="68" t="str">
        <f ca="1" t="shared" si="4"/>
        <v>2023 - WEEK 21</v>
      </c>
      <c r="N296" s="68" t="str">
        <f ca="1" t="shared" si="5"/>
        <v>2023 - MONTH 05</v>
      </c>
      <c r="O296" s="86">
        <f ca="1" t="shared" ref="O296:P296" si="309">IFERROR(AVERAGEIF(M:M,M296,$K:$K)," ")</f>
        <v>0.95</v>
      </c>
      <c r="P296" s="86">
        <f ca="1" t="shared" si="309"/>
        <v>0.95</v>
      </c>
      <c r="Q296" s="68" t="str">
        <f ca="1">IF(ISBLANK(A296)," ",IF(O296&gt;MASTER!$B$3/100,"SB",IF(O296&gt;MASTER!$B$4/100,"B",IF(O296&gt;MASTER!$B$5/100,"C","K"))))</f>
        <v>B</v>
      </c>
      <c r="R296" s="68" t="str">
        <f ca="1">IF(ISBLANK(B296)," ",IF(P296&gt;MASTER!$B$3/100,"SB",IF(P296&gt;MASTER!$B$4/100,"B",IF(P296&gt;MASTER!$B$5/100,"C","K"))))</f>
        <v>B</v>
      </c>
    </row>
    <row r="297" customHeight="1" spans="1:18">
      <c r="A297" s="83">
        <f ca="1">INDIRECT(ADDRESS(2+QUOTIENT(ROW()-2,COUNTA('Form Responses 1'!$1:$1)-4),1,,TRUE,"Form Responses 1"))</f>
        <v>45072.5173868287</v>
      </c>
      <c r="B297" s="68" t="str">
        <f ca="1">INDIRECT(ADDRESS(2+QUOTIENT(ROW()-2,COUNTA('Form Responses 1'!$1:$1)-4),2,,TRUE,"Form Responses 1"))</f>
        <v>normalina630@gmail.com</v>
      </c>
      <c r="C297" s="68" t="str">
        <f ca="1">INDIRECT(ADDRESS(2+QUOTIENT(ROW()-2,COUNTA('Form Responses 1'!$1:$1)-4),3,,TRUE,"Form Responses 1"))</f>
        <v>Normalina</v>
      </c>
      <c r="D297" s="84">
        <f ca="1">INDIRECT(ADDRESS(2+QUOTIENT(ROW()-2,COUNTA('Form Responses 1'!$1:$1)-4),4,,TRUE,"Form Responses 1"))</f>
        <v>45072</v>
      </c>
      <c r="E297" s="85">
        <f ca="1" t="shared" si="0"/>
        <v>5</v>
      </c>
      <c r="F297" s="68" t="str">
        <f ca="1">IF(ISBLANK(A297)," ",INDIRECT(ADDRESS(1,5+MOD(ROW()-2,COUNTA('Form Responses 1'!$1:$1)-4),,TRUE,"Form Responses 1")))</f>
        <v>Mess [Dapur]</v>
      </c>
      <c r="G297" s="68" t="str">
        <f ca="1">IF(ISBLANK(A297)," ",INDIRECT(ADDRESS(MATCH(A297,'Form Responses 1'!A:A,0),5+MOD(ROW()-2,COUNTA('Form Responses 1'!$1:$1)-4),,TRUE,"Form Responses 1")))</f>
        <v>BAIK</v>
      </c>
      <c r="H297" s="86" t="str">
        <f ca="1" t="shared" si="1"/>
        <v>Mess</v>
      </c>
      <c r="I297" s="86" t="str">
        <f ca="1" t="shared" si="271"/>
        <v>Dapur</v>
      </c>
      <c r="J297" s="86" t="str">
        <f ca="1" t="shared" si="2"/>
        <v>CLEANING SERVICE</v>
      </c>
      <c r="K297" s="86">
        <f ca="1" t="array" ref="K297">IFERROR(INDEX(MASTER!B:B,MATCH(G297,MASTER!A:A,0))/100," ")</f>
        <v>0.95</v>
      </c>
      <c r="L297" s="68">
        <f ca="1" t="shared" si="3"/>
        <v>21</v>
      </c>
      <c r="M297" s="68" t="str">
        <f ca="1" t="shared" si="4"/>
        <v>2023 - WEEK 21</v>
      </c>
      <c r="N297" s="68" t="str">
        <f ca="1" t="shared" si="5"/>
        <v>2023 - MONTH 05</v>
      </c>
      <c r="O297" s="86">
        <f ca="1" t="shared" ref="O297:P297" si="310">IFERROR(AVERAGEIF(M:M,M297,$K:$K)," ")</f>
        <v>0.95</v>
      </c>
      <c r="P297" s="86">
        <f ca="1" t="shared" si="310"/>
        <v>0.95</v>
      </c>
      <c r="Q297" s="68" t="str">
        <f ca="1">IF(ISBLANK(A297)," ",IF(O297&gt;MASTER!$B$3/100,"SB",IF(O297&gt;MASTER!$B$4/100,"B",IF(O297&gt;MASTER!$B$5/100,"C","K"))))</f>
        <v>B</v>
      </c>
      <c r="R297" s="68" t="str">
        <f ca="1">IF(ISBLANK(B297)," ",IF(P297&gt;MASTER!$B$3/100,"SB",IF(P297&gt;MASTER!$B$4/100,"B",IF(P297&gt;MASTER!$B$5/100,"C","K"))))</f>
        <v>B</v>
      </c>
    </row>
    <row r="298" customHeight="1" spans="1:18">
      <c r="A298" s="83">
        <f ca="1">INDIRECT(ADDRESS(2+QUOTIENT(ROW()-2,COUNTA('Form Responses 1'!$1:$1)-4),1,,TRUE,"Form Responses 1"))</f>
        <v>45072.5173868287</v>
      </c>
      <c r="B298" s="68" t="str">
        <f ca="1">INDIRECT(ADDRESS(2+QUOTIENT(ROW()-2,COUNTA('Form Responses 1'!$1:$1)-4),2,,TRUE,"Form Responses 1"))</f>
        <v>normalina630@gmail.com</v>
      </c>
      <c r="C298" s="68" t="str">
        <f ca="1">INDIRECT(ADDRESS(2+QUOTIENT(ROW()-2,COUNTA('Form Responses 1'!$1:$1)-4),3,,TRUE,"Form Responses 1"))</f>
        <v>Normalina</v>
      </c>
      <c r="D298" s="84">
        <f ca="1">INDIRECT(ADDRESS(2+QUOTIENT(ROW()-2,COUNTA('Form Responses 1'!$1:$1)-4),4,,TRUE,"Form Responses 1"))</f>
        <v>45072</v>
      </c>
      <c r="E298" s="85">
        <f ca="1" t="shared" si="0"/>
        <v>5</v>
      </c>
      <c r="F298" s="68" t="str">
        <f ca="1">IF(ISBLANK(A298)," ",INDIRECT(ADDRESS(1,5+MOD(ROW()-2,COUNTA('Form Responses 1'!$1:$1)-4),,TRUE,"Form Responses 1")))</f>
        <v>Mess [Toilet Pria / Wanita]</v>
      </c>
      <c r="G298" s="68" t="str">
        <f ca="1">IF(ISBLANK(A298)," ",INDIRECT(ADDRESS(MATCH(A298,'Form Responses 1'!A:A,0),5+MOD(ROW()-2,COUNTA('Form Responses 1'!$1:$1)-4),,TRUE,"Form Responses 1")))</f>
        <v>BAIK</v>
      </c>
      <c r="H298" s="86" t="str">
        <f ca="1" t="shared" si="1"/>
        <v>Mess</v>
      </c>
      <c r="I298" s="86" t="str">
        <f ca="1" t="shared" si="271"/>
        <v>Toilet Pria / Wanita</v>
      </c>
      <c r="J298" s="86" t="str">
        <f ca="1" t="shared" si="2"/>
        <v>CLEANING SERVICE</v>
      </c>
      <c r="K298" s="86">
        <f ca="1" t="array" ref="K298">IFERROR(INDEX(MASTER!B:B,MATCH(G298,MASTER!A:A,0))/100," ")</f>
        <v>0.95</v>
      </c>
      <c r="L298" s="68">
        <f ca="1" t="shared" si="3"/>
        <v>21</v>
      </c>
      <c r="M298" s="68" t="str">
        <f ca="1" t="shared" si="4"/>
        <v>2023 - WEEK 21</v>
      </c>
      <c r="N298" s="68" t="str">
        <f ca="1" t="shared" si="5"/>
        <v>2023 - MONTH 05</v>
      </c>
      <c r="O298" s="86">
        <f ca="1" t="shared" ref="O298:P298" si="311">IFERROR(AVERAGEIF(M:M,M298,$K:$K)," ")</f>
        <v>0.95</v>
      </c>
      <c r="P298" s="86">
        <f ca="1" t="shared" si="311"/>
        <v>0.95</v>
      </c>
      <c r="Q298" s="68" t="str">
        <f ca="1">IF(ISBLANK(A298)," ",IF(O298&gt;MASTER!$B$3/100,"SB",IF(O298&gt;MASTER!$B$4/100,"B",IF(O298&gt;MASTER!$B$5/100,"C","K"))))</f>
        <v>B</v>
      </c>
      <c r="R298" s="68" t="str">
        <f ca="1">IF(ISBLANK(B298)," ",IF(P298&gt;MASTER!$B$3/100,"SB",IF(P298&gt;MASTER!$B$4/100,"B",IF(P298&gt;MASTER!$B$5/100,"C","K"))))</f>
        <v>B</v>
      </c>
    </row>
    <row r="299" customHeight="1" spans="1:18">
      <c r="A299" s="83">
        <f ca="1">INDIRECT(ADDRESS(2+QUOTIENT(ROW()-2,COUNTA('Form Responses 1'!$1:$1)-4),1,,TRUE,"Form Responses 1"))</f>
        <v>45072.5173868287</v>
      </c>
      <c r="B299" s="68" t="str">
        <f ca="1">INDIRECT(ADDRESS(2+QUOTIENT(ROW()-2,COUNTA('Form Responses 1'!$1:$1)-4),2,,TRUE,"Form Responses 1"))</f>
        <v>normalina630@gmail.com</v>
      </c>
      <c r="C299" s="68" t="str">
        <f ca="1">INDIRECT(ADDRESS(2+QUOTIENT(ROW()-2,COUNTA('Form Responses 1'!$1:$1)-4),3,,TRUE,"Form Responses 1"))</f>
        <v>Normalina</v>
      </c>
      <c r="D299" s="84">
        <f ca="1">INDIRECT(ADDRESS(2+QUOTIENT(ROW()-2,COUNTA('Form Responses 1'!$1:$1)-4),4,,TRUE,"Form Responses 1"))</f>
        <v>45072</v>
      </c>
      <c r="E299" s="85">
        <f ca="1" t="shared" si="0"/>
        <v>5</v>
      </c>
      <c r="F299" s="68" t="str">
        <f ca="1">IF(ISBLANK(A299)," ",INDIRECT(ADDRESS(1,5+MOD(ROW()-2,COUNTA('Form Responses 1'!$1:$1)-4),,TRUE,"Form Responses 1")))</f>
        <v>Gedung Balai Arkiologi Lt.2 [Koridor]</v>
      </c>
      <c r="G299" s="68" t="str">
        <f ca="1">IF(ISBLANK(A299)," ",INDIRECT(ADDRESS(MATCH(A299,'Form Responses 1'!A:A,0),5+MOD(ROW()-2,COUNTA('Form Responses 1'!$1:$1)-4),,TRUE,"Form Responses 1")))</f>
        <v>BAIK</v>
      </c>
      <c r="H299" s="86" t="str">
        <f ca="1" t="shared" si="1"/>
        <v>Gedung Balai Arkiologi Lt.2</v>
      </c>
      <c r="I299" s="86" t="str">
        <f ca="1" t="shared" si="271"/>
        <v>Koridor</v>
      </c>
      <c r="J299" s="86" t="str">
        <f ca="1" t="shared" si="2"/>
        <v>CLEANING SERVICE</v>
      </c>
      <c r="K299" s="86">
        <f ca="1" t="array" ref="K299">IFERROR(INDEX(MASTER!B:B,MATCH(G299,MASTER!A:A,0))/100," ")</f>
        <v>0.95</v>
      </c>
      <c r="L299" s="68">
        <f ca="1" t="shared" si="3"/>
        <v>21</v>
      </c>
      <c r="M299" s="68" t="str">
        <f ca="1" t="shared" si="4"/>
        <v>2023 - WEEK 21</v>
      </c>
      <c r="N299" s="68" t="str">
        <f ca="1" t="shared" si="5"/>
        <v>2023 - MONTH 05</v>
      </c>
      <c r="O299" s="86">
        <f ca="1" t="shared" ref="O299:P299" si="312">IFERROR(AVERAGEIF(M:M,M299,$K:$K)," ")</f>
        <v>0.95</v>
      </c>
      <c r="P299" s="86">
        <f ca="1" t="shared" si="312"/>
        <v>0.95</v>
      </c>
      <c r="Q299" s="68" t="str">
        <f ca="1">IF(ISBLANK(A299)," ",IF(O299&gt;MASTER!$B$3/100,"SB",IF(O299&gt;MASTER!$B$4/100,"B",IF(O299&gt;MASTER!$B$5/100,"C","K"))))</f>
        <v>B</v>
      </c>
      <c r="R299" s="68" t="str">
        <f ca="1">IF(ISBLANK(B299)," ",IF(P299&gt;MASTER!$B$3/100,"SB",IF(P299&gt;MASTER!$B$4/100,"B",IF(P299&gt;MASTER!$B$5/100,"C","K"))))</f>
        <v>B</v>
      </c>
    </row>
    <row r="300" customHeight="1" spans="1:18">
      <c r="A300" s="83">
        <f ca="1">INDIRECT(ADDRESS(2+QUOTIENT(ROW()-2,COUNTA('Form Responses 1'!$1:$1)-4),1,,TRUE,"Form Responses 1"))</f>
        <v>45072.5173868287</v>
      </c>
      <c r="B300" s="68" t="str">
        <f ca="1">INDIRECT(ADDRESS(2+QUOTIENT(ROW()-2,COUNTA('Form Responses 1'!$1:$1)-4),2,,TRUE,"Form Responses 1"))</f>
        <v>normalina630@gmail.com</v>
      </c>
      <c r="C300" s="68" t="str">
        <f ca="1">INDIRECT(ADDRESS(2+QUOTIENT(ROW()-2,COUNTA('Form Responses 1'!$1:$1)-4),3,,TRUE,"Form Responses 1"))</f>
        <v>Normalina</v>
      </c>
      <c r="D300" s="84">
        <f ca="1">INDIRECT(ADDRESS(2+QUOTIENT(ROW()-2,COUNTA('Form Responses 1'!$1:$1)-4),4,,TRUE,"Form Responses 1"))</f>
        <v>45072</v>
      </c>
      <c r="E300" s="85">
        <f ca="1" t="shared" si="0"/>
        <v>5</v>
      </c>
      <c r="F300" s="68" t="str">
        <f ca="1">IF(ISBLANK(A300)," ",INDIRECT(ADDRESS(1,5+MOD(ROW()-2,COUNTA('Form Responses 1'!$1:$1)-4),,TRUE,"Form Responses 1")))</f>
        <v>Gedung Balai Arkiologi Lt.2 [Meeting Room ]</v>
      </c>
      <c r="G300" s="68" t="str">
        <f ca="1">IF(ISBLANK(A300)," ",INDIRECT(ADDRESS(MATCH(A300,'Form Responses 1'!A:A,0),5+MOD(ROW()-2,COUNTA('Form Responses 1'!$1:$1)-4),,TRUE,"Form Responses 1")))</f>
        <v>BAIK</v>
      </c>
      <c r="H300" s="86" t="str">
        <f ca="1" t="shared" si="1"/>
        <v>Gedung Balai Arkiologi Lt.2</v>
      </c>
      <c r="I300" s="86" t="str">
        <f ca="1" t="shared" si="271"/>
        <v>Meeting Room </v>
      </c>
      <c r="J300" s="86" t="str">
        <f ca="1" t="shared" si="2"/>
        <v>CLEANING SERVICE</v>
      </c>
      <c r="K300" s="86">
        <f ca="1" t="array" ref="K300">IFERROR(INDEX(MASTER!B:B,MATCH(G300,MASTER!A:A,0))/100," ")</f>
        <v>0.95</v>
      </c>
      <c r="L300" s="68">
        <f ca="1" t="shared" si="3"/>
        <v>21</v>
      </c>
      <c r="M300" s="68" t="str">
        <f ca="1" t="shared" si="4"/>
        <v>2023 - WEEK 21</v>
      </c>
      <c r="N300" s="68" t="str">
        <f ca="1" t="shared" si="5"/>
        <v>2023 - MONTH 05</v>
      </c>
      <c r="O300" s="86">
        <f ca="1" t="shared" ref="O300:P300" si="313">IFERROR(AVERAGEIF(M:M,M300,$K:$K)," ")</f>
        <v>0.95</v>
      </c>
      <c r="P300" s="86">
        <f ca="1" t="shared" si="313"/>
        <v>0.95</v>
      </c>
      <c r="Q300" s="68" t="str">
        <f ca="1">IF(ISBLANK(A300)," ",IF(O300&gt;MASTER!$B$3/100,"SB",IF(O300&gt;MASTER!$B$4/100,"B",IF(O300&gt;MASTER!$B$5/100,"C","K"))))</f>
        <v>B</v>
      </c>
      <c r="R300" s="68" t="str">
        <f ca="1">IF(ISBLANK(B300)," ",IF(P300&gt;MASTER!$B$3/100,"SB",IF(P300&gt;MASTER!$B$4/100,"B",IF(P300&gt;MASTER!$B$5/100,"C","K"))))</f>
        <v>B</v>
      </c>
    </row>
    <row r="301" customHeight="1" spans="1:18">
      <c r="A301" s="83">
        <f ca="1">INDIRECT(ADDRESS(2+QUOTIENT(ROW()-2,COUNTA('Form Responses 1'!$1:$1)-4),1,,TRUE,"Form Responses 1"))</f>
        <v>45072.5173868287</v>
      </c>
      <c r="B301" s="68" t="str">
        <f ca="1">INDIRECT(ADDRESS(2+QUOTIENT(ROW()-2,COUNTA('Form Responses 1'!$1:$1)-4),2,,TRUE,"Form Responses 1"))</f>
        <v>normalina630@gmail.com</v>
      </c>
      <c r="C301" s="68" t="str">
        <f ca="1">INDIRECT(ADDRESS(2+QUOTIENT(ROW()-2,COUNTA('Form Responses 1'!$1:$1)-4),3,,TRUE,"Form Responses 1"))</f>
        <v>Normalina</v>
      </c>
      <c r="D301" s="84">
        <f ca="1">INDIRECT(ADDRESS(2+QUOTIENT(ROW()-2,COUNTA('Form Responses 1'!$1:$1)-4),4,,TRUE,"Form Responses 1"))</f>
        <v>45072</v>
      </c>
      <c r="E301" s="85">
        <f ca="1" t="shared" si="0"/>
        <v>5</v>
      </c>
      <c r="F301" s="68" t="str">
        <f ca="1">IF(ISBLANK(A301)," ",INDIRECT(ADDRESS(1,5+MOD(ROW()-2,COUNTA('Form Responses 1'!$1:$1)-4),,TRUE,"Form Responses 1")))</f>
        <v>Gedung Balai Arkiologi Lt.2 [R. Kepala]</v>
      </c>
      <c r="G301" s="68" t="str">
        <f ca="1">IF(ISBLANK(A301)," ",INDIRECT(ADDRESS(MATCH(A301,'Form Responses 1'!A:A,0),5+MOD(ROW()-2,COUNTA('Form Responses 1'!$1:$1)-4),,TRUE,"Form Responses 1")))</f>
        <v>BAIK</v>
      </c>
      <c r="H301" s="86" t="str">
        <f ca="1" t="shared" si="1"/>
        <v>Gedung Balai Arkiologi Lt.2</v>
      </c>
      <c r="I301" s="86" t="str">
        <f ca="1" t="shared" si="271"/>
        <v>R. Kepala</v>
      </c>
      <c r="J301" s="86" t="str">
        <f ca="1" t="shared" si="2"/>
        <v>CLEANING SERVICE</v>
      </c>
      <c r="K301" s="86">
        <f ca="1" t="array" ref="K301">IFERROR(INDEX(MASTER!B:B,MATCH(G301,MASTER!A:A,0))/100," ")</f>
        <v>0.95</v>
      </c>
      <c r="L301" s="68">
        <f ca="1" t="shared" si="3"/>
        <v>21</v>
      </c>
      <c r="M301" s="68" t="str">
        <f ca="1" t="shared" si="4"/>
        <v>2023 - WEEK 21</v>
      </c>
      <c r="N301" s="68" t="str">
        <f ca="1" t="shared" si="5"/>
        <v>2023 - MONTH 05</v>
      </c>
      <c r="O301" s="86">
        <f ca="1" t="shared" ref="O301:P301" si="314">IFERROR(AVERAGEIF(M:M,M301,$K:$K)," ")</f>
        <v>0.95</v>
      </c>
      <c r="P301" s="86">
        <f ca="1" t="shared" si="314"/>
        <v>0.95</v>
      </c>
      <c r="Q301" s="68" t="str">
        <f ca="1">IF(ISBLANK(A301)," ",IF(O301&gt;MASTER!$B$3/100,"SB",IF(O301&gt;MASTER!$B$4/100,"B",IF(O301&gt;MASTER!$B$5/100,"C","K"))))</f>
        <v>B</v>
      </c>
      <c r="R301" s="68" t="str">
        <f ca="1">IF(ISBLANK(B301)," ",IF(P301&gt;MASTER!$B$3/100,"SB",IF(P301&gt;MASTER!$B$4/100,"B",IF(P301&gt;MASTER!$B$5/100,"C","K"))))</f>
        <v>B</v>
      </c>
    </row>
    <row r="302" customHeight="1" spans="1:18">
      <c r="A302" s="83">
        <f ca="1">INDIRECT(ADDRESS(2+QUOTIENT(ROW()-2,COUNTA('Form Responses 1'!$1:$1)-4),1,,TRUE,"Form Responses 1"))</f>
        <v>45072.5173868287</v>
      </c>
      <c r="B302" s="68" t="str">
        <f ca="1">INDIRECT(ADDRESS(2+QUOTIENT(ROW()-2,COUNTA('Form Responses 1'!$1:$1)-4),2,,TRUE,"Form Responses 1"))</f>
        <v>normalina630@gmail.com</v>
      </c>
      <c r="C302" s="68" t="str">
        <f ca="1">INDIRECT(ADDRESS(2+QUOTIENT(ROW()-2,COUNTA('Form Responses 1'!$1:$1)-4),3,,TRUE,"Form Responses 1"))</f>
        <v>Normalina</v>
      </c>
      <c r="D302" s="84">
        <f ca="1">INDIRECT(ADDRESS(2+QUOTIENT(ROW()-2,COUNTA('Form Responses 1'!$1:$1)-4),4,,TRUE,"Form Responses 1"))</f>
        <v>45072</v>
      </c>
      <c r="E302" s="85">
        <f ca="1" t="shared" si="0"/>
        <v>5</v>
      </c>
      <c r="F302" s="68" t="str">
        <f ca="1">IF(ISBLANK(A302)," ",INDIRECT(ADDRESS(1,5+MOD(ROW()-2,COUNTA('Form Responses 1'!$1:$1)-4),,TRUE,"Form Responses 1")))</f>
        <v>Gedung Balai Arkiologi Lt.2 [R. 1-5]</v>
      </c>
      <c r="G302" s="68" t="str">
        <f ca="1">IF(ISBLANK(A302)," ",INDIRECT(ADDRESS(MATCH(A302,'Form Responses 1'!A:A,0),5+MOD(ROW()-2,COUNTA('Form Responses 1'!$1:$1)-4),,TRUE,"Form Responses 1")))</f>
        <v>BAIK</v>
      </c>
      <c r="H302" s="86" t="str">
        <f ca="1" t="shared" si="1"/>
        <v>Gedung Balai Arkiologi Lt.2</v>
      </c>
      <c r="I302" s="86" t="str">
        <f ca="1" t="shared" si="271"/>
        <v>R. 1-5</v>
      </c>
      <c r="J302" s="86" t="str">
        <f ca="1" t="shared" si="2"/>
        <v>CLEANING SERVICE</v>
      </c>
      <c r="K302" s="86">
        <f ca="1" t="array" ref="K302">IFERROR(INDEX(MASTER!B:B,MATCH(G302,MASTER!A:A,0))/100," ")</f>
        <v>0.95</v>
      </c>
      <c r="L302" s="68">
        <f ca="1" t="shared" si="3"/>
        <v>21</v>
      </c>
      <c r="M302" s="68" t="str">
        <f ca="1" t="shared" si="4"/>
        <v>2023 - WEEK 21</v>
      </c>
      <c r="N302" s="68" t="str">
        <f ca="1" t="shared" si="5"/>
        <v>2023 - MONTH 05</v>
      </c>
      <c r="O302" s="86">
        <f ca="1" t="shared" ref="O302:P302" si="315">IFERROR(AVERAGEIF(M:M,M302,$K:$K)," ")</f>
        <v>0.95</v>
      </c>
      <c r="P302" s="86">
        <f ca="1" t="shared" si="315"/>
        <v>0.95</v>
      </c>
      <c r="Q302" s="68" t="str">
        <f ca="1">IF(ISBLANK(A302)," ",IF(O302&gt;MASTER!$B$3/100,"SB",IF(O302&gt;MASTER!$B$4/100,"B",IF(O302&gt;MASTER!$B$5/100,"C","K"))))</f>
        <v>B</v>
      </c>
      <c r="R302" s="68" t="str">
        <f ca="1">IF(ISBLANK(B302)," ",IF(P302&gt;MASTER!$B$3/100,"SB",IF(P302&gt;MASTER!$B$4/100,"B",IF(P302&gt;MASTER!$B$5/100,"C","K"))))</f>
        <v>B</v>
      </c>
    </row>
    <row r="303" customHeight="1" spans="1:18">
      <c r="A303" s="83">
        <f ca="1">INDIRECT(ADDRESS(2+QUOTIENT(ROW()-2,COUNTA('Form Responses 1'!$1:$1)-4),1,,TRUE,"Form Responses 1"))</f>
        <v>45072.5173868287</v>
      </c>
      <c r="B303" s="68" t="str">
        <f ca="1">INDIRECT(ADDRESS(2+QUOTIENT(ROW()-2,COUNTA('Form Responses 1'!$1:$1)-4),2,,TRUE,"Form Responses 1"))</f>
        <v>normalina630@gmail.com</v>
      </c>
      <c r="C303" s="68" t="str">
        <f ca="1">INDIRECT(ADDRESS(2+QUOTIENT(ROW()-2,COUNTA('Form Responses 1'!$1:$1)-4),3,,TRUE,"Form Responses 1"))</f>
        <v>Normalina</v>
      </c>
      <c r="D303" s="84">
        <f ca="1">INDIRECT(ADDRESS(2+QUOTIENT(ROW()-2,COUNTA('Form Responses 1'!$1:$1)-4),4,,TRUE,"Form Responses 1"))</f>
        <v>45072</v>
      </c>
      <c r="E303" s="85">
        <f ca="1" t="shared" si="0"/>
        <v>5</v>
      </c>
      <c r="F303" s="68" t="str">
        <f ca="1">IF(ISBLANK(A303)," ",INDIRECT(ADDRESS(1,5+MOD(ROW()-2,COUNTA('Form Responses 1'!$1:$1)-4),,TRUE,"Form Responses 1")))</f>
        <v>Gedung Balai Arkiologi Lt.2 [Tangga Penghubung LT1-2]</v>
      </c>
      <c r="G303" s="68" t="str">
        <f ca="1">IF(ISBLANK(A303)," ",INDIRECT(ADDRESS(MATCH(A303,'Form Responses 1'!A:A,0),5+MOD(ROW()-2,COUNTA('Form Responses 1'!$1:$1)-4),,TRUE,"Form Responses 1")))</f>
        <v>BAIK</v>
      </c>
      <c r="H303" s="86" t="str">
        <f ca="1" t="shared" si="1"/>
        <v>Gedung Balai Arkiologi Lt.2</v>
      </c>
      <c r="I303" s="86" t="str">
        <f ca="1" t="shared" si="271"/>
        <v>Tangga Penghubung LT1-2</v>
      </c>
      <c r="J303" s="86" t="str">
        <f ca="1" t="shared" si="2"/>
        <v>CLEANING SERVICE</v>
      </c>
      <c r="K303" s="86">
        <f ca="1" t="array" ref="K303">IFERROR(INDEX(MASTER!B:B,MATCH(G303,MASTER!A:A,0))/100," ")</f>
        <v>0.95</v>
      </c>
      <c r="L303" s="68">
        <f ca="1" t="shared" si="3"/>
        <v>21</v>
      </c>
      <c r="M303" s="68" t="str">
        <f ca="1" t="shared" si="4"/>
        <v>2023 - WEEK 21</v>
      </c>
      <c r="N303" s="68" t="str">
        <f ca="1" t="shared" si="5"/>
        <v>2023 - MONTH 05</v>
      </c>
      <c r="O303" s="86">
        <f ca="1" t="shared" ref="O303:P303" si="316">IFERROR(AVERAGEIF(M:M,M303,$K:$K)," ")</f>
        <v>0.95</v>
      </c>
      <c r="P303" s="86">
        <f ca="1" t="shared" si="316"/>
        <v>0.95</v>
      </c>
      <c r="Q303" s="68" t="str">
        <f ca="1">IF(ISBLANK(A303)," ",IF(O303&gt;MASTER!$B$3/100,"SB",IF(O303&gt;MASTER!$B$4/100,"B",IF(O303&gt;MASTER!$B$5/100,"C","K"))))</f>
        <v>B</v>
      </c>
      <c r="R303" s="68" t="str">
        <f ca="1">IF(ISBLANK(B303)," ",IF(P303&gt;MASTER!$B$3/100,"SB",IF(P303&gt;MASTER!$B$4/100,"B",IF(P303&gt;MASTER!$B$5/100,"C","K"))))</f>
        <v>B</v>
      </c>
    </row>
    <row r="304" customHeight="1" spans="1:18">
      <c r="A304" s="83">
        <f ca="1">INDIRECT(ADDRESS(2+QUOTIENT(ROW()-2,COUNTA('Form Responses 1'!$1:$1)-4),1,,TRUE,"Form Responses 1"))</f>
        <v>45072.5173868287</v>
      </c>
      <c r="B304" s="68" t="str">
        <f ca="1">INDIRECT(ADDRESS(2+QUOTIENT(ROW()-2,COUNTA('Form Responses 1'!$1:$1)-4),2,,TRUE,"Form Responses 1"))</f>
        <v>normalina630@gmail.com</v>
      </c>
      <c r="C304" s="68" t="str">
        <f ca="1">INDIRECT(ADDRESS(2+QUOTIENT(ROW()-2,COUNTA('Form Responses 1'!$1:$1)-4),3,,TRUE,"Form Responses 1"))</f>
        <v>Normalina</v>
      </c>
      <c r="D304" s="84">
        <f ca="1">INDIRECT(ADDRESS(2+QUOTIENT(ROW()-2,COUNTA('Form Responses 1'!$1:$1)-4),4,,TRUE,"Form Responses 1"))</f>
        <v>45072</v>
      </c>
      <c r="E304" s="85">
        <f ca="1" t="shared" si="0"/>
        <v>5</v>
      </c>
      <c r="F304" s="68" t="str">
        <f ca="1">IF(ISBLANK(A304)," ",INDIRECT(ADDRESS(1,5+MOD(ROW()-2,COUNTA('Form Responses 1'!$1:$1)-4),,TRUE,"Form Responses 1")))</f>
        <v>Gedung Balai Arkiologi Lt.2 [Toilet Pria / Wanita &amp; Disabilitas]</v>
      </c>
      <c r="G304" s="68" t="str">
        <f ca="1">IF(ISBLANK(A304)," ",INDIRECT(ADDRESS(MATCH(A304,'Form Responses 1'!A:A,0),5+MOD(ROW()-2,COUNTA('Form Responses 1'!$1:$1)-4),,TRUE,"Form Responses 1")))</f>
        <v>BAIK</v>
      </c>
      <c r="H304" s="86" t="str">
        <f ca="1" t="shared" si="1"/>
        <v>Gedung Balai Arkiologi Lt.2</v>
      </c>
      <c r="I304" s="86" t="str">
        <f ca="1" t="shared" si="271"/>
        <v>Toilet Pria / Wanita &amp; Disabilitas</v>
      </c>
      <c r="J304" s="86" t="str">
        <f ca="1" t="shared" si="2"/>
        <v>CLEANING SERVICE</v>
      </c>
      <c r="K304" s="86">
        <f ca="1" t="array" ref="K304">IFERROR(INDEX(MASTER!B:B,MATCH(G304,MASTER!A:A,0))/100," ")</f>
        <v>0.95</v>
      </c>
      <c r="L304" s="68">
        <f ca="1" t="shared" si="3"/>
        <v>21</v>
      </c>
      <c r="M304" s="68" t="str">
        <f ca="1" t="shared" si="4"/>
        <v>2023 - WEEK 21</v>
      </c>
      <c r="N304" s="68" t="str">
        <f ca="1" t="shared" si="5"/>
        <v>2023 - MONTH 05</v>
      </c>
      <c r="O304" s="86">
        <f ca="1" t="shared" ref="O304:P304" si="317">IFERROR(AVERAGEIF(M:M,M304,$K:$K)," ")</f>
        <v>0.95</v>
      </c>
      <c r="P304" s="86">
        <f ca="1" t="shared" si="317"/>
        <v>0.95</v>
      </c>
      <c r="Q304" s="68" t="str">
        <f ca="1">IF(ISBLANK(A304)," ",IF(O304&gt;MASTER!$B$3/100,"SB",IF(O304&gt;MASTER!$B$4/100,"B",IF(O304&gt;MASTER!$B$5/100,"C","K"))))</f>
        <v>B</v>
      </c>
      <c r="R304" s="68" t="str">
        <f ca="1">IF(ISBLANK(B304)," ",IF(P304&gt;MASTER!$B$3/100,"SB",IF(P304&gt;MASTER!$B$4/100,"B",IF(P304&gt;MASTER!$B$5/100,"C","K"))))</f>
        <v>B</v>
      </c>
    </row>
    <row r="305" customHeight="1" spans="1:18">
      <c r="A305" s="83">
        <f ca="1">INDIRECT(ADDRESS(2+QUOTIENT(ROW()-2,COUNTA('Form Responses 1'!$1:$1)-4),1,,TRUE,"Form Responses 1"))</f>
        <v>45072.5173868287</v>
      </c>
      <c r="B305" s="68" t="str">
        <f ca="1">INDIRECT(ADDRESS(2+QUOTIENT(ROW()-2,COUNTA('Form Responses 1'!$1:$1)-4),2,,TRUE,"Form Responses 1"))</f>
        <v>normalina630@gmail.com</v>
      </c>
      <c r="C305" s="68" t="str">
        <f ca="1">INDIRECT(ADDRESS(2+QUOTIENT(ROW()-2,COUNTA('Form Responses 1'!$1:$1)-4),3,,TRUE,"Form Responses 1"))</f>
        <v>Normalina</v>
      </c>
      <c r="D305" s="84">
        <f ca="1">INDIRECT(ADDRESS(2+QUOTIENT(ROW()-2,COUNTA('Form Responses 1'!$1:$1)-4),4,,TRUE,"Form Responses 1"))</f>
        <v>45072</v>
      </c>
      <c r="E305" s="85">
        <f ca="1" t="shared" si="0"/>
        <v>5</v>
      </c>
      <c r="F305" s="68" t="str">
        <f ca="1">IF(ISBLANK(A305)," ",INDIRECT(ADDRESS(1,5+MOD(ROW()-2,COUNTA('Form Responses 1'!$1:$1)-4),,TRUE,"Form Responses 1")))</f>
        <v>Gedung Balai Arkiologi Lt.1 [Lobby Utama]</v>
      </c>
      <c r="G305" s="68" t="str">
        <f ca="1">IF(ISBLANK(A305)," ",INDIRECT(ADDRESS(MATCH(A305,'Form Responses 1'!A:A,0),5+MOD(ROW()-2,COUNTA('Form Responses 1'!$1:$1)-4),,TRUE,"Form Responses 1")))</f>
        <v>BAIK</v>
      </c>
      <c r="H305" s="86" t="str">
        <f ca="1" t="shared" si="1"/>
        <v>Gedung Balai Arkiologi Lt.1</v>
      </c>
      <c r="I305" s="86" t="str">
        <f ca="1" t="shared" si="271"/>
        <v>Lobby Utama</v>
      </c>
      <c r="J305" s="86" t="str">
        <f ca="1" t="shared" si="2"/>
        <v>CLEANING SERVICE</v>
      </c>
      <c r="K305" s="86">
        <f ca="1" t="array" ref="K305">IFERROR(INDEX(MASTER!B:B,MATCH(G305,MASTER!A:A,0))/100," ")</f>
        <v>0.95</v>
      </c>
      <c r="L305" s="68">
        <f ca="1" t="shared" si="3"/>
        <v>21</v>
      </c>
      <c r="M305" s="68" t="str">
        <f ca="1" t="shared" si="4"/>
        <v>2023 - WEEK 21</v>
      </c>
      <c r="N305" s="68" t="str">
        <f ca="1" t="shared" si="5"/>
        <v>2023 - MONTH 05</v>
      </c>
      <c r="O305" s="86">
        <f ca="1" t="shared" ref="O305:P305" si="318">IFERROR(AVERAGEIF(M:M,M305,$K:$K)," ")</f>
        <v>0.95</v>
      </c>
      <c r="P305" s="86">
        <f ca="1" t="shared" si="318"/>
        <v>0.95</v>
      </c>
      <c r="Q305" s="68" t="str">
        <f ca="1">IF(ISBLANK(A305)," ",IF(O305&gt;MASTER!$B$3/100,"SB",IF(O305&gt;MASTER!$B$4/100,"B",IF(O305&gt;MASTER!$B$5/100,"C","K"))))</f>
        <v>B</v>
      </c>
      <c r="R305" s="68" t="str">
        <f ca="1">IF(ISBLANK(B305)," ",IF(P305&gt;MASTER!$B$3/100,"SB",IF(P305&gt;MASTER!$B$4/100,"B",IF(P305&gt;MASTER!$B$5/100,"C","K"))))</f>
        <v>B</v>
      </c>
    </row>
    <row r="306" customHeight="1" spans="1:18">
      <c r="A306" s="83">
        <f ca="1">INDIRECT(ADDRESS(2+QUOTIENT(ROW()-2,COUNTA('Form Responses 1'!$1:$1)-4),1,,TRUE,"Form Responses 1"))</f>
        <v>45072.5173868287</v>
      </c>
      <c r="B306" s="68" t="str">
        <f ca="1">INDIRECT(ADDRESS(2+QUOTIENT(ROW()-2,COUNTA('Form Responses 1'!$1:$1)-4),2,,TRUE,"Form Responses 1"))</f>
        <v>normalina630@gmail.com</v>
      </c>
      <c r="C306" s="68" t="str">
        <f ca="1">INDIRECT(ADDRESS(2+QUOTIENT(ROW()-2,COUNTA('Form Responses 1'!$1:$1)-4),3,,TRUE,"Form Responses 1"))</f>
        <v>Normalina</v>
      </c>
      <c r="D306" s="84">
        <f ca="1">INDIRECT(ADDRESS(2+QUOTIENT(ROW()-2,COUNTA('Form Responses 1'!$1:$1)-4),4,,TRUE,"Form Responses 1"))</f>
        <v>45072</v>
      </c>
      <c r="E306" s="85">
        <f ca="1" t="shared" si="0"/>
        <v>5</v>
      </c>
      <c r="F306" s="68" t="str">
        <f ca="1">IF(ISBLANK(A306)," ",INDIRECT(ADDRESS(1,5+MOD(ROW()-2,COUNTA('Form Responses 1'!$1:$1)-4),,TRUE,"Form Responses 1")))</f>
        <v>Gedung Balai Arkiologi Lt.1 [Koridor]</v>
      </c>
      <c r="G306" s="68" t="str">
        <f ca="1">IF(ISBLANK(A306)," ",INDIRECT(ADDRESS(MATCH(A306,'Form Responses 1'!A:A,0),5+MOD(ROW()-2,COUNTA('Form Responses 1'!$1:$1)-4),,TRUE,"Form Responses 1")))</f>
        <v>BAIK</v>
      </c>
      <c r="H306" s="86" t="str">
        <f ca="1" t="shared" si="1"/>
        <v>Gedung Balai Arkiologi Lt.1</v>
      </c>
      <c r="I306" s="86" t="str">
        <f ca="1" t="shared" si="271"/>
        <v>Koridor</v>
      </c>
      <c r="J306" s="86" t="str">
        <f ca="1" t="shared" si="2"/>
        <v>CLEANING SERVICE</v>
      </c>
      <c r="K306" s="86">
        <f ca="1" t="array" ref="K306">IFERROR(INDEX(MASTER!B:B,MATCH(G306,MASTER!A:A,0))/100," ")</f>
        <v>0.95</v>
      </c>
      <c r="L306" s="68">
        <f ca="1" t="shared" si="3"/>
        <v>21</v>
      </c>
      <c r="M306" s="68" t="str">
        <f ca="1" t="shared" si="4"/>
        <v>2023 - WEEK 21</v>
      </c>
      <c r="N306" s="68" t="str">
        <f ca="1" t="shared" si="5"/>
        <v>2023 - MONTH 05</v>
      </c>
      <c r="O306" s="86">
        <f ca="1" t="shared" ref="O306:P306" si="319">IFERROR(AVERAGEIF(M:M,M306,$K:$K)," ")</f>
        <v>0.95</v>
      </c>
      <c r="P306" s="86">
        <f ca="1" t="shared" si="319"/>
        <v>0.95</v>
      </c>
      <c r="Q306" s="68" t="str">
        <f ca="1">IF(ISBLANK(A306)," ",IF(O306&gt;MASTER!$B$3/100,"SB",IF(O306&gt;MASTER!$B$4/100,"B",IF(O306&gt;MASTER!$B$5/100,"C","K"))))</f>
        <v>B</v>
      </c>
      <c r="R306" s="68" t="str">
        <f ca="1">IF(ISBLANK(B306)," ",IF(P306&gt;MASTER!$B$3/100,"SB",IF(P306&gt;MASTER!$B$4/100,"B",IF(P306&gt;MASTER!$B$5/100,"C","K"))))</f>
        <v>B</v>
      </c>
    </row>
    <row r="307" customHeight="1" spans="1:18">
      <c r="A307" s="83">
        <f ca="1">INDIRECT(ADDRESS(2+QUOTIENT(ROW()-2,COUNTA('Form Responses 1'!$1:$1)-4),1,,TRUE,"Form Responses 1"))</f>
        <v>45072.5173868287</v>
      </c>
      <c r="B307" s="68" t="str">
        <f ca="1">INDIRECT(ADDRESS(2+QUOTIENT(ROW()-2,COUNTA('Form Responses 1'!$1:$1)-4),2,,TRUE,"Form Responses 1"))</f>
        <v>normalina630@gmail.com</v>
      </c>
      <c r="C307" s="68" t="str">
        <f ca="1">INDIRECT(ADDRESS(2+QUOTIENT(ROW()-2,COUNTA('Form Responses 1'!$1:$1)-4),3,,TRUE,"Form Responses 1"))</f>
        <v>Normalina</v>
      </c>
      <c r="D307" s="84">
        <f ca="1">INDIRECT(ADDRESS(2+QUOTIENT(ROW()-2,COUNTA('Form Responses 1'!$1:$1)-4),4,,TRUE,"Form Responses 1"))</f>
        <v>45072</v>
      </c>
      <c r="E307" s="85">
        <f ca="1" t="shared" si="0"/>
        <v>5</v>
      </c>
      <c r="F307" s="68" t="str">
        <f ca="1">IF(ISBLANK(A307)," ",INDIRECT(ADDRESS(1,5+MOD(ROW()-2,COUNTA('Form Responses 1'!$1:$1)-4),,TRUE,"Form Responses 1")))</f>
        <v>Gedung Balai Arkiologi Lt.1 [Meeting Room ]</v>
      </c>
      <c r="G307" s="68" t="str">
        <f ca="1">IF(ISBLANK(A307)," ",INDIRECT(ADDRESS(MATCH(A307,'Form Responses 1'!A:A,0),5+MOD(ROW()-2,COUNTA('Form Responses 1'!$1:$1)-4),,TRUE,"Form Responses 1")))</f>
        <v>BAIK</v>
      </c>
      <c r="H307" s="86" t="str">
        <f ca="1" t="shared" si="1"/>
        <v>Gedung Balai Arkiologi Lt.1</v>
      </c>
      <c r="I307" s="86" t="str">
        <f ca="1" t="shared" si="271"/>
        <v>Meeting Room </v>
      </c>
      <c r="J307" s="86" t="str">
        <f ca="1" t="shared" si="2"/>
        <v>CLEANING SERVICE</v>
      </c>
      <c r="K307" s="86">
        <f ca="1" t="array" ref="K307">IFERROR(INDEX(MASTER!B:B,MATCH(G307,MASTER!A:A,0))/100," ")</f>
        <v>0.95</v>
      </c>
      <c r="L307" s="68">
        <f ca="1" t="shared" si="3"/>
        <v>21</v>
      </c>
      <c r="M307" s="68" t="str">
        <f ca="1" t="shared" si="4"/>
        <v>2023 - WEEK 21</v>
      </c>
      <c r="N307" s="68" t="str">
        <f ca="1" t="shared" si="5"/>
        <v>2023 - MONTH 05</v>
      </c>
      <c r="O307" s="86">
        <f ca="1" t="shared" ref="O307:P307" si="320">IFERROR(AVERAGEIF(M:M,M307,$K:$K)," ")</f>
        <v>0.95</v>
      </c>
      <c r="P307" s="86">
        <f ca="1" t="shared" si="320"/>
        <v>0.95</v>
      </c>
      <c r="Q307" s="68" t="str">
        <f ca="1">IF(ISBLANK(A307)," ",IF(O307&gt;MASTER!$B$3/100,"SB",IF(O307&gt;MASTER!$B$4/100,"B",IF(O307&gt;MASTER!$B$5/100,"C","K"))))</f>
        <v>B</v>
      </c>
      <c r="R307" s="68" t="str">
        <f ca="1">IF(ISBLANK(B307)," ",IF(P307&gt;MASTER!$B$3/100,"SB",IF(P307&gt;MASTER!$B$4/100,"B",IF(P307&gt;MASTER!$B$5/100,"C","K"))))</f>
        <v>B</v>
      </c>
    </row>
    <row r="308" customHeight="1" spans="1:18">
      <c r="A308" s="83">
        <f ca="1">INDIRECT(ADDRESS(2+QUOTIENT(ROW()-2,COUNTA('Form Responses 1'!$1:$1)-4),1,,TRUE,"Form Responses 1"))</f>
        <v>45072.5173868287</v>
      </c>
      <c r="B308" s="68" t="str">
        <f ca="1">INDIRECT(ADDRESS(2+QUOTIENT(ROW()-2,COUNTA('Form Responses 1'!$1:$1)-4),2,,TRUE,"Form Responses 1"))</f>
        <v>normalina630@gmail.com</v>
      </c>
      <c r="C308" s="68" t="str">
        <f ca="1">INDIRECT(ADDRESS(2+QUOTIENT(ROW()-2,COUNTA('Form Responses 1'!$1:$1)-4),3,,TRUE,"Form Responses 1"))</f>
        <v>Normalina</v>
      </c>
      <c r="D308" s="84">
        <f ca="1">INDIRECT(ADDRESS(2+QUOTIENT(ROW()-2,COUNTA('Form Responses 1'!$1:$1)-4),4,,TRUE,"Form Responses 1"))</f>
        <v>45072</v>
      </c>
      <c r="E308" s="85">
        <f ca="1" t="shared" si="0"/>
        <v>5</v>
      </c>
      <c r="F308" s="68" t="str">
        <f ca="1">IF(ISBLANK(A308)," ",INDIRECT(ADDRESS(1,5+MOD(ROW()-2,COUNTA('Form Responses 1'!$1:$1)-4),,TRUE,"Form Responses 1")))</f>
        <v>Gedung Balai Arkiologi Lt.1 [R. Staf TU]</v>
      </c>
      <c r="G308" s="68" t="str">
        <f ca="1">IF(ISBLANK(A308)," ",INDIRECT(ADDRESS(MATCH(A308,'Form Responses 1'!A:A,0),5+MOD(ROW()-2,COUNTA('Form Responses 1'!$1:$1)-4),,TRUE,"Form Responses 1")))</f>
        <v>BAIK</v>
      </c>
      <c r="H308" s="86" t="str">
        <f ca="1" t="shared" si="1"/>
        <v>Gedung Balai Arkiologi Lt.1</v>
      </c>
      <c r="I308" s="86" t="str">
        <f ca="1" t="shared" si="271"/>
        <v>R. Staf TU</v>
      </c>
      <c r="J308" s="86" t="str">
        <f ca="1" t="shared" si="2"/>
        <v>CLEANING SERVICE</v>
      </c>
      <c r="K308" s="86">
        <f ca="1" t="array" ref="K308">IFERROR(INDEX(MASTER!B:B,MATCH(G308,MASTER!A:A,0))/100," ")</f>
        <v>0.95</v>
      </c>
      <c r="L308" s="68">
        <f ca="1" t="shared" si="3"/>
        <v>21</v>
      </c>
      <c r="M308" s="68" t="str">
        <f ca="1" t="shared" si="4"/>
        <v>2023 - WEEK 21</v>
      </c>
      <c r="N308" s="68" t="str">
        <f ca="1" t="shared" si="5"/>
        <v>2023 - MONTH 05</v>
      </c>
      <c r="O308" s="86">
        <f ca="1" t="shared" ref="O308:P308" si="321">IFERROR(AVERAGEIF(M:M,M308,$K:$K)," ")</f>
        <v>0.95</v>
      </c>
      <c r="P308" s="86">
        <f ca="1" t="shared" si="321"/>
        <v>0.95</v>
      </c>
      <c r="Q308" s="68" t="str">
        <f ca="1">IF(ISBLANK(A308)," ",IF(O308&gt;MASTER!$B$3/100,"SB",IF(O308&gt;MASTER!$B$4/100,"B",IF(O308&gt;MASTER!$B$5/100,"C","K"))))</f>
        <v>B</v>
      </c>
      <c r="R308" s="68" t="str">
        <f ca="1">IF(ISBLANK(B308)," ",IF(P308&gt;MASTER!$B$3/100,"SB",IF(P308&gt;MASTER!$B$4/100,"B",IF(P308&gt;MASTER!$B$5/100,"C","K"))))</f>
        <v>B</v>
      </c>
    </row>
    <row r="309" customHeight="1" spans="1:18">
      <c r="A309" s="83">
        <f ca="1">INDIRECT(ADDRESS(2+QUOTIENT(ROW()-2,COUNTA('Form Responses 1'!$1:$1)-4),1,,TRUE,"Form Responses 1"))</f>
        <v>45072.5173868287</v>
      </c>
      <c r="B309" s="68" t="str">
        <f ca="1">INDIRECT(ADDRESS(2+QUOTIENT(ROW()-2,COUNTA('Form Responses 1'!$1:$1)-4),2,,TRUE,"Form Responses 1"))</f>
        <v>normalina630@gmail.com</v>
      </c>
      <c r="C309" s="68" t="str">
        <f ca="1">INDIRECT(ADDRESS(2+QUOTIENT(ROW()-2,COUNTA('Form Responses 1'!$1:$1)-4),3,,TRUE,"Form Responses 1"))</f>
        <v>Normalina</v>
      </c>
      <c r="D309" s="84">
        <f ca="1">INDIRECT(ADDRESS(2+QUOTIENT(ROW()-2,COUNTA('Form Responses 1'!$1:$1)-4),4,,TRUE,"Form Responses 1"))</f>
        <v>45072</v>
      </c>
      <c r="E309" s="85">
        <f ca="1" t="shared" si="0"/>
        <v>5</v>
      </c>
      <c r="F309" s="68" t="str">
        <f ca="1">IF(ISBLANK(A309)," ",INDIRECT(ADDRESS(1,5+MOD(ROW()-2,COUNTA('Form Responses 1'!$1:$1)-4),,TRUE,"Form Responses 1")))</f>
        <v>Gedung Balai Arkiologi Lt.1 [R. Kasubag TU]</v>
      </c>
      <c r="G309" s="68" t="str">
        <f ca="1">IF(ISBLANK(A309)," ",INDIRECT(ADDRESS(MATCH(A309,'Form Responses 1'!A:A,0),5+MOD(ROW()-2,COUNTA('Form Responses 1'!$1:$1)-4),,TRUE,"Form Responses 1")))</f>
        <v>BAIK</v>
      </c>
      <c r="H309" s="86" t="str">
        <f ca="1" t="shared" si="1"/>
        <v>Gedung Balai Arkiologi Lt.1</v>
      </c>
      <c r="I309" s="86" t="str">
        <f ca="1" t="shared" si="271"/>
        <v>R. Kasubag TU</v>
      </c>
      <c r="J309" s="86" t="str">
        <f ca="1" t="shared" si="2"/>
        <v>CLEANING SERVICE</v>
      </c>
      <c r="K309" s="86">
        <f ca="1" t="array" ref="K309">IFERROR(INDEX(MASTER!B:B,MATCH(G309,MASTER!A:A,0))/100," ")</f>
        <v>0.95</v>
      </c>
      <c r="L309" s="68">
        <f ca="1" t="shared" si="3"/>
        <v>21</v>
      </c>
      <c r="M309" s="68" t="str">
        <f ca="1" t="shared" si="4"/>
        <v>2023 - WEEK 21</v>
      </c>
      <c r="N309" s="68" t="str">
        <f ca="1" t="shared" si="5"/>
        <v>2023 - MONTH 05</v>
      </c>
      <c r="O309" s="86">
        <f ca="1" t="shared" ref="O309:P309" si="322">IFERROR(AVERAGEIF(M:M,M309,$K:$K)," ")</f>
        <v>0.95</v>
      </c>
      <c r="P309" s="86">
        <f ca="1" t="shared" si="322"/>
        <v>0.95</v>
      </c>
      <c r="Q309" s="68" t="str">
        <f ca="1">IF(ISBLANK(A309)," ",IF(O309&gt;MASTER!$B$3/100,"SB",IF(O309&gt;MASTER!$B$4/100,"B",IF(O309&gt;MASTER!$B$5/100,"C","K"))))</f>
        <v>B</v>
      </c>
      <c r="R309" s="68" t="str">
        <f ca="1">IF(ISBLANK(B309)," ",IF(P309&gt;MASTER!$B$3/100,"SB",IF(P309&gt;MASTER!$B$4/100,"B",IF(P309&gt;MASTER!$B$5/100,"C","K"))))</f>
        <v>B</v>
      </c>
    </row>
    <row r="310" customHeight="1" spans="1:18">
      <c r="A310" s="83">
        <f ca="1">INDIRECT(ADDRESS(2+QUOTIENT(ROW()-2,COUNTA('Form Responses 1'!$1:$1)-4),1,,TRUE,"Form Responses 1"))</f>
        <v>45072.5173868287</v>
      </c>
      <c r="B310" s="68" t="str">
        <f ca="1">INDIRECT(ADDRESS(2+QUOTIENT(ROW()-2,COUNTA('Form Responses 1'!$1:$1)-4),2,,TRUE,"Form Responses 1"))</f>
        <v>normalina630@gmail.com</v>
      </c>
      <c r="C310" s="68" t="str">
        <f ca="1">INDIRECT(ADDRESS(2+QUOTIENT(ROW()-2,COUNTA('Form Responses 1'!$1:$1)-4),3,,TRUE,"Form Responses 1"))</f>
        <v>Normalina</v>
      </c>
      <c r="D310" s="84">
        <f ca="1">INDIRECT(ADDRESS(2+QUOTIENT(ROW()-2,COUNTA('Form Responses 1'!$1:$1)-4),4,,TRUE,"Form Responses 1"))</f>
        <v>45072</v>
      </c>
      <c r="E310" s="85">
        <f ca="1" t="shared" si="0"/>
        <v>5</v>
      </c>
      <c r="F310" s="68" t="str">
        <f ca="1">IF(ISBLANK(A310)," ",INDIRECT(ADDRESS(1,5+MOD(ROW()-2,COUNTA('Form Responses 1'!$1:$1)-4),,TRUE,"Form Responses 1")))</f>
        <v>Gedung Balai Arkiologi Lt.1 [R. Arsib]</v>
      </c>
      <c r="G310" s="68" t="str">
        <f ca="1">IF(ISBLANK(A310)," ",INDIRECT(ADDRESS(MATCH(A310,'Form Responses 1'!A:A,0),5+MOD(ROW()-2,COUNTA('Form Responses 1'!$1:$1)-4),,TRUE,"Form Responses 1")))</f>
        <v>BAIK</v>
      </c>
      <c r="H310" s="86" t="str">
        <f ca="1" t="shared" si="1"/>
        <v>Gedung Balai Arkiologi Lt.1</v>
      </c>
      <c r="I310" s="86" t="str">
        <f ca="1" t="shared" si="271"/>
        <v>R. Arsib</v>
      </c>
      <c r="J310" s="86" t="str">
        <f ca="1" t="shared" si="2"/>
        <v>CLEANING SERVICE</v>
      </c>
      <c r="K310" s="86">
        <f ca="1" t="array" ref="K310">IFERROR(INDEX(MASTER!B:B,MATCH(G310,MASTER!A:A,0))/100," ")</f>
        <v>0.95</v>
      </c>
      <c r="L310" s="68">
        <f ca="1" t="shared" si="3"/>
        <v>21</v>
      </c>
      <c r="M310" s="68" t="str">
        <f ca="1" t="shared" si="4"/>
        <v>2023 - WEEK 21</v>
      </c>
      <c r="N310" s="68" t="str">
        <f ca="1" t="shared" si="5"/>
        <v>2023 - MONTH 05</v>
      </c>
      <c r="O310" s="86">
        <f ca="1" t="shared" ref="O310:P310" si="323">IFERROR(AVERAGEIF(M:M,M310,$K:$K)," ")</f>
        <v>0.95</v>
      </c>
      <c r="P310" s="86">
        <f ca="1" t="shared" si="323"/>
        <v>0.95</v>
      </c>
      <c r="Q310" s="68" t="str">
        <f ca="1">IF(ISBLANK(A310)," ",IF(O310&gt;MASTER!$B$3/100,"SB",IF(O310&gt;MASTER!$B$4/100,"B",IF(O310&gt;MASTER!$B$5/100,"C","K"))))</f>
        <v>B</v>
      </c>
      <c r="R310" s="68" t="str">
        <f ca="1">IF(ISBLANK(B310)," ",IF(P310&gt;MASTER!$B$3/100,"SB",IF(P310&gt;MASTER!$B$4/100,"B",IF(P310&gt;MASTER!$B$5/100,"C","K"))))</f>
        <v>B</v>
      </c>
    </row>
    <row r="311" customHeight="1" spans="1:18">
      <c r="A311" s="83">
        <f ca="1">INDIRECT(ADDRESS(2+QUOTIENT(ROW()-2,COUNTA('Form Responses 1'!$1:$1)-4),1,,TRUE,"Form Responses 1"))</f>
        <v>45072.5173868287</v>
      </c>
      <c r="B311" s="68" t="str">
        <f ca="1">INDIRECT(ADDRESS(2+QUOTIENT(ROW()-2,COUNTA('Form Responses 1'!$1:$1)-4),2,,TRUE,"Form Responses 1"))</f>
        <v>normalina630@gmail.com</v>
      </c>
      <c r="C311" s="68" t="str">
        <f ca="1">INDIRECT(ADDRESS(2+QUOTIENT(ROW()-2,COUNTA('Form Responses 1'!$1:$1)-4),3,,TRUE,"Form Responses 1"))</f>
        <v>Normalina</v>
      </c>
      <c r="D311" s="84">
        <f ca="1">INDIRECT(ADDRESS(2+QUOTIENT(ROW()-2,COUNTA('Form Responses 1'!$1:$1)-4),4,,TRUE,"Form Responses 1"))</f>
        <v>45072</v>
      </c>
      <c r="E311" s="85">
        <f ca="1" t="shared" si="0"/>
        <v>5</v>
      </c>
      <c r="F311" s="68" t="str">
        <f ca="1">IF(ISBLANK(A311)," ",INDIRECT(ADDRESS(1,5+MOD(ROW()-2,COUNTA('Form Responses 1'!$1:$1)-4),,TRUE,"Form Responses 1")))</f>
        <v>Gedung Balai Arkiologi Lt.1 [R. Arsib Keuangan]</v>
      </c>
      <c r="G311" s="68" t="str">
        <f ca="1">IF(ISBLANK(A311)," ",INDIRECT(ADDRESS(MATCH(A311,'Form Responses 1'!A:A,0),5+MOD(ROW()-2,COUNTA('Form Responses 1'!$1:$1)-4),,TRUE,"Form Responses 1")))</f>
        <v>BAIK</v>
      </c>
      <c r="H311" s="86" t="str">
        <f ca="1" t="shared" si="1"/>
        <v>Gedung Balai Arkiologi Lt.1</v>
      </c>
      <c r="I311" s="86" t="str">
        <f ca="1" t="shared" si="271"/>
        <v>R. Arsib Keuangan</v>
      </c>
      <c r="J311" s="86" t="str">
        <f ca="1" t="shared" si="2"/>
        <v>CLEANING SERVICE</v>
      </c>
      <c r="K311" s="86">
        <f ca="1" t="array" ref="K311">IFERROR(INDEX(MASTER!B:B,MATCH(G311,MASTER!A:A,0))/100," ")</f>
        <v>0.95</v>
      </c>
      <c r="L311" s="68">
        <f ca="1" t="shared" si="3"/>
        <v>21</v>
      </c>
      <c r="M311" s="68" t="str">
        <f ca="1" t="shared" si="4"/>
        <v>2023 - WEEK 21</v>
      </c>
      <c r="N311" s="68" t="str">
        <f ca="1" t="shared" si="5"/>
        <v>2023 - MONTH 05</v>
      </c>
      <c r="O311" s="86">
        <f ca="1" t="shared" ref="O311:P311" si="324">IFERROR(AVERAGEIF(M:M,M311,$K:$K)," ")</f>
        <v>0.95</v>
      </c>
      <c r="P311" s="86">
        <f ca="1" t="shared" si="324"/>
        <v>0.95</v>
      </c>
      <c r="Q311" s="68" t="str">
        <f ca="1">IF(ISBLANK(A311)," ",IF(O311&gt;MASTER!$B$3/100,"SB",IF(O311&gt;MASTER!$B$4/100,"B",IF(O311&gt;MASTER!$B$5/100,"C","K"))))</f>
        <v>B</v>
      </c>
      <c r="R311" s="68" t="str">
        <f ca="1">IF(ISBLANK(B311)," ",IF(P311&gt;MASTER!$B$3/100,"SB",IF(P311&gt;MASTER!$B$4/100,"B",IF(P311&gt;MASTER!$B$5/100,"C","K"))))</f>
        <v>B</v>
      </c>
    </row>
    <row r="312" customHeight="1" spans="1:18">
      <c r="A312" s="83">
        <f ca="1">INDIRECT(ADDRESS(2+QUOTIENT(ROW()-2,COUNTA('Form Responses 1'!$1:$1)-4),1,,TRUE,"Form Responses 1"))</f>
        <v>45072.5173868287</v>
      </c>
      <c r="B312" s="68" t="str">
        <f ca="1">INDIRECT(ADDRESS(2+QUOTIENT(ROW()-2,COUNTA('Form Responses 1'!$1:$1)-4),2,,TRUE,"Form Responses 1"))</f>
        <v>normalina630@gmail.com</v>
      </c>
      <c r="C312" s="68" t="str">
        <f ca="1">INDIRECT(ADDRESS(2+QUOTIENT(ROW()-2,COUNTA('Form Responses 1'!$1:$1)-4),3,,TRUE,"Form Responses 1"))</f>
        <v>Normalina</v>
      </c>
      <c r="D312" s="84">
        <f ca="1">INDIRECT(ADDRESS(2+QUOTIENT(ROW()-2,COUNTA('Form Responses 1'!$1:$1)-4),4,,TRUE,"Form Responses 1"))</f>
        <v>45072</v>
      </c>
      <c r="E312" s="85">
        <f ca="1" t="shared" si="0"/>
        <v>5</v>
      </c>
      <c r="F312" s="68" t="str">
        <f ca="1">IF(ISBLANK(A312)," ",INDIRECT(ADDRESS(1,5+MOD(ROW()-2,COUNTA('Form Responses 1'!$1:$1)-4),,TRUE,"Form Responses 1")))</f>
        <v>Gedung Balai Arkiologi Lt.1 [R. Bendahara]</v>
      </c>
      <c r="G312" s="68" t="str">
        <f ca="1">IF(ISBLANK(A312)," ",INDIRECT(ADDRESS(MATCH(A312,'Form Responses 1'!A:A,0),5+MOD(ROW()-2,COUNTA('Form Responses 1'!$1:$1)-4),,TRUE,"Form Responses 1")))</f>
        <v>BAIK</v>
      </c>
      <c r="H312" s="86" t="str">
        <f ca="1" t="shared" si="1"/>
        <v>Gedung Balai Arkiologi Lt.1</v>
      </c>
      <c r="I312" s="86" t="str">
        <f ca="1" t="shared" si="271"/>
        <v>R. Bendahara</v>
      </c>
      <c r="J312" s="86" t="str">
        <f ca="1" t="shared" si="2"/>
        <v>CLEANING SERVICE</v>
      </c>
      <c r="K312" s="86">
        <f ca="1" t="array" ref="K312">IFERROR(INDEX(MASTER!B:B,MATCH(G312,MASTER!A:A,0))/100," ")</f>
        <v>0.95</v>
      </c>
      <c r="L312" s="68">
        <f ca="1" t="shared" si="3"/>
        <v>21</v>
      </c>
      <c r="M312" s="68" t="str">
        <f ca="1" t="shared" si="4"/>
        <v>2023 - WEEK 21</v>
      </c>
      <c r="N312" s="68" t="str">
        <f ca="1" t="shared" si="5"/>
        <v>2023 - MONTH 05</v>
      </c>
      <c r="O312" s="86">
        <f ca="1" t="shared" ref="O312:P312" si="325">IFERROR(AVERAGEIF(M:M,M312,$K:$K)," ")</f>
        <v>0.95</v>
      </c>
      <c r="P312" s="86">
        <f ca="1" t="shared" si="325"/>
        <v>0.95</v>
      </c>
      <c r="Q312" s="68" t="str">
        <f ca="1">IF(ISBLANK(A312)," ",IF(O312&gt;MASTER!$B$3/100,"SB",IF(O312&gt;MASTER!$B$4/100,"B",IF(O312&gt;MASTER!$B$5/100,"C","K"))))</f>
        <v>B</v>
      </c>
      <c r="R312" s="68" t="str">
        <f ca="1">IF(ISBLANK(B312)," ",IF(P312&gt;MASTER!$B$3/100,"SB",IF(P312&gt;MASTER!$B$4/100,"B",IF(P312&gt;MASTER!$B$5/100,"C","K"))))</f>
        <v>B</v>
      </c>
    </row>
    <row r="313" customHeight="1" spans="1:18">
      <c r="A313" s="83">
        <f ca="1">INDIRECT(ADDRESS(2+QUOTIENT(ROW()-2,COUNTA('Form Responses 1'!$1:$1)-4),1,,TRUE,"Form Responses 1"))</f>
        <v>45072.5173868287</v>
      </c>
      <c r="B313" s="68" t="str">
        <f ca="1">INDIRECT(ADDRESS(2+QUOTIENT(ROW()-2,COUNTA('Form Responses 1'!$1:$1)-4),2,,TRUE,"Form Responses 1"))</f>
        <v>normalina630@gmail.com</v>
      </c>
      <c r="C313" s="68" t="str">
        <f ca="1">INDIRECT(ADDRESS(2+QUOTIENT(ROW()-2,COUNTA('Form Responses 1'!$1:$1)-4),3,,TRUE,"Form Responses 1"))</f>
        <v>Normalina</v>
      </c>
      <c r="D313" s="84">
        <f ca="1">INDIRECT(ADDRESS(2+QUOTIENT(ROW()-2,COUNTA('Form Responses 1'!$1:$1)-4),4,,TRUE,"Form Responses 1"))</f>
        <v>45072</v>
      </c>
      <c r="E313" s="85">
        <f ca="1" t="shared" si="0"/>
        <v>5</v>
      </c>
      <c r="F313" s="68" t="str">
        <f ca="1">IF(ISBLANK(A313)," ",INDIRECT(ADDRESS(1,5+MOD(ROW()-2,COUNTA('Form Responses 1'!$1:$1)-4),,TRUE,"Form Responses 1")))</f>
        <v>Gedung Balai Arkiologi Lt.1 [R. Perpustakaan]</v>
      </c>
      <c r="G313" s="68" t="str">
        <f ca="1">IF(ISBLANK(A313)," ",INDIRECT(ADDRESS(MATCH(A313,'Form Responses 1'!A:A,0),5+MOD(ROW()-2,COUNTA('Form Responses 1'!$1:$1)-4),,TRUE,"Form Responses 1")))</f>
        <v>BAIK</v>
      </c>
      <c r="H313" s="86" t="str">
        <f ca="1" t="shared" si="1"/>
        <v>Gedung Balai Arkiologi Lt.1</v>
      </c>
      <c r="I313" s="86" t="str">
        <f ca="1" t="shared" si="271"/>
        <v>R. Perpustakaan</v>
      </c>
      <c r="J313" s="86" t="str">
        <f ca="1" t="shared" si="2"/>
        <v>CLEANING SERVICE</v>
      </c>
      <c r="K313" s="86">
        <f ca="1" t="array" ref="K313">IFERROR(INDEX(MASTER!B:B,MATCH(G313,MASTER!A:A,0))/100," ")</f>
        <v>0.95</v>
      </c>
      <c r="L313" s="68">
        <f ca="1" t="shared" si="3"/>
        <v>21</v>
      </c>
      <c r="M313" s="68" t="str">
        <f ca="1" t="shared" si="4"/>
        <v>2023 - WEEK 21</v>
      </c>
      <c r="N313" s="68" t="str">
        <f ca="1" t="shared" si="5"/>
        <v>2023 - MONTH 05</v>
      </c>
      <c r="O313" s="86">
        <f ca="1" t="shared" ref="O313:P313" si="326">IFERROR(AVERAGEIF(M:M,M313,$K:$K)," ")</f>
        <v>0.95</v>
      </c>
      <c r="P313" s="86">
        <f ca="1" t="shared" si="326"/>
        <v>0.95</v>
      </c>
      <c r="Q313" s="68" t="str">
        <f ca="1">IF(ISBLANK(A313)," ",IF(O313&gt;MASTER!$B$3/100,"SB",IF(O313&gt;MASTER!$B$4/100,"B",IF(O313&gt;MASTER!$B$5/100,"C","K"))))</f>
        <v>B</v>
      </c>
      <c r="R313" s="68" t="str">
        <f ca="1">IF(ISBLANK(B313)," ",IF(P313&gt;MASTER!$B$3/100,"SB",IF(P313&gt;MASTER!$B$4/100,"B",IF(P313&gt;MASTER!$B$5/100,"C","K"))))</f>
        <v>B</v>
      </c>
    </row>
    <row r="314" customHeight="1" spans="1:18">
      <c r="A314" s="83">
        <f ca="1">INDIRECT(ADDRESS(2+QUOTIENT(ROW()-2,COUNTA('Form Responses 1'!$1:$1)-4),1,,TRUE,"Form Responses 1"))</f>
        <v>45072.5173868287</v>
      </c>
      <c r="B314" s="68" t="str">
        <f ca="1">INDIRECT(ADDRESS(2+QUOTIENT(ROW()-2,COUNTA('Form Responses 1'!$1:$1)-4),2,,TRUE,"Form Responses 1"))</f>
        <v>normalina630@gmail.com</v>
      </c>
      <c r="C314" s="68" t="str">
        <f ca="1">INDIRECT(ADDRESS(2+QUOTIENT(ROW()-2,COUNTA('Form Responses 1'!$1:$1)-4),3,,TRUE,"Form Responses 1"))</f>
        <v>Normalina</v>
      </c>
      <c r="D314" s="84">
        <f ca="1">INDIRECT(ADDRESS(2+QUOTIENT(ROW()-2,COUNTA('Form Responses 1'!$1:$1)-4),4,,TRUE,"Form Responses 1"))</f>
        <v>45072</v>
      </c>
      <c r="E314" s="85">
        <f ca="1" t="shared" si="0"/>
        <v>5</v>
      </c>
      <c r="F314" s="68" t="str">
        <f ca="1">IF(ISBLANK(A314)," ",INDIRECT(ADDRESS(1,5+MOD(ROW()-2,COUNTA('Form Responses 1'!$1:$1)-4),,TRUE,"Form Responses 1")))</f>
        <v>Gedung Balai Arkiologi Lt.1 [R. Laktasi &amp; Daicare]</v>
      </c>
      <c r="G314" s="68" t="str">
        <f ca="1">IF(ISBLANK(A314)," ",INDIRECT(ADDRESS(MATCH(A314,'Form Responses 1'!A:A,0),5+MOD(ROW()-2,COUNTA('Form Responses 1'!$1:$1)-4),,TRUE,"Form Responses 1")))</f>
        <v>BAIK</v>
      </c>
      <c r="H314" s="86" t="str">
        <f ca="1" t="shared" si="1"/>
        <v>Gedung Balai Arkiologi Lt.1</v>
      </c>
      <c r="I314" s="86" t="str">
        <f ca="1" t="shared" si="271"/>
        <v>R. Laktasi &amp; Daicare</v>
      </c>
      <c r="J314" s="86" t="str">
        <f ca="1" t="shared" si="2"/>
        <v>CLEANING SERVICE</v>
      </c>
      <c r="K314" s="86">
        <f ca="1" t="array" ref="K314">IFERROR(INDEX(MASTER!B:B,MATCH(G314,MASTER!A:A,0))/100," ")</f>
        <v>0.95</v>
      </c>
      <c r="L314" s="68">
        <f ca="1" t="shared" si="3"/>
        <v>21</v>
      </c>
      <c r="M314" s="68" t="str">
        <f ca="1" t="shared" si="4"/>
        <v>2023 - WEEK 21</v>
      </c>
      <c r="N314" s="68" t="str">
        <f ca="1" t="shared" si="5"/>
        <v>2023 - MONTH 05</v>
      </c>
      <c r="O314" s="86">
        <f ca="1" t="shared" ref="O314:P314" si="327">IFERROR(AVERAGEIF(M:M,M314,$K:$K)," ")</f>
        <v>0.95</v>
      </c>
      <c r="P314" s="86">
        <f ca="1" t="shared" si="327"/>
        <v>0.95</v>
      </c>
      <c r="Q314" s="68" t="str">
        <f ca="1">IF(ISBLANK(A314)," ",IF(O314&gt;MASTER!$B$3/100,"SB",IF(O314&gt;MASTER!$B$4/100,"B",IF(O314&gt;MASTER!$B$5/100,"C","K"))))</f>
        <v>B</v>
      </c>
      <c r="R314" s="68" t="str">
        <f ca="1">IF(ISBLANK(B314)," ",IF(P314&gt;MASTER!$B$3/100,"SB",IF(P314&gt;MASTER!$B$4/100,"B",IF(P314&gt;MASTER!$B$5/100,"C","K"))))</f>
        <v>B</v>
      </c>
    </row>
    <row r="315" customHeight="1" spans="1:18">
      <c r="A315" s="83">
        <f ca="1">INDIRECT(ADDRESS(2+QUOTIENT(ROW()-2,COUNTA('Form Responses 1'!$1:$1)-4),1,,TRUE,"Form Responses 1"))</f>
        <v>45072.5173868287</v>
      </c>
      <c r="B315" s="68" t="str">
        <f ca="1">INDIRECT(ADDRESS(2+QUOTIENT(ROW()-2,COUNTA('Form Responses 1'!$1:$1)-4),2,,TRUE,"Form Responses 1"))</f>
        <v>normalina630@gmail.com</v>
      </c>
      <c r="C315" s="68" t="str">
        <f ca="1">INDIRECT(ADDRESS(2+QUOTIENT(ROW()-2,COUNTA('Form Responses 1'!$1:$1)-4),3,,TRUE,"Form Responses 1"))</f>
        <v>Normalina</v>
      </c>
      <c r="D315" s="84">
        <f ca="1">INDIRECT(ADDRESS(2+QUOTIENT(ROW()-2,COUNTA('Form Responses 1'!$1:$1)-4),4,,TRUE,"Form Responses 1"))</f>
        <v>45072</v>
      </c>
      <c r="E315" s="85">
        <f ca="1" t="shared" si="0"/>
        <v>5</v>
      </c>
      <c r="F315" s="68" t="str">
        <f ca="1">IF(ISBLANK(A315)," ",INDIRECT(ADDRESS(1,5+MOD(ROW()-2,COUNTA('Form Responses 1'!$1:$1)-4),,TRUE,"Form Responses 1")))</f>
        <v>Gedung Balai Arkiologi Lt.1 [R. Artepak]</v>
      </c>
      <c r="G315" s="68" t="str">
        <f ca="1">IF(ISBLANK(A315)," ",INDIRECT(ADDRESS(MATCH(A315,'Form Responses 1'!A:A,0),5+MOD(ROW()-2,COUNTA('Form Responses 1'!$1:$1)-4),,TRUE,"Form Responses 1")))</f>
        <v>BAIK</v>
      </c>
      <c r="H315" s="86" t="str">
        <f ca="1" t="shared" si="1"/>
        <v>Gedung Balai Arkiologi Lt.1</v>
      </c>
      <c r="I315" s="86" t="str">
        <f ca="1" t="shared" si="271"/>
        <v>R. Artepak</v>
      </c>
      <c r="J315" s="86" t="str">
        <f ca="1" t="shared" si="2"/>
        <v>CLEANING SERVICE</v>
      </c>
      <c r="K315" s="86">
        <f ca="1" t="array" ref="K315">IFERROR(INDEX(MASTER!B:B,MATCH(G315,MASTER!A:A,0))/100," ")</f>
        <v>0.95</v>
      </c>
      <c r="L315" s="68">
        <f ca="1" t="shared" si="3"/>
        <v>21</v>
      </c>
      <c r="M315" s="68" t="str">
        <f ca="1" t="shared" si="4"/>
        <v>2023 - WEEK 21</v>
      </c>
      <c r="N315" s="68" t="str">
        <f ca="1" t="shared" si="5"/>
        <v>2023 - MONTH 05</v>
      </c>
      <c r="O315" s="86">
        <f ca="1" t="shared" ref="O315:P315" si="328">IFERROR(AVERAGEIF(M:M,M315,$K:$K)," ")</f>
        <v>0.95</v>
      </c>
      <c r="P315" s="86">
        <f ca="1" t="shared" si="328"/>
        <v>0.95</v>
      </c>
      <c r="Q315" s="68" t="str">
        <f ca="1">IF(ISBLANK(A315)," ",IF(O315&gt;MASTER!$B$3/100,"SB",IF(O315&gt;MASTER!$B$4/100,"B",IF(O315&gt;MASTER!$B$5/100,"C","K"))))</f>
        <v>B</v>
      </c>
      <c r="R315" s="68" t="str">
        <f ca="1">IF(ISBLANK(B315)," ",IF(P315&gt;MASTER!$B$3/100,"SB",IF(P315&gt;MASTER!$B$4/100,"B",IF(P315&gt;MASTER!$B$5/100,"C","K"))))</f>
        <v>B</v>
      </c>
    </row>
    <row r="316" customHeight="1" spans="1:18">
      <c r="A316" s="83">
        <f ca="1">INDIRECT(ADDRESS(2+QUOTIENT(ROW()-2,COUNTA('Form Responses 1'!$1:$1)-4),1,,TRUE,"Form Responses 1"))</f>
        <v>45072.5173868287</v>
      </c>
      <c r="B316" s="68" t="str">
        <f ca="1">INDIRECT(ADDRESS(2+QUOTIENT(ROW()-2,COUNTA('Form Responses 1'!$1:$1)-4),2,,TRUE,"Form Responses 1"))</f>
        <v>normalina630@gmail.com</v>
      </c>
      <c r="C316" s="68" t="str">
        <f ca="1">INDIRECT(ADDRESS(2+QUOTIENT(ROW()-2,COUNTA('Form Responses 1'!$1:$1)-4),3,,TRUE,"Form Responses 1"))</f>
        <v>Normalina</v>
      </c>
      <c r="D316" s="84">
        <f ca="1">INDIRECT(ADDRESS(2+QUOTIENT(ROW()-2,COUNTA('Form Responses 1'!$1:$1)-4),4,,TRUE,"Form Responses 1"))</f>
        <v>45072</v>
      </c>
      <c r="E316" s="85">
        <f ca="1" t="shared" si="0"/>
        <v>5</v>
      </c>
      <c r="F316" s="68" t="str">
        <f ca="1">IF(ISBLANK(A316)," ",INDIRECT(ADDRESS(1,5+MOD(ROW()-2,COUNTA('Form Responses 1'!$1:$1)-4),,TRUE,"Form Responses 1")))</f>
        <v>Gedung Balai Arkiologi Lt.1 [R. Lap / Analis]</v>
      </c>
      <c r="G316" s="68" t="str">
        <f ca="1">IF(ISBLANK(A316)," ",INDIRECT(ADDRESS(MATCH(A316,'Form Responses 1'!A:A,0),5+MOD(ROW()-2,COUNTA('Form Responses 1'!$1:$1)-4),,TRUE,"Form Responses 1")))</f>
        <v>BAIK</v>
      </c>
      <c r="H316" s="86" t="str">
        <f ca="1" t="shared" si="1"/>
        <v>Gedung Balai Arkiologi Lt.1</v>
      </c>
      <c r="I316" s="86" t="str">
        <f ca="1" t="shared" si="271"/>
        <v>R. Lap / Analis</v>
      </c>
      <c r="J316" s="86" t="str">
        <f ca="1" t="shared" si="2"/>
        <v>CLEANING SERVICE</v>
      </c>
      <c r="K316" s="86">
        <f ca="1" t="array" ref="K316">IFERROR(INDEX(MASTER!B:B,MATCH(G316,MASTER!A:A,0))/100," ")</f>
        <v>0.95</v>
      </c>
      <c r="L316" s="68">
        <f ca="1" t="shared" si="3"/>
        <v>21</v>
      </c>
      <c r="M316" s="68" t="str">
        <f ca="1" t="shared" si="4"/>
        <v>2023 - WEEK 21</v>
      </c>
      <c r="N316" s="68" t="str">
        <f ca="1" t="shared" si="5"/>
        <v>2023 - MONTH 05</v>
      </c>
      <c r="O316" s="86">
        <f ca="1" t="shared" ref="O316:P316" si="329">IFERROR(AVERAGEIF(M:M,M316,$K:$K)," ")</f>
        <v>0.95</v>
      </c>
      <c r="P316" s="86">
        <f ca="1" t="shared" si="329"/>
        <v>0.95</v>
      </c>
      <c r="Q316" s="68" t="str">
        <f ca="1">IF(ISBLANK(A316)," ",IF(O316&gt;MASTER!$B$3/100,"SB",IF(O316&gt;MASTER!$B$4/100,"B",IF(O316&gt;MASTER!$B$5/100,"C","K"))))</f>
        <v>B</v>
      </c>
      <c r="R316" s="68" t="str">
        <f ca="1">IF(ISBLANK(B316)," ",IF(P316&gt;MASTER!$B$3/100,"SB",IF(P316&gt;MASTER!$B$4/100,"B",IF(P316&gt;MASTER!$B$5/100,"C","K"))))</f>
        <v>B</v>
      </c>
    </row>
    <row r="317" customHeight="1" spans="1:18">
      <c r="A317" s="83">
        <f ca="1">INDIRECT(ADDRESS(2+QUOTIENT(ROW()-2,COUNTA('Form Responses 1'!$1:$1)-4),1,,TRUE,"Form Responses 1"))</f>
        <v>45072.5173868287</v>
      </c>
      <c r="B317" s="68" t="str">
        <f ca="1">INDIRECT(ADDRESS(2+QUOTIENT(ROW()-2,COUNTA('Form Responses 1'!$1:$1)-4),2,,TRUE,"Form Responses 1"))</f>
        <v>normalina630@gmail.com</v>
      </c>
      <c r="C317" s="68" t="str">
        <f ca="1">INDIRECT(ADDRESS(2+QUOTIENT(ROW()-2,COUNTA('Form Responses 1'!$1:$1)-4),3,,TRUE,"Form Responses 1"))</f>
        <v>Normalina</v>
      </c>
      <c r="D317" s="84">
        <f ca="1">INDIRECT(ADDRESS(2+QUOTIENT(ROW()-2,COUNTA('Form Responses 1'!$1:$1)-4),4,,TRUE,"Form Responses 1"))</f>
        <v>45072</v>
      </c>
      <c r="E317" s="85">
        <f ca="1" t="shared" si="0"/>
        <v>5</v>
      </c>
      <c r="F317" s="68" t="str">
        <f ca="1">IF(ISBLANK(A317)," ",INDIRECT(ADDRESS(1,5+MOD(ROW()-2,COUNTA('Form Responses 1'!$1:$1)-4),,TRUE,"Form Responses 1")))</f>
        <v>Gedung Balai Arkiologi Lt.1 [Mushollah]</v>
      </c>
      <c r="G317" s="68" t="str">
        <f ca="1">IF(ISBLANK(A317)," ",INDIRECT(ADDRESS(MATCH(A317,'Form Responses 1'!A:A,0),5+MOD(ROW()-2,COUNTA('Form Responses 1'!$1:$1)-4),,TRUE,"Form Responses 1")))</f>
        <v>BAIK</v>
      </c>
      <c r="H317" s="86" t="str">
        <f ca="1" t="shared" si="1"/>
        <v>Gedung Balai Arkiologi Lt.1</v>
      </c>
      <c r="I317" s="86" t="str">
        <f ca="1" t="shared" si="271"/>
        <v>Mushollah</v>
      </c>
      <c r="J317" s="86" t="str">
        <f ca="1" t="shared" si="2"/>
        <v>CLEANING SERVICE</v>
      </c>
      <c r="K317" s="86">
        <f ca="1" t="array" ref="K317">IFERROR(INDEX(MASTER!B:B,MATCH(G317,MASTER!A:A,0))/100," ")</f>
        <v>0.95</v>
      </c>
      <c r="L317" s="68">
        <f ca="1" t="shared" si="3"/>
        <v>21</v>
      </c>
      <c r="M317" s="68" t="str">
        <f ca="1" t="shared" si="4"/>
        <v>2023 - WEEK 21</v>
      </c>
      <c r="N317" s="68" t="str">
        <f ca="1" t="shared" si="5"/>
        <v>2023 - MONTH 05</v>
      </c>
      <c r="O317" s="86">
        <f ca="1" t="shared" ref="O317:P317" si="330">IFERROR(AVERAGEIF(M:M,M317,$K:$K)," ")</f>
        <v>0.95</v>
      </c>
      <c r="P317" s="86">
        <f ca="1" t="shared" si="330"/>
        <v>0.95</v>
      </c>
      <c r="Q317" s="68" t="str">
        <f ca="1">IF(ISBLANK(A317)," ",IF(O317&gt;MASTER!$B$3/100,"SB",IF(O317&gt;MASTER!$B$4/100,"B",IF(O317&gt;MASTER!$B$5/100,"C","K"))))</f>
        <v>B</v>
      </c>
      <c r="R317" s="68" t="str">
        <f ca="1">IF(ISBLANK(B317)," ",IF(P317&gt;MASTER!$B$3/100,"SB",IF(P317&gt;MASTER!$B$4/100,"B",IF(P317&gt;MASTER!$B$5/100,"C","K"))))</f>
        <v>B</v>
      </c>
    </row>
    <row r="318" customHeight="1" spans="1:18">
      <c r="A318" s="83">
        <f ca="1">INDIRECT(ADDRESS(2+QUOTIENT(ROW()-2,COUNTA('Form Responses 1'!$1:$1)-4),1,,TRUE,"Form Responses 1"))</f>
        <v>45072.5173868287</v>
      </c>
      <c r="B318" s="68" t="str">
        <f ca="1">INDIRECT(ADDRESS(2+QUOTIENT(ROW()-2,COUNTA('Form Responses 1'!$1:$1)-4),2,,TRUE,"Form Responses 1"))</f>
        <v>normalina630@gmail.com</v>
      </c>
      <c r="C318" s="68" t="str">
        <f ca="1">INDIRECT(ADDRESS(2+QUOTIENT(ROW()-2,COUNTA('Form Responses 1'!$1:$1)-4),3,,TRUE,"Form Responses 1"))</f>
        <v>Normalina</v>
      </c>
      <c r="D318" s="84">
        <f ca="1">INDIRECT(ADDRESS(2+QUOTIENT(ROW()-2,COUNTA('Form Responses 1'!$1:$1)-4),4,,TRUE,"Form Responses 1"))</f>
        <v>45072</v>
      </c>
      <c r="E318" s="85">
        <f ca="1" t="shared" si="0"/>
        <v>5</v>
      </c>
      <c r="F318" s="68" t="str">
        <f ca="1">IF(ISBLANK(A318)," ",INDIRECT(ADDRESS(1,5+MOD(ROW()-2,COUNTA('Form Responses 1'!$1:$1)-4),,TRUE,"Form Responses 1")))</f>
        <v>Gedung Balai Arkiologi Lt.1 [Pantry]</v>
      </c>
      <c r="G318" s="68" t="str">
        <f ca="1">IF(ISBLANK(A318)," ",INDIRECT(ADDRESS(MATCH(A318,'Form Responses 1'!A:A,0),5+MOD(ROW()-2,COUNTA('Form Responses 1'!$1:$1)-4),,TRUE,"Form Responses 1")))</f>
        <v>BAIK</v>
      </c>
      <c r="H318" s="86" t="str">
        <f ca="1" t="shared" si="1"/>
        <v>Gedung Balai Arkiologi Lt.1</v>
      </c>
      <c r="I318" s="86" t="str">
        <f ca="1" t="shared" si="271"/>
        <v>Pantry</v>
      </c>
      <c r="J318" s="86" t="str">
        <f ca="1" t="shared" si="2"/>
        <v>CLEANING SERVICE</v>
      </c>
      <c r="K318" s="86">
        <f ca="1" t="array" ref="K318">IFERROR(INDEX(MASTER!B:B,MATCH(G318,MASTER!A:A,0))/100," ")</f>
        <v>0.95</v>
      </c>
      <c r="L318" s="68">
        <f ca="1" t="shared" si="3"/>
        <v>21</v>
      </c>
      <c r="M318" s="68" t="str">
        <f ca="1" t="shared" si="4"/>
        <v>2023 - WEEK 21</v>
      </c>
      <c r="N318" s="68" t="str">
        <f ca="1" t="shared" si="5"/>
        <v>2023 - MONTH 05</v>
      </c>
      <c r="O318" s="86">
        <f ca="1" t="shared" ref="O318:P318" si="331">IFERROR(AVERAGEIF(M:M,M318,$K:$K)," ")</f>
        <v>0.95</v>
      </c>
      <c r="P318" s="86">
        <f ca="1" t="shared" si="331"/>
        <v>0.95</v>
      </c>
      <c r="Q318" s="68" t="str">
        <f ca="1">IF(ISBLANK(A318)," ",IF(O318&gt;MASTER!$B$3/100,"SB",IF(O318&gt;MASTER!$B$4/100,"B",IF(O318&gt;MASTER!$B$5/100,"C","K"))))</f>
        <v>B</v>
      </c>
      <c r="R318" s="68" t="str">
        <f ca="1">IF(ISBLANK(B318)," ",IF(P318&gt;MASTER!$B$3/100,"SB",IF(P318&gt;MASTER!$B$4/100,"B",IF(P318&gt;MASTER!$B$5/100,"C","K"))))</f>
        <v>B</v>
      </c>
    </row>
    <row r="319" customHeight="1" spans="1:18">
      <c r="A319" s="83">
        <f ca="1">INDIRECT(ADDRESS(2+QUOTIENT(ROW()-2,COUNTA('Form Responses 1'!$1:$1)-4),1,,TRUE,"Form Responses 1"))</f>
        <v>45072.5173868287</v>
      </c>
      <c r="B319" s="68" t="str">
        <f ca="1">INDIRECT(ADDRESS(2+QUOTIENT(ROW()-2,COUNTA('Form Responses 1'!$1:$1)-4),2,,TRUE,"Form Responses 1"))</f>
        <v>normalina630@gmail.com</v>
      </c>
      <c r="C319" s="68" t="str">
        <f ca="1">INDIRECT(ADDRESS(2+QUOTIENT(ROW()-2,COUNTA('Form Responses 1'!$1:$1)-4),3,,TRUE,"Form Responses 1"))</f>
        <v>Normalina</v>
      </c>
      <c r="D319" s="84">
        <f ca="1">INDIRECT(ADDRESS(2+QUOTIENT(ROW()-2,COUNTA('Form Responses 1'!$1:$1)-4),4,,TRUE,"Form Responses 1"))</f>
        <v>45072</v>
      </c>
      <c r="E319" s="85">
        <f ca="1" t="shared" si="0"/>
        <v>5</v>
      </c>
      <c r="F319" s="68" t="str">
        <f ca="1">IF(ISBLANK(A319)," ",INDIRECT(ADDRESS(1,5+MOD(ROW()-2,COUNTA('Form Responses 1'!$1:$1)-4),,TRUE,"Form Responses 1")))</f>
        <v>Gedung Balai Arkiologi Lt.1 [Toilet Pria / Wanita &amp; Disabilitas]</v>
      </c>
      <c r="G319" s="68" t="str">
        <f ca="1">IF(ISBLANK(A319)," ",INDIRECT(ADDRESS(MATCH(A319,'Form Responses 1'!A:A,0),5+MOD(ROW()-2,COUNTA('Form Responses 1'!$1:$1)-4),,TRUE,"Form Responses 1")))</f>
        <v>BAIK</v>
      </c>
      <c r="H319" s="86" t="str">
        <f ca="1" t="shared" si="1"/>
        <v>Gedung Balai Arkiologi Lt.1</v>
      </c>
      <c r="I319" s="86" t="str">
        <f ca="1" t="shared" si="271"/>
        <v>Toilet Pria / Wanita &amp; Disabilitas</v>
      </c>
      <c r="J319" s="86" t="str">
        <f ca="1" t="shared" si="2"/>
        <v>CLEANING SERVICE</v>
      </c>
      <c r="K319" s="86">
        <f ca="1" t="array" ref="K319">IFERROR(INDEX(MASTER!B:B,MATCH(G319,MASTER!A:A,0))/100," ")</f>
        <v>0.95</v>
      </c>
      <c r="L319" s="68">
        <f ca="1" t="shared" si="3"/>
        <v>21</v>
      </c>
      <c r="M319" s="68" t="str">
        <f ca="1" t="shared" si="4"/>
        <v>2023 - WEEK 21</v>
      </c>
      <c r="N319" s="68" t="str">
        <f ca="1" t="shared" si="5"/>
        <v>2023 - MONTH 05</v>
      </c>
      <c r="O319" s="86">
        <f ca="1" t="shared" ref="O319:P319" si="332">IFERROR(AVERAGEIF(M:M,M319,$K:$K)," ")</f>
        <v>0.95</v>
      </c>
      <c r="P319" s="86">
        <f ca="1" t="shared" si="332"/>
        <v>0.95</v>
      </c>
      <c r="Q319" s="68" t="str">
        <f ca="1">IF(ISBLANK(A319)," ",IF(O319&gt;MASTER!$B$3/100,"SB",IF(O319&gt;MASTER!$B$4/100,"B",IF(O319&gt;MASTER!$B$5/100,"C","K"))))</f>
        <v>B</v>
      </c>
      <c r="R319" s="68" t="str">
        <f ca="1">IF(ISBLANK(B319)," ",IF(P319&gt;MASTER!$B$3/100,"SB",IF(P319&gt;MASTER!$B$4/100,"B",IF(P319&gt;MASTER!$B$5/100,"C","K"))))</f>
        <v>B</v>
      </c>
    </row>
    <row r="320" customHeight="1" spans="1:18">
      <c r="A320" s="83">
        <f ca="1">INDIRECT(ADDRESS(2+QUOTIENT(ROW()-2,COUNTA('Form Responses 1'!$1:$1)-4),1,,TRUE,"Form Responses 1"))</f>
        <v>45072.5173868287</v>
      </c>
      <c r="B320" s="68" t="str">
        <f ca="1">INDIRECT(ADDRESS(2+QUOTIENT(ROW()-2,COUNTA('Form Responses 1'!$1:$1)-4),2,,TRUE,"Form Responses 1"))</f>
        <v>normalina630@gmail.com</v>
      </c>
      <c r="C320" s="68" t="str">
        <f ca="1">INDIRECT(ADDRESS(2+QUOTIENT(ROW()-2,COUNTA('Form Responses 1'!$1:$1)-4),3,,TRUE,"Form Responses 1"))</f>
        <v>Normalina</v>
      </c>
      <c r="D320" s="84">
        <f ca="1">INDIRECT(ADDRESS(2+QUOTIENT(ROW()-2,COUNTA('Form Responses 1'!$1:$1)-4),4,,TRUE,"Form Responses 1"))</f>
        <v>45072</v>
      </c>
      <c r="E320" s="85">
        <f ca="1" t="shared" si="0"/>
        <v>5</v>
      </c>
      <c r="F320" s="68" t="str">
        <f ca="1">IF(ISBLANK(A320)," ",INDIRECT(ADDRESS(1,5+MOD(ROW()-2,COUNTA('Form Responses 1'!$1:$1)-4),,TRUE,"Form Responses 1")))</f>
        <v>Halaman [Taman ]</v>
      </c>
      <c r="G320" s="68" t="str">
        <f ca="1">IF(ISBLANK(A320)," ",INDIRECT(ADDRESS(MATCH(A320,'Form Responses 1'!A:A,0),5+MOD(ROW()-2,COUNTA('Form Responses 1'!$1:$1)-4),,TRUE,"Form Responses 1")))</f>
        <v>BAIK</v>
      </c>
      <c r="H320" s="86" t="str">
        <f ca="1" t="shared" si="1"/>
        <v>Halaman</v>
      </c>
      <c r="I320" s="86" t="str">
        <f ca="1" t="shared" si="271"/>
        <v>Taman </v>
      </c>
      <c r="J320" s="86" t="str">
        <f ca="1" t="shared" si="2"/>
        <v>CLEANING SERVICE</v>
      </c>
      <c r="K320" s="86">
        <f ca="1" t="array" ref="K320">IFERROR(INDEX(MASTER!B:B,MATCH(G320,MASTER!A:A,0))/100," ")</f>
        <v>0.95</v>
      </c>
      <c r="L320" s="68">
        <f ca="1" t="shared" si="3"/>
        <v>21</v>
      </c>
      <c r="M320" s="68" t="str">
        <f ca="1" t="shared" si="4"/>
        <v>2023 - WEEK 21</v>
      </c>
      <c r="N320" s="68" t="str">
        <f ca="1" t="shared" si="5"/>
        <v>2023 - MONTH 05</v>
      </c>
      <c r="O320" s="86">
        <f ca="1" t="shared" ref="O320:P320" si="333">IFERROR(AVERAGEIF(M:M,M320,$K:$K)," ")</f>
        <v>0.95</v>
      </c>
      <c r="P320" s="86">
        <f ca="1" t="shared" si="333"/>
        <v>0.95</v>
      </c>
      <c r="Q320" s="68" t="str">
        <f ca="1">IF(ISBLANK(A320)," ",IF(O320&gt;MASTER!$B$3/100,"SB",IF(O320&gt;MASTER!$B$4/100,"B",IF(O320&gt;MASTER!$B$5/100,"C","K"))))</f>
        <v>B</v>
      </c>
      <c r="R320" s="68" t="str">
        <f ca="1">IF(ISBLANK(B320)," ",IF(P320&gt;MASTER!$B$3/100,"SB",IF(P320&gt;MASTER!$B$4/100,"B",IF(P320&gt;MASTER!$B$5/100,"C","K"))))</f>
        <v>B</v>
      </c>
    </row>
    <row r="321" customHeight="1" spans="1:18">
      <c r="A321" s="83">
        <f ca="1">INDIRECT(ADDRESS(2+QUOTIENT(ROW()-2,COUNTA('Form Responses 1'!$1:$1)-4),1,,TRUE,"Form Responses 1"))</f>
        <v>45072.5173868287</v>
      </c>
      <c r="B321" s="68" t="str">
        <f ca="1">INDIRECT(ADDRESS(2+QUOTIENT(ROW()-2,COUNTA('Form Responses 1'!$1:$1)-4),2,,TRUE,"Form Responses 1"))</f>
        <v>normalina630@gmail.com</v>
      </c>
      <c r="C321" s="68" t="str">
        <f ca="1">INDIRECT(ADDRESS(2+QUOTIENT(ROW()-2,COUNTA('Form Responses 1'!$1:$1)-4),3,,TRUE,"Form Responses 1"))</f>
        <v>Normalina</v>
      </c>
      <c r="D321" s="84">
        <f ca="1">INDIRECT(ADDRESS(2+QUOTIENT(ROW()-2,COUNTA('Form Responses 1'!$1:$1)-4),4,,TRUE,"Form Responses 1"))</f>
        <v>45072</v>
      </c>
      <c r="E321" s="85">
        <f ca="1" t="shared" si="0"/>
        <v>5</v>
      </c>
      <c r="F321" s="68" t="str">
        <f ca="1">IF(ISBLANK(A321)," ",INDIRECT(ADDRESS(1,5+MOD(ROW()-2,COUNTA('Form Responses 1'!$1:$1)-4),,TRUE,"Form Responses 1")))</f>
        <v>Halaman [Parkir Motor ]</v>
      </c>
      <c r="G321" s="68" t="str">
        <f ca="1">IF(ISBLANK(A321)," ",INDIRECT(ADDRESS(MATCH(A321,'Form Responses 1'!A:A,0),5+MOD(ROW()-2,COUNTA('Form Responses 1'!$1:$1)-4),,TRUE,"Form Responses 1")))</f>
        <v>BAIK</v>
      </c>
      <c r="H321" s="86" t="str">
        <f ca="1" t="shared" si="1"/>
        <v>Halaman</v>
      </c>
      <c r="I321" s="86" t="str">
        <f ca="1" t="shared" si="271"/>
        <v>Parkir Motor </v>
      </c>
      <c r="J321" s="86" t="str">
        <f ca="1" t="shared" si="2"/>
        <v>CLEANING SERVICE</v>
      </c>
      <c r="K321" s="86">
        <f ca="1" t="array" ref="K321">IFERROR(INDEX(MASTER!B:B,MATCH(G321,MASTER!A:A,0))/100," ")</f>
        <v>0.95</v>
      </c>
      <c r="L321" s="68">
        <f ca="1" t="shared" si="3"/>
        <v>21</v>
      </c>
      <c r="M321" s="68" t="str">
        <f ca="1" t="shared" si="4"/>
        <v>2023 - WEEK 21</v>
      </c>
      <c r="N321" s="68" t="str">
        <f ca="1" t="shared" si="5"/>
        <v>2023 - MONTH 05</v>
      </c>
      <c r="O321" s="86">
        <f ca="1" t="shared" ref="O321:P321" si="334">IFERROR(AVERAGEIF(M:M,M321,$K:$K)," ")</f>
        <v>0.95</v>
      </c>
      <c r="P321" s="86">
        <f ca="1" t="shared" si="334"/>
        <v>0.95</v>
      </c>
      <c r="Q321" s="68" t="str">
        <f ca="1">IF(ISBLANK(A321)," ",IF(O321&gt;MASTER!$B$3/100,"SB",IF(O321&gt;MASTER!$B$4/100,"B",IF(O321&gt;MASTER!$B$5/100,"C","K"))))</f>
        <v>B</v>
      </c>
      <c r="R321" s="68" t="str">
        <f ca="1">IF(ISBLANK(B321)," ",IF(P321&gt;MASTER!$B$3/100,"SB",IF(P321&gt;MASTER!$B$4/100,"B",IF(P321&gt;MASTER!$B$5/100,"C","K"))))</f>
        <v>B</v>
      </c>
    </row>
    <row r="322" customHeight="1" spans="1:18">
      <c r="A322" s="83">
        <f ca="1">INDIRECT(ADDRESS(2+QUOTIENT(ROW()-2,COUNTA('Form Responses 1'!$1:$1)-4),1,,TRUE,"Form Responses 1"))</f>
        <v>45072.5173868287</v>
      </c>
      <c r="B322" s="68" t="str">
        <f ca="1">INDIRECT(ADDRESS(2+QUOTIENT(ROW()-2,COUNTA('Form Responses 1'!$1:$1)-4),2,,TRUE,"Form Responses 1"))</f>
        <v>normalina630@gmail.com</v>
      </c>
      <c r="C322" s="68" t="str">
        <f ca="1">INDIRECT(ADDRESS(2+QUOTIENT(ROW()-2,COUNTA('Form Responses 1'!$1:$1)-4),3,,TRUE,"Form Responses 1"))</f>
        <v>Normalina</v>
      </c>
      <c r="D322" s="84">
        <f ca="1">INDIRECT(ADDRESS(2+QUOTIENT(ROW()-2,COUNTA('Form Responses 1'!$1:$1)-4),4,,TRUE,"Form Responses 1"))</f>
        <v>45072</v>
      </c>
      <c r="E322" s="85">
        <f ca="1" t="shared" si="0"/>
        <v>5</v>
      </c>
      <c r="F322" s="68" t="str">
        <f ca="1">IF(ISBLANK(A322)," ",INDIRECT(ADDRESS(1,5+MOD(ROW()-2,COUNTA('Form Responses 1'!$1:$1)-4),,TRUE,"Form Responses 1")))</f>
        <v>Halaman [Parkir Mobil]</v>
      </c>
      <c r="G322" s="68" t="str">
        <f ca="1">IF(ISBLANK(A322)," ",INDIRECT(ADDRESS(MATCH(A322,'Form Responses 1'!A:A,0),5+MOD(ROW()-2,COUNTA('Form Responses 1'!$1:$1)-4),,TRUE,"Form Responses 1")))</f>
        <v>BAIK</v>
      </c>
      <c r="H322" s="86" t="str">
        <f ca="1" t="shared" si="1"/>
        <v>Halaman</v>
      </c>
      <c r="I322" s="86" t="str">
        <f ca="1" t="shared" si="271"/>
        <v>Parkir Mobil</v>
      </c>
      <c r="J322" s="86" t="str">
        <f ca="1" t="shared" si="2"/>
        <v>CLEANING SERVICE</v>
      </c>
      <c r="K322" s="86">
        <f ca="1" t="array" ref="K322">IFERROR(INDEX(MASTER!B:B,MATCH(G322,MASTER!A:A,0))/100," ")</f>
        <v>0.95</v>
      </c>
      <c r="L322" s="68">
        <f ca="1" t="shared" si="3"/>
        <v>21</v>
      </c>
      <c r="M322" s="68" t="str">
        <f ca="1" t="shared" si="4"/>
        <v>2023 - WEEK 21</v>
      </c>
      <c r="N322" s="68" t="str">
        <f ca="1" t="shared" si="5"/>
        <v>2023 - MONTH 05</v>
      </c>
      <c r="O322" s="86">
        <f ca="1" t="shared" ref="O322:P322" si="335">IFERROR(AVERAGEIF(M:M,M322,$K:$K)," ")</f>
        <v>0.95</v>
      </c>
      <c r="P322" s="86">
        <f ca="1" t="shared" si="335"/>
        <v>0.95</v>
      </c>
      <c r="Q322" s="68" t="str">
        <f ca="1">IF(ISBLANK(A322)," ",IF(O322&gt;MASTER!$B$3/100,"SB",IF(O322&gt;MASTER!$B$4/100,"B",IF(O322&gt;MASTER!$B$5/100,"C","K"))))</f>
        <v>B</v>
      </c>
      <c r="R322" s="68" t="str">
        <f ca="1">IF(ISBLANK(B322)," ",IF(P322&gt;MASTER!$B$3/100,"SB",IF(P322&gt;MASTER!$B$4/100,"B",IF(P322&gt;MASTER!$B$5/100,"C","K"))))</f>
        <v>B</v>
      </c>
    </row>
    <row r="323" customHeight="1" spans="1:18">
      <c r="A323" s="83">
        <f ca="1">INDIRECT(ADDRESS(2+QUOTIENT(ROW()-2,COUNTA('Form Responses 1'!$1:$1)-4),1,,TRUE,"Form Responses 1"))</f>
        <v>45072.5173868287</v>
      </c>
      <c r="B323" s="68" t="str">
        <f ca="1">INDIRECT(ADDRESS(2+QUOTIENT(ROW()-2,COUNTA('Form Responses 1'!$1:$1)-4),2,,TRUE,"Form Responses 1"))</f>
        <v>normalina630@gmail.com</v>
      </c>
      <c r="C323" s="68" t="str">
        <f ca="1">INDIRECT(ADDRESS(2+QUOTIENT(ROW()-2,COUNTA('Form Responses 1'!$1:$1)-4),3,,TRUE,"Form Responses 1"))</f>
        <v>Normalina</v>
      </c>
      <c r="D323" s="84">
        <f ca="1">INDIRECT(ADDRESS(2+QUOTIENT(ROW()-2,COUNTA('Form Responses 1'!$1:$1)-4),4,,TRUE,"Form Responses 1"))</f>
        <v>45072</v>
      </c>
      <c r="E323" s="85">
        <f ca="1" t="shared" si="0"/>
        <v>5</v>
      </c>
      <c r="F323" s="68" t="str">
        <f ca="1">IF(ISBLANK(A323)," ",INDIRECT(ADDRESS(1,5+MOD(ROW()-2,COUNTA('Form Responses 1'!$1:$1)-4),,TRUE,"Form Responses 1")))</f>
        <v>Halaman [Halaman depan]</v>
      </c>
      <c r="G323" s="68" t="str">
        <f ca="1">IF(ISBLANK(A323)," ",INDIRECT(ADDRESS(MATCH(A323,'Form Responses 1'!A:A,0),5+MOD(ROW()-2,COUNTA('Form Responses 1'!$1:$1)-4),,TRUE,"Form Responses 1")))</f>
        <v>BAIK</v>
      </c>
      <c r="H323" s="86" t="str">
        <f ca="1" t="shared" si="1"/>
        <v>Halaman</v>
      </c>
      <c r="I323" s="86" t="str">
        <f ca="1" t="shared" ref="I323:I386" si="336">MID(F323,FIND("[",F323)+1,LEN(F323)-FIND("[",F323)-1)</f>
        <v>Halaman depan</v>
      </c>
      <c r="J323" s="86" t="str">
        <f ca="1" t="shared" si="2"/>
        <v>CLEANING SERVICE</v>
      </c>
      <c r="K323" s="86">
        <f ca="1" t="array" ref="K323">IFERROR(INDEX(MASTER!B:B,MATCH(G323,MASTER!A:A,0))/100," ")</f>
        <v>0.95</v>
      </c>
      <c r="L323" s="68">
        <f ca="1" t="shared" si="3"/>
        <v>21</v>
      </c>
      <c r="M323" s="68" t="str">
        <f ca="1" t="shared" si="4"/>
        <v>2023 - WEEK 21</v>
      </c>
      <c r="N323" s="68" t="str">
        <f ca="1" t="shared" si="5"/>
        <v>2023 - MONTH 05</v>
      </c>
      <c r="O323" s="86">
        <f ca="1" t="shared" ref="O323:P323" si="337">IFERROR(AVERAGEIF(M:M,M323,$K:$K)," ")</f>
        <v>0.95</v>
      </c>
      <c r="P323" s="86">
        <f ca="1" t="shared" si="337"/>
        <v>0.95</v>
      </c>
      <c r="Q323" s="68" t="str">
        <f ca="1">IF(ISBLANK(A323)," ",IF(O323&gt;MASTER!$B$3/100,"SB",IF(O323&gt;MASTER!$B$4/100,"B",IF(O323&gt;MASTER!$B$5/100,"C","K"))))</f>
        <v>B</v>
      </c>
      <c r="R323" s="68" t="str">
        <f ca="1">IF(ISBLANK(B323)," ",IF(P323&gt;MASTER!$B$3/100,"SB",IF(P323&gt;MASTER!$B$4/100,"B",IF(P323&gt;MASTER!$B$5/100,"C","K"))))</f>
        <v>B</v>
      </c>
    </row>
    <row r="324" customHeight="1" spans="1:18">
      <c r="A324" s="83">
        <f ca="1">INDIRECT(ADDRESS(2+QUOTIENT(ROW()-2,COUNTA('Form Responses 1'!$1:$1)-4),1,,TRUE,"Form Responses 1"))</f>
        <v>45072.5173868287</v>
      </c>
      <c r="B324" s="68" t="str">
        <f ca="1">INDIRECT(ADDRESS(2+QUOTIENT(ROW()-2,COUNTA('Form Responses 1'!$1:$1)-4),2,,TRUE,"Form Responses 1"))</f>
        <v>normalina630@gmail.com</v>
      </c>
      <c r="C324" s="68" t="str">
        <f ca="1">INDIRECT(ADDRESS(2+QUOTIENT(ROW()-2,COUNTA('Form Responses 1'!$1:$1)-4),3,,TRUE,"Form Responses 1"))</f>
        <v>Normalina</v>
      </c>
      <c r="D324" s="84">
        <f ca="1">INDIRECT(ADDRESS(2+QUOTIENT(ROW()-2,COUNTA('Form Responses 1'!$1:$1)-4),4,,TRUE,"Form Responses 1"))</f>
        <v>45072</v>
      </c>
      <c r="E324" s="85">
        <f ca="1" t="shared" si="0"/>
        <v>5</v>
      </c>
      <c r="F324" s="68" t="str">
        <f ca="1">IF(ISBLANK(A324)," ",INDIRECT(ADDRESS(1,5+MOD(ROW()-2,COUNTA('Form Responses 1'!$1:$1)-4),,TRUE,"Form Responses 1")))</f>
        <v>Halaman [ samping dan belakang]</v>
      </c>
      <c r="G324" s="68" t="str">
        <f ca="1">IF(ISBLANK(A324)," ",INDIRECT(ADDRESS(MATCH(A324,'Form Responses 1'!A:A,0),5+MOD(ROW()-2,COUNTA('Form Responses 1'!$1:$1)-4),,TRUE,"Form Responses 1")))</f>
        <v>BAIK</v>
      </c>
      <c r="H324" s="86" t="str">
        <f ca="1" t="shared" si="1"/>
        <v>Halaman</v>
      </c>
      <c r="I324" s="86" t="str">
        <f ca="1" t="shared" si="336"/>
        <v> samping dan belakang</v>
      </c>
      <c r="J324" s="86" t="str">
        <f ca="1" t="shared" si="2"/>
        <v>CLEANING SERVICE</v>
      </c>
      <c r="K324" s="86">
        <f ca="1" t="array" ref="K324">IFERROR(INDEX(MASTER!B:B,MATCH(G324,MASTER!A:A,0))/100," ")</f>
        <v>0.95</v>
      </c>
      <c r="L324" s="68">
        <f ca="1" t="shared" si="3"/>
        <v>21</v>
      </c>
      <c r="M324" s="68" t="str">
        <f ca="1" t="shared" si="4"/>
        <v>2023 - WEEK 21</v>
      </c>
      <c r="N324" s="68" t="str">
        <f ca="1" t="shared" si="5"/>
        <v>2023 - MONTH 05</v>
      </c>
      <c r="O324" s="86">
        <f ca="1" t="shared" ref="O324:P324" si="338">IFERROR(AVERAGEIF(M:M,M324,$K:$K)," ")</f>
        <v>0.95</v>
      </c>
      <c r="P324" s="86">
        <f ca="1" t="shared" si="338"/>
        <v>0.95</v>
      </c>
      <c r="Q324" s="68" t="str">
        <f ca="1">IF(ISBLANK(A324)," ",IF(O324&gt;MASTER!$B$3/100,"SB",IF(O324&gt;MASTER!$B$4/100,"B",IF(O324&gt;MASTER!$B$5/100,"C","K"))))</f>
        <v>B</v>
      </c>
      <c r="R324" s="68" t="str">
        <f ca="1">IF(ISBLANK(B324)," ",IF(P324&gt;MASTER!$B$3/100,"SB",IF(P324&gt;MASTER!$B$4/100,"B",IF(P324&gt;MASTER!$B$5/100,"C","K"))))</f>
        <v>B</v>
      </c>
    </row>
    <row r="325" customHeight="1" spans="1:18">
      <c r="A325" s="83">
        <f ca="1">INDIRECT(ADDRESS(2+QUOTIENT(ROW()-2,COUNTA('Form Responses 1'!$1:$1)-4),1,,TRUE,"Form Responses 1"))</f>
        <v>45072.5173868287</v>
      </c>
      <c r="B325" s="68" t="str">
        <f ca="1">INDIRECT(ADDRESS(2+QUOTIENT(ROW()-2,COUNTA('Form Responses 1'!$1:$1)-4),2,,TRUE,"Form Responses 1"))</f>
        <v>normalina630@gmail.com</v>
      </c>
      <c r="C325" s="68" t="str">
        <f ca="1">INDIRECT(ADDRESS(2+QUOTIENT(ROW()-2,COUNTA('Form Responses 1'!$1:$1)-4),3,,TRUE,"Form Responses 1"))</f>
        <v>Normalina</v>
      </c>
      <c r="D325" s="84">
        <f ca="1">INDIRECT(ADDRESS(2+QUOTIENT(ROW()-2,COUNTA('Form Responses 1'!$1:$1)-4),4,,TRUE,"Form Responses 1"))</f>
        <v>45072</v>
      </c>
      <c r="E325" s="85">
        <f ca="1" t="shared" si="0"/>
        <v>5</v>
      </c>
      <c r="F325" s="68" t="str">
        <f ca="1">IF(ISBLANK(A325)," ",INDIRECT(ADDRESS(1,5+MOD(ROW()-2,COUNTA('Form Responses 1'!$1:$1)-4),,TRUE,"Form Responses 1")))</f>
        <v>Halaman [TPS]</v>
      </c>
      <c r="G325" s="68" t="str">
        <f ca="1">IF(ISBLANK(A325)," ",INDIRECT(ADDRESS(MATCH(A325,'Form Responses 1'!A:A,0),5+MOD(ROW()-2,COUNTA('Form Responses 1'!$1:$1)-4),,TRUE,"Form Responses 1")))</f>
        <v>BAIK</v>
      </c>
      <c r="H325" s="86" t="str">
        <f ca="1" t="shared" si="1"/>
        <v>Halaman</v>
      </c>
      <c r="I325" s="86" t="str">
        <f ca="1" t="shared" si="336"/>
        <v>TPS</v>
      </c>
      <c r="J325" s="86" t="str">
        <f ca="1" t="shared" si="2"/>
        <v>CLEANING SERVICE</v>
      </c>
      <c r="K325" s="86">
        <f ca="1" t="array" ref="K325">IFERROR(INDEX(MASTER!B:B,MATCH(G325,MASTER!A:A,0))/100," ")</f>
        <v>0.95</v>
      </c>
      <c r="L325" s="68">
        <f ca="1" t="shared" si="3"/>
        <v>21</v>
      </c>
      <c r="M325" s="68" t="str">
        <f ca="1" t="shared" si="4"/>
        <v>2023 - WEEK 21</v>
      </c>
      <c r="N325" s="68" t="str">
        <f ca="1" t="shared" si="5"/>
        <v>2023 - MONTH 05</v>
      </c>
      <c r="O325" s="86">
        <f ca="1" t="shared" ref="O325:P325" si="339">IFERROR(AVERAGEIF(M:M,M325,$K:$K)," ")</f>
        <v>0.95</v>
      </c>
      <c r="P325" s="86">
        <f ca="1" t="shared" si="339"/>
        <v>0.95</v>
      </c>
      <c r="Q325" s="68" t="str">
        <f ca="1">IF(ISBLANK(A325)," ",IF(O325&gt;MASTER!$B$3/100,"SB",IF(O325&gt;MASTER!$B$4/100,"B",IF(O325&gt;MASTER!$B$5/100,"C","K"))))</f>
        <v>B</v>
      </c>
      <c r="R325" s="68" t="str">
        <f ca="1">IF(ISBLANK(B325)," ",IF(P325&gt;MASTER!$B$3/100,"SB",IF(P325&gt;MASTER!$B$4/100,"B",IF(P325&gt;MASTER!$B$5/100,"C","K"))))</f>
        <v>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5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Security</v>
      </c>
      <c r="I326" s="86" t="str">
        <f ca="1" t="shared" si="336"/>
        <v>Security Functions</v>
      </c>
      <c r="J326" s="86" t="str">
        <f ca="1" t="shared" si="2"/>
        <v>SECURITY SERVICE</v>
      </c>
      <c r="K326" s="86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6" t="str">
        <f ca="1" t="shared" ref="O326:P326" si="340">IFERROR(AVERAGEIF(M:M,M326,$K:$K)," ")</f>
        <v> </v>
      </c>
      <c r="P326" s="86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5">
        <f ca="1" t="shared" si="0"/>
        <v>6</v>
      </c>
      <c r="F327" s="68" t="str">
        <f ca="1">IF(ISBLANK(A327)," ",INDIRECT(ADDRESS(1,5+MOD(ROW()-2,COUNTA('Form Responses 1'!$1:$1)-4),,TRUE,"Form Responses 1")))</f>
        <v>Driver [Driving Safety]</v>
      </c>
      <c r="G327" s="68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Driver</v>
      </c>
      <c r="I327" s="86" t="str">
        <f ca="1" t="shared" si="336"/>
        <v>Driving Safety</v>
      </c>
      <c r="J327" s="86" t="str">
        <f ca="1" t="shared" si="2"/>
        <v>LABOR SERVICE</v>
      </c>
      <c r="K327" s="86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6" t="str">
        <f ca="1" t="shared" ref="O327:P327" si="341">IFERROR(AVERAGEIF(M:M,M327,$K:$K)," ")</f>
        <v> </v>
      </c>
      <c r="P327" s="86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5">
        <f ca="1" t="shared" si="0"/>
        <v>6</v>
      </c>
      <c r="F328" s="68" t="str">
        <f ca="1">IF(ISBLANK(A328)," ",INDIRECT(ADDRESS(1,5+MOD(ROW()-2,COUNTA('Form Responses 1'!$1:$1)-4),,TRUE,"Form Responses 1")))</f>
        <v>Driver [ Attendance]</v>
      </c>
      <c r="G328" s="68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Driver</v>
      </c>
      <c r="I328" s="86" t="str">
        <f ca="1" t="shared" si="336"/>
        <v> Attendance</v>
      </c>
      <c r="J328" s="86" t="str">
        <f ca="1" t="shared" si="2"/>
        <v>LABOR SERVICE</v>
      </c>
      <c r="K328" s="86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6" t="str">
        <f ca="1" t="shared" ref="O328:P328" si="342">IFERROR(AVERAGEIF(M:M,M328,$K:$K)," ")</f>
        <v> </v>
      </c>
      <c r="P328" s="86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5">
        <f ca="1" t="shared" si="0"/>
        <v>6</v>
      </c>
      <c r="F329" s="68" t="str">
        <f ca="1">IF(ISBLANK(A329)," ",INDIRECT(ADDRESS(1,5+MOD(ROW()-2,COUNTA('Form Responses 1'!$1:$1)-4),,TRUE,"Form Responses 1")))</f>
        <v>Mess [Garasi Kendaraan R4 &amp; R2]</v>
      </c>
      <c r="G329" s="68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Mess</v>
      </c>
      <c r="I329" s="86" t="str">
        <f ca="1" t="shared" si="336"/>
        <v>Garasi Kendaraan R4 &amp; R2</v>
      </c>
      <c r="J329" s="86" t="str">
        <f ca="1" t="shared" si="2"/>
        <v>CLEANING SERVICE</v>
      </c>
      <c r="K329" s="86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6" t="str">
        <f ca="1" t="shared" ref="O329:P329" si="343">IFERROR(AVERAGEIF(M:M,M329,$K:$K)," ")</f>
        <v> </v>
      </c>
      <c r="P329" s="86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5">
        <f ca="1" t="shared" si="0"/>
        <v>6</v>
      </c>
      <c r="F330" s="68" t="str">
        <f ca="1">IF(ISBLANK(A330)," ",INDIRECT(ADDRESS(1,5+MOD(ROW()-2,COUNTA('Form Responses 1'!$1:$1)-4),,TRUE,"Form Responses 1")))</f>
        <v>Mess [Teras Depan &amp; Belakang]</v>
      </c>
      <c r="G330" s="68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Mess</v>
      </c>
      <c r="I330" s="86" t="str">
        <f ca="1" t="shared" si="336"/>
        <v>Teras Depan &amp; Belakang</v>
      </c>
      <c r="J330" s="86" t="str">
        <f ca="1" t="shared" si="2"/>
        <v>CLEANING SERVICE</v>
      </c>
      <c r="K330" s="86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6" t="str">
        <f ca="1" t="shared" ref="O330:P330" si="344">IFERROR(AVERAGEIF(M:M,M330,$K:$K)," ")</f>
        <v> </v>
      </c>
      <c r="P330" s="86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5">
        <f ca="1" t="shared" si="0"/>
        <v>6</v>
      </c>
      <c r="F331" s="68" t="str">
        <f ca="1">IF(ISBLANK(A331)," ",INDIRECT(ADDRESS(1,5+MOD(ROW()-2,COUNTA('Form Responses 1'!$1:$1)-4),,TRUE,"Form Responses 1")))</f>
        <v>Mess [Ruang Tamu Utama]</v>
      </c>
      <c r="G331" s="68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Mess</v>
      </c>
      <c r="I331" s="86" t="str">
        <f ca="1" t="shared" si="336"/>
        <v>Ruang Tamu Utama</v>
      </c>
      <c r="J331" s="86" t="str">
        <f ca="1" t="shared" si="2"/>
        <v>CLEANING SERVICE</v>
      </c>
      <c r="K331" s="86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6" t="str">
        <f ca="1" t="shared" ref="O331:P331" si="345">IFERROR(AVERAGEIF(M:M,M331,$K:$K)," ")</f>
        <v> </v>
      </c>
      <c r="P331" s="86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5">
        <f ca="1" t="shared" si="0"/>
        <v>6</v>
      </c>
      <c r="F332" s="68" t="str">
        <f ca="1">IF(ISBLANK(A332)," ",INDIRECT(ADDRESS(1,5+MOD(ROW()-2,COUNTA('Form Responses 1'!$1:$1)-4),,TRUE,"Form Responses 1")))</f>
        <v>Mess [Kamar 1.2.3&amp;4]</v>
      </c>
      <c r="G332" s="68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Mess</v>
      </c>
      <c r="I332" s="86" t="str">
        <f ca="1" t="shared" si="336"/>
        <v>Kamar 1.2.3&amp;4</v>
      </c>
      <c r="J332" s="86" t="str">
        <f ca="1" t="shared" si="2"/>
        <v>CLEANING SERVICE</v>
      </c>
      <c r="K332" s="86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6" t="str">
        <f ca="1" t="shared" ref="O332:P332" si="346">IFERROR(AVERAGEIF(M:M,M332,$K:$K)," ")</f>
        <v> </v>
      </c>
      <c r="P332" s="86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5">
        <f ca="1" t="shared" si="0"/>
        <v>6</v>
      </c>
      <c r="F333" s="68" t="str">
        <f ca="1">IF(ISBLANK(A333)," ",INDIRECT(ADDRESS(1,5+MOD(ROW()-2,COUNTA('Form Responses 1'!$1:$1)-4),,TRUE,"Form Responses 1")))</f>
        <v>Mess [Dapur]</v>
      </c>
      <c r="G333" s="68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Mess</v>
      </c>
      <c r="I333" s="86" t="str">
        <f ca="1" t="shared" si="336"/>
        <v>Dapur</v>
      </c>
      <c r="J333" s="86" t="str">
        <f ca="1" t="shared" si="2"/>
        <v>CLEANING SERVICE</v>
      </c>
      <c r="K333" s="86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6" t="str">
        <f ca="1" t="shared" ref="O333:P333" si="347">IFERROR(AVERAGEIF(M:M,M333,$K:$K)," ")</f>
        <v> </v>
      </c>
      <c r="P333" s="86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5">
        <f ca="1" t="shared" si="0"/>
        <v>6</v>
      </c>
      <c r="F334" s="68" t="str">
        <f ca="1">IF(ISBLANK(A334)," ",INDIRECT(ADDRESS(1,5+MOD(ROW()-2,COUNTA('Form Responses 1'!$1:$1)-4),,TRUE,"Form Responses 1")))</f>
        <v>Mess [Toilet Pria / Wanita]</v>
      </c>
      <c r="G334" s="68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Mess</v>
      </c>
      <c r="I334" s="86" t="str">
        <f ca="1" t="shared" si="336"/>
        <v>Toilet Pria / Wanita</v>
      </c>
      <c r="J334" s="86" t="str">
        <f ca="1" t="shared" si="2"/>
        <v>CLEANING SERVICE</v>
      </c>
      <c r="K334" s="86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6" t="str">
        <f ca="1" t="shared" ref="O334:P334" si="348">IFERROR(AVERAGEIF(M:M,M334,$K:$K)," ")</f>
        <v> </v>
      </c>
      <c r="P334" s="86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5">
        <f ca="1" t="shared" si="0"/>
        <v>6</v>
      </c>
      <c r="F335" s="68" t="str">
        <f ca="1">IF(ISBLANK(A335)," ",INDIRECT(ADDRESS(1,5+MOD(ROW()-2,COUNTA('Form Responses 1'!$1:$1)-4),,TRUE,"Form Responses 1")))</f>
        <v>Gedung Balai Arkiologi Lt.2 [Koridor]</v>
      </c>
      <c r="G335" s="68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Gedung Balai Arkiologi Lt.2</v>
      </c>
      <c r="I335" s="86" t="str">
        <f ca="1" t="shared" si="336"/>
        <v>Koridor</v>
      </c>
      <c r="J335" s="86" t="str">
        <f ca="1" t="shared" si="2"/>
        <v>CLEANING SERVICE</v>
      </c>
      <c r="K335" s="86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6" t="str">
        <f ca="1" t="shared" ref="O335:P335" si="349">IFERROR(AVERAGEIF(M:M,M335,$K:$K)," ")</f>
        <v> </v>
      </c>
      <c r="P335" s="86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5">
        <f ca="1" t="shared" si="0"/>
        <v>6</v>
      </c>
      <c r="F336" s="68" t="str">
        <f ca="1">IF(ISBLANK(A336)," ",INDIRECT(ADDRESS(1,5+MOD(ROW()-2,COUNTA('Form Responses 1'!$1:$1)-4),,TRUE,"Form Responses 1")))</f>
        <v>Gedung Balai Arkiologi Lt.2 [Meeting Room ]</v>
      </c>
      <c r="G336" s="68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Gedung Balai Arkiologi Lt.2</v>
      </c>
      <c r="I336" s="86" t="str">
        <f ca="1" t="shared" si="336"/>
        <v>Meeting Room </v>
      </c>
      <c r="J336" s="86" t="str">
        <f ca="1" t="shared" si="2"/>
        <v>CLEANING SERVICE</v>
      </c>
      <c r="K336" s="86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6" t="str">
        <f ca="1" t="shared" ref="O336:P336" si="350">IFERROR(AVERAGEIF(M:M,M336,$K:$K)," ")</f>
        <v> </v>
      </c>
      <c r="P336" s="86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5">
        <f ca="1" t="shared" si="0"/>
        <v>6</v>
      </c>
      <c r="F337" s="68" t="str">
        <f ca="1">IF(ISBLANK(A337)," ",INDIRECT(ADDRESS(1,5+MOD(ROW()-2,COUNTA('Form Responses 1'!$1:$1)-4),,TRUE,"Form Responses 1")))</f>
        <v>Gedung Balai Arkiologi Lt.2 [R. Kepala]</v>
      </c>
      <c r="G337" s="68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Gedung Balai Arkiologi Lt.2</v>
      </c>
      <c r="I337" s="86" t="str">
        <f ca="1" t="shared" si="336"/>
        <v>R. Kepala</v>
      </c>
      <c r="J337" s="86" t="str">
        <f ca="1" t="shared" si="2"/>
        <v>CLEANING SERVICE</v>
      </c>
      <c r="K337" s="86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6" t="str">
        <f ca="1" t="shared" ref="O337:P337" si="351">IFERROR(AVERAGEIF(M:M,M337,$K:$K)," ")</f>
        <v> </v>
      </c>
      <c r="P337" s="86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5">
        <f ca="1" t="shared" si="0"/>
        <v>6</v>
      </c>
      <c r="F338" s="68" t="str">
        <f ca="1">IF(ISBLANK(A338)," ",INDIRECT(ADDRESS(1,5+MOD(ROW()-2,COUNTA('Form Responses 1'!$1:$1)-4),,TRUE,"Form Responses 1")))</f>
        <v>Gedung Balai Arkiologi Lt.2 [R. 1-5]</v>
      </c>
      <c r="G338" s="68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Gedung Balai Arkiologi Lt.2</v>
      </c>
      <c r="I338" s="86" t="str">
        <f ca="1" t="shared" si="336"/>
        <v>R. 1-5</v>
      </c>
      <c r="J338" s="86" t="str">
        <f ca="1" t="shared" si="2"/>
        <v>CLEANING SERVICE</v>
      </c>
      <c r="K338" s="86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6" t="str">
        <f ca="1" t="shared" ref="O338:P338" si="352">IFERROR(AVERAGEIF(M:M,M338,$K:$K)," ")</f>
        <v> </v>
      </c>
      <c r="P338" s="86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5">
        <f ca="1" t="shared" si="0"/>
        <v>6</v>
      </c>
      <c r="F339" s="68" t="str">
        <f ca="1">IF(ISBLANK(A339)," ",INDIRECT(ADDRESS(1,5+MOD(ROW()-2,COUNTA('Form Responses 1'!$1:$1)-4),,TRUE,"Form Responses 1")))</f>
        <v>Gedung Balai Arkiologi Lt.2 [Tangga Penghubung LT1-2]</v>
      </c>
      <c r="G339" s="68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Gedung Balai Arkiologi Lt.2</v>
      </c>
      <c r="I339" s="86" t="str">
        <f ca="1" t="shared" si="336"/>
        <v>Tangga Penghubung LT1-2</v>
      </c>
      <c r="J339" s="86" t="str">
        <f ca="1" t="shared" si="2"/>
        <v>CLEANING SERVICE</v>
      </c>
      <c r="K339" s="86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6" t="str">
        <f ca="1" t="shared" ref="O339:P339" si="353">IFERROR(AVERAGEIF(M:M,M339,$K:$K)," ")</f>
        <v> </v>
      </c>
      <c r="P339" s="86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5">
        <f ca="1" t="shared" si="0"/>
        <v>6</v>
      </c>
      <c r="F340" s="68" t="str">
        <f ca="1">IF(ISBLANK(A340)," ",INDIRECT(ADDRESS(1,5+MOD(ROW()-2,COUNTA('Form Responses 1'!$1:$1)-4),,TRUE,"Form Responses 1")))</f>
        <v>Gedung Balai Arkiologi Lt.2 [Toilet Pria / Wanita &amp; Disabilitas]</v>
      </c>
      <c r="G340" s="68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Gedung Balai Arkiologi Lt.2</v>
      </c>
      <c r="I340" s="86" t="str">
        <f ca="1" t="shared" si="336"/>
        <v>Toilet Pria / Wanita &amp; Disabilitas</v>
      </c>
      <c r="J340" s="86" t="str">
        <f ca="1" t="shared" si="2"/>
        <v>CLEANING SERVICE</v>
      </c>
      <c r="K340" s="86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6" t="str">
        <f ca="1" t="shared" ref="O340:P340" si="354">IFERROR(AVERAGEIF(M:M,M340,$K:$K)," ")</f>
        <v> </v>
      </c>
      <c r="P340" s="86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5">
        <f ca="1" t="shared" si="0"/>
        <v>6</v>
      </c>
      <c r="F341" s="68" t="str">
        <f ca="1">IF(ISBLANK(A341)," ",INDIRECT(ADDRESS(1,5+MOD(ROW()-2,COUNTA('Form Responses 1'!$1:$1)-4),,TRUE,"Form Responses 1")))</f>
        <v>Gedung Balai Arkiologi Lt.1 [Lobby Utama]</v>
      </c>
      <c r="G341" s="68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Gedung Balai Arkiologi Lt.1</v>
      </c>
      <c r="I341" s="86" t="str">
        <f ca="1" t="shared" si="336"/>
        <v>Lobby Utama</v>
      </c>
      <c r="J341" s="86" t="str">
        <f ca="1" t="shared" si="2"/>
        <v>CLEANING SERVICE</v>
      </c>
      <c r="K341" s="86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6" t="str">
        <f ca="1" t="shared" ref="O341:P341" si="355">IFERROR(AVERAGEIF(M:M,M341,$K:$K)," ")</f>
        <v> </v>
      </c>
      <c r="P341" s="86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5">
        <f ca="1" t="shared" si="0"/>
        <v>6</v>
      </c>
      <c r="F342" s="68" t="str">
        <f ca="1">IF(ISBLANK(A342)," ",INDIRECT(ADDRESS(1,5+MOD(ROW()-2,COUNTA('Form Responses 1'!$1:$1)-4),,TRUE,"Form Responses 1")))</f>
        <v>Gedung Balai Arkiologi Lt.1 [Koridor]</v>
      </c>
      <c r="G342" s="68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Gedung Balai Arkiologi Lt.1</v>
      </c>
      <c r="I342" s="86" t="str">
        <f ca="1" t="shared" si="336"/>
        <v>Koridor</v>
      </c>
      <c r="J342" s="86" t="str">
        <f ca="1" t="shared" si="2"/>
        <v>CLEANING SERVICE</v>
      </c>
      <c r="K342" s="86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6" t="str">
        <f ca="1" t="shared" ref="O342:P342" si="356">IFERROR(AVERAGEIF(M:M,M342,$K:$K)," ")</f>
        <v> </v>
      </c>
      <c r="P342" s="86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5">
        <f ca="1" t="shared" si="0"/>
        <v>6</v>
      </c>
      <c r="F343" s="68" t="str">
        <f ca="1">IF(ISBLANK(A343)," ",INDIRECT(ADDRESS(1,5+MOD(ROW()-2,COUNTA('Form Responses 1'!$1:$1)-4),,TRUE,"Form Responses 1")))</f>
        <v>Gedung Balai Arkiologi Lt.1 [Meeting Room ]</v>
      </c>
      <c r="G343" s="68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Gedung Balai Arkiologi Lt.1</v>
      </c>
      <c r="I343" s="86" t="str">
        <f ca="1" t="shared" si="336"/>
        <v>Meeting Room </v>
      </c>
      <c r="J343" s="86" t="str">
        <f ca="1" t="shared" si="2"/>
        <v>CLEANING SERVICE</v>
      </c>
      <c r="K343" s="86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6" t="str">
        <f ca="1" t="shared" ref="O343:P343" si="357">IFERROR(AVERAGEIF(M:M,M343,$K:$K)," ")</f>
        <v> </v>
      </c>
      <c r="P343" s="86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5">
        <f ca="1" t="shared" si="0"/>
        <v>6</v>
      </c>
      <c r="F344" s="68" t="str">
        <f ca="1">IF(ISBLANK(A344)," ",INDIRECT(ADDRESS(1,5+MOD(ROW()-2,COUNTA('Form Responses 1'!$1:$1)-4),,TRUE,"Form Responses 1")))</f>
        <v>Gedung Balai Arkiologi Lt.1 [R. Staf TU]</v>
      </c>
      <c r="G344" s="68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Gedung Balai Arkiologi Lt.1</v>
      </c>
      <c r="I344" s="86" t="str">
        <f ca="1" t="shared" si="336"/>
        <v>R. Staf TU</v>
      </c>
      <c r="J344" s="86" t="str">
        <f ca="1" t="shared" si="2"/>
        <v>CLEANING SERVICE</v>
      </c>
      <c r="K344" s="86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6" t="str">
        <f ca="1" t="shared" ref="O344:P344" si="358">IFERROR(AVERAGEIF(M:M,M344,$K:$K)," ")</f>
        <v> </v>
      </c>
      <c r="P344" s="86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5">
        <f ca="1" t="shared" si="0"/>
        <v>6</v>
      </c>
      <c r="F345" s="68" t="str">
        <f ca="1">IF(ISBLANK(A345)," ",INDIRECT(ADDRESS(1,5+MOD(ROW()-2,COUNTA('Form Responses 1'!$1:$1)-4),,TRUE,"Form Responses 1")))</f>
        <v>Gedung Balai Arkiologi Lt.1 [R. Kasubag TU]</v>
      </c>
      <c r="G345" s="68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Gedung Balai Arkiologi Lt.1</v>
      </c>
      <c r="I345" s="86" t="str">
        <f ca="1" t="shared" si="336"/>
        <v>R. Kasubag TU</v>
      </c>
      <c r="J345" s="86" t="str">
        <f ca="1" t="shared" si="2"/>
        <v>CLEANING SERVICE</v>
      </c>
      <c r="K345" s="86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6" t="str">
        <f ca="1" t="shared" ref="O345:P345" si="359">IFERROR(AVERAGEIF(M:M,M345,$K:$K)," ")</f>
        <v> </v>
      </c>
      <c r="P345" s="86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5">
        <f ca="1" t="shared" si="0"/>
        <v>6</v>
      </c>
      <c r="F346" s="68" t="str">
        <f ca="1">IF(ISBLANK(A346)," ",INDIRECT(ADDRESS(1,5+MOD(ROW()-2,COUNTA('Form Responses 1'!$1:$1)-4),,TRUE,"Form Responses 1")))</f>
        <v>Gedung Balai Arkiologi Lt.1 [R. Arsib]</v>
      </c>
      <c r="G346" s="68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Gedung Balai Arkiologi Lt.1</v>
      </c>
      <c r="I346" s="86" t="str">
        <f ca="1" t="shared" si="336"/>
        <v>R. Arsib</v>
      </c>
      <c r="J346" s="86" t="str">
        <f ca="1" t="shared" si="2"/>
        <v>CLEANING SERVICE</v>
      </c>
      <c r="K346" s="86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6" t="str">
        <f ca="1" t="shared" ref="O346:P346" si="360">IFERROR(AVERAGEIF(M:M,M346,$K:$K)," ")</f>
        <v> </v>
      </c>
      <c r="P346" s="86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5">
        <f ca="1" t="shared" si="0"/>
        <v>6</v>
      </c>
      <c r="F347" s="68" t="str">
        <f ca="1">IF(ISBLANK(A347)," ",INDIRECT(ADDRESS(1,5+MOD(ROW()-2,COUNTA('Form Responses 1'!$1:$1)-4),,TRUE,"Form Responses 1")))</f>
        <v>Gedung Balai Arkiologi Lt.1 [R. Arsib Keuangan]</v>
      </c>
      <c r="G347" s="68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Gedung Balai Arkiologi Lt.1</v>
      </c>
      <c r="I347" s="86" t="str">
        <f ca="1" t="shared" si="336"/>
        <v>R. Arsib Keuangan</v>
      </c>
      <c r="J347" s="86" t="str">
        <f ca="1" t="shared" si="2"/>
        <v>CLEANING SERVICE</v>
      </c>
      <c r="K347" s="86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6" t="str">
        <f ca="1" t="shared" ref="O347:P347" si="361">IFERROR(AVERAGEIF(M:M,M347,$K:$K)," ")</f>
        <v> </v>
      </c>
      <c r="P347" s="86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5">
        <f ca="1" t="shared" si="0"/>
        <v>6</v>
      </c>
      <c r="F348" s="68" t="str">
        <f ca="1">IF(ISBLANK(A348)," ",INDIRECT(ADDRESS(1,5+MOD(ROW()-2,COUNTA('Form Responses 1'!$1:$1)-4),,TRUE,"Form Responses 1")))</f>
        <v>Gedung Balai Arkiologi Lt.1 [R. Bendahara]</v>
      </c>
      <c r="G348" s="68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Gedung Balai Arkiologi Lt.1</v>
      </c>
      <c r="I348" s="86" t="str">
        <f ca="1" t="shared" si="336"/>
        <v>R. Bendahara</v>
      </c>
      <c r="J348" s="86" t="str">
        <f ca="1" t="shared" si="2"/>
        <v>CLEANING SERVICE</v>
      </c>
      <c r="K348" s="86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6" t="str">
        <f ca="1" t="shared" ref="O348:P348" si="362">IFERROR(AVERAGEIF(M:M,M348,$K:$K)," ")</f>
        <v> </v>
      </c>
      <c r="P348" s="86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5">
        <f ca="1" t="shared" si="0"/>
        <v>6</v>
      </c>
      <c r="F349" s="68" t="str">
        <f ca="1">IF(ISBLANK(A349)," ",INDIRECT(ADDRESS(1,5+MOD(ROW()-2,COUNTA('Form Responses 1'!$1:$1)-4),,TRUE,"Form Responses 1")))</f>
        <v>Gedung Balai Arkiologi Lt.1 [R. Perpustakaan]</v>
      </c>
      <c r="G349" s="68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Gedung Balai Arkiologi Lt.1</v>
      </c>
      <c r="I349" s="86" t="str">
        <f ca="1" t="shared" si="336"/>
        <v>R. Perpustakaan</v>
      </c>
      <c r="J349" s="86" t="str">
        <f ca="1" t="shared" si="2"/>
        <v>CLEANING SERVICE</v>
      </c>
      <c r="K349" s="86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6" t="str">
        <f ca="1" t="shared" ref="O349:P349" si="363">IFERROR(AVERAGEIF(M:M,M349,$K:$K)," ")</f>
        <v> </v>
      </c>
      <c r="P349" s="86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5">
        <f ca="1" t="shared" si="0"/>
        <v>6</v>
      </c>
      <c r="F350" s="68" t="str">
        <f ca="1">IF(ISBLANK(A350)," ",INDIRECT(ADDRESS(1,5+MOD(ROW()-2,COUNTA('Form Responses 1'!$1:$1)-4),,TRUE,"Form Responses 1")))</f>
        <v>Gedung Balai Arkiologi Lt.1 [R. Laktasi &amp; Daicare]</v>
      </c>
      <c r="G350" s="68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Gedung Balai Arkiologi Lt.1</v>
      </c>
      <c r="I350" s="86" t="str">
        <f ca="1" t="shared" si="336"/>
        <v>R. Laktasi &amp; Daicare</v>
      </c>
      <c r="J350" s="86" t="str">
        <f ca="1" t="shared" si="2"/>
        <v>CLEANING SERVICE</v>
      </c>
      <c r="K350" s="86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6" t="str">
        <f ca="1" t="shared" ref="O350:P350" si="364">IFERROR(AVERAGEIF(M:M,M350,$K:$K)," ")</f>
        <v> </v>
      </c>
      <c r="P350" s="86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5">
        <f ca="1" t="shared" si="0"/>
        <v>6</v>
      </c>
      <c r="F351" s="68" t="str">
        <f ca="1">IF(ISBLANK(A351)," ",INDIRECT(ADDRESS(1,5+MOD(ROW()-2,COUNTA('Form Responses 1'!$1:$1)-4),,TRUE,"Form Responses 1")))</f>
        <v>Gedung Balai Arkiologi Lt.1 [R. Artepak]</v>
      </c>
      <c r="G351" s="68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Gedung Balai Arkiologi Lt.1</v>
      </c>
      <c r="I351" s="86" t="str">
        <f ca="1" t="shared" si="336"/>
        <v>R. Artepak</v>
      </c>
      <c r="J351" s="86" t="str">
        <f ca="1" t="shared" si="2"/>
        <v>CLEANING SERVICE</v>
      </c>
      <c r="K351" s="86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6" t="str">
        <f ca="1" t="shared" ref="O351:P351" si="365">IFERROR(AVERAGEIF(M:M,M351,$K:$K)," ")</f>
        <v> </v>
      </c>
      <c r="P351" s="86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5">
        <f ca="1" t="shared" si="0"/>
        <v>6</v>
      </c>
      <c r="F352" s="68" t="str">
        <f ca="1">IF(ISBLANK(A352)," ",INDIRECT(ADDRESS(1,5+MOD(ROW()-2,COUNTA('Form Responses 1'!$1:$1)-4),,TRUE,"Form Responses 1")))</f>
        <v>Gedung Balai Arkiologi Lt.1 [R. Lap / Analis]</v>
      </c>
      <c r="G352" s="68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Gedung Balai Arkiologi Lt.1</v>
      </c>
      <c r="I352" s="86" t="str">
        <f ca="1" t="shared" si="336"/>
        <v>R. Lap / Analis</v>
      </c>
      <c r="J352" s="86" t="str">
        <f ca="1" t="shared" si="2"/>
        <v>CLEANING SERVICE</v>
      </c>
      <c r="K352" s="86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6" t="str">
        <f ca="1" t="shared" ref="O352:P352" si="366">IFERROR(AVERAGEIF(M:M,M352,$K:$K)," ")</f>
        <v> </v>
      </c>
      <c r="P352" s="86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5">
        <f ca="1" t="shared" si="0"/>
        <v>6</v>
      </c>
      <c r="F353" s="68" t="str">
        <f ca="1">IF(ISBLANK(A353)," ",INDIRECT(ADDRESS(1,5+MOD(ROW()-2,COUNTA('Form Responses 1'!$1:$1)-4),,TRUE,"Form Responses 1")))</f>
        <v>Gedung Balai Arkiologi Lt.1 [Mushollah]</v>
      </c>
      <c r="G353" s="68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Gedung Balai Arkiologi Lt.1</v>
      </c>
      <c r="I353" s="86" t="str">
        <f ca="1" t="shared" si="336"/>
        <v>Mushollah</v>
      </c>
      <c r="J353" s="86" t="str">
        <f ca="1" t="shared" si="2"/>
        <v>CLEANING SERVICE</v>
      </c>
      <c r="K353" s="86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6" t="str">
        <f ca="1" t="shared" ref="O353:P353" si="367">IFERROR(AVERAGEIF(M:M,M353,$K:$K)," ")</f>
        <v> </v>
      </c>
      <c r="P353" s="86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5">
        <f ca="1" t="shared" si="0"/>
        <v>6</v>
      </c>
      <c r="F354" s="68" t="str">
        <f ca="1">IF(ISBLANK(A354)," ",INDIRECT(ADDRESS(1,5+MOD(ROW()-2,COUNTA('Form Responses 1'!$1:$1)-4),,TRUE,"Form Responses 1")))</f>
        <v>Gedung Balai Arkiologi Lt.1 [Pantry]</v>
      </c>
      <c r="G354" s="68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Gedung Balai Arkiologi Lt.1</v>
      </c>
      <c r="I354" s="86" t="str">
        <f ca="1" t="shared" si="336"/>
        <v>Pantry</v>
      </c>
      <c r="J354" s="86" t="str">
        <f ca="1" t="shared" si="2"/>
        <v>CLEANING SERVICE</v>
      </c>
      <c r="K354" s="86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6" t="str">
        <f ca="1" t="shared" ref="O354:P354" si="368">IFERROR(AVERAGEIF(M:M,M354,$K:$K)," ")</f>
        <v> </v>
      </c>
      <c r="P354" s="86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5">
        <f ca="1" t="shared" si="0"/>
        <v>6</v>
      </c>
      <c r="F355" s="68" t="str">
        <f ca="1">IF(ISBLANK(A355)," ",INDIRECT(ADDRESS(1,5+MOD(ROW()-2,COUNTA('Form Responses 1'!$1:$1)-4),,TRUE,"Form Responses 1")))</f>
        <v>Gedung Balai Arkiologi Lt.1 [Toilet Pria / Wanita &amp; Disabilitas]</v>
      </c>
      <c r="G355" s="68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Gedung Balai Arkiologi Lt.1</v>
      </c>
      <c r="I355" s="86" t="str">
        <f ca="1" t="shared" si="336"/>
        <v>Toilet Pria / Wanita &amp; Disabilitas</v>
      </c>
      <c r="J355" s="86" t="str">
        <f ca="1" t="shared" si="2"/>
        <v>CLEANING SERVICE</v>
      </c>
      <c r="K355" s="86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6" t="str">
        <f ca="1" t="shared" ref="O355:P355" si="369">IFERROR(AVERAGEIF(M:M,M355,$K:$K)," ")</f>
        <v> </v>
      </c>
      <c r="P355" s="86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5">
        <f ca="1" t="shared" si="0"/>
        <v>6</v>
      </c>
      <c r="F356" s="68" t="str">
        <f ca="1">IF(ISBLANK(A356)," ",INDIRECT(ADDRESS(1,5+MOD(ROW()-2,COUNTA('Form Responses 1'!$1:$1)-4),,TRUE,"Form Responses 1")))</f>
        <v>Halaman [Taman ]</v>
      </c>
      <c r="G356" s="68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Halaman</v>
      </c>
      <c r="I356" s="86" t="str">
        <f ca="1" t="shared" si="336"/>
        <v>Taman </v>
      </c>
      <c r="J356" s="86" t="str">
        <f ca="1" t="shared" si="2"/>
        <v>CLEANING SERVICE</v>
      </c>
      <c r="K356" s="86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6" t="str">
        <f ca="1" t="shared" ref="O356:P356" si="370">IFERROR(AVERAGEIF(M:M,M356,$K:$K)," ")</f>
        <v> </v>
      </c>
      <c r="P356" s="86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5">
        <f ca="1" t="shared" si="0"/>
        <v>6</v>
      </c>
      <c r="F357" s="68" t="str">
        <f ca="1">IF(ISBLANK(A357)," ",INDIRECT(ADDRESS(1,5+MOD(ROW()-2,COUNTA('Form Responses 1'!$1:$1)-4),,TRUE,"Form Responses 1")))</f>
        <v>Halaman [Parkir Motor ]</v>
      </c>
      <c r="G357" s="68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Halaman</v>
      </c>
      <c r="I357" s="86" t="str">
        <f ca="1" t="shared" si="336"/>
        <v>Parkir Motor </v>
      </c>
      <c r="J357" s="86" t="str">
        <f ca="1" t="shared" si="2"/>
        <v>CLEANING SERVICE</v>
      </c>
      <c r="K357" s="86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6" t="str">
        <f ca="1" t="shared" ref="O357:P357" si="371">IFERROR(AVERAGEIF(M:M,M357,$K:$K)," ")</f>
        <v> </v>
      </c>
      <c r="P357" s="86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5">
        <f ca="1" t="shared" si="0"/>
        <v>6</v>
      </c>
      <c r="F358" s="68" t="str">
        <f ca="1">IF(ISBLANK(A358)," ",INDIRECT(ADDRESS(1,5+MOD(ROW()-2,COUNTA('Form Responses 1'!$1:$1)-4),,TRUE,"Form Responses 1")))</f>
        <v>Halaman [Parkir Mobil]</v>
      </c>
      <c r="G358" s="68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Halaman</v>
      </c>
      <c r="I358" s="86" t="str">
        <f ca="1" t="shared" si="336"/>
        <v>Parkir Mobil</v>
      </c>
      <c r="J358" s="86" t="str">
        <f ca="1" t="shared" si="2"/>
        <v>CLEANING SERVICE</v>
      </c>
      <c r="K358" s="86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6" t="str">
        <f ca="1" t="shared" ref="O358:P358" si="372">IFERROR(AVERAGEIF(M:M,M358,$K:$K)," ")</f>
        <v> </v>
      </c>
      <c r="P358" s="86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5">
        <f ca="1" t="shared" si="0"/>
        <v>6</v>
      </c>
      <c r="F359" s="68" t="str">
        <f ca="1">IF(ISBLANK(A359)," ",INDIRECT(ADDRESS(1,5+MOD(ROW()-2,COUNTA('Form Responses 1'!$1:$1)-4),,TRUE,"Form Responses 1")))</f>
        <v>Halaman [Halaman depan]</v>
      </c>
      <c r="G359" s="68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Halaman</v>
      </c>
      <c r="I359" s="86" t="str">
        <f ca="1" t="shared" si="336"/>
        <v>Halaman depan</v>
      </c>
      <c r="J359" s="86" t="str">
        <f ca="1" t="shared" si="2"/>
        <v>CLEANING SERVICE</v>
      </c>
      <c r="K359" s="86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6" t="str">
        <f ca="1" t="shared" ref="O359:P359" si="373">IFERROR(AVERAGEIF(M:M,M359,$K:$K)," ")</f>
        <v> </v>
      </c>
      <c r="P359" s="86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5">
        <f ca="1" t="shared" si="0"/>
        <v>6</v>
      </c>
      <c r="F360" s="68" t="str">
        <f ca="1">IF(ISBLANK(A360)," ",INDIRECT(ADDRESS(1,5+MOD(ROW()-2,COUNTA('Form Responses 1'!$1:$1)-4),,TRUE,"Form Responses 1")))</f>
        <v>Halaman [ samping dan belakang]</v>
      </c>
      <c r="G360" s="68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Halaman</v>
      </c>
      <c r="I360" s="86" t="str">
        <f ca="1" t="shared" si="336"/>
        <v> samping dan belakang</v>
      </c>
      <c r="J360" s="86" t="str">
        <f ca="1" t="shared" si="2"/>
        <v>CLEANING SERVICE</v>
      </c>
      <c r="K360" s="86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6" t="str">
        <f ca="1" t="shared" ref="O360:P360" si="374">IFERROR(AVERAGEIF(M:M,M360,$K:$K)," ")</f>
        <v> </v>
      </c>
      <c r="P360" s="86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5">
        <f ca="1" t="shared" si="0"/>
        <v>6</v>
      </c>
      <c r="F361" s="68" t="str">
        <f ca="1">IF(ISBLANK(A361)," ",INDIRECT(ADDRESS(1,5+MOD(ROW()-2,COUNTA('Form Responses 1'!$1:$1)-4),,TRUE,"Form Responses 1")))</f>
        <v>Halaman [TPS]</v>
      </c>
      <c r="G361" s="68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Halaman</v>
      </c>
      <c r="I361" s="86" t="str">
        <f ca="1" t="shared" si="336"/>
        <v>TPS</v>
      </c>
      <c r="J361" s="86" t="str">
        <f ca="1" t="shared" si="2"/>
        <v>CLEANING SERVICE</v>
      </c>
      <c r="K361" s="86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6" t="str">
        <f ca="1" t="shared" ref="O361:P361" si="375">IFERROR(AVERAGEIF(M:M,M361,$K:$K)," ")</f>
        <v> </v>
      </c>
      <c r="P361" s="86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5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Security</v>
      </c>
      <c r="I362" s="86" t="str">
        <f ca="1" t="shared" si="336"/>
        <v>Security Functions</v>
      </c>
      <c r="J362" s="86" t="str">
        <f ca="1" t="shared" si="2"/>
        <v>SECURITY SERVICE</v>
      </c>
      <c r="K362" s="86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6" t="str">
        <f ca="1" t="shared" ref="O362:P362" si="376">IFERROR(AVERAGEIF(M:M,M362,$K:$K)," ")</f>
        <v> </v>
      </c>
      <c r="P362" s="86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5">
        <f ca="1" t="shared" si="0"/>
        <v>6</v>
      </c>
      <c r="F363" s="68" t="str">
        <f ca="1">IF(ISBLANK(A363)," ",INDIRECT(ADDRESS(1,5+MOD(ROW()-2,COUNTA('Form Responses 1'!$1:$1)-4),,TRUE,"Form Responses 1")))</f>
        <v>Driver [Driving Safety]</v>
      </c>
      <c r="G363" s="68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Driver</v>
      </c>
      <c r="I363" s="86" t="str">
        <f ca="1" t="shared" si="336"/>
        <v>Driving Safety</v>
      </c>
      <c r="J363" s="86" t="str">
        <f ca="1" t="shared" si="2"/>
        <v>LABOR SERVICE</v>
      </c>
      <c r="K363" s="86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6" t="str">
        <f ca="1" t="shared" ref="O363:P363" si="377">IFERROR(AVERAGEIF(M:M,M363,$K:$K)," ")</f>
        <v> </v>
      </c>
      <c r="P363" s="86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5">
        <f ca="1" t="shared" si="0"/>
        <v>6</v>
      </c>
      <c r="F364" s="68" t="str">
        <f ca="1">IF(ISBLANK(A364)," ",INDIRECT(ADDRESS(1,5+MOD(ROW()-2,COUNTA('Form Responses 1'!$1:$1)-4),,TRUE,"Form Responses 1")))</f>
        <v>Driver [ Attendance]</v>
      </c>
      <c r="G364" s="68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Driver</v>
      </c>
      <c r="I364" s="86" t="str">
        <f ca="1" t="shared" si="336"/>
        <v> Attendance</v>
      </c>
      <c r="J364" s="86" t="str">
        <f ca="1" t="shared" si="2"/>
        <v>LABOR SERVICE</v>
      </c>
      <c r="K364" s="86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6" t="str">
        <f ca="1" t="shared" ref="O364:P364" si="378">IFERROR(AVERAGEIF(M:M,M364,$K:$K)," ")</f>
        <v> </v>
      </c>
      <c r="P364" s="86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5">
        <f ca="1" t="shared" si="0"/>
        <v>6</v>
      </c>
      <c r="F365" s="68" t="str">
        <f ca="1">IF(ISBLANK(A365)," ",INDIRECT(ADDRESS(1,5+MOD(ROW()-2,COUNTA('Form Responses 1'!$1:$1)-4),,TRUE,"Form Responses 1")))</f>
        <v>Mess [Garasi Kendaraan R4 &amp; R2]</v>
      </c>
      <c r="G365" s="68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Mess</v>
      </c>
      <c r="I365" s="86" t="str">
        <f ca="1" t="shared" si="336"/>
        <v>Garasi Kendaraan R4 &amp; R2</v>
      </c>
      <c r="J365" s="86" t="str">
        <f ca="1" t="shared" si="2"/>
        <v>CLEANING SERVICE</v>
      </c>
      <c r="K365" s="86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6" t="str">
        <f ca="1" t="shared" ref="O365:P365" si="379">IFERROR(AVERAGEIF(M:M,M365,$K:$K)," ")</f>
        <v> </v>
      </c>
      <c r="P365" s="86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5">
        <f ca="1" t="shared" si="0"/>
        <v>6</v>
      </c>
      <c r="F366" s="68" t="str">
        <f ca="1">IF(ISBLANK(A366)," ",INDIRECT(ADDRESS(1,5+MOD(ROW()-2,COUNTA('Form Responses 1'!$1:$1)-4),,TRUE,"Form Responses 1")))</f>
        <v>Mess [Teras Depan &amp; Belakang]</v>
      </c>
      <c r="G366" s="68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Mess</v>
      </c>
      <c r="I366" s="86" t="str">
        <f ca="1" t="shared" si="336"/>
        <v>Teras Depan &amp; Belakang</v>
      </c>
      <c r="J366" s="86" t="str">
        <f ca="1" t="shared" si="2"/>
        <v>CLEANING SERVICE</v>
      </c>
      <c r="K366" s="86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6" t="str">
        <f ca="1" t="shared" ref="O366:P366" si="380">IFERROR(AVERAGEIF(M:M,M366,$K:$K)," ")</f>
        <v> </v>
      </c>
      <c r="P366" s="86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5">
        <f ca="1" t="shared" si="0"/>
        <v>6</v>
      </c>
      <c r="F367" s="68" t="str">
        <f ca="1">IF(ISBLANK(A367)," ",INDIRECT(ADDRESS(1,5+MOD(ROW()-2,COUNTA('Form Responses 1'!$1:$1)-4),,TRUE,"Form Responses 1")))</f>
        <v>Mess [Ruang Tamu Utama]</v>
      </c>
      <c r="G367" s="68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Mess</v>
      </c>
      <c r="I367" s="86" t="str">
        <f ca="1" t="shared" si="336"/>
        <v>Ruang Tamu Utama</v>
      </c>
      <c r="J367" s="86" t="str">
        <f ca="1" t="shared" si="2"/>
        <v>CLEANING SERVICE</v>
      </c>
      <c r="K367" s="86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6" t="str">
        <f ca="1" t="shared" ref="O367:P367" si="381">IFERROR(AVERAGEIF(M:M,M367,$K:$K)," ")</f>
        <v> </v>
      </c>
      <c r="P367" s="86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5">
        <f ca="1" t="shared" si="0"/>
        <v>6</v>
      </c>
      <c r="F368" s="68" t="str">
        <f ca="1">IF(ISBLANK(A368)," ",INDIRECT(ADDRESS(1,5+MOD(ROW()-2,COUNTA('Form Responses 1'!$1:$1)-4),,TRUE,"Form Responses 1")))</f>
        <v>Mess [Kamar 1.2.3&amp;4]</v>
      </c>
      <c r="G368" s="68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Mess</v>
      </c>
      <c r="I368" s="86" t="str">
        <f ca="1" t="shared" si="336"/>
        <v>Kamar 1.2.3&amp;4</v>
      </c>
      <c r="J368" s="86" t="str">
        <f ca="1" t="shared" si="2"/>
        <v>CLEANING SERVICE</v>
      </c>
      <c r="K368" s="86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6" t="str">
        <f ca="1" t="shared" ref="O368:P368" si="382">IFERROR(AVERAGEIF(M:M,M368,$K:$K)," ")</f>
        <v> </v>
      </c>
      <c r="P368" s="86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5">
        <f ca="1" t="shared" si="0"/>
        <v>6</v>
      </c>
      <c r="F369" s="68" t="str">
        <f ca="1">IF(ISBLANK(A369)," ",INDIRECT(ADDRESS(1,5+MOD(ROW()-2,COUNTA('Form Responses 1'!$1:$1)-4),,TRUE,"Form Responses 1")))</f>
        <v>Mess [Dapur]</v>
      </c>
      <c r="G369" s="68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Mess</v>
      </c>
      <c r="I369" s="86" t="str">
        <f ca="1" t="shared" si="336"/>
        <v>Dapur</v>
      </c>
      <c r="J369" s="86" t="str">
        <f ca="1" t="shared" si="2"/>
        <v>CLEANING SERVICE</v>
      </c>
      <c r="K369" s="86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6" t="str">
        <f ca="1" t="shared" ref="O369:P369" si="383">IFERROR(AVERAGEIF(M:M,M369,$K:$K)," ")</f>
        <v> </v>
      </c>
      <c r="P369" s="86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5">
        <f ca="1" t="shared" si="0"/>
        <v>6</v>
      </c>
      <c r="F370" s="68" t="str">
        <f ca="1">IF(ISBLANK(A370)," ",INDIRECT(ADDRESS(1,5+MOD(ROW()-2,COUNTA('Form Responses 1'!$1:$1)-4),,TRUE,"Form Responses 1")))</f>
        <v>Mess [Toilet Pria / Wanita]</v>
      </c>
      <c r="G370" s="68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Mess</v>
      </c>
      <c r="I370" s="86" t="str">
        <f ca="1" t="shared" si="336"/>
        <v>Toilet Pria / Wanita</v>
      </c>
      <c r="J370" s="86" t="str">
        <f ca="1" t="shared" si="2"/>
        <v>CLEANING SERVICE</v>
      </c>
      <c r="K370" s="86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6" t="str">
        <f ca="1" t="shared" ref="O370:P370" si="384">IFERROR(AVERAGEIF(M:M,M370,$K:$K)," ")</f>
        <v> </v>
      </c>
      <c r="P370" s="86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5">
        <f ca="1" t="shared" si="0"/>
        <v>6</v>
      </c>
      <c r="F371" s="68" t="str">
        <f ca="1">IF(ISBLANK(A371)," ",INDIRECT(ADDRESS(1,5+MOD(ROW()-2,COUNTA('Form Responses 1'!$1:$1)-4),,TRUE,"Form Responses 1")))</f>
        <v>Gedung Balai Arkiologi Lt.2 [Koridor]</v>
      </c>
      <c r="G371" s="68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Gedung Balai Arkiologi Lt.2</v>
      </c>
      <c r="I371" s="86" t="str">
        <f ca="1" t="shared" si="336"/>
        <v>Koridor</v>
      </c>
      <c r="J371" s="86" t="str">
        <f ca="1" t="shared" si="2"/>
        <v>CLEANING SERVICE</v>
      </c>
      <c r="K371" s="86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6" t="str">
        <f ca="1" t="shared" ref="O371:P371" si="385">IFERROR(AVERAGEIF(M:M,M371,$K:$K)," ")</f>
        <v> </v>
      </c>
      <c r="P371" s="86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5">
        <f ca="1" t="shared" si="0"/>
        <v>6</v>
      </c>
      <c r="F372" s="68" t="str">
        <f ca="1">IF(ISBLANK(A372)," ",INDIRECT(ADDRESS(1,5+MOD(ROW()-2,COUNTA('Form Responses 1'!$1:$1)-4),,TRUE,"Form Responses 1")))</f>
        <v>Gedung Balai Arkiologi Lt.2 [Meeting Room ]</v>
      </c>
      <c r="G372" s="68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Gedung Balai Arkiologi Lt.2</v>
      </c>
      <c r="I372" s="86" t="str">
        <f ca="1" t="shared" si="336"/>
        <v>Meeting Room </v>
      </c>
      <c r="J372" s="86" t="str">
        <f ca="1" t="shared" si="2"/>
        <v>CLEANING SERVICE</v>
      </c>
      <c r="K372" s="86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6" t="str">
        <f ca="1" t="shared" ref="O372:P372" si="386">IFERROR(AVERAGEIF(M:M,M372,$K:$K)," ")</f>
        <v> </v>
      </c>
      <c r="P372" s="86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5">
        <f ca="1" t="shared" si="0"/>
        <v>6</v>
      </c>
      <c r="F373" s="68" t="str">
        <f ca="1">IF(ISBLANK(A373)," ",INDIRECT(ADDRESS(1,5+MOD(ROW()-2,COUNTA('Form Responses 1'!$1:$1)-4),,TRUE,"Form Responses 1")))</f>
        <v>Gedung Balai Arkiologi Lt.2 [R. Kepala]</v>
      </c>
      <c r="G373" s="68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Gedung Balai Arkiologi Lt.2</v>
      </c>
      <c r="I373" s="86" t="str">
        <f ca="1" t="shared" si="336"/>
        <v>R. Kepala</v>
      </c>
      <c r="J373" s="86" t="str">
        <f ca="1" t="shared" si="2"/>
        <v>CLEANING SERVICE</v>
      </c>
      <c r="K373" s="86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6" t="str">
        <f ca="1" t="shared" ref="O373:P373" si="387">IFERROR(AVERAGEIF(M:M,M373,$K:$K)," ")</f>
        <v> </v>
      </c>
      <c r="P373" s="86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5">
        <f ca="1" t="shared" si="0"/>
        <v>6</v>
      </c>
      <c r="F374" s="68" t="str">
        <f ca="1">IF(ISBLANK(A374)," ",INDIRECT(ADDRESS(1,5+MOD(ROW()-2,COUNTA('Form Responses 1'!$1:$1)-4),,TRUE,"Form Responses 1")))</f>
        <v>Gedung Balai Arkiologi Lt.2 [R. 1-5]</v>
      </c>
      <c r="G374" s="68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Gedung Balai Arkiologi Lt.2</v>
      </c>
      <c r="I374" s="86" t="str">
        <f ca="1" t="shared" si="336"/>
        <v>R. 1-5</v>
      </c>
      <c r="J374" s="86" t="str">
        <f ca="1" t="shared" si="2"/>
        <v>CLEANING SERVICE</v>
      </c>
      <c r="K374" s="86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6" t="str">
        <f ca="1" t="shared" ref="O374:P374" si="388">IFERROR(AVERAGEIF(M:M,M374,$K:$K)," ")</f>
        <v> </v>
      </c>
      <c r="P374" s="86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5">
        <f ca="1" t="shared" si="0"/>
        <v>6</v>
      </c>
      <c r="F375" s="68" t="str">
        <f ca="1">IF(ISBLANK(A375)," ",INDIRECT(ADDRESS(1,5+MOD(ROW()-2,COUNTA('Form Responses 1'!$1:$1)-4),,TRUE,"Form Responses 1")))</f>
        <v>Gedung Balai Arkiologi Lt.2 [Tangga Penghubung LT1-2]</v>
      </c>
      <c r="G375" s="68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Gedung Balai Arkiologi Lt.2</v>
      </c>
      <c r="I375" s="86" t="str">
        <f ca="1" t="shared" si="336"/>
        <v>Tangga Penghubung LT1-2</v>
      </c>
      <c r="J375" s="86" t="str">
        <f ca="1" t="shared" si="2"/>
        <v>CLEANING SERVICE</v>
      </c>
      <c r="K375" s="86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6" t="str">
        <f ca="1" t="shared" ref="O375:P375" si="389">IFERROR(AVERAGEIF(M:M,M375,$K:$K)," ")</f>
        <v> </v>
      </c>
      <c r="P375" s="86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5">
        <f ca="1" t="shared" si="0"/>
        <v>6</v>
      </c>
      <c r="F376" s="68" t="str">
        <f ca="1">IF(ISBLANK(A376)," ",INDIRECT(ADDRESS(1,5+MOD(ROW()-2,COUNTA('Form Responses 1'!$1:$1)-4),,TRUE,"Form Responses 1")))</f>
        <v>Gedung Balai Arkiologi Lt.2 [Toilet Pria / Wanita &amp; Disabilitas]</v>
      </c>
      <c r="G376" s="68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Gedung Balai Arkiologi Lt.2</v>
      </c>
      <c r="I376" s="86" t="str">
        <f ca="1" t="shared" si="336"/>
        <v>Toilet Pria / Wanita &amp; Disabilitas</v>
      </c>
      <c r="J376" s="86" t="str">
        <f ca="1" t="shared" si="2"/>
        <v>CLEANING SERVICE</v>
      </c>
      <c r="K376" s="86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6" t="str">
        <f ca="1" t="shared" ref="O376:P376" si="390">IFERROR(AVERAGEIF(M:M,M376,$K:$K)," ")</f>
        <v> </v>
      </c>
      <c r="P376" s="86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5">
        <f ca="1" t="shared" si="0"/>
        <v>6</v>
      </c>
      <c r="F377" s="68" t="str">
        <f ca="1">IF(ISBLANK(A377)," ",INDIRECT(ADDRESS(1,5+MOD(ROW()-2,COUNTA('Form Responses 1'!$1:$1)-4),,TRUE,"Form Responses 1")))</f>
        <v>Gedung Balai Arkiologi Lt.1 [Lobby Utama]</v>
      </c>
      <c r="G377" s="68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Gedung Balai Arkiologi Lt.1</v>
      </c>
      <c r="I377" s="86" t="str">
        <f ca="1" t="shared" si="336"/>
        <v>Lobby Utama</v>
      </c>
      <c r="J377" s="86" t="str">
        <f ca="1" t="shared" si="2"/>
        <v>CLEANING SERVICE</v>
      </c>
      <c r="K377" s="86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6" t="str">
        <f ca="1" t="shared" ref="O377:P377" si="391">IFERROR(AVERAGEIF(M:M,M377,$K:$K)," ")</f>
        <v> </v>
      </c>
      <c r="P377" s="86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5">
        <f ca="1" t="shared" si="0"/>
        <v>6</v>
      </c>
      <c r="F378" s="68" t="str">
        <f ca="1">IF(ISBLANK(A378)," ",INDIRECT(ADDRESS(1,5+MOD(ROW()-2,COUNTA('Form Responses 1'!$1:$1)-4),,TRUE,"Form Responses 1")))</f>
        <v>Gedung Balai Arkiologi Lt.1 [Koridor]</v>
      </c>
      <c r="G378" s="68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Gedung Balai Arkiologi Lt.1</v>
      </c>
      <c r="I378" s="86" t="str">
        <f ca="1" t="shared" si="336"/>
        <v>Koridor</v>
      </c>
      <c r="J378" s="86" t="str">
        <f ca="1" t="shared" si="2"/>
        <v>CLEANING SERVICE</v>
      </c>
      <c r="K378" s="86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6" t="str">
        <f ca="1" t="shared" ref="O378:P378" si="392">IFERROR(AVERAGEIF(M:M,M378,$K:$K)," ")</f>
        <v> </v>
      </c>
      <c r="P378" s="86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5">
        <f ca="1" t="shared" si="0"/>
        <v>6</v>
      </c>
      <c r="F379" s="68" t="str">
        <f ca="1">IF(ISBLANK(A379)," ",INDIRECT(ADDRESS(1,5+MOD(ROW()-2,COUNTA('Form Responses 1'!$1:$1)-4),,TRUE,"Form Responses 1")))</f>
        <v>Gedung Balai Arkiologi Lt.1 [Meeting Room ]</v>
      </c>
      <c r="G379" s="68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Gedung Balai Arkiologi Lt.1</v>
      </c>
      <c r="I379" s="86" t="str">
        <f ca="1" t="shared" si="336"/>
        <v>Meeting Room </v>
      </c>
      <c r="J379" s="86" t="str">
        <f ca="1" t="shared" si="2"/>
        <v>CLEANING SERVICE</v>
      </c>
      <c r="K379" s="86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6" t="str">
        <f ca="1" t="shared" ref="O379:P379" si="393">IFERROR(AVERAGEIF(M:M,M379,$K:$K)," ")</f>
        <v> </v>
      </c>
      <c r="P379" s="86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5">
        <f ca="1" t="shared" si="0"/>
        <v>6</v>
      </c>
      <c r="F380" s="68" t="str">
        <f ca="1">IF(ISBLANK(A380)," ",INDIRECT(ADDRESS(1,5+MOD(ROW()-2,COUNTA('Form Responses 1'!$1:$1)-4),,TRUE,"Form Responses 1")))</f>
        <v>Gedung Balai Arkiologi Lt.1 [R. Staf TU]</v>
      </c>
      <c r="G380" s="68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Gedung Balai Arkiologi Lt.1</v>
      </c>
      <c r="I380" s="86" t="str">
        <f ca="1" t="shared" si="336"/>
        <v>R. Staf TU</v>
      </c>
      <c r="J380" s="86" t="str">
        <f ca="1" t="shared" si="2"/>
        <v>CLEANING SERVICE</v>
      </c>
      <c r="K380" s="86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6" t="str">
        <f ca="1" t="shared" ref="O380:P380" si="394">IFERROR(AVERAGEIF(M:M,M380,$K:$K)," ")</f>
        <v> </v>
      </c>
      <c r="P380" s="86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5">
        <f ca="1" t="shared" si="0"/>
        <v>6</v>
      </c>
      <c r="F381" s="68" t="str">
        <f ca="1">IF(ISBLANK(A381)," ",INDIRECT(ADDRESS(1,5+MOD(ROW()-2,COUNTA('Form Responses 1'!$1:$1)-4),,TRUE,"Form Responses 1")))</f>
        <v>Gedung Balai Arkiologi Lt.1 [R. Kasubag TU]</v>
      </c>
      <c r="G381" s="68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Gedung Balai Arkiologi Lt.1</v>
      </c>
      <c r="I381" s="86" t="str">
        <f ca="1" t="shared" si="336"/>
        <v>R. Kasubag TU</v>
      </c>
      <c r="J381" s="86" t="str">
        <f ca="1" t="shared" si="2"/>
        <v>CLEANING SERVICE</v>
      </c>
      <c r="K381" s="86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6" t="str">
        <f ca="1" t="shared" ref="O381:P381" si="395">IFERROR(AVERAGEIF(M:M,M381,$K:$K)," ")</f>
        <v> </v>
      </c>
      <c r="P381" s="86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5">
        <f ca="1" t="shared" si="0"/>
        <v>6</v>
      </c>
      <c r="F382" s="68" t="str">
        <f ca="1">IF(ISBLANK(A382)," ",INDIRECT(ADDRESS(1,5+MOD(ROW()-2,COUNTA('Form Responses 1'!$1:$1)-4),,TRUE,"Form Responses 1")))</f>
        <v>Gedung Balai Arkiologi Lt.1 [R. Arsib]</v>
      </c>
      <c r="G382" s="68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Gedung Balai Arkiologi Lt.1</v>
      </c>
      <c r="I382" s="86" t="str">
        <f ca="1" t="shared" si="336"/>
        <v>R. Arsib</v>
      </c>
      <c r="J382" s="86" t="str">
        <f ca="1" t="shared" si="2"/>
        <v>CLEANING SERVICE</v>
      </c>
      <c r="K382" s="86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6" t="str">
        <f ca="1" t="shared" ref="O382:P382" si="396">IFERROR(AVERAGEIF(M:M,M382,$K:$K)," ")</f>
        <v> </v>
      </c>
      <c r="P382" s="86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5">
        <f ca="1" t="shared" si="0"/>
        <v>6</v>
      </c>
      <c r="F383" s="68" t="str">
        <f ca="1">IF(ISBLANK(A383)," ",INDIRECT(ADDRESS(1,5+MOD(ROW()-2,COUNTA('Form Responses 1'!$1:$1)-4),,TRUE,"Form Responses 1")))</f>
        <v>Gedung Balai Arkiologi Lt.1 [R. Arsib Keuangan]</v>
      </c>
      <c r="G383" s="68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Gedung Balai Arkiologi Lt.1</v>
      </c>
      <c r="I383" s="86" t="str">
        <f ca="1" t="shared" si="336"/>
        <v>R. Arsib Keuangan</v>
      </c>
      <c r="J383" s="86" t="str">
        <f ca="1" t="shared" si="2"/>
        <v>CLEANING SERVICE</v>
      </c>
      <c r="K383" s="86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6" t="str">
        <f ca="1" t="shared" ref="O383:P383" si="397">IFERROR(AVERAGEIF(M:M,M383,$K:$K)," ")</f>
        <v> </v>
      </c>
      <c r="P383" s="86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5">
        <f ca="1" t="shared" si="0"/>
        <v>6</v>
      </c>
      <c r="F384" s="68" t="str">
        <f ca="1">IF(ISBLANK(A384)," ",INDIRECT(ADDRESS(1,5+MOD(ROW()-2,COUNTA('Form Responses 1'!$1:$1)-4),,TRUE,"Form Responses 1")))</f>
        <v>Gedung Balai Arkiologi Lt.1 [R. Bendahara]</v>
      </c>
      <c r="G384" s="68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Gedung Balai Arkiologi Lt.1</v>
      </c>
      <c r="I384" s="86" t="str">
        <f ca="1" t="shared" si="336"/>
        <v>R. Bendahara</v>
      </c>
      <c r="J384" s="86" t="str">
        <f ca="1" t="shared" si="2"/>
        <v>CLEANING SERVICE</v>
      </c>
      <c r="K384" s="86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6" t="str">
        <f ca="1" t="shared" ref="O384:P384" si="398">IFERROR(AVERAGEIF(M:M,M384,$K:$K)," ")</f>
        <v> </v>
      </c>
      <c r="P384" s="86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5">
        <f ca="1" t="shared" si="0"/>
        <v>6</v>
      </c>
      <c r="F385" s="68" t="str">
        <f ca="1">IF(ISBLANK(A385)," ",INDIRECT(ADDRESS(1,5+MOD(ROW()-2,COUNTA('Form Responses 1'!$1:$1)-4),,TRUE,"Form Responses 1")))</f>
        <v>Gedung Balai Arkiologi Lt.1 [R. Perpustakaan]</v>
      </c>
      <c r="G385" s="68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Gedung Balai Arkiologi Lt.1</v>
      </c>
      <c r="I385" s="86" t="str">
        <f ca="1" t="shared" si="336"/>
        <v>R. Perpustakaan</v>
      </c>
      <c r="J385" s="86" t="str">
        <f ca="1" t="shared" si="2"/>
        <v>CLEANING SERVICE</v>
      </c>
      <c r="K385" s="86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6" t="str">
        <f ca="1" t="shared" ref="O385:P385" si="399">IFERROR(AVERAGEIF(M:M,M385,$K:$K)," ")</f>
        <v> </v>
      </c>
      <c r="P385" s="86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5">
        <f ca="1" t="shared" si="0"/>
        <v>6</v>
      </c>
      <c r="F386" s="68" t="str">
        <f ca="1">IF(ISBLANK(A386)," ",INDIRECT(ADDRESS(1,5+MOD(ROW()-2,COUNTA('Form Responses 1'!$1:$1)-4),,TRUE,"Form Responses 1")))</f>
        <v>Gedung Balai Arkiologi Lt.1 [R. Laktasi &amp; Daicare]</v>
      </c>
      <c r="G386" s="68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Gedung Balai Arkiologi Lt.1</v>
      </c>
      <c r="I386" s="86" t="str">
        <f ca="1" t="shared" si="336"/>
        <v>R. Laktasi &amp; Daicare</v>
      </c>
      <c r="J386" s="86" t="str">
        <f ca="1" t="shared" si="2"/>
        <v>CLEANING SERVICE</v>
      </c>
      <c r="K386" s="86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6" t="str">
        <f ca="1" t="shared" ref="O386:P386" si="400">IFERROR(AVERAGEIF(M:M,M386,$K:$K)," ")</f>
        <v> </v>
      </c>
      <c r="P386" s="86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5">
        <f ca="1" t="shared" si="0"/>
        <v>6</v>
      </c>
      <c r="F387" s="68" t="str">
        <f ca="1">IF(ISBLANK(A387)," ",INDIRECT(ADDRESS(1,5+MOD(ROW()-2,COUNTA('Form Responses 1'!$1:$1)-4),,TRUE,"Form Responses 1")))</f>
        <v>Gedung Balai Arkiologi Lt.1 [R. Artepak]</v>
      </c>
      <c r="G387" s="68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Gedung Balai Arkiologi Lt.1</v>
      </c>
      <c r="I387" s="86" t="str">
        <f ca="1" t="shared" ref="I387:I450" si="401">MID(F387,FIND("[",F387)+1,LEN(F387)-FIND("[",F387)-1)</f>
        <v>R. Artepak</v>
      </c>
      <c r="J387" s="86" t="str">
        <f ca="1" t="shared" si="2"/>
        <v>CLEANING SERVICE</v>
      </c>
      <c r="K387" s="86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6" t="str">
        <f ca="1" t="shared" ref="O387:P387" si="402">IFERROR(AVERAGEIF(M:M,M387,$K:$K)," ")</f>
        <v> </v>
      </c>
      <c r="P387" s="86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5">
        <f ca="1" t="shared" si="0"/>
        <v>6</v>
      </c>
      <c r="F388" s="68" t="str">
        <f ca="1">IF(ISBLANK(A388)," ",INDIRECT(ADDRESS(1,5+MOD(ROW()-2,COUNTA('Form Responses 1'!$1:$1)-4),,TRUE,"Form Responses 1")))</f>
        <v>Gedung Balai Arkiologi Lt.1 [R. Lap / Analis]</v>
      </c>
      <c r="G388" s="68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Gedung Balai Arkiologi Lt.1</v>
      </c>
      <c r="I388" s="86" t="str">
        <f ca="1" t="shared" si="401"/>
        <v>R. Lap / Analis</v>
      </c>
      <c r="J388" s="86" t="str">
        <f ca="1" t="shared" si="2"/>
        <v>CLEANING SERVICE</v>
      </c>
      <c r="K388" s="86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6" t="str">
        <f ca="1" t="shared" ref="O388:P388" si="403">IFERROR(AVERAGEIF(M:M,M388,$K:$K)," ")</f>
        <v> </v>
      </c>
      <c r="P388" s="86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5">
        <f ca="1" t="shared" si="0"/>
        <v>6</v>
      </c>
      <c r="F389" s="68" t="str">
        <f ca="1">IF(ISBLANK(A389)," ",INDIRECT(ADDRESS(1,5+MOD(ROW()-2,COUNTA('Form Responses 1'!$1:$1)-4),,TRUE,"Form Responses 1")))</f>
        <v>Gedung Balai Arkiologi Lt.1 [Mushollah]</v>
      </c>
      <c r="G389" s="68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Gedung Balai Arkiologi Lt.1</v>
      </c>
      <c r="I389" s="86" t="str">
        <f ca="1" t="shared" si="401"/>
        <v>Mushollah</v>
      </c>
      <c r="J389" s="86" t="str">
        <f ca="1" t="shared" si="2"/>
        <v>CLEANING SERVICE</v>
      </c>
      <c r="K389" s="86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6" t="str">
        <f ca="1" t="shared" ref="O389:P389" si="404">IFERROR(AVERAGEIF(M:M,M389,$K:$K)," ")</f>
        <v> </v>
      </c>
      <c r="P389" s="86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5">
        <f ca="1" t="shared" si="0"/>
        <v>6</v>
      </c>
      <c r="F390" s="68" t="str">
        <f ca="1">IF(ISBLANK(A390)," ",INDIRECT(ADDRESS(1,5+MOD(ROW()-2,COUNTA('Form Responses 1'!$1:$1)-4),,TRUE,"Form Responses 1")))</f>
        <v>Gedung Balai Arkiologi Lt.1 [Pantry]</v>
      </c>
      <c r="G390" s="68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Gedung Balai Arkiologi Lt.1</v>
      </c>
      <c r="I390" s="86" t="str">
        <f ca="1" t="shared" si="401"/>
        <v>Pantry</v>
      </c>
      <c r="J390" s="86" t="str">
        <f ca="1" t="shared" si="2"/>
        <v>CLEANING SERVICE</v>
      </c>
      <c r="K390" s="86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6" t="str">
        <f ca="1" t="shared" ref="O390:P390" si="405">IFERROR(AVERAGEIF(M:M,M390,$K:$K)," ")</f>
        <v> </v>
      </c>
      <c r="P390" s="86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5">
        <f ca="1" t="shared" si="0"/>
        <v>6</v>
      </c>
      <c r="F391" s="68" t="str">
        <f ca="1">IF(ISBLANK(A391)," ",INDIRECT(ADDRESS(1,5+MOD(ROW()-2,COUNTA('Form Responses 1'!$1:$1)-4),,TRUE,"Form Responses 1")))</f>
        <v>Gedung Balai Arkiologi Lt.1 [Toilet Pria / Wanita &amp; Disabilitas]</v>
      </c>
      <c r="G391" s="68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Gedung Balai Arkiologi Lt.1</v>
      </c>
      <c r="I391" s="86" t="str">
        <f ca="1" t="shared" si="401"/>
        <v>Toilet Pria / Wanita &amp; Disabilitas</v>
      </c>
      <c r="J391" s="86" t="str">
        <f ca="1" t="shared" si="2"/>
        <v>CLEANING SERVICE</v>
      </c>
      <c r="K391" s="86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6" t="str">
        <f ca="1" t="shared" ref="O391:P391" si="406">IFERROR(AVERAGEIF(M:M,M391,$K:$K)," ")</f>
        <v> </v>
      </c>
      <c r="P391" s="86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5">
        <f ca="1" t="shared" si="0"/>
        <v>6</v>
      </c>
      <c r="F392" s="68" t="str">
        <f ca="1">IF(ISBLANK(A392)," ",INDIRECT(ADDRESS(1,5+MOD(ROW()-2,COUNTA('Form Responses 1'!$1:$1)-4),,TRUE,"Form Responses 1")))</f>
        <v>Halaman [Taman ]</v>
      </c>
      <c r="G392" s="68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Halaman</v>
      </c>
      <c r="I392" s="86" t="str">
        <f ca="1" t="shared" si="401"/>
        <v>Taman </v>
      </c>
      <c r="J392" s="86" t="str">
        <f ca="1" t="shared" si="2"/>
        <v>CLEANING SERVICE</v>
      </c>
      <c r="K392" s="86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6" t="str">
        <f ca="1" t="shared" ref="O392:P392" si="407">IFERROR(AVERAGEIF(M:M,M392,$K:$K)," ")</f>
        <v> </v>
      </c>
      <c r="P392" s="86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5">
        <f ca="1" t="shared" si="0"/>
        <v>6</v>
      </c>
      <c r="F393" s="68" t="str">
        <f ca="1">IF(ISBLANK(A393)," ",INDIRECT(ADDRESS(1,5+MOD(ROW()-2,COUNTA('Form Responses 1'!$1:$1)-4),,TRUE,"Form Responses 1")))</f>
        <v>Halaman [Parkir Motor ]</v>
      </c>
      <c r="G393" s="68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Halaman</v>
      </c>
      <c r="I393" s="86" t="str">
        <f ca="1" t="shared" si="401"/>
        <v>Parkir Motor </v>
      </c>
      <c r="J393" s="86" t="str">
        <f ca="1" t="shared" si="2"/>
        <v>CLEANING SERVICE</v>
      </c>
      <c r="K393" s="86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6" t="str">
        <f ca="1" t="shared" ref="O393:P393" si="408">IFERROR(AVERAGEIF(M:M,M393,$K:$K)," ")</f>
        <v> </v>
      </c>
      <c r="P393" s="86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5">
        <f ca="1" t="shared" si="0"/>
        <v>6</v>
      </c>
      <c r="F394" s="68" t="str">
        <f ca="1">IF(ISBLANK(A394)," ",INDIRECT(ADDRESS(1,5+MOD(ROW()-2,COUNTA('Form Responses 1'!$1:$1)-4),,TRUE,"Form Responses 1")))</f>
        <v>Halaman [Parkir Mobil]</v>
      </c>
      <c r="G394" s="68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Halaman</v>
      </c>
      <c r="I394" s="86" t="str">
        <f ca="1" t="shared" si="401"/>
        <v>Parkir Mobil</v>
      </c>
      <c r="J394" s="86" t="str">
        <f ca="1" t="shared" si="2"/>
        <v>CLEANING SERVICE</v>
      </c>
      <c r="K394" s="86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6" t="str">
        <f ca="1" t="shared" ref="O394:P394" si="409">IFERROR(AVERAGEIF(M:M,M394,$K:$K)," ")</f>
        <v> </v>
      </c>
      <c r="P394" s="86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5">
        <f ca="1" t="shared" si="0"/>
        <v>6</v>
      </c>
      <c r="F395" s="68" t="str">
        <f ca="1">IF(ISBLANK(A395)," ",INDIRECT(ADDRESS(1,5+MOD(ROW()-2,COUNTA('Form Responses 1'!$1:$1)-4),,TRUE,"Form Responses 1")))</f>
        <v>Halaman [Halaman depan]</v>
      </c>
      <c r="G395" s="68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Halaman</v>
      </c>
      <c r="I395" s="86" t="str">
        <f ca="1" t="shared" si="401"/>
        <v>Halaman depan</v>
      </c>
      <c r="J395" s="86" t="str">
        <f ca="1" t="shared" si="2"/>
        <v>CLEANING SERVICE</v>
      </c>
      <c r="K395" s="86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6" t="str">
        <f ca="1" t="shared" ref="O395:P395" si="410">IFERROR(AVERAGEIF(M:M,M395,$K:$K)," ")</f>
        <v> </v>
      </c>
      <c r="P395" s="86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5">
        <f ca="1" t="shared" si="0"/>
        <v>6</v>
      </c>
      <c r="F396" s="68" t="str">
        <f ca="1">IF(ISBLANK(A396)," ",INDIRECT(ADDRESS(1,5+MOD(ROW()-2,COUNTA('Form Responses 1'!$1:$1)-4),,TRUE,"Form Responses 1")))</f>
        <v>Halaman [ samping dan belakang]</v>
      </c>
      <c r="G396" s="68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Halaman</v>
      </c>
      <c r="I396" s="86" t="str">
        <f ca="1" t="shared" si="401"/>
        <v> samping dan belakang</v>
      </c>
      <c r="J396" s="86" t="str">
        <f ca="1" t="shared" si="2"/>
        <v>CLEANING SERVICE</v>
      </c>
      <c r="K396" s="86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6" t="str">
        <f ca="1" t="shared" ref="O396:P396" si="411">IFERROR(AVERAGEIF(M:M,M396,$K:$K)," ")</f>
        <v> </v>
      </c>
      <c r="P396" s="86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5">
        <f ca="1" t="shared" si="0"/>
        <v>6</v>
      </c>
      <c r="F397" s="68" t="str">
        <f ca="1">IF(ISBLANK(A397)," ",INDIRECT(ADDRESS(1,5+MOD(ROW()-2,COUNTA('Form Responses 1'!$1:$1)-4),,TRUE,"Form Responses 1")))</f>
        <v>Halaman [TPS]</v>
      </c>
      <c r="G397" s="68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Halaman</v>
      </c>
      <c r="I397" s="86" t="str">
        <f ca="1" t="shared" si="401"/>
        <v>TPS</v>
      </c>
      <c r="J397" s="86" t="str">
        <f ca="1" t="shared" si="2"/>
        <v>CLEANING SERVICE</v>
      </c>
      <c r="K397" s="86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6" t="str">
        <f ca="1" t="shared" ref="O397:P397" si="412">IFERROR(AVERAGEIF(M:M,M397,$K:$K)," ")</f>
        <v> </v>
      </c>
      <c r="P397" s="86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5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Security</v>
      </c>
      <c r="I398" s="86" t="str">
        <f ca="1" t="shared" si="401"/>
        <v>Security Functions</v>
      </c>
      <c r="J398" s="86" t="str">
        <f ca="1" t="shared" si="2"/>
        <v>SECURITY SERVICE</v>
      </c>
      <c r="K398" s="86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6" t="str">
        <f ca="1" t="shared" ref="O398:P398" si="413">IFERROR(AVERAGEIF(M:M,M398,$K:$K)," ")</f>
        <v> </v>
      </c>
      <c r="P398" s="86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5">
        <f ca="1" t="shared" si="0"/>
        <v>6</v>
      </c>
      <c r="F399" s="68" t="str">
        <f ca="1">IF(ISBLANK(A399)," ",INDIRECT(ADDRESS(1,5+MOD(ROW()-2,COUNTA('Form Responses 1'!$1:$1)-4),,TRUE,"Form Responses 1")))</f>
        <v>Driver [Driving Safety]</v>
      </c>
      <c r="G399" s="68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Driver</v>
      </c>
      <c r="I399" s="86" t="str">
        <f ca="1" t="shared" si="401"/>
        <v>Driving Safety</v>
      </c>
      <c r="J399" s="86" t="str">
        <f ca="1" t="shared" si="2"/>
        <v>LABOR SERVICE</v>
      </c>
      <c r="K399" s="86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6" t="str">
        <f ca="1" t="shared" ref="O399:P399" si="414">IFERROR(AVERAGEIF(M:M,M399,$K:$K)," ")</f>
        <v> </v>
      </c>
      <c r="P399" s="86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5">
        <f ca="1" t="shared" si="0"/>
        <v>6</v>
      </c>
      <c r="F400" s="68" t="str">
        <f ca="1">IF(ISBLANK(A400)," ",INDIRECT(ADDRESS(1,5+MOD(ROW()-2,COUNTA('Form Responses 1'!$1:$1)-4),,TRUE,"Form Responses 1")))</f>
        <v>Driver [ Attendance]</v>
      </c>
      <c r="G400" s="68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Driver</v>
      </c>
      <c r="I400" s="86" t="str">
        <f ca="1" t="shared" si="401"/>
        <v> Attendance</v>
      </c>
      <c r="J400" s="86" t="str">
        <f ca="1" t="shared" si="2"/>
        <v>LABOR SERVICE</v>
      </c>
      <c r="K400" s="86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6" t="str">
        <f ca="1" t="shared" ref="O400:P400" si="415">IFERROR(AVERAGEIF(M:M,M400,$K:$K)," ")</f>
        <v> </v>
      </c>
      <c r="P400" s="86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5">
        <f ca="1" t="shared" si="0"/>
        <v>6</v>
      </c>
      <c r="F401" s="68" t="str">
        <f ca="1">IF(ISBLANK(A401)," ",INDIRECT(ADDRESS(1,5+MOD(ROW()-2,COUNTA('Form Responses 1'!$1:$1)-4),,TRUE,"Form Responses 1")))</f>
        <v>Mess [Garasi Kendaraan R4 &amp; R2]</v>
      </c>
      <c r="G401" s="68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Mess</v>
      </c>
      <c r="I401" s="86" t="str">
        <f ca="1" t="shared" si="401"/>
        <v>Garasi Kendaraan R4 &amp; R2</v>
      </c>
      <c r="J401" s="86" t="str">
        <f ca="1" t="shared" si="2"/>
        <v>CLEANING SERVICE</v>
      </c>
      <c r="K401" s="86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6" t="str">
        <f ca="1" t="shared" ref="O401:P401" si="416">IFERROR(AVERAGEIF(M:M,M401,$K:$K)," ")</f>
        <v> </v>
      </c>
      <c r="P401" s="86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5">
        <f ca="1" t="shared" si="0"/>
        <v>6</v>
      </c>
      <c r="F402" s="68" t="str">
        <f ca="1">IF(ISBLANK(A402)," ",INDIRECT(ADDRESS(1,5+MOD(ROW()-2,COUNTA('Form Responses 1'!$1:$1)-4),,TRUE,"Form Responses 1")))</f>
        <v>Mess [Teras Depan &amp; Belakang]</v>
      </c>
      <c r="G402" s="68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Mess</v>
      </c>
      <c r="I402" s="86" t="str">
        <f ca="1" t="shared" si="401"/>
        <v>Teras Depan &amp; Belakang</v>
      </c>
      <c r="J402" s="86" t="str">
        <f ca="1" t="shared" si="2"/>
        <v>CLEANING SERVICE</v>
      </c>
      <c r="K402" s="86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6" t="str">
        <f ca="1" t="shared" ref="O402:P402" si="417">IFERROR(AVERAGEIF(M:M,M402,$K:$K)," ")</f>
        <v> </v>
      </c>
      <c r="P402" s="86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5">
        <f ca="1" t="shared" si="0"/>
        <v>6</v>
      </c>
      <c r="F403" s="68" t="str">
        <f ca="1">IF(ISBLANK(A403)," ",INDIRECT(ADDRESS(1,5+MOD(ROW()-2,COUNTA('Form Responses 1'!$1:$1)-4),,TRUE,"Form Responses 1")))</f>
        <v>Mess [Ruang Tamu Utama]</v>
      </c>
      <c r="G403" s="68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Mess</v>
      </c>
      <c r="I403" s="86" t="str">
        <f ca="1" t="shared" si="401"/>
        <v>Ruang Tamu Utama</v>
      </c>
      <c r="J403" s="86" t="str">
        <f ca="1" t="shared" si="2"/>
        <v>CLEANING SERVICE</v>
      </c>
      <c r="K403" s="86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6" t="str">
        <f ca="1" t="shared" ref="O403:P403" si="418">IFERROR(AVERAGEIF(M:M,M403,$K:$K)," ")</f>
        <v> </v>
      </c>
      <c r="P403" s="86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5">
        <f ca="1" t="shared" si="0"/>
        <v>6</v>
      </c>
      <c r="F404" s="68" t="str">
        <f ca="1">IF(ISBLANK(A404)," ",INDIRECT(ADDRESS(1,5+MOD(ROW()-2,COUNTA('Form Responses 1'!$1:$1)-4),,TRUE,"Form Responses 1")))</f>
        <v>Mess [Kamar 1.2.3&amp;4]</v>
      </c>
      <c r="G404" s="68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Mess</v>
      </c>
      <c r="I404" s="86" t="str">
        <f ca="1" t="shared" si="401"/>
        <v>Kamar 1.2.3&amp;4</v>
      </c>
      <c r="J404" s="86" t="str">
        <f ca="1" t="shared" si="2"/>
        <v>CLEANING SERVICE</v>
      </c>
      <c r="K404" s="86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6" t="str">
        <f ca="1" t="shared" ref="O404:P404" si="419">IFERROR(AVERAGEIF(M:M,M404,$K:$K)," ")</f>
        <v> </v>
      </c>
      <c r="P404" s="86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5">
        <f ca="1" t="shared" si="0"/>
        <v>6</v>
      </c>
      <c r="F405" s="68" t="str">
        <f ca="1">IF(ISBLANK(A405)," ",INDIRECT(ADDRESS(1,5+MOD(ROW()-2,COUNTA('Form Responses 1'!$1:$1)-4),,TRUE,"Form Responses 1")))</f>
        <v>Mess [Dapur]</v>
      </c>
      <c r="G405" s="68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Mess</v>
      </c>
      <c r="I405" s="86" t="str">
        <f ca="1" t="shared" si="401"/>
        <v>Dapur</v>
      </c>
      <c r="J405" s="86" t="str">
        <f ca="1" t="shared" si="2"/>
        <v>CLEANING SERVICE</v>
      </c>
      <c r="K405" s="86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6" t="str">
        <f ca="1" t="shared" ref="O405:P405" si="420">IFERROR(AVERAGEIF(M:M,M405,$K:$K)," ")</f>
        <v> </v>
      </c>
      <c r="P405" s="86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5">
        <f ca="1" t="shared" si="0"/>
        <v>6</v>
      </c>
      <c r="F406" s="68" t="str">
        <f ca="1">IF(ISBLANK(A406)," ",INDIRECT(ADDRESS(1,5+MOD(ROW()-2,COUNTA('Form Responses 1'!$1:$1)-4),,TRUE,"Form Responses 1")))</f>
        <v>Mess [Toilet Pria / Wanita]</v>
      </c>
      <c r="G406" s="68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Mess</v>
      </c>
      <c r="I406" s="86" t="str">
        <f ca="1" t="shared" si="401"/>
        <v>Toilet Pria / Wanita</v>
      </c>
      <c r="J406" s="86" t="str">
        <f ca="1" t="shared" si="2"/>
        <v>CLEANING SERVICE</v>
      </c>
      <c r="K406" s="86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6" t="str">
        <f ca="1" t="shared" ref="O406:P406" si="421">IFERROR(AVERAGEIF(M:M,M406,$K:$K)," ")</f>
        <v> </v>
      </c>
      <c r="P406" s="86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5">
        <f ca="1" t="shared" si="0"/>
        <v>6</v>
      </c>
      <c r="F407" s="68" t="str">
        <f ca="1">IF(ISBLANK(A407)," ",INDIRECT(ADDRESS(1,5+MOD(ROW()-2,COUNTA('Form Responses 1'!$1:$1)-4),,TRUE,"Form Responses 1")))</f>
        <v>Gedung Balai Arkiologi Lt.2 [Koridor]</v>
      </c>
      <c r="G407" s="68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Gedung Balai Arkiologi Lt.2</v>
      </c>
      <c r="I407" s="86" t="str">
        <f ca="1" t="shared" si="401"/>
        <v>Koridor</v>
      </c>
      <c r="J407" s="86" t="str">
        <f ca="1" t="shared" si="2"/>
        <v>CLEANING SERVICE</v>
      </c>
      <c r="K407" s="86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6" t="str">
        <f ca="1" t="shared" ref="O407:P407" si="422">IFERROR(AVERAGEIF(M:M,M407,$K:$K)," ")</f>
        <v> </v>
      </c>
      <c r="P407" s="86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5">
        <f ca="1" t="shared" si="0"/>
        <v>6</v>
      </c>
      <c r="F408" s="68" t="str">
        <f ca="1">IF(ISBLANK(A408)," ",INDIRECT(ADDRESS(1,5+MOD(ROW()-2,COUNTA('Form Responses 1'!$1:$1)-4),,TRUE,"Form Responses 1")))</f>
        <v>Gedung Balai Arkiologi Lt.2 [Meeting Room ]</v>
      </c>
      <c r="G408" s="68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Gedung Balai Arkiologi Lt.2</v>
      </c>
      <c r="I408" s="86" t="str">
        <f ca="1" t="shared" si="401"/>
        <v>Meeting Room </v>
      </c>
      <c r="J408" s="86" t="str">
        <f ca="1" t="shared" si="2"/>
        <v>CLEANING SERVICE</v>
      </c>
      <c r="K408" s="86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6" t="str">
        <f ca="1" t="shared" ref="O408:P408" si="423">IFERROR(AVERAGEIF(M:M,M408,$K:$K)," ")</f>
        <v> </v>
      </c>
      <c r="P408" s="86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5">
        <f ca="1" t="shared" si="0"/>
        <v>6</v>
      </c>
      <c r="F409" s="68" t="str">
        <f ca="1">IF(ISBLANK(A409)," ",INDIRECT(ADDRESS(1,5+MOD(ROW()-2,COUNTA('Form Responses 1'!$1:$1)-4),,TRUE,"Form Responses 1")))</f>
        <v>Gedung Balai Arkiologi Lt.2 [R. Kepala]</v>
      </c>
      <c r="G409" s="68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Gedung Balai Arkiologi Lt.2</v>
      </c>
      <c r="I409" s="86" t="str">
        <f ca="1" t="shared" si="401"/>
        <v>R. Kepala</v>
      </c>
      <c r="J409" s="86" t="str">
        <f ca="1" t="shared" si="2"/>
        <v>CLEANING SERVICE</v>
      </c>
      <c r="K409" s="86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6" t="str">
        <f ca="1" t="shared" ref="O409:P409" si="424">IFERROR(AVERAGEIF(M:M,M409,$K:$K)," ")</f>
        <v> </v>
      </c>
      <c r="P409" s="86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5">
        <f ca="1" t="shared" si="0"/>
        <v>6</v>
      </c>
      <c r="F410" s="68" t="str">
        <f ca="1">IF(ISBLANK(A410)," ",INDIRECT(ADDRESS(1,5+MOD(ROW()-2,COUNTA('Form Responses 1'!$1:$1)-4),,TRUE,"Form Responses 1")))</f>
        <v>Gedung Balai Arkiologi Lt.2 [R. 1-5]</v>
      </c>
      <c r="G410" s="68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Gedung Balai Arkiologi Lt.2</v>
      </c>
      <c r="I410" s="86" t="str">
        <f ca="1" t="shared" si="401"/>
        <v>R. 1-5</v>
      </c>
      <c r="J410" s="86" t="str">
        <f ca="1" t="shared" si="2"/>
        <v>CLEANING SERVICE</v>
      </c>
      <c r="K410" s="86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6" t="str">
        <f ca="1" t="shared" ref="O410:P410" si="425">IFERROR(AVERAGEIF(M:M,M410,$K:$K)," ")</f>
        <v> </v>
      </c>
      <c r="P410" s="86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5">
        <f ca="1" t="shared" si="0"/>
        <v>6</v>
      </c>
      <c r="F411" s="68" t="str">
        <f ca="1">IF(ISBLANK(A411)," ",INDIRECT(ADDRESS(1,5+MOD(ROW()-2,COUNTA('Form Responses 1'!$1:$1)-4),,TRUE,"Form Responses 1")))</f>
        <v>Gedung Balai Arkiologi Lt.2 [Tangga Penghubung LT1-2]</v>
      </c>
      <c r="G411" s="68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Gedung Balai Arkiologi Lt.2</v>
      </c>
      <c r="I411" s="86" t="str">
        <f ca="1" t="shared" si="401"/>
        <v>Tangga Penghubung LT1-2</v>
      </c>
      <c r="J411" s="86" t="str">
        <f ca="1" t="shared" si="2"/>
        <v>CLEANING SERVICE</v>
      </c>
      <c r="K411" s="86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6" t="str">
        <f ca="1" t="shared" ref="O411:P411" si="426">IFERROR(AVERAGEIF(M:M,M411,$K:$K)," ")</f>
        <v> </v>
      </c>
      <c r="P411" s="86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5">
        <f ca="1" t="shared" si="0"/>
        <v>6</v>
      </c>
      <c r="F412" s="68" t="str">
        <f ca="1">IF(ISBLANK(A412)," ",INDIRECT(ADDRESS(1,5+MOD(ROW()-2,COUNTA('Form Responses 1'!$1:$1)-4),,TRUE,"Form Responses 1")))</f>
        <v>Gedung Balai Arkiologi Lt.2 [Toilet Pria / Wanita &amp; Disabilitas]</v>
      </c>
      <c r="G412" s="68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Gedung Balai Arkiologi Lt.2</v>
      </c>
      <c r="I412" s="86" t="str">
        <f ca="1" t="shared" si="401"/>
        <v>Toilet Pria / Wanita &amp; Disabilitas</v>
      </c>
      <c r="J412" s="86" t="str">
        <f ca="1" t="shared" si="2"/>
        <v>CLEANING SERVICE</v>
      </c>
      <c r="K412" s="86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6" t="str">
        <f ca="1" t="shared" ref="O412:P412" si="427">IFERROR(AVERAGEIF(M:M,M412,$K:$K)," ")</f>
        <v> </v>
      </c>
      <c r="P412" s="86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5">
        <f ca="1" t="shared" si="0"/>
        <v>6</v>
      </c>
      <c r="F413" s="68" t="str">
        <f ca="1">IF(ISBLANK(A413)," ",INDIRECT(ADDRESS(1,5+MOD(ROW()-2,COUNTA('Form Responses 1'!$1:$1)-4),,TRUE,"Form Responses 1")))</f>
        <v>Gedung Balai Arkiologi Lt.1 [Lobby Utama]</v>
      </c>
      <c r="G413" s="68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Gedung Balai Arkiologi Lt.1</v>
      </c>
      <c r="I413" s="86" t="str">
        <f ca="1" t="shared" si="401"/>
        <v>Lobby Utama</v>
      </c>
      <c r="J413" s="86" t="str">
        <f ca="1" t="shared" si="2"/>
        <v>CLEANING SERVICE</v>
      </c>
      <c r="K413" s="86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6" t="str">
        <f ca="1" t="shared" ref="O413:P413" si="428">IFERROR(AVERAGEIF(M:M,M413,$K:$K)," ")</f>
        <v> </v>
      </c>
      <c r="P413" s="86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5">
        <f ca="1" t="shared" si="0"/>
        <v>6</v>
      </c>
      <c r="F414" s="68" t="str">
        <f ca="1">IF(ISBLANK(A414)," ",INDIRECT(ADDRESS(1,5+MOD(ROW()-2,COUNTA('Form Responses 1'!$1:$1)-4),,TRUE,"Form Responses 1")))</f>
        <v>Gedung Balai Arkiologi Lt.1 [Koridor]</v>
      </c>
      <c r="G414" s="68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Gedung Balai Arkiologi Lt.1</v>
      </c>
      <c r="I414" s="86" t="str">
        <f ca="1" t="shared" si="401"/>
        <v>Koridor</v>
      </c>
      <c r="J414" s="86" t="str">
        <f ca="1" t="shared" si="2"/>
        <v>CLEANING SERVICE</v>
      </c>
      <c r="K414" s="86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6" t="str">
        <f ca="1" t="shared" ref="O414:P414" si="429">IFERROR(AVERAGEIF(M:M,M414,$K:$K)," ")</f>
        <v> </v>
      </c>
      <c r="P414" s="86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5">
        <f ca="1" t="shared" si="0"/>
        <v>6</v>
      </c>
      <c r="F415" s="68" t="str">
        <f ca="1">IF(ISBLANK(A415)," ",INDIRECT(ADDRESS(1,5+MOD(ROW()-2,COUNTA('Form Responses 1'!$1:$1)-4),,TRUE,"Form Responses 1")))</f>
        <v>Gedung Balai Arkiologi Lt.1 [Meeting Room ]</v>
      </c>
      <c r="G415" s="68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Gedung Balai Arkiologi Lt.1</v>
      </c>
      <c r="I415" s="86" t="str">
        <f ca="1" t="shared" si="401"/>
        <v>Meeting Room </v>
      </c>
      <c r="J415" s="86" t="str">
        <f ca="1" t="shared" si="2"/>
        <v>CLEANING SERVICE</v>
      </c>
      <c r="K415" s="86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6" t="str">
        <f ca="1" t="shared" ref="O415:P415" si="430">IFERROR(AVERAGEIF(M:M,M415,$K:$K)," ")</f>
        <v> </v>
      </c>
      <c r="P415" s="86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5">
        <f ca="1" t="shared" si="0"/>
        <v>6</v>
      </c>
      <c r="F416" s="68" t="str">
        <f ca="1">IF(ISBLANK(A416)," ",INDIRECT(ADDRESS(1,5+MOD(ROW()-2,COUNTA('Form Responses 1'!$1:$1)-4),,TRUE,"Form Responses 1")))</f>
        <v>Gedung Balai Arkiologi Lt.1 [R. Staf TU]</v>
      </c>
      <c r="G416" s="68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Gedung Balai Arkiologi Lt.1</v>
      </c>
      <c r="I416" s="86" t="str">
        <f ca="1" t="shared" si="401"/>
        <v>R. Staf TU</v>
      </c>
      <c r="J416" s="86" t="str">
        <f ca="1" t="shared" si="2"/>
        <v>CLEANING SERVICE</v>
      </c>
      <c r="K416" s="86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6" t="str">
        <f ca="1" t="shared" ref="O416:P416" si="431">IFERROR(AVERAGEIF(M:M,M416,$K:$K)," ")</f>
        <v> </v>
      </c>
      <c r="P416" s="86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5">
        <f ca="1" t="shared" si="0"/>
        <v>6</v>
      </c>
      <c r="F417" s="68" t="str">
        <f ca="1">IF(ISBLANK(A417)," ",INDIRECT(ADDRESS(1,5+MOD(ROW()-2,COUNTA('Form Responses 1'!$1:$1)-4),,TRUE,"Form Responses 1")))</f>
        <v>Gedung Balai Arkiologi Lt.1 [R. Kasubag TU]</v>
      </c>
      <c r="G417" s="68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Gedung Balai Arkiologi Lt.1</v>
      </c>
      <c r="I417" s="86" t="str">
        <f ca="1" t="shared" si="401"/>
        <v>R. Kasubag TU</v>
      </c>
      <c r="J417" s="86" t="str">
        <f ca="1" t="shared" si="2"/>
        <v>CLEANING SERVICE</v>
      </c>
      <c r="K417" s="86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6" t="str">
        <f ca="1" t="shared" ref="O417:P417" si="432">IFERROR(AVERAGEIF(M:M,M417,$K:$K)," ")</f>
        <v> </v>
      </c>
      <c r="P417" s="86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5">
        <f ca="1" t="shared" si="0"/>
        <v>6</v>
      </c>
      <c r="F418" s="68" t="str">
        <f ca="1">IF(ISBLANK(A418)," ",INDIRECT(ADDRESS(1,5+MOD(ROW()-2,COUNTA('Form Responses 1'!$1:$1)-4),,TRUE,"Form Responses 1")))</f>
        <v>Gedung Balai Arkiologi Lt.1 [R. Arsib]</v>
      </c>
      <c r="G418" s="68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Gedung Balai Arkiologi Lt.1</v>
      </c>
      <c r="I418" s="86" t="str">
        <f ca="1" t="shared" si="401"/>
        <v>R. Arsib</v>
      </c>
      <c r="J418" s="86" t="str">
        <f ca="1" t="shared" si="2"/>
        <v>CLEANING SERVICE</v>
      </c>
      <c r="K418" s="86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6" t="str">
        <f ca="1" t="shared" ref="O418:P418" si="433">IFERROR(AVERAGEIF(M:M,M418,$K:$K)," ")</f>
        <v> </v>
      </c>
      <c r="P418" s="86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5">
        <f ca="1" t="shared" si="0"/>
        <v>6</v>
      </c>
      <c r="F419" s="68" t="str">
        <f ca="1">IF(ISBLANK(A419)," ",INDIRECT(ADDRESS(1,5+MOD(ROW()-2,COUNTA('Form Responses 1'!$1:$1)-4),,TRUE,"Form Responses 1")))</f>
        <v>Gedung Balai Arkiologi Lt.1 [R. Arsib Keuangan]</v>
      </c>
      <c r="G419" s="68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Gedung Balai Arkiologi Lt.1</v>
      </c>
      <c r="I419" s="86" t="str">
        <f ca="1" t="shared" si="401"/>
        <v>R. Arsib Keuangan</v>
      </c>
      <c r="J419" s="86" t="str">
        <f ca="1" t="shared" si="2"/>
        <v>CLEANING SERVICE</v>
      </c>
      <c r="K419" s="86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6" t="str">
        <f ca="1" t="shared" ref="O419:P419" si="434">IFERROR(AVERAGEIF(M:M,M419,$K:$K)," ")</f>
        <v> </v>
      </c>
      <c r="P419" s="86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5">
        <f ca="1" t="shared" si="0"/>
        <v>6</v>
      </c>
      <c r="F420" s="68" t="str">
        <f ca="1">IF(ISBLANK(A420)," ",INDIRECT(ADDRESS(1,5+MOD(ROW()-2,COUNTA('Form Responses 1'!$1:$1)-4),,TRUE,"Form Responses 1")))</f>
        <v>Gedung Balai Arkiologi Lt.1 [R. Bendahara]</v>
      </c>
      <c r="G420" s="68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Gedung Balai Arkiologi Lt.1</v>
      </c>
      <c r="I420" s="86" t="str">
        <f ca="1" t="shared" si="401"/>
        <v>R. Bendahara</v>
      </c>
      <c r="J420" s="86" t="str">
        <f ca="1" t="shared" si="2"/>
        <v>CLEANING SERVICE</v>
      </c>
      <c r="K420" s="86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6" t="str">
        <f ca="1" t="shared" ref="O420:P420" si="435">IFERROR(AVERAGEIF(M:M,M420,$K:$K)," ")</f>
        <v> </v>
      </c>
      <c r="P420" s="86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5">
        <f ca="1" t="shared" si="0"/>
        <v>6</v>
      </c>
      <c r="F421" s="68" t="str">
        <f ca="1">IF(ISBLANK(A421)," ",INDIRECT(ADDRESS(1,5+MOD(ROW()-2,COUNTA('Form Responses 1'!$1:$1)-4),,TRUE,"Form Responses 1")))</f>
        <v>Gedung Balai Arkiologi Lt.1 [R. Perpustakaan]</v>
      </c>
      <c r="G421" s="68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Gedung Balai Arkiologi Lt.1</v>
      </c>
      <c r="I421" s="86" t="str">
        <f ca="1" t="shared" si="401"/>
        <v>R. Perpustakaan</v>
      </c>
      <c r="J421" s="86" t="str">
        <f ca="1" t="shared" si="2"/>
        <v>CLEANING SERVICE</v>
      </c>
      <c r="K421" s="86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6" t="str">
        <f ca="1" t="shared" ref="O421:P421" si="436">IFERROR(AVERAGEIF(M:M,M421,$K:$K)," ")</f>
        <v> </v>
      </c>
      <c r="P421" s="86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5">
        <f ca="1" t="shared" si="0"/>
        <v>6</v>
      </c>
      <c r="F422" s="68" t="str">
        <f ca="1">IF(ISBLANK(A422)," ",INDIRECT(ADDRESS(1,5+MOD(ROW()-2,COUNTA('Form Responses 1'!$1:$1)-4),,TRUE,"Form Responses 1")))</f>
        <v>Gedung Balai Arkiologi Lt.1 [R. Laktasi &amp; Daicare]</v>
      </c>
      <c r="G422" s="68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Gedung Balai Arkiologi Lt.1</v>
      </c>
      <c r="I422" s="86" t="str">
        <f ca="1" t="shared" si="401"/>
        <v>R. Laktasi &amp; Daicare</v>
      </c>
      <c r="J422" s="86" t="str">
        <f ca="1" t="shared" si="2"/>
        <v>CLEANING SERVICE</v>
      </c>
      <c r="K422" s="86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6" t="str">
        <f ca="1" t="shared" ref="O422:P422" si="437">IFERROR(AVERAGEIF(M:M,M422,$K:$K)," ")</f>
        <v> </v>
      </c>
      <c r="P422" s="86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5">
        <f ca="1" t="shared" si="0"/>
        <v>6</v>
      </c>
      <c r="F423" s="68" t="str">
        <f ca="1">IF(ISBLANK(A423)," ",INDIRECT(ADDRESS(1,5+MOD(ROW()-2,COUNTA('Form Responses 1'!$1:$1)-4),,TRUE,"Form Responses 1")))</f>
        <v>Gedung Balai Arkiologi Lt.1 [R. Artepak]</v>
      </c>
      <c r="G423" s="68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Gedung Balai Arkiologi Lt.1</v>
      </c>
      <c r="I423" s="86" t="str">
        <f ca="1" t="shared" si="401"/>
        <v>R. Artepak</v>
      </c>
      <c r="J423" s="86" t="str">
        <f ca="1" t="shared" si="2"/>
        <v>CLEANING SERVICE</v>
      </c>
      <c r="K423" s="86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6" t="str">
        <f ca="1" t="shared" ref="O423:P423" si="438">IFERROR(AVERAGEIF(M:M,M423,$K:$K)," ")</f>
        <v> </v>
      </c>
      <c r="P423" s="86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5">
        <f ca="1" t="shared" si="0"/>
        <v>6</v>
      </c>
      <c r="F424" s="68" t="str">
        <f ca="1">IF(ISBLANK(A424)," ",INDIRECT(ADDRESS(1,5+MOD(ROW()-2,COUNTA('Form Responses 1'!$1:$1)-4),,TRUE,"Form Responses 1")))</f>
        <v>Gedung Balai Arkiologi Lt.1 [R. Lap / Analis]</v>
      </c>
      <c r="G424" s="68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Gedung Balai Arkiologi Lt.1</v>
      </c>
      <c r="I424" s="86" t="str">
        <f ca="1" t="shared" si="401"/>
        <v>R. Lap / Analis</v>
      </c>
      <c r="J424" s="86" t="str">
        <f ca="1" t="shared" si="2"/>
        <v>CLEANING SERVICE</v>
      </c>
      <c r="K424" s="86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6" t="str">
        <f ca="1" t="shared" ref="O424:P424" si="439">IFERROR(AVERAGEIF(M:M,M424,$K:$K)," ")</f>
        <v> </v>
      </c>
      <c r="P424" s="86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5">
        <f ca="1" t="shared" si="0"/>
        <v>6</v>
      </c>
      <c r="F425" s="68" t="str">
        <f ca="1">IF(ISBLANK(A425)," ",INDIRECT(ADDRESS(1,5+MOD(ROW()-2,COUNTA('Form Responses 1'!$1:$1)-4),,TRUE,"Form Responses 1")))</f>
        <v>Gedung Balai Arkiologi Lt.1 [Mushollah]</v>
      </c>
      <c r="G425" s="68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Gedung Balai Arkiologi Lt.1</v>
      </c>
      <c r="I425" s="86" t="str">
        <f ca="1" t="shared" si="401"/>
        <v>Mushollah</v>
      </c>
      <c r="J425" s="86" t="str">
        <f ca="1" t="shared" si="2"/>
        <v>CLEANING SERVICE</v>
      </c>
      <c r="K425" s="86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6" t="str">
        <f ca="1" t="shared" ref="O425:P425" si="440">IFERROR(AVERAGEIF(M:M,M425,$K:$K)," ")</f>
        <v> </v>
      </c>
      <c r="P425" s="86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5">
        <f ca="1" t="shared" si="0"/>
        <v>6</v>
      </c>
      <c r="F426" s="68" t="str">
        <f ca="1">IF(ISBLANK(A426)," ",INDIRECT(ADDRESS(1,5+MOD(ROW()-2,COUNTA('Form Responses 1'!$1:$1)-4),,TRUE,"Form Responses 1")))</f>
        <v>Gedung Balai Arkiologi Lt.1 [Pantry]</v>
      </c>
      <c r="G426" s="68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Gedung Balai Arkiologi Lt.1</v>
      </c>
      <c r="I426" s="86" t="str">
        <f ca="1" t="shared" si="401"/>
        <v>Pantry</v>
      </c>
      <c r="J426" s="86" t="str">
        <f ca="1" t="shared" si="2"/>
        <v>CLEANING SERVICE</v>
      </c>
      <c r="K426" s="86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6" t="str">
        <f ca="1" t="shared" ref="O426:P426" si="441">IFERROR(AVERAGEIF(M:M,M426,$K:$K)," ")</f>
        <v> </v>
      </c>
      <c r="P426" s="86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5">
        <f ca="1" t="shared" si="0"/>
        <v>6</v>
      </c>
      <c r="F427" s="68" t="str">
        <f ca="1">IF(ISBLANK(A427)," ",INDIRECT(ADDRESS(1,5+MOD(ROW()-2,COUNTA('Form Responses 1'!$1:$1)-4),,TRUE,"Form Responses 1")))</f>
        <v>Gedung Balai Arkiologi Lt.1 [Toilet Pria / Wanita &amp; Disabilitas]</v>
      </c>
      <c r="G427" s="68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Gedung Balai Arkiologi Lt.1</v>
      </c>
      <c r="I427" s="86" t="str">
        <f ca="1" t="shared" si="401"/>
        <v>Toilet Pria / Wanita &amp; Disabilitas</v>
      </c>
      <c r="J427" s="86" t="str">
        <f ca="1" t="shared" si="2"/>
        <v>CLEANING SERVICE</v>
      </c>
      <c r="K427" s="86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6" t="str">
        <f ca="1" t="shared" ref="O427:P427" si="442">IFERROR(AVERAGEIF(M:M,M427,$K:$K)," ")</f>
        <v> </v>
      </c>
      <c r="P427" s="86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5">
        <f ca="1" t="shared" si="0"/>
        <v>6</v>
      </c>
      <c r="F428" s="68" t="str">
        <f ca="1">IF(ISBLANK(A428)," ",INDIRECT(ADDRESS(1,5+MOD(ROW()-2,COUNTA('Form Responses 1'!$1:$1)-4),,TRUE,"Form Responses 1")))</f>
        <v>Halaman [Taman ]</v>
      </c>
      <c r="G428" s="68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Halaman</v>
      </c>
      <c r="I428" s="86" t="str">
        <f ca="1" t="shared" si="401"/>
        <v>Taman </v>
      </c>
      <c r="J428" s="86" t="str">
        <f ca="1" t="shared" si="2"/>
        <v>CLEANING SERVICE</v>
      </c>
      <c r="K428" s="86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6" t="str">
        <f ca="1" t="shared" ref="O428:P428" si="443">IFERROR(AVERAGEIF(M:M,M428,$K:$K)," ")</f>
        <v> </v>
      </c>
      <c r="P428" s="86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5">
        <f ca="1" t="shared" si="0"/>
        <v>6</v>
      </c>
      <c r="F429" s="68" t="str">
        <f ca="1">IF(ISBLANK(A429)," ",INDIRECT(ADDRESS(1,5+MOD(ROW()-2,COUNTA('Form Responses 1'!$1:$1)-4),,TRUE,"Form Responses 1")))</f>
        <v>Halaman [Parkir Motor ]</v>
      </c>
      <c r="G429" s="68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Halaman</v>
      </c>
      <c r="I429" s="86" t="str">
        <f ca="1" t="shared" si="401"/>
        <v>Parkir Motor </v>
      </c>
      <c r="J429" s="86" t="str">
        <f ca="1" t="shared" si="2"/>
        <v>CLEANING SERVICE</v>
      </c>
      <c r="K429" s="86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6" t="str">
        <f ca="1" t="shared" ref="O429:P429" si="444">IFERROR(AVERAGEIF(M:M,M429,$K:$K)," ")</f>
        <v> </v>
      </c>
      <c r="P429" s="86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5">
        <f ca="1" t="shared" si="0"/>
        <v>6</v>
      </c>
      <c r="F430" s="68" t="str">
        <f ca="1">IF(ISBLANK(A430)," ",INDIRECT(ADDRESS(1,5+MOD(ROW()-2,COUNTA('Form Responses 1'!$1:$1)-4),,TRUE,"Form Responses 1")))</f>
        <v>Halaman [Parkir Mobil]</v>
      </c>
      <c r="G430" s="68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Halaman</v>
      </c>
      <c r="I430" s="86" t="str">
        <f ca="1" t="shared" si="401"/>
        <v>Parkir Mobil</v>
      </c>
      <c r="J430" s="86" t="str">
        <f ca="1" t="shared" si="2"/>
        <v>CLEANING SERVICE</v>
      </c>
      <c r="K430" s="86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6" t="str">
        <f ca="1" t="shared" ref="O430:P430" si="445">IFERROR(AVERAGEIF(M:M,M430,$K:$K)," ")</f>
        <v> </v>
      </c>
      <c r="P430" s="86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5">
        <f ca="1" t="shared" si="0"/>
        <v>6</v>
      </c>
      <c r="F431" s="68" t="str">
        <f ca="1">IF(ISBLANK(A431)," ",INDIRECT(ADDRESS(1,5+MOD(ROW()-2,COUNTA('Form Responses 1'!$1:$1)-4),,TRUE,"Form Responses 1")))</f>
        <v>Halaman [Halaman depan]</v>
      </c>
      <c r="G431" s="68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Halaman</v>
      </c>
      <c r="I431" s="86" t="str">
        <f ca="1" t="shared" si="401"/>
        <v>Halaman depan</v>
      </c>
      <c r="J431" s="86" t="str">
        <f ca="1" t="shared" si="2"/>
        <v>CLEANING SERVICE</v>
      </c>
      <c r="K431" s="86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6" t="str">
        <f ca="1" t="shared" ref="O431:P431" si="446">IFERROR(AVERAGEIF(M:M,M431,$K:$K)," ")</f>
        <v> </v>
      </c>
      <c r="P431" s="86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5">
        <f ca="1" t="shared" si="0"/>
        <v>6</v>
      </c>
      <c r="F432" s="68" t="str">
        <f ca="1">IF(ISBLANK(A432)," ",INDIRECT(ADDRESS(1,5+MOD(ROW()-2,COUNTA('Form Responses 1'!$1:$1)-4),,TRUE,"Form Responses 1")))</f>
        <v>Halaman [ samping dan belakang]</v>
      </c>
      <c r="G432" s="68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Halaman</v>
      </c>
      <c r="I432" s="86" t="str">
        <f ca="1" t="shared" si="401"/>
        <v> samping dan belakang</v>
      </c>
      <c r="J432" s="86" t="str">
        <f ca="1" t="shared" si="2"/>
        <v>CLEANING SERVICE</v>
      </c>
      <c r="K432" s="86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6" t="str">
        <f ca="1" t="shared" ref="O432:P432" si="447">IFERROR(AVERAGEIF(M:M,M432,$K:$K)," ")</f>
        <v> </v>
      </c>
      <c r="P432" s="86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5">
        <f ca="1" t="shared" si="0"/>
        <v>6</v>
      </c>
      <c r="F433" s="68" t="str">
        <f ca="1">IF(ISBLANK(A433)," ",INDIRECT(ADDRESS(1,5+MOD(ROW()-2,COUNTA('Form Responses 1'!$1:$1)-4),,TRUE,"Form Responses 1")))</f>
        <v>Halaman [TPS]</v>
      </c>
      <c r="G433" s="68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Halaman</v>
      </c>
      <c r="I433" s="86" t="str">
        <f ca="1" t="shared" si="401"/>
        <v>TPS</v>
      </c>
      <c r="J433" s="86" t="str">
        <f ca="1" t="shared" si="2"/>
        <v>CLEANING SERVICE</v>
      </c>
      <c r="K433" s="86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6" t="str">
        <f ca="1" t="shared" ref="O433:P433" si="448">IFERROR(AVERAGEIF(M:M,M433,$K:$K)," ")</f>
        <v> </v>
      </c>
      <c r="P433" s="86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5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Security</v>
      </c>
      <c r="I434" s="86" t="str">
        <f ca="1" t="shared" si="401"/>
        <v>Security Functions</v>
      </c>
      <c r="J434" s="86" t="str">
        <f ca="1" t="shared" si="2"/>
        <v>SECURITY SERVICE</v>
      </c>
      <c r="K434" s="86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6" t="str">
        <f ca="1" t="shared" ref="O434:P434" si="449">IFERROR(AVERAGEIF(M:M,M434,$K:$K)," ")</f>
        <v> </v>
      </c>
      <c r="P434" s="86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5">
        <f ca="1" t="shared" si="0"/>
        <v>6</v>
      </c>
      <c r="F435" s="68" t="str">
        <f ca="1">IF(ISBLANK(A435)," ",INDIRECT(ADDRESS(1,5+MOD(ROW()-2,COUNTA('Form Responses 1'!$1:$1)-4),,TRUE,"Form Responses 1")))</f>
        <v>Driver [Driving Safety]</v>
      </c>
      <c r="G435" s="68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Driver</v>
      </c>
      <c r="I435" s="86" t="str">
        <f ca="1" t="shared" si="401"/>
        <v>Driving Safety</v>
      </c>
      <c r="J435" s="86" t="str">
        <f ca="1" t="shared" si="2"/>
        <v>LABOR SERVICE</v>
      </c>
      <c r="K435" s="86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6" t="str">
        <f ca="1" t="shared" ref="O435:P435" si="450">IFERROR(AVERAGEIF(M:M,M435,$K:$K)," ")</f>
        <v> </v>
      </c>
      <c r="P435" s="86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5">
        <f ca="1" t="shared" si="0"/>
        <v>6</v>
      </c>
      <c r="F436" s="68" t="str">
        <f ca="1">IF(ISBLANK(A436)," ",INDIRECT(ADDRESS(1,5+MOD(ROW()-2,COUNTA('Form Responses 1'!$1:$1)-4),,TRUE,"Form Responses 1")))</f>
        <v>Driver [ Attendance]</v>
      </c>
      <c r="G436" s="68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Driver</v>
      </c>
      <c r="I436" s="86" t="str">
        <f ca="1" t="shared" si="401"/>
        <v> Attendance</v>
      </c>
      <c r="J436" s="86" t="str">
        <f ca="1" t="shared" si="2"/>
        <v>LABOR SERVICE</v>
      </c>
      <c r="K436" s="86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6" t="str">
        <f ca="1" t="shared" ref="O436:P436" si="451">IFERROR(AVERAGEIF(M:M,M436,$K:$K)," ")</f>
        <v> </v>
      </c>
      <c r="P436" s="86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5">
        <f ca="1" t="shared" si="0"/>
        <v>6</v>
      </c>
      <c r="F437" s="68" t="str">
        <f ca="1">IF(ISBLANK(A437)," ",INDIRECT(ADDRESS(1,5+MOD(ROW()-2,COUNTA('Form Responses 1'!$1:$1)-4),,TRUE,"Form Responses 1")))</f>
        <v>Mess [Garasi Kendaraan R4 &amp; R2]</v>
      </c>
      <c r="G437" s="68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Mess</v>
      </c>
      <c r="I437" s="86" t="str">
        <f ca="1" t="shared" si="401"/>
        <v>Garasi Kendaraan R4 &amp; R2</v>
      </c>
      <c r="J437" s="86" t="str">
        <f ca="1" t="shared" si="2"/>
        <v>CLEANING SERVICE</v>
      </c>
      <c r="K437" s="86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6" t="str">
        <f ca="1" t="shared" ref="O437:P437" si="452">IFERROR(AVERAGEIF(M:M,M437,$K:$K)," ")</f>
        <v> </v>
      </c>
      <c r="P437" s="86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5">
        <f ca="1" t="shared" si="0"/>
        <v>6</v>
      </c>
      <c r="F438" s="68" t="str">
        <f ca="1">IF(ISBLANK(A438)," ",INDIRECT(ADDRESS(1,5+MOD(ROW()-2,COUNTA('Form Responses 1'!$1:$1)-4),,TRUE,"Form Responses 1")))</f>
        <v>Mess [Teras Depan &amp; Belakang]</v>
      </c>
      <c r="G438" s="68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Mess</v>
      </c>
      <c r="I438" s="86" t="str">
        <f ca="1" t="shared" si="401"/>
        <v>Teras Depan &amp; Belakang</v>
      </c>
      <c r="J438" s="86" t="str">
        <f ca="1" t="shared" si="2"/>
        <v>CLEANING SERVICE</v>
      </c>
      <c r="K438" s="86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6" t="str">
        <f ca="1" t="shared" ref="O438:P438" si="453">IFERROR(AVERAGEIF(M:M,M438,$K:$K)," ")</f>
        <v> </v>
      </c>
      <c r="P438" s="86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5">
        <f ca="1" t="shared" si="0"/>
        <v>6</v>
      </c>
      <c r="F439" s="68" t="str">
        <f ca="1">IF(ISBLANK(A439)," ",INDIRECT(ADDRESS(1,5+MOD(ROW()-2,COUNTA('Form Responses 1'!$1:$1)-4),,TRUE,"Form Responses 1")))</f>
        <v>Mess [Ruang Tamu Utama]</v>
      </c>
      <c r="G439" s="68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Mess</v>
      </c>
      <c r="I439" s="86" t="str">
        <f ca="1" t="shared" si="401"/>
        <v>Ruang Tamu Utama</v>
      </c>
      <c r="J439" s="86" t="str">
        <f ca="1" t="shared" si="2"/>
        <v>CLEANING SERVICE</v>
      </c>
      <c r="K439" s="86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6" t="str">
        <f ca="1" t="shared" ref="O439:P439" si="454">IFERROR(AVERAGEIF(M:M,M439,$K:$K)," ")</f>
        <v> </v>
      </c>
      <c r="P439" s="86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5">
        <f ca="1" t="shared" si="0"/>
        <v>6</v>
      </c>
      <c r="F440" s="68" t="str">
        <f ca="1">IF(ISBLANK(A440)," ",INDIRECT(ADDRESS(1,5+MOD(ROW()-2,COUNTA('Form Responses 1'!$1:$1)-4),,TRUE,"Form Responses 1")))</f>
        <v>Mess [Kamar 1.2.3&amp;4]</v>
      </c>
      <c r="G440" s="68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Mess</v>
      </c>
      <c r="I440" s="86" t="str">
        <f ca="1" t="shared" si="401"/>
        <v>Kamar 1.2.3&amp;4</v>
      </c>
      <c r="J440" s="86" t="str">
        <f ca="1" t="shared" si="2"/>
        <v>CLEANING SERVICE</v>
      </c>
      <c r="K440" s="86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6" t="str">
        <f ca="1" t="shared" ref="O440:P440" si="455">IFERROR(AVERAGEIF(M:M,M440,$K:$K)," ")</f>
        <v> </v>
      </c>
      <c r="P440" s="86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5">
        <f ca="1" t="shared" si="0"/>
        <v>6</v>
      </c>
      <c r="F441" s="68" t="str">
        <f ca="1">IF(ISBLANK(A441)," ",INDIRECT(ADDRESS(1,5+MOD(ROW()-2,COUNTA('Form Responses 1'!$1:$1)-4),,TRUE,"Form Responses 1")))</f>
        <v>Mess [Dapur]</v>
      </c>
      <c r="G441" s="68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Mess</v>
      </c>
      <c r="I441" s="86" t="str">
        <f ca="1" t="shared" si="401"/>
        <v>Dapur</v>
      </c>
      <c r="J441" s="86" t="str">
        <f ca="1" t="shared" si="2"/>
        <v>CLEANING SERVICE</v>
      </c>
      <c r="K441" s="86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6" t="str">
        <f ca="1" t="shared" ref="O441:P441" si="456">IFERROR(AVERAGEIF(M:M,M441,$K:$K)," ")</f>
        <v> </v>
      </c>
      <c r="P441" s="86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5">
        <f ca="1" t="shared" si="0"/>
        <v>6</v>
      </c>
      <c r="F442" s="68" t="str">
        <f ca="1">IF(ISBLANK(A442)," ",INDIRECT(ADDRESS(1,5+MOD(ROW()-2,COUNTA('Form Responses 1'!$1:$1)-4),,TRUE,"Form Responses 1")))</f>
        <v>Mess [Toilet Pria / Wanita]</v>
      </c>
      <c r="G442" s="68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Mess</v>
      </c>
      <c r="I442" s="86" t="str">
        <f ca="1" t="shared" si="401"/>
        <v>Toilet Pria / Wanita</v>
      </c>
      <c r="J442" s="86" t="str">
        <f ca="1" t="shared" si="2"/>
        <v>CLEANING SERVICE</v>
      </c>
      <c r="K442" s="86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6" t="str">
        <f ca="1" t="shared" ref="O442:P442" si="457">IFERROR(AVERAGEIF(M:M,M442,$K:$K)," ")</f>
        <v> </v>
      </c>
      <c r="P442" s="86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5">
        <f ca="1" t="shared" si="0"/>
        <v>6</v>
      </c>
      <c r="F443" s="68" t="str">
        <f ca="1">IF(ISBLANK(A443)," ",INDIRECT(ADDRESS(1,5+MOD(ROW()-2,COUNTA('Form Responses 1'!$1:$1)-4),,TRUE,"Form Responses 1")))</f>
        <v>Gedung Balai Arkiologi Lt.2 [Koridor]</v>
      </c>
      <c r="G443" s="68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Gedung Balai Arkiologi Lt.2</v>
      </c>
      <c r="I443" s="86" t="str">
        <f ca="1" t="shared" si="401"/>
        <v>Koridor</v>
      </c>
      <c r="J443" s="86" t="str">
        <f ca="1" t="shared" si="2"/>
        <v>CLEANING SERVICE</v>
      </c>
      <c r="K443" s="86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6" t="str">
        <f ca="1" t="shared" ref="O443:P443" si="458">IFERROR(AVERAGEIF(M:M,M443,$K:$K)," ")</f>
        <v> </v>
      </c>
      <c r="P443" s="86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5">
        <f ca="1" t="shared" si="0"/>
        <v>6</v>
      </c>
      <c r="F444" s="68" t="str">
        <f ca="1">IF(ISBLANK(A444)," ",INDIRECT(ADDRESS(1,5+MOD(ROW()-2,COUNTA('Form Responses 1'!$1:$1)-4),,TRUE,"Form Responses 1")))</f>
        <v>Gedung Balai Arkiologi Lt.2 [Meeting Room ]</v>
      </c>
      <c r="G444" s="68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Gedung Balai Arkiologi Lt.2</v>
      </c>
      <c r="I444" s="86" t="str">
        <f ca="1" t="shared" si="401"/>
        <v>Meeting Room </v>
      </c>
      <c r="J444" s="86" t="str">
        <f ca="1" t="shared" si="2"/>
        <v>CLEANING SERVICE</v>
      </c>
      <c r="K444" s="86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6" t="str">
        <f ca="1" t="shared" ref="O444:P444" si="459">IFERROR(AVERAGEIF(M:M,M444,$K:$K)," ")</f>
        <v> </v>
      </c>
      <c r="P444" s="86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5">
        <f ca="1" t="shared" si="0"/>
        <v>6</v>
      </c>
      <c r="F445" s="68" t="str">
        <f ca="1">IF(ISBLANK(A445)," ",INDIRECT(ADDRESS(1,5+MOD(ROW()-2,COUNTA('Form Responses 1'!$1:$1)-4),,TRUE,"Form Responses 1")))</f>
        <v>Gedung Balai Arkiologi Lt.2 [R. Kepala]</v>
      </c>
      <c r="G445" s="68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Gedung Balai Arkiologi Lt.2</v>
      </c>
      <c r="I445" s="86" t="str">
        <f ca="1" t="shared" si="401"/>
        <v>R. Kepala</v>
      </c>
      <c r="J445" s="86" t="str">
        <f ca="1" t="shared" si="2"/>
        <v>CLEANING SERVICE</v>
      </c>
      <c r="K445" s="86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6" t="str">
        <f ca="1" t="shared" ref="O445:P445" si="460">IFERROR(AVERAGEIF(M:M,M445,$K:$K)," ")</f>
        <v> </v>
      </c>
      <c r="P445" s="86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5">
        <f ca="1" t="shared" si="0"/>
        <v>6</v>
      </c>
      <c r="F446" s="68" t="str">
        <f ca="1">IF(ISBLANK(A446)," ",INDIRECT(ADDRESS(1,5+MOD(ROW()-2,COUNTA('Form Responses 1'!$1:$1)-4),,TRUE,"Form Responses 1")))</f>
        <v>Gedung Balai Arkiologi Lt.2 [R. 1-5]</v>
      </c>
      <c r="G446" s="68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Gedung Balai Arkiologi Lt.2</v>
      </c>
      <c r="I446" s="86" t="str">
        <f ca="1" t="shared" si="401"/>
        <v>R. 1-5</v>
      </c>
      <c r="J446" s="86" t="str">
        <f ca="1" t="shared" si="2"/>
        <v>CLEANING SERVICE</v>
      </c>
      <c r="K446" s="86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6" t="str">
        <f ca="1" t="shared" ref="O446:P446" si="461">IFERROR(AVERAGEIF(M:M,M446,$K:$K)," ")</f>
        <v> </v>
      </c>
      <c r="P446" s="86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5">
        <f ca="1" t="shared" si="0"/>
        <v>6</v>
      </c>
      <c r="F447" s="68" t="str">
        <f ca="1">IF(ISBLANK(A447)," ",INDIRECT(ADDRESS(1,5+MOD(ROW()-2,COUNTA('Form Responses 1'!$1:$1)-4),,TRUE,"Form Responses 1")))</f>
        <v>Gedung Balai Arkiologi Lt.2 [Tangga Penghubung LT1-2]</v>
      </c>
      <c r="G447" s="68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Gedung Balai Arkiologi Lt.2</v>
      </c>
      <c r="I447" s="86" t="str">
        <f ca="1" t="shared" si="401"/>
        <v>Tangga Penghubung LT1-2</v>
      </c>
      <c r="J447" s="86" t="str">
        <f ca="1" t="shared" si="2"/>
        <v>CLEANING SERVICE</v>
      </c>
      <c r="K447" s="86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6" t="str">
        <f ca="1" t="shared" ref="O447:P447" si="462">IFERROR(AVERAGEIF(M:M,M447,$K:$K)," ")</f>
        <v> </v>
      </c>
      <c r="P447" s="86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5">
        <f ca="1" t="shared" si="0"/>
        <v>6</v>
      </c>
      <c r="F448" s="68" t="str">
        <f ca="1">IF(ISBLANK(A448)," ",INDIRECT(ADDRESS(1,5+MOD(ROW()-2,COUNTA('Form Responses 1'!$1:$1)-4),,TRUE,"Form Responses 1")))</f>
        <v>Gedung Balai Arkiologi Lt.2 [Toilet Pria / Wanita &amp; Disabilitas]</v>
      </c>
      <c r="G448" s="68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Gedung Balai Arkiologi Lt.2</v>
      </c>
      <c r="I448" s="86" t="str">
        <f ca="1" t="shared" si="401"/>
        <v>Toilet Pria / Wanita &amp; Disabilitas</v>
      </c>
      <c r="J448" s="86" t="str">
        <f ca="1" t="shared" si="2"/>
        <v>CLEANING SERVICE</v>
      </c>
      <c r="K448" s="86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6" t="str">
        <f ca="1" t="shared" ref="O448:P448" si="463">IFERROR(AVERAGEIF(M:M,M448,$K:$K)," ")</f>
        <v> </v>
      </c>
      <c r="P448" s="86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5">
        <f ca="1" t="shared" si="0"/>
        <v>6</v>
      </c>
      <c r="F449" s="68" t="str">
        <f ca="1">IF(ISBLANK(A449)," ",INDIRECT(ADDRESS(1,5+MOD(ROW()-2,COUNTA('Form Responses 1'!$1:$1)-4),,TRUE,"Form Responses 1")))</f>
        <v>Gedung Balai Arkiologi Lt.1 [Lobby Utama]</v>
      </c>
      <c r="G449" s="68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Gedung Balai Arkiologi Lt.1</v>
      </c>
      <c r="I449" s="86" t="str">
        <f ca="1" t="shared" si="401"/>
        <v>Lobby Utama</v>
      </c>
      <c r="J449" s="86" t="str">
        <f ca="1" t="shared" si="2"/>
        <v>CLEANING SERVICE</v>
      </c>
      <c r="K449" s="86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6" t="str">
        <f ca="1" t="shared" ref="O449:P449" si="464">IFERROR(AVERAGEIF(M:M,M449,$K:$K)," ")</f>
        <v> </v>
      </c>
      <c r="P449" s="86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5">
        <f ca="1" t="shared" si="0"/>
        <v>6</v>
      </c>
      <c r="F450" s="68" t="str">
        <f ca="1">IF(ISBLANK(A450)," ",INDIRECT(ADDRESS(1,5+MOD(ROW()-2,COUNTA('Form Responses 1'!$1:$1)-4),,TRUE,"Form Responses 1")))</f>
        <v>Gedung Balai Arkiologi Lt.1 [Koridor]</v>
      </c>
      <c r="G450" s="68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Gedung Balai Arkiologi Lt.1</v>
      </c>
      <c r="I450" s="86" t="str">
        <f ca="1" t="shared" si="401"/>
        <v>Koridor</v>
      </c>
      <c r="J450" s="86" t="str">
        <f ca="1" t="shared" si="2"/>
        <v>CLEANING SERVICE</v>
      </c>
      <c r="K450" s="86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6" t="str">
        <f ca="1" t="shared" ref="O450:P450" si="465">IFERROR(AVERAGEIF(M:M,M450,$K:$K)," ")</f>
        <v> </v>
      </c>
      <c r="P450" s="86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5">
        <f ca="1" t="shared" si="0"/>
        <v>6</v>
      </c>
      <c r="F451" s="68" t="str">
        <f ca="1">IF(ISBLANK(A451)," ",INDIRECT(ADDRESS(1,5+MOD(ROW()-2,COUNTA('Form Responses 1'!$1:$1)-4),,TRUE,"Form Responses 1")))</f>
        <v>Gedung Balai Arkiologi Lt.1 [Meeting Room ]</v>
      </c>
      <c r="G451" s="68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Gedung Balai Arkiologi Lt.1</v>
      </c>
      <c r="I451" s="86" t="str">
        <f ca="1" t="shared" ref="I451:I514" si="466">MID(F451,FIND("[",F451)+1,LEN(F451)-FIND("[",F451)-1)</f>
        <v>Meeting Room </v>
      </c>
      <c r="J451" s="86" t="str">
        <f ca="1" t="shared" si="2"/>
        <v>CLEANING SERVICE</v>
      </c>
      <c r="K451" s="86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6" t="str">
        <f ca="1" t="shared" ref="O451:P451" si="467">IFERROR(AVERAGEIF(M:M,M451,$K:$K)," ")</f>
        <v> </v>
      </c>
      <c r="P451" s="86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5">
        <f ca="1" t="shared" si="0"/>
        <v>6</v>
      </c>
      <c r="F452" s="68" t="str">
        <f ca="1">IF(ISBLANK(A452)," ",INDIRECT(ADDRESS(1,5+MOD(ROW()-2,COUNTA('Form Responses 1'!$1:$1)-4),,TRUE,"Form Responses 1")))</f>
        <v>Gedung Balai Arkiologi Lt.1 [R. Staf TU]</v>
      </c>
      <c r="G452" s="68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Gedung Balai Arkiologi Lt.1</v>
      </c>
      <c r="I452" s="86" t="str">
        <f ca="1" t="shared" si="466"/>
        <v>R. Staf TU</v>
      </c>
      <c r="J452" s="86" t="str">
        <f ca="1" t="shared" si="2"/>
        <v>CLEANING SERVICE</v>
      </c>
      <c r="K452" s="86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6" t="str">
        <f ca="1" t="shared" ref="O452:P452" si="468">IFERROR(AVERAGEIF(M:M,M452,$K:$K)," ")</f>
        <v> </v>
      </c>
      <c r="P452" s="86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5">
        <f ca="1" t="shared" si="0"/>
        <v>6</v>
      </c>
      <c r="F453" s="68" t="str">
        <f ca="1">IF(ISBLANK(A453)," ",INDIRECT(ADDRESS(1,5+MOD(ROW()-2,COUNTA('Form Responses 1'!$1:$1)-4),,TRUE,"Form Responses 1")))</f>
        <v>Gedung Balai Arkiologi Lt.1 [R. Kasubag TU]</v>
      </c>
      <c r="G453" s="68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Gedung Balai Arkiologi Lt.1</v>
      </c>
      <c r="I453" s="86" t="str">
        <f ca="1" t="shared" si="466"/>
        <v>R. Kasubag TU</v>
      </c>
      <c r="J453" s="86" t="str">
        <f ca="1" t="shared" si="2"/>
        <v>CLEANING SERVICE</v>
      </c>
      <c r="K453" s="86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6" t="str">
        <f ca="1" t="shared" ref="O453:P453" si="469">IFERROR(AVERAGEIF(M:M,M453,$K:$K)," ")</f>
        <v> </v>
      </c>
      <c r="P453" s="86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5">
        <f ca="1" t="shared" si="0"/>
        <v>6</v>
      </c>
      <c r="F454" s="68" t="str">
        <f ca="1">IF(ISBLANK(A454)," ",INDIRECT(ADDRESS(1,5+MOD(ROW()-2,COUNTA('Form Responses 1'!$1:$1)-4),,TRUE,"Form Responses 1")))</f>
        <v>Gedung Balai Arkiologi Lt.1 [R. Arsib]</v>
      </c>
      <c r="G454" s="68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Gedung Balai Arkiologi Lt.1</v>
      </c>
      <c r="I454" s="86" t="str">
        <f ca="1" t="shared" si="466"/>
        <v>R. Arsib</v>
      </c>
      <c r="J454" s="86" t="str">
        <f ca="1" t="shared" si="2"/>
        <v>CLEANING SERVICE</v>
      </c>
      <c r="K454" s="86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6" t="str">
        <f ca="1" t="shared" ref="O454:P454" si="470">IFERROR(AVERAGEIF(M:M,M454,$K:$K)," ")</f>
        <v> </v>
      </c>
      <c r="P454" s="86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5">
        <f ca="1" t="shared" si="0"/>
        <v>6</v>
      </c>
      <c r="F455" s="68" t="str">
        <f ca="1">IF(ISBLANK(A455)," ",INDIRECT(ADDRESS(1,5+MOD(ROW()-2,COUNTA('Form Responses 1'!$1:$1)-4),,TRUE,"Form Responses 1")))</f>
        <v>Gedung Balai Arkiologi Lt.1 [R. Arsib Keuangan]</v>
      </c>
      <c r="G455" s="68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Gedung Balai Arkiologi Lt.1</v>
      </c>
      <c r="I455" s="86" t="str">
        <f ca="1" t="shared" si="466"/>
        <v>R. Arsib Keuangan</v>
      </c>
      <c r="J455" s="86" t="str">
        <f ca="1" t="shared" si="2"/>
        <v>CLEANING SERVICE</v>
      </c>
      <c r="K455" s="86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6" t="str">
        <f ca="1" t="shared" ref="O455:P455" si="471">IFERROR(AVERAGEIF(M:M,M455,$K:$K)," ")</f>
        <v> </v>
      </c>
      <c r="P455" s="86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5">
        <f ca="1" t="shared" si="0"/>
        <v>6</v>
      </c>
      <c r="F456" s="68" t="str">
        <f ca="1">IF(ISBLANK(A456)," ",INDIRECT(ADDRESS(1,5+MOD(ROW()-2,COUNTA('Form Responses 1'!$1:$1)-4),,TRUE,"Form Responses 1")))</f>
        <v>Gedung Balai Arkiologi Lt.1 [R. Bendahara]</v>
      </c>
      <c r="G456" s="68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Gedung Balai Arkiologi Lt.1</v>
      </c>
      <c r="I456" s="86" t="str">
        <f ca="1" t="shared" si="466"/>
        <v>R. Bendahara</v>
      </c>
      <c r="J456" s="86" t="str">
        <f ca="1" t="shared" si="2"/>
        <v>CLEANING SERVICE</v>
      </c>
      <c r="K456" s="86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6" t="str">
        <f ca="1" t="shared" ref="O456:P456" si="472">IFERROR(AVERAGEIF(M:M,M456,$K:$K)," ")</f>
        <v> </v>
      </c>
      <c r="P456" s="86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5">
        <f ca="1" t="shared" si="0"/>
        <v>6</v>
      </c>
      <c r="F457" s="68" t="str">
        <f ca="1">IF(ISBLANK(A457)," ",INDIRECT(ADDRESS(1,5+MOD(ROW()-2,COUNTA('Form Responses 1'!$1:$1)-4),,TRUE,"Form Responses 1")))</f>
        <v>Gedung Balai Arkiologi Lt.1 [R. Perpustakaan]</v>
      </c>
      <c r="G457" s="68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Gedung Balai Arkiologi Lt.1</v>
      </c>
      <c r="I457" s="86" t="str">
        <f ca="1" t="shared" si="466"/>
        <v>R. Perpustakaan</v>
      </c>
      <c r="J457" s="86" t="str">
        <f ca="1" t="shared" si="2"/>
        <v>CLEANING SERVICE</v>
      </c>
      <c r="K457" s="86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6" t="str">
        <f ca="1" t="shared" ref="O457:P457" si="473">IFERROR(AVERAGEIF(M:M,M457,$K:$K)," ")</f>
        <v> </v>
      </c>
      <c r="P457" s="86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5">
        <f ca="1" t="shared" si="0"/>
        <v>6</v>
      </c>
      <c r="F458" s="68" t="str">
        <f ca="1">IF(ISBLANK(A458)," ",INDIRECT(ADDRESS(1,5+MOD(ROW()-2,COUNTA('Form Responses 1'!$1:$1)-4),,TRUE,"Form Responses 1")))</f>
        <v>Gedung Balai Arkiologi Lt.1 [R. Laktasi &amp; Daicare]</v>
      </c>
      <c r="G458" s="68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Gedung Balai Arkiologi Lt.1</v>
      </c>
      <c r="I458" s="86" t="str">
        <f ca="1" t="shared" si="466"/>
        <v>R. Laktasi &amp; Daicare</v>
      </c>
      <c r="J458" s="86" t="str">
        <f ca="1" t="shared" si="2"/>
        <v>CLEANING SERVICE</v>
      </c>
      <c r="K458" s="86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6" t="str">
        <f ca="1" t="shared" ref="O458:P458" si="474">IFERROR(AVERAGEIF(M:M,M458,$K:$K)," ")</f>
        <v> </v>
      </c>
      <c r="P458" s="86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5">
        <f ca="1" t="shared" si="0"/>
        <v>6</v>
      </c>
      <c r="F459" s="68" t="str">
        <f ca="1">IF(ISBLANK(A459)," ",INDIRECT(ADDRESS(1,5+MOD(ROW()-2,COUNTA('Form Responses 1'!$1:$1)-4),,TRUE,"Form Responses 1")))</f>
        <v>Gedung Balai Arkiologi Lt.1 [R. Artepak]</v>
      </c>
      <c r="G459" s="68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Gedung Balai Arkiologi Lt.1</v>
      </c>
      <c r="I459" s="86" t="str">
        <f ca="1" t="shared" si="466"/>
        <v>R. Artepak</v>
      </c>
      <c r="J459" s="86" t="str">
        <f ca="1" t="shared" si="2"/>
        <v>CLEANING SERVICE</v>
      </c>
      <c r="K459" s="86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6" t="str">
        <f ca="1" t="shared" ref="O459:P459" si="475">IFERROR(AVERAGEIF(M:M,M459,$K:$K)," ")</f>
        <v> </v>
      </c>
      <c r="P459" s="86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5">
        <f ca="1" t="shared" si="0"/>
        <v>6</v>
      </c>
      <c r="F460" s="68" t="str">
        <f ca="1">IF(ISBLANK(A460)," ",INDIRECT(ADDRESS(1,5+MOD(ROW()-2,COUNTA('Form Responses 1'!$1:$1)-4),,TRUE,"Form Responses 1")))</f>
        <v>Gedung Balai Arkiologi Lt.1 [R. Lap / Analis]</v>
      </c>
      <c r="G460" s="68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Gedung Balai Arkiologi Lt.1</v>
      </c>
      <c r="I460" s="86" t="str">
        <f ca="1" t="shared" si="466"/>
        <v>R. Lap / Analis</v>
      </c>
      <c r="J460" s="86" t="str">
        <f ca="1" t="shared" si="2"/>
        <v>CLEANING SERVICE</v>
      </c>
      <c r="K460" s="86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6" t="str">
        <f ca="1" t="shared" ref="O460:P460" si="476">IFERROR(AVERAGEIF(M:M,M460,$K:$K)," ")</f>
        <v> </v>
      </c>
      <c r="P460" s="86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5">
        <f ca="1" t="shared" si="0"/>
        <v>6</v>
      </c>
      <c r="F461" s="68" t="str">
        <f ca="1">IF(ISBLANK(A461)," ",INDIRECT(ADDRESS(1,5+MOD(ROW()-2,COUNTA('Form Responses 1'!$1:$1)-4),,TRUE,"Form Responses 1")))</f>
        <v>Gedung Balai Arkiologi Lt.1 [Mushollah]</v>
      </c>
      <c r="G461" s="68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Gedung Balai Arkiologi Lt.1</v>
      </c>
      <c r="I461" s="86" t="str">
        <f ca="1" t="shared" si="466"/>
        <v>Mushollah</v>
      </c>
      <c r="J461" s="86" t="str">
        <f ca="1" t="shared" si="2"/>
        <v>CLEANING SERVICE</v>
      </c>
      <c r="K461" s="86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6" t="str">
        <f ca="1" t="shared" ref="O461:P461" si="477">IFERROR(AVERAGEIF(M:M,M461,$K:$K)," ")</f>
        <v> </v>
      </c>
      <c r="P461" s="86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5">
        <f ca="1" t="shared" si="0"/>
        <v>6</v>
      </c>
      <c r="F462" s="68" t="str">
        <f ca="1">IF(ISBLANK(A462)," ",INDIRECT(ADDRESS(1,5+MOD(ROW()-2,COUNTA('Form Responses 1'!$1:$1)-4),,TRUE,"Form Responses 1")))</f>
        <v>Gedung Balai Arkiologi Lt.1 [Pantry]</v>
      </c>
      <c r="G462" s="68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Gedung Balai Arkiologi Lt.1</v>
      </c>
      <c r="I462" s="86" t="str">
        <f ca="1" t="shared" si="466"/>
        <v>Pantry</v>
      </c>
      <c r="J462" s="86" t="str">
        <f ca="1" t="shared" si="2"/>
        <v>CLEANING SERVICE</v>
      </c>
      <c r="K462" s="86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6" t="str">
        <f ca="1" t="shared" ref="O462:P462" si="478">IFERROR(AVERAGEIF(M:M,M462,$K:$K)," ")</f>
        <v> </v>
      </c>
      <c r="P462" s="86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5">
        <f ca="1" t="shared" si="0"/>
        <v>6</v>
      </c>
      <c r="F463" s="68" t="str">
        <f ca="1">IF(ISBLANK(A463)," ",INDIRECT(ADDRESS(1,5+MOD(ROW()-2,COUNTA('Form Responses 1'!$1:$1)-4),,TRUE,"Form Responses 1")))</f>
        <v>Gedung Balai Arkiologi Lt.1 [Toilet Pria / Wanita &amp; Disabilitas]</v>
      </c>
      <c r="G463" s="68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Gedung Balai Arkiologi Lt.1</v>
      </c>
      <c r="I463" s="86" t="str">
        <f ca="1" t="shared" si="466"/>
        <v>Toilet Pria / Wanita &amp; Disabilitas</v>
      </c>
      <c r="J463" s="86" t="str">
        <f ca="1" t="shared" si="2"/>
        <v>CLEANING SERVICE</v>
      </c>
      <c r="K463" s="86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6" t="str">
        <f ca="1" t="shared" ref="O463:P463" si="479">IFERROR(AVERAGEIF(M:M,M463,$K:$K)," ")</f>
        <v> </v>
      </c>
      <c r="P463" s="86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5">
        <f ca="1" t="shared" si="0"/>
        <v>6</v>
      </c>
      <c r="F464" s="68" t="str">
        <f ca="1">IF(ISBLANK(A464)," ",INDIRECT(ADDRESS(1,5+MOD(ROW()-2,COUNTA('Form Responses 1'!$1:$1)-4),,TRUE,"Form Responses 1")))</f>
        <v>Halaman [Taman ]</v>
      </c>
      <c r="G464" s="68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Halaman</v>
      </c>
      <c r="I464" s="86" t="str">
        <f ca="1" t="shared" si="466"/>
        <v>Taman </v>
      </c>
      <c r="J464" s="86" t="str">
        <f ca="1" t="shared" si="2"/>
        <v>CLEANING SERVICE</v>
      </c>
      <c r="K464" s="86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6" t="str">
        <f ca="1" t="shared" ref="O464:P464" si="480">IFERROR(AVERAGEIF(M:M,M464,$K:$K)," ")</f>
        <v> </v>
      </c>
      <c r="P464" s="86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5">
        <f ca="1" t="shared" si="0"/>
        <v>6</v>
      </c>
      <c r="F465" s="68" t="str">
        <f ca="1">IF(ISBLANK(A465)," ",INDIRECT(ADDRESS(1,5+MOD(ROW()-2,COUNTA('Form Responses 1'!$1:$1)-4),,TRUE,"Form Responses 1")))</f>
        <v>Halaman [Parkir Motor ]</v>
      </c>
      <c r="G465" s="68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Halaman</v>
      </c>
      <c r="I465" s="86" t="str">
        <f ca="1" t="shared" si="466"/>
        <v>Parkir Motor </v>
      </c>
      <c r="J465" s="86" t="str">
        <f ca="1" t="shared" si="2"/>
        <v>CLEANING SERVICE</v>
      </c>
      <c r="K465" s="86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6" t="str">
        <f ca="1" t="shared" ref="O465:P465" si="481">IFERROR(AVERAGEIF(M:M,M465,$K:$K)," ")</f>
        <v> </v>
      </c>
      <c r="P465" s="86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5">
        <f ca="1" t="shared" si="0"/>
        <v>6</v>
      </c>
      <c r="F466" s="68" t="str">
        <f ca="1">IF(ISBLANK(A466)," ",INDIRECT(ADDRESS(1,5+MOD(ROW()-2,COUNTA('Form Responses 1'!$1:$1)-4),,TRUE,"Form Responses 1")))</f>
        <v>Halaman [Parkir Mobil]</v>
      </c>
      <c r="G466" s="68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Halaman</v>
      </c>
      <c r="I466" s="86" t="str">
        <f ca="1" t="shared" si="466"/>
        <v>Parkir Mobil</v>
      </c>
      <c r="J466" s="86" t="str">
        <f ca="1" t="shared" si="2"/>
        <v>CLEANING SERVICE</v>
      </c>
      <c r="K466" s="86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6" t="str">
        <f ca="1" t="shared" ref="O466:P466" si="482">IFERROR(AVERAGEIF(M:M,M466,$K:$K)," ")</f>
        <v> </v>
      </c>
      <c r="P466" s="86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5">
        <f ca="1" t="shared" si="0"/>
        <v>6</v>
      </c>
      <c r="F467" s="68" t="str">
        <f ca="1">IF(ISBLANK(A467)," ",INDIRECT(ADDRESS(1,5+MOD(ROW()-2,COUNTA('Form Responses 1'!$1:$1)-4),,TRUE,"Form Responses 1")))</f>
        <v>Halaman [Halaman depan]</v>
      </c>
      <c r="G467" s="68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Halaman</v>
      </c>
      <c r="I467" s="86" t="str">
        <f ca="1" t="shared" si="466"/>
        <v>Halaman depan</v>
      </c>
      <c r="J467" s="86" t="str">
        <f ca="1" t="shared" si="2"/>
        <v>CLEANING SERVICE</v>
      </c>
      <c r="K467" s="86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6" t="str">
        <f ca="1" t="shared" ref="O467:P467" si="483">IFERROR(AVERAGEIF(M:M,M467,$K:$K)," ")</f>
        <v> </v>
      </c>
      <c r="P467" s="86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5">
        <f ca="1" t="shared" si="0"/>
        <v>6</v>
      </c>
      <c r="F468" s="68" t="str">
        <f ca="1">IF(ISBLANK(A468)," ",INDIRECT(ADDRESS(1,5+MOD(ROW()-2,COUNTA('Form Responses 1'!$1:$1)-4),,TRUE,"Form Responses 1")))</f>
        <v>Halaman [ samping dan belakang]</v>
      </c>
      <c r="G468" s="68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Halaman</v>
      </c>
      <c r="I468" s="86" t="str">
        <f ca="1" t="shared" si="466"/>
        <v> samping dan belakang</v>
      </c>
      <c r="J468" s="86" t="str">
        <f ca="1" t="shared" si="2"/>
        <v>CLEANING SERVICE</v>
      </c>
      <c r="K468" s="86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6" t="str">
        <f ca="1" t="shared" ref="O468:P468" si="484">IFERROR(AVERAGEIF(M:M,M468,$K:$K)," ")</f>
        <v> </v>
      </c>
      <c r="P468" s="86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5">
        <f ca="1" t="shared" si="0"/>
        <v>6</v>
      </c>
      <c r="F469" s="68" t="str">
        <f ca="1">IF(ISBLANK(A469)," ",INDIRECT(ADDRESS(1,5+MOD(ROW()-2,COUNTA('Form Responses 1'!$1:$1)-4),,TRUE,"Form Responses 1")))</f>
        <v>Halaman [TPS]</v>
      </c>
      <c r="G469" s="68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Halaman</v>
      </c>
      <c r="I469" s="86" t="str">
        <f ca="1" t="shared" si="466"/>
        <v>TPS</v>
      </c>
      <c r="J469" s="86" t="str">
        <f ca="1" t="shared" si="2"/>
        <v>CLEANING SERVICE</v>
      </c>
      <c r="K469" s="86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6" t="str">
        <f ca="1" t="shared" ref="O469:P469" si="485">IFERROR(AVERAGEIF(M:M,M469,$K:$K)," ")</f>
        <v> </v>
      </c>
      <c r="P469" s="86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5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Security</v>
      </c>
      <c r="I470" s="86" t="str">
        <f ca="1" t="shared" si="466"/>
        <v>Security Functions</v>
      </c>
      <c r="J470" s="86" t="str">
        <f ca="1" t="shared" si="2"/>
        <v>SECURITY SERVICE</v>
      </c>
      <c r="K470" s="86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6" t="str">
        <f ca="1" t="shared" ref="O470:P470" si="486">IFERROR(AVERAGEIF(M:M,M470,$K:$K)," ")</f>
        <v> </v>
      </c>
      <c r="P470" s="86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5">
        <f ca="1" t="shared" si="0"/>
        <v>6</v>
      </c>
      <c r="F471" s="68" t="str">
        <f ca="1">IF(ISBLANK(A471)," ",INDIRECT(ADDRESS(1,5+MOD(ROW()-2,COUNTA('Form Responses 1'!$1:$1)-4),,TRUE,"Form Responses 1")))</f>
        <v>Driver [Driving Safety]</v>
      </c>
      <c r="G471" s="68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Driver</v>
      </c>
      <c r="I471" s="86" t="str">
        <f ca="1" t="shared" si="466"/>
        <v>Driving Safety</v>
      </c>
      <c r="J471" s="86" t="str">
        <f ca="1" t="shared" si="2"/>
        <v>LABOR SERVICE</v>
      </c>
      <c r="K471" s="86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6" t="str">
        <f ca="1" t="shared" ref="O471:P471" si="487">IFERROR(AVERAGEIF(M:M,M471,$K:$K)," ")</f>
        <v> </v>
      </c>
      <c r="P471" s="86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5">
        <f ca="1" t="shared" si="0"/>
        <v>6</v>
      </c>
      <c r="F472" s="68" t="str">
        <f ca="1">IF(ISBLANK(A472)," ",INDIRECT(ADDRESS(1,5+MOD(ROW()-2,COUNTA('Form Responses 1'!$1:$1)-4),,TRUE,"Form Responses 1")))</f>
        <v>Driver [ Attendance]</v>
      </c>
      <c r="G472" s="68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Driver</v>
      </c>
      <c r="I472" s="86" t="str">
        <f ca="1" t="shared" si="466"/>
        <v> Attendance</v>
      </c>
      <c r="J472" s="86" t="str">
        <f ca="1" t="shared" si="2"/>
        <v>LABOR SERVICE</v>
      </c>
      <c r="K472" s="86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6" t="str">
        <f ca="1" t="shared" ref="O472:P472" si="488">IFERROR(AVERAGEIF(M:M,M472,$K:$K)," ")</f>
        <v> </v>
      </c>
      <c r="P472" s="86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5">
        <f ca="1" t="shared" si="0"/>
        <v>6</v>
      </c>
      <c r="F473" s="68" t="str">
        <f ca="1">IF(ISBLANK(A473)," ",INDIRECT(ADDRESS(1,5+MOD(ROW()-2,COUNTA('Form Responses 1'!$1:$1)-4),,TRUE,"Form Responses 1")))</f>
        <v>Mess [Garasi Kendaraan R4 &amp; R2]</v>
      </c>
      <c r="G473" s="68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Mess</v>
      </c>
      <c r="I473" s="86" t="str">
        <f ca="1" t="shared" si="466"/>
        <v>Garasi Kendaraan R4 &amp; R2</v>
      </c>
      <c r="J473" s="86" t="str">
        <f ca="1" t="shared" si="2"/>
        <v>CLEANING SERVICE</v>
      </c>
      <c r="K473" s="86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6" t="str">
        <f ca="1" t="shared" ref="O473:P473" si="489">IFERROR(AVERAGEIF(M:M,M473,$K:$K)," ")</f>
        <v> </v>
      </c>
      <c r="P473" s="86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5">
        <f ca="1" t="shared" si="0"/>
        <v>6</v>
      </c>
      <c r="F474" s="68" t="str">
        <f ca="1">IF(ISBLANK(A474)," ",INDIRECT(ADDRESS(1,5+MOD(ROW()-2,COUNTA('Form Responses 1'!$1:$1)-4),,TRUE,"Form Responses 1")))</f>
        <v>Mess [Teras Depan &amp; Belakang]</v>
      </c>
      <c r="G474" s="68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Mess</v>
      </c>
      <c r="I474" s="86" t="str">
        <f ca="1" t="shared" si="466"/>
        <v>Teras Depan &amp; Belakang</v>
      </c>
      <c r="J474" s="86" t="str">
        <f ca="1" t="shared" si="2"/>
        <v>CLEANING SERVICE</v>
      </c>
      <c r="K474" s="86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6" t="str">
        <f ca="1" t="shared" ref="O474:P474" si="490">IFERROR(AVERAGEIF(M:M,M474,$K:$K)," ")</f>
        <v> </v>
      </c>
      <c r="P474" s="86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5">
        <f ca="1" t="shared" si="0"/>
        <v>6</v>
      </c>
      <c r="F475" s="68" t="str">
        <f ca="1">IF(ISBLANK(A475)," ",INDIRECT(ADDRESS(1,5+MOD(ROW()-2,COUNTA('Form Responses 1'!$1:$1)-4),,TRUE,"Form Responses 1")))</f>
        <v>Mess [Ruang Tamu Utama]</v>
      </c>
      <c r="G475" s="68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Mess</v>
      </c>
      <c r="I475" s="86" t="str">
        <f ca="1" t="shared" si="466"/>
        <v>Ruang Tamu Utama</v>
      </c>
      <c r="J475" s="86" t="str">
        <f ca="1" t="shared" si="2"/>
        <v>CLEANING SERVICE</v>
      </c>
      <c r="K475" s="86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6" t="str">
        <f ca="1" t="shared" ref="O475:P475" si="491">IFERROR(AVERAGEIF(M:M,M475,$K:$K)," ")</f>
        <v> </v>
      </c>
      <c r="P475" s="86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5">
        <f ca="1" t="shared" si="0"/>
        <v>6</v>
      </c>
      <c r="F476" s="68" t="str">
        <f ca="1">IF(ISBLANK(A476)," ",INDIRECT(ADDRESS(1,5+MOD(ROW()-2,COUNTA('Form Responses 1'!$1:$1)-4),,TRUE,"Form Responses 1")))</f>
        <v>Mess [Kamar 1.2.3&amp;4]</v>
      </c>
      <c r="G476" s="68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Mess</v>
      </c>
      <c r="I476" s="86" t="str">
        <f ca="1" t="shared" si="466"/>
        <v>Kamar 1.2.3&amp;4</v>
      </c>
      <c r="J476" s="86" t="str">
        <f ca="1" t="shared" si="2"/>
        <v>CLEANING SERVICE</v>
      </c>
      <c r="K476" s="86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6" t="str">
        <f ca="1" t="shared" ref="O476:P476" si="492">IFERROR(AVERAGEIF(M:M,M476,$K:$K)," ")</f>
        <v> </v>
      </c>
      <c r="P476" s="86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5">
        <f ca="1" t="shared" si="0"/>
        <v>6</v>
      </c>
      <c r="F477" s="68" t="str">
        <f ca="1">IF(ISBLANK(A477)," ",INDIRECT(ADDRESS(1,5+MOD(ROW()-2,COUNTA('Form Responses 1'!$1:$1)-4),,TRUE,"Form Responses 1")))</f>
        <v>Mess [Dapur]</v>
      </c>
      <c r="G477" s="68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Mess</v>
      </c>
      <c r="I477" s="86" t="str">
        <f ca="1" t="shared" si="466"/>
        <v>Dapur</v>
      </c>
      <c r="J477" s="86" t="str">
        <f ca="1" t="shared" si="2"/>
        <v>CLEANING SERVICE</v>
      </c>
      <c r="K477" s="86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6" t="str">
        <f ca="1" t="shared" ref="O477:P477" si="493">IFERROR(AVERAGEIF(M:M,M477,$K:$K)," ")</f>
        <v> </v>
      </c>
      <c r="P477" s="86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5">
        <f ca="1" t="shared" si="0"/>
        <v>6</v>
      </c>
      <c r="F478" s="68" t="str">
        <f ca="1">IF(ISBLANK(A478)," ",INDIRECT(ADDRESS(1,5+MOD(ROW()-2,COUNTA('Form Responses 1'!$1:$1)-4),,TRUE,"Form Responses 1")))</f>
        <v>Mess [Toilet Pria / Wanita]</v>
      </c>
      <c r="G478" s="68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Mess</v>
      </c>
      <c r="I478" s="86" t="str">
        <f ca="1" t="shared" si="466"/>
        <v>Toilet Pria / Wanita</v>
      </c>
      <c r="J478" s="86" t="str">
        <f ca="1" t="shared" si="2"/>
        <v>CLEANING SERVICE</v>
      </c>
      <c r="K478" s="86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6" t="str">
        <f ca="1" t="shared" ref="O478:P478" si="494">IFERROR(AVERAGEIF(M:M,M478,$K:$K)," ")</f>
        <v> </v>
      </c>
      <c r="P478" s="86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5">
        <f ca="1" t="shared" si="0"/>
        <v>6</v>
      </c>
      <c r="F479" s="68" t="str">
        <f ca="1">IF(ISBLANK(A479)," ",INDIRECT(ADDRESS(1,5+MOD(ROW()-2,COUNTA('Form Responses 1'!$1:$1)-4),,TRUE,"Form Responses 1")))</f>
        <v>Gedung Balai Arkiologi Lt.2 [Koridor]</v>
      </c>
      <c r="G479" s="68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Gedung Balai Arkiologi Lt.2</v>
      </c>
      <c r="I479" s="86" t="str">
        <f ca="1" t="shared" si="466"/>
        <v>Koridor</v>
      </c>
      <c r="J479" s="86" t="str">
        <f ca="1" t="shared" si="2"/>
        <v>CLEANING SERVICE</v>
      </c>
      <c r="K479" s="86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6" t="str">
        <f ca="1" t="shared" ref="O479:P479" si="495">IFERROR(AVERAGEIF(M:M,M479,$K:$K)," ")</f>
        <v> </v>
      </c>
      <c r="P479" s="86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5">
        <f ca="1" t="shared" si="0"/>
        <v>6</v>
      </c>
      <c r="F480" s="68" t="str">
        <f ca="1">IF(ISBLANK(A480)," ",INDIRECT(ADDRESS(1,5+MOD(ROW()-2,COUNTA('Form Responses 1'!$1:$1)-4),,TRUE,"Form Responses 1")))</f>
        <v>Gedung Balai Arkiologi Lt.2 [Meeting Room ]</v>
      </c>
      <c r="G480" s="68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Gedung Balai Arkiologi Lt.2</v>
      </c>
      <c r="I480" s="86" t="str">
        <f ca="1" t="shared" si="466"/>
        <v>Meeting Room </v>
      </c>
      <c r="J480" s="86" t="str">
        <f ca="1" t="shared" si="2"/>
        <v>CLEANING SERVICE</v>
      </c>
      <c r="K480" s="86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6" t="str">
        <f ca="1" t="shared" ref="O480:P480" si="496">IFERROR(AVERAGEIF(M:M,M480,$K:$K)," ")</f>
        <v> </v>
      </c>
      <c r="P480" s="86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5">
        <f ca="1" t="shared" si="0"/>
        <v>6</v>
      </c>
      <c r="F481" s="68" t="str">
        <f ca="1">IF(ISBLANK(A481)," ",INDIRECT(ADDRESS(1,5+MOD(ROW()-2,COUNTA('Form Responses 1'!$1:$1)-4),,TRUE,"Form Responses 1")))</f>
        <v>Gedung Balai Arkiologi Lt.2 [R. Kepala]</v>
      </c>
      <c r="G481" s="68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Gedung Balai Arkiologi Lt.2</v>
      </c>
      <c r="I481" s="86" t="str">
        <f ca="1" t="shared" si="466"/>
        <v>R. Kepala</v>
      </c>
      <c r="J481" s="86" t="str">
        <f ca="1" t="shared" si="2"/>
        <v>CLEANING SERVICE</v>
      </c>
      <c r="K481" s="86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6" t="str">
        <f ca="1" t="shared" ref="O481:P481" si="497">IFERROR(AVERAGEIF(M:M,M481,$K:$K)," ")</f>
        <v> </v>
      </c>
      <c r="P481" s="86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5">
        <f ca="1" t="shared" si="0"/>
        <v>6</v>
      </c>
      <c r="F482" s="68" t="str">
        <f ca="1">IF(ISBLANK(A482)," ",INDIRECT(ADDRESS(1,5+MOD(ROW()-2,COUNTA('Form Responses 1'!$1:$1)-4),,TRUE,"Form Responses 1")))</f>
        <v>Gedung Balai Arkiologi Lt.2 [R. 1-5]</v>
      </c>
      <c r="G482" s="68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Gedung Balai Arkiologi Lt.2</v>
      </c>
      <c r="I482" s="86" t="str">
        <f ca="1" t="shared" si="466"/>
        <v>R. 1-5</v>
      </c>
      <c r="J482" s="86" t="str">
        <f ca="1" t="shared" si="2"/>
        <v>CLEANING SERVICE</v>
      </c>
      <c r="K482" s="86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6" t="str">
        <f ca="1" t="shared" ref="O482:P482" si="498">IFERROR(AVERAGEIF(M:M,M482,$K:$K)," ")</f>
        <v> </v>
      </c>
      <c r="P482" s="86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5">
        <f ca="1" t="shared" si="0"/>
        <v>6</v>
      </c>
      <c r="F483" s="68" t="str">
        <f ca="1">IF(ISBLANK(A483)," ",INDIRECT(ADDRESS(1,5+MOD(ROW()-2,COUNTA('Form Responses 1'!$1:$1)-4),,TRUE,"Form Responses 1")))</f>
        <v>Gedung Balai Arkiologi Lt.2 [Tangga Penghubung LT1-2]</v>
      </c>
      <c r="G483" s="68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Gedung Balai Arkiologi Lt.2</v>
      </c>
      <c r="I483" s="86" t="str">
        <f ca="1" t="shared" si="466"/>
        <v>Tangga Penghubung LT1-2</v>
      </c>
      <c r="J483" s="86" t="str">
        <f ca="1" t="shared" si="2"/>
        <v>CLEANING SERVICE</v>
      </c>
      <c r="K483" s="86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6" t="str">
        <f ca="1" t="shared" ref="O483:P483" si="499">IFERROR(AVERAGEIF(M:M,M483,$K:$K)," ")</f>
        <v> </v>
      </c>
      <c r="P483" s="86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5">
        <f ca="1" t="shared" si="0"/>
        <v>6</v>
      </c>
      <c r="F484" s="68" t="str">
        <f ca="1">IF(ISBLANK(A484)," ",INDIRECT(ADDRESS(1,5+MOD(ROW()-2,COUNTA('Form Responses 1'!$1:$1)-4),,TRUE,"Form Responses 1")))</f>
        <v>Gedung Balai Arkiologi Lt.2 [Toilet Pria / Wanita &amp; Disabilitas]</v>
      </c>
      <c r="G484" s="68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Gedung Balai Arkiologi Lt.2</v>
      </c>
      <c r="I484" s="86" t="str">
        <f ca="1" t="shared" si="466"/>
        <v>Toilet Pria / Wanita &amp; Disabilitas</v>
      </c>
      <c r="J484" s="86" t="str">
        <f ca="1" t="shared" si="2"/>
        <v>CLEANING SERVICE</v>
      </c>
      <c r="K484" s="86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6" t="str">
        <f ca="1" t="shared" ref="O484:P484" si="500">IFERROR(AVERAGEIF(M:M,M484,$K:$K)," ")</f>
        <v> </v>
      </c>
      <c r="P484" s="86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5">
        <f ca="1" t="shared" si="0"/>
        <v>6</v>
      </c>
      <c r="F485" s="68" t="str">
        <f ca="1">IF(ISBLANK(A485)," ",INDIRECT(ADDRESS(1,5+MOD(ROW()-2,COUNTA('Form Responses 1'!$1:$1)-4),,TRUE,"Form Responses 1")))</f>
        <v>Gedung Balai Arkiologi Lt.1 [Lobby Utama]</v>
      </c>
      <c r="G485" s="68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Gedung Balai Arkiologi Lt.1</v>
      </c>
      <c r="I485" s="86" t="str">
        <f ca="1" t="shared" si="466"/>
        <v>Lobby Utama</v>
      </c>
      <c r="J485" s="86" t="str">
        <f ca="1" t="shared" si="2"/>
        <v>CLEANING SERVICE</v>
      </c>
      <c r="K485" s="86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6" t="str">
        <f ca="1" t="shared" ref="O485:P485" si="501">IFERROR(AVERAGEIF(M:M,M485,$K:$K)," ")</f>
        <v> </v>
      </c>
      <c r="P485" s="86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5">
        <f ca="1" t="shared" si="0"/>
        <v>6</v>
      </c>
      <c r="F486" s="68" t="str">
        <f ca="1">IF(ISBLANK(A486)," ",INDIRECT(ADDRESS(1,5+MOD(ROW()-2,COUNTA('Form Responses 1'!$1:$1)-4),,TRUE,"Form Responses 1")))</f>
        <v>Gedung Balai Arkiologi Lt.1 [Koridor]</v>
      </c>
      <c r="G486" s="68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Gedung Balai Arkiologi Lt.1</v>
      </c>
      <c r="I486" s="86" t="str">
        <f ca="1" t="shared" si="466"/>
        <v>Koridor</v>
      </c>
      <c r="J486" s="86" t="str">
        <f ca="1" t="shared" si="2"/>
        <v>CLEANING SERVICE</v>
      </c>
      <c r="K486" s="86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6" t="str">
        <f ca="1" t="shared" ref="O486:P486" si="502">IFERROR(AVERAGEIF(M:M,M486,$K:$K)," ")</f>
        <v> </v>
      </c>
      <c r="P486" s="86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5">
        <f ca="1" t="shared" si="0"/>
        <v>6</v>
      </c>
      <c r="F487" s="68" t="str">
        <f ca="1">IF(ISBLANK(A487)," ",INDIRECT(ADDRESS(1,5+MOD(ROW()-2,COUNTA('Form Responses 1'!$1:$1)-4),,TRUE,"Form Responses 1")))</f>
        <v>Gedung Balai Arkiologi Lt.1 [Meeting Room ]</v>
      </c>
      <c r="G487" s="68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Gedung Balai Arkiologi Lt.1</v>
      </c>
      <c r="I487" s="86" t="str">
        <f ca="1" t="shared" si="466"/>
        <v>Meeting Room </v>
      </c>
      <c r="J487" s="86" t="str">
        <f ca="1" t="shared" si="2"/>
        <v>CLEANING SERVICE</v>
      </c>
      <c r="K487" s="86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6" t="str">
        <f ca="1" t="shared" ref="O487:P487" si="503">IFERROR(AVERAGEIF(M:M,M487,$K:$K)," ")</f>
        <v> </v>
      </c>
      <c r="P487" s="86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5">
        <f ca="1" t="shared" si="0"/>
        <v>6</v>
      </c>
      <c r="F488" s="68" t="str">
        <f ca="1">IF(ISBLANK(A488)," ",INDIRECT(ADDRESS(1,5+MOD(ROW()-2,COUNTA('Form Responses 1'!$1:$1)-4),,TRUE,"Form Responses 1")))</f>
        <v>Gedung Balai Arkiologi Lt.1 [R. Staf TU]</v>
      </c>
      <c r="G488" s="68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Gedung Balai Arkiologi Lt.1</v>
      </c>
      <c r="I488" s="86" t="str">
        <f ca="1" t="shared" si="466"/>
        <v>R. Staf TU</v>
      </c>
      <c r="J488" s="86" t="str">
        <f ca="1" t="shared" si="2"/>
        <v>CLEANING SERVICE</v>
      </c>
      <c r="K488" s="86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6" t="str">
        <f ca="1" t="shared" ref="O488:P488" si="504">IFERROR(AVERAGEIF(M:M,M488,$K:$K)," ")</f>
        <v> </v>
      </c>
      <c r="P488" s="86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5">
        <f ca="1" t="shared" si="0"/>
        <v>6</v>
      </c>
      <c r="F489" s="68" t="str">
        <f ca="1">IF(ISBLANK(A489)," ",INDIRECT(ADDRESS(1,5+MOD(ROW()-2,COUNTA('Form Responses 1'!$1:$1)-4),,TRUE,"Form Responses 1")))</f>
        <v>Gedung Balai Arkiologi Lt.1 [R. Kasubag TU]</v>
      </c>
      <c r="G489" s="68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Gedung Balai Arkiologi Lt.1</v>
      </c>
      <c r="I489" s="86" t="str">
        <f ca="1" t="shared" si="466"/>
        <v>R. Kasubag TU</v>
      </c>
      <c r="J489" s="86" t="str">
        <f ca="1" t="shared" si="2"/>
        <v>CLEANING SERVICE</v>
      </c>
      <c r="K489" s="86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6" t="str">
        <f ca="1" t="shared" ref="O489:P489" si="505">IFERROR(AVERAGEIF(M:M,M489,$K:$K)," ")</f>
        <v> </v>
      </c>
      <c r="P489" s="86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5">
        <f ca="1" t="shared" si="0"/>
        <v>6</v>
      </c>
      <c r="F490" s="68" t="str">
        <f ca="1">IF(ISBLANK(A490)," ",INDIRECT(ADDRESS(1,5+MOD(ROW()-2,COUNTA('Form Responses 1'!$1:$1)-4),,TRUE,"Form Responses 1")))</f>
        <v>Gedung Balai Arkiologi Lt.1 [R. Arsib]</v>
      </c>
      <c r="G490" s="68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Gedung Balai Arkiologi Lt.1</v>
      </c>
      <c r="I490" s="86" t="str">
        <f ca="1" t="shared" si="466"/>
        <v>R. Arsib</v>
      </c>
      <c r="J490" s="86" t="str">
        <f ca="1" t="shared" si="2"/>
        <v>CLEANING SERVICE</v>
      </c>
      <c r="K490" s="86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6" t="str">
        <f ca="1" t="shared" ref="O490:P490" si="506">IFERROR(AVERAGEIF(M:M,M490,$K:$K)," ")</f>
        <v> </v>
      </c>
      <c r="P490" s="86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5">
        <f ca="1" t="shared" si="0"/>
        <v>6</v>
      </c>
      <c r="F491" s="68" t="str">
        <f ca="1">IF(ISBLANK(A491)," ",INDIRECT(ADDRESS(1,5+MOD(ROW()-2,COUNTA('Form Responses 1'!$1:$1)-4),,TRUE,"Form Responses 1")))</f>
        <v>Gedung Balai Arkiologi Lt.1 [R. Arsib Keuangan]</v>
      </c>
      <c r="G491" s="68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Gedung Balai Arkiologi Lt.1</v>
      </c>
      <c r="I491" s="86" t="str">
        <f ca="1" t="shared" si="466"/>
        <v>R. Arsib Keuangan</v>
      </c>
      <c r="J491" s="86" t="str">
        <f ca="1" t="shared" si="2"/>
        <v>CLEANING SERVICE</v>
      </c>
      <c r="K491" s="86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6" t="str">
        <f ca="1" t="shared" ref="O491:P491" si="507">IFERROR(AVERAGEIF(M:M,M491,$K:$K)," ")</f>
        <v> </v>
      </c>
      <c r="P491" s="86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5">
        <f ca="1" t="shared" si="0"/>
        <v>6</v>
      </c>
      <c r="F492" s="68" t="str">
        <f ca="1">IF(ISBLANK(A492)," ",INDIRECT(ADDRESS(1,5+MOD(ROW()-2,COUNTA('Form Responses 1'!$1:$1)-4),,TRUE,"Form Responses 1")))</f>
        <v>Gedung Balai Arkiologi Lt.1 [R. Bendahara]</v>
      </c>
      <c r="G492" s="68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Gedung Balai Arkiologi Lt.1</v>
      </c>
      <c r="I492" s="86" t="str">
        <f ca="1" t="shared" si="466"/>
        <v>R. Bendahara</v>
      </c>
      <c r="J492" s="86" t="str">
        <f ca="1" t="shared" si="2"/>
        <v>CLEANING SERVICE</v>
      </c>
      <c r="K492" s="86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6" t="str">
        <f ca="1" t="shared" ref="O492:P492" si="508">IFERROR(AVERAGEIF(M:M,M492,$K:$K)," ")</f>
        <v> </v>
      </c>
      <c r="P492" s="86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5">
        <f ca="1" t="shared" si="0"/>
        <v>6</v>
      </c>
      <c r="F493" s="68" t="str">
        <f ca="1">IF(ISBLANK(A493)," ",INDIRECT(ADDRESS(1,5+MOD(ROW()-2,COUNTA('Form Responses 1'!$1:$1)-4),,TRUE,"Form Responses 1")))</f>
        <v>Gedung Balai Arkiologi Lt.1 [R. Perpustakaan]</v>
      </c>
      <c r="G493" s="68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Gedung Balai Arkiologi Lt.1</v>
      </c>
      <c r="I493" s="86" t="str">
        <f ca="1" t="shared" si="466"/>
        <v>R. Perpustakaan</v>
      </c>
      <c r="J493" s="86" t="str">
        <f ca="1" t="shared" si="2"/>
        <v>CLEANING SERVICE</v>
      </c>
      <c r="K493" s="86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6" t="str">
        <f ca="1" t="shared" ref="O493:P493" si="509">IFERROR(AVERAGEIF(M:M,M493,$K:$K)," ")</f>
        <v> </v>
      </c>
      <c r="P493" s="86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5">
        <f ca="1" t="shared" si="0"/>
        <v>6</v>
      </c>
      <c r="F494" s="68" t="str">
        <f ca="1">IF(ISBLANK(A494)," ",INDIRECT(ADDRESS(1,5+MOD(ROW()-2,COUNTA('Form Responses 1'!$1:$1)-4),,TRUE,"Form Responses 1")))</f>
        <v>Gedung Balai Arkiologi Lt.1 [R. Laktasi &amp; Daicare]</v>
      </c>
      <c r="G494" s="68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Gedung Balai Arkiologi Lt.1</v>
      </c>
      <c r="I494" s="86" t="str">
        <f ca="1" t="shared" si="466"/>
        <v>R. Laktasi &amp; Daicare</v>
      </c>
      <c r="J494" s="86" t="str">
        <f ca="1" t="shared" si="2"/>
        <v>CLEANING SERVICE</v>
      </c>
      <c r="K494" s="86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6" t="str">
        <f ca="1" t="shared" ref="O494:P494" si="510">IFERROR(AVERAGEIF(M:M,M494,$K:$K)," ")</f>
        <v> </v>
      </c>
      <c r="P494" s="86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5">
        <f ca="1" t="shared" si="0"/>
        <v>6</v>
      </c>
      <c r="F495" s="68" t="str">
        <f ca="1">IF(ISBLANK(A495)," ",INDIRECT(ADDRESS(1,5+MOD(ROW()-2,COUNTA('Form Responses 1'!$1:$1)-4),,TRUE,"Form Responses 1")))</f>
        <v>Gedung Balai Arkiologi Lt.1 [R. Artepak]</v>
      </c>
      <c r="G495" s="68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Gedung Balai Arkiologi Lt.1</v>
      </c>
      <c r="I495" s="86" t="str">
        <f ca="1" t="shared" si="466"/>
        <v>R. Artepak</v>
      </c>
      <c r="J495" s="86" t="str">
        <f ca="1" t="shared" si="2"/>
        <v>CLEANING SERVICE</v>
      </c>
      <c r="K495" s="86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6" t="str">
        <f ca="1" t="shared" ref="O495:P495" si="511">IFERROR(AVERAGEIF(M:M,M495,$K:$K)," ")</f>
        <v> </v>
      </c>
      <c r="P495" s="86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5">
        <f ca="1" t="shared" si="0"/>
        <v>6</v>
      </c>
      <c r="F496" s="68" t="str">
        <f ca="1">IF(ISBLANK(A496)," ",INDIRECT(ADDRESS(1,5+MOD(ROW()-2,COUNTA('Form Responses 1'!$1:$1)-4),,TRUE,"Form Responses 1")))</f>
        <v>Gedung Balai Arkiologi Lt.1 [R. Lap / Analis]</v>
      </c>
      <c r="G496" s="68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Gedung Balai Arkiologi Lt.1</v>
      </c>
      <c r="I496" s="86" t="str">
        <f ca="1" t="shared" si="466"/>
        <v>R. Lap / Analis</v>
      </c>
      <c r="J496" s="86" t="str">
        <f ca="1" t="shared" si="2"/>
        <v>CLEANING SERVICE</v>
      </c>
      <c r="K496" s="86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6" t="str">
        <f ca="1" t="shared" ref="O496:P496" si="512">IFERROR(AVERAGEIF(M:M,M496,$K:$K)," ")</f>
        <v> </v>
      </c>
      <c r="P496" s="86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5">
        <f ca="1" t="shared" si="0"/>
        <v>6</v>
      </c>
      <c r="F497" s="68" t="str">
        <f ca="1">IF(ISBLANK(A497)," ",INDIRECT(ADDRESS(1,5+MOD(ROW()-2,COUNTA('Form Responses 1'!$1:$1)-4),,TRUE,"Form Responses 1")))</f>
        <v>Gedung Balai Arkiologi Lt.1 [Mushollah]</v>
      </c>
      <c r="G497" s="68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Gedung Balai Arkiologi Lt.1</v>
      </c>
      <c r="I497" s="86" t="str">
        <f ca="1" t="shared" si="466"/>
        <v>Mushollah</v>
      </c>
      <c r="J497" s="86" t="str">
        <f ca="1" t="shared" si="2"/>
        <v>CLEANING SERVICE</v>
      </c>
      <c r="K497" s="86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6" t="str">
        <f ca="1" t="shared" ref="O497:P497" si="513">IFERROR(AVERAGEIF(M:M,M497,$K:$K)," ")</f>
        <v> </v>
      </c>
      <c r="P497" s="86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5">
        <f ca="1" t="shared" si="0"/>
        <v>6</v>
      </c>
      <c r="F498" s="68" t="str">
        <f ca="1">IF(ISBLANK(A498)," ",INDIRECT(ADDRESS(1,5+MOD(ROW()-2,COUNTA('Form Responses 1'!$1:$1)-4),,TRUE,"Form Responses 1")))</f>
        <v>Gedung Balai Arkiologi Lt.1 [Pantry]</v>
      </c>
      <c r="G498" s="68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Gedung Balai Arkiologi Lt.1</v>
      </c>
      <c r="I498" s="86" t="str">
        <f ca="1" t="shared" si="466"/>
        <v>Pantry</v>
      </c>
      <c r="J498" s="86" t="str">
        <f ca="1" t="shared" si="2"/>
        <v>CLEANING SERVICE</v>
      </c>
      <c r="K498" s="86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6" t="str">
        <f ca="1" t="shared" ref="O498:P498" si="514">IFERROR(AVERAGEIF(M:M,M498,$K:$K)," ")</f>
        <v> </v>
      </c>
      <c r="P498" s="86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5">
        <f ca="1" t="shared" si="0"/>
        <v>6</v>
      </c>
      <c r="F499" s="68" t="str">
        <f ca="1">IF(ISBLANK(A499)," ",INDIRECT(ADDRESS(1,5+MOD(ROW()-2,COUNTA('Form Responses 1'!$1:$1)-4),,TRUE,"Form Responses 1")))</f>
        <v>Gedung Balai Arkiologi Lt.1 [Toilet Pria / Wanita &amp; Disabilitas]</v>
      </c>
      <c r="G499" s="68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Gedung Balai Arkiologi Lt.1</v>
      </c>
      <c r="I499" s="86" t="str">
        <f ca="1" t="shared" si="466"/>
        <v>Toilet Pria / Wanita &amp; Disabilitas</v>
      </c>
      <c r="J499" s="86" t="str">
        <f ca="1" t="shared" si="2"/>
        <v>CLEANING SERVICE</v>
      </c>
      <c r="K499" s="86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6" t="str">
        <f ca="1" t="shared" ref="O499:P499" si="515">IFERROR(AVERAGEIF(M:M,M499,$K:$K)," ")</f>
        <v> </v>
      </c>
      <c r="P499" s="86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5">
        <f ca="1" t="shared" si="0"/>
        <v>6</v>
      </c>
      <c r="F500" s="68" t="str">
        <f ca="1">IF(ISBLANK(A500)," ",INDIRECT(ADDRESS(1,5+MOD(ROW()-2,COUNTA('Form Responses 1'!$1:$1)-4),,TRUE,"Form Responses 1")))</f>
        <v>Halaman [Taman ]</v>
      </c>
      <c r="G500" s="68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Halaman</v>
      </c>
      <c r="I500" s="86" t="str">
        <f ca="1" t="shared" si="466"/>
        <v>Taman </v>
      </c>
      <c r="J500" s="86" t="str">
        <f ca="1" t="shared" si="2"/>
        <v>CLEANING SERVICE</v>
      </c>
      <c r="K500" s="86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6" t="str">
        <f ca="1" t="shared" ref="O500:P500" si="516">IFERROR(AVERAGEIF(M:M,M500,$K:$K)," ")</f>
        <v> </v>
      </c>
      <c r="P500" s="86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5">
        <f ca="1" t="shared" si="0"/>
        <v>6</v>
      </c>
      <c r="F501" s="68" t="str">
        <f ca="1">IF(ISBLANK(A501)," ",INDIRECT(ADDRESS(1,5+MOD(ROW()-2,COUNTA('Form Responses 1'!$1:$1)-4),,TRUE,"Form Responses 1")))</f>
        <v>Halaman [Parkir Motor ]</v>
      </c>
      <c r="G501" s="68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Halaman</v>
      </c>
      <c r="I501" s="86" t="str">
        <f ca="1" t="shared" si="466"/>
        <v>Parkir Motor </v>
      </c>
      <c r="J501" s="86" t="str">
        <f ca="1" t="shared" si="2"/>
        <v>CLEANING SERVICE</v>
      </c>
      <c r="K501" s="86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6" t="str">
        <f ca="1" t="shared" ref="O501:P501" si="517">IFERROR(AVERAGEIF(M:M,M501,$K:$K)," ")</f>
        <v> </v>
      </c>
      <c r="P501" s="86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5">
        <f ca="1" t="shared" si="0"/>
        <v>6</v>
      </c>
      <c r="F502" s="68" t="str">
        <f ca="1">IF(ISBLANK(A502)," ",INDIRECT(ADDRESS(1,5+MOD(ROW()-2,COUNTA('Form Responses 1'!$1:$1)-4),,TRUE,"Form Responses 1")))</f>
        <v>Halaman [Parkir Mobil]</v>
      </c>
      <c r="G502" s="68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Halaman</v>
      </c>
      <c r="I502" s="86" t="str">
        <f ca="1" t="shared" si="466"/>
        <v>Parkir Mobil</v>
      </c>
      <c r="J502" s="86" t="str">
        <f ca="1" t="shared" si="2"/>
        <v>CLEANING SERVICE</v>
      </c>
      <c r="K502" s="86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6" t="str">
        <f ca="1" t="shared" ref="O502:P502" si="518">IFERROR(AVERAGEIF(M:M,M502,$K:$K)," ")</f>
        <v> </v>
      </c>
      <c r="P502" s="86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5">
        <f ca="1" t="shared" si="0"/>
        <v>6</v>
      </c>
      <c r="F503" s="68" t="str">
        <f ca="1">IF(ISBLANK(A503)," ",INDIRECT(ADDRESS(1,5+MOD(ROW()-2,COUNTA('Form Responses 1'!$1:$1)-4),,TRUE,"Form Responses 1")))</f>
        <v>Halaman [Halaman depan]</v>
      </c>
      <c r="G503" s="68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Halaman</v>
      </c>
      <c r="I503" s="86" t="str">
        <f ca="1" t="shared" si="466"/>
        <v>Halaman depan</v>
      </c>
      <c r="J503" s="86" t="str">
        <f ca="1" t="shared" si="2"/>
        <v>CLEANING SERVICE</v>
      </c>
      <c r="K503" s="86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6" t="str">
        <f ca="1" t="shared" ref="O503:P503" si="519">IFERROR(AVERAGEIF(M:M,M503,$K:$K)," ")</f>
        <v> </v>
      </c>
      <c r="P503" s="86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5">
        <f ca="1" t="shared" si="0"/>
        <v>6</v>
      </c>
      <c r="F504" s="68" t="str">
        <f ca="1">IF(ISBLANK(A504)," ",INDIRECT(ADDRESS(1,5+MOD(ROW()-2,COUNTA('Form Responses 1'!$1:$1)-4),,TRUE,"Form Responses 1")))</f>
        <v>Halaman [ samping dan belakang]</v>
      </c>
      <c r="G504" s="68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Halaman</v>
      </c>
      <c r="I504" s="86" t="str">
        <f ca="1" t="shared" si="466"/>
        <v> samping dan belakang</v>
      </c>
      <c r="J504" s="86" t="str">
        <f ca="1" t="shared" si="2"/>
        <v>CLEANING SERVICE</v>
      </c>
      <c r="K504" s="86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6" t="str">
        <f ca="1" t="shared" ref="O504:P504" si="520">IFERROR(AVERAGEIF(M:M,M504,$K:$K)," ")</f>
        <v> </v>
      </c>
      <c r="P504" s="86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5">
        <f ca="1" t="shared" si="0"/>
        <v>6</v>
      </c>
      <c r="F505" s="68" t="str">
        <f ca="1">IF(ISBLANK(A505)," ",INDIRECT(ADDRESS(1,5+MOD(ROW()-2,COUNTA('Form Responses 1'!$1:$1)-4),,TRUE,"Form Responses 1")))</f>
        <v>Halaman [TPS]</v>
      </c>
      <c r="G505" s="68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Halaman</v>
      </c>
      <c r="I505" s="86" t="str">
        <f ca="1" t="shared" si="466"/>
        <v>TPS</v>
      </c>
      <c r="J505" s="86" t="str">
        <f ca="1" t="shared" si="2"/>
        <v>CLEANING SERVICE</v>
      </c>
      <c r="K505" s="86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6" t="str">
        <f ca="1" t="shared" ref="O505:P505" si="521">IFERROR(AVERAGEIF(M:M,M505,$K:$K)," ")</f>
        <v> </v>
      </c>
      <c r="P505" s="86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5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Security</v>
      </c>
      <c r="I506" s="86" t="str">
        <f ca="1" t="shared" si="466"/>
        <v>Security Functions</v>
      </c>
      <c r="J506" s="86" t="str">
        <f ca="1" t="shared" si="2"/>
        <v>SECURITY SERVICE</v>
      </c>
      <c r="K506" s="86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6" t="str">
        <f ca="1" t="shared" ref="O506:P506" si="522">IFERROR(AVERAGEIF(M:M,M506,$K:$K)," ")</f>
        <v> </v>
      </c>
      <c r="P506" s="86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5">
        <f ca="1" t="shared" si="0"/>
        <v>6</v>
      </c>
      <c r="F507" s="68" t="str">
        <f ca="1">IF(ISBLANK(A507)," ",INDIRECT(ADDRESS(1,5+MOD(ROW()-2,COUNTA('Form Responses 1'!$1:$1)-4),,TRUE,"Form Responses 1")))</f>
        <v>Driver [Driving Safety]</v>
      </c>
      <c r="G507" s="68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Driver</v>
      </c>
      <c r="I507" s="86" t="str">
        <f ca="1" t="shared" si="466"/>
        <v>Driving Safety</v>
      </c>
      <c r="J507" s="86" t="str">
        <f ca="1" t="shared" si="2"/>
        <v>LABOR SERVICE</v>
      </c>
      <c r="K507" s="86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6" t="str">
        <f ca="1" t="shared" ref="O507:P507" si="523">IFERROR(AVERAGEIF(M:M,M507,$K:$K)," ")</f>
        <v> </v>
      </c>
      <c r="P507" s="86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5">
        <f ca="1" t="shared" si="0"/>
        <v>6</v>
      </c>
      <c r="F508" s="68" t="str">
        <f ca="1">IF(ISBLANK(A508)," ",INDIRECT(ADDRESS(1,5+MOD(ROW()-2,COUNTA('Form Responses 1'!$1:$1)-4),,TRUE,"Form Responses 1")))</f>
        <v>Driver [ Attendance]</v>
      </c>
      <c r="G508" s="68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Driver</v>
      </c>
      <c r="I508" s="86" t="str">
        <f ca="1" t="shared" si="466"/>
        <v> Attendance</v>
      </c>
      <c r="J508" s="86" t="str">
        <f ca="1" t="shared" si="2"/>
        <v>LABOR SERVICE</v>
      </c>
      <c r="K508" s="86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6" t="str">
        <f ca="1" t="shared" ref="O508:P508" si="524">IFERROR(AVERAGEIF(M:M,M508,$K:$K)," ")</f>
        <v> </v>
      </c>
      <c r="P508" s="86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5">
        <f ca="1" t="shared" si="0"/>
        <v>6</v>
      </c>
      <c r="F509" s="68" t="str">
        <f ca="1">IF(ISBLANK(A509)," ",INDIRECT(ADDRESS(1,5+MOD(ROW()-2,COUNTA('Form Responses 1'!$1:$1)-4),,TRUE,"Form Responses 1")))</f>
        <v>Mess [Garasi Kendaraan R4 &amp; R2]</v>
      </c>
      <c r="G509" s="68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Mess</v>
      </c>
      <c r="I509" s="86" t="str">
        <f ca="1" t="shared" si="466"/>
        <v>Garasi Kendaraan R4 &amp; R2</v>
      </c>
      <c r="J509" s="86" t="str">
        <f ca="1" t="shared" si="2"/>
        <v>CLEANING SERVICE</v>
      </c>
      <c r="K509" s="86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6" t="str">
        <f ca="1" t="shared" ref="O509:P509" si="525">IFERROR(AVERAGEIF(M:M,M509,$K:$K)," ")</f>
        <v> </v>
      </c>
      <c r="P509" s="86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5">
        <f ca="1" t="shared" si="0"/>
        <v>6</v>
      </c>
      <c r="F510" s="68" t="str">
        <f ca="1">IF(ISBLANK(A510)," ",INDIRECT(ADDRESS(1,5+MOD(ROW()-2,COUNTA('Form Responses 1'!$1:$1)-4),,TRUE,"Form Responses 1")))</f>
        <v>Mess [Teras Depan &amp; Belakang]</v>
      </c>
      <c r="G510" s="68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Mess</v>
      </c>
      <c r="I510" s="86" t="str">
        <f ca="1" t="shared" si="466"/>
        <v>Teras Depan &amp; Belakang</v>
      </c>
      <c r="J510" s="86" t="str">
        <f ca="1" t="shared" si="2"/>
        <v>CLEANING SERVICE</v>
      </c>
      <c r="K510" s="86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6" t="str">
        <f ca="1" t="shared" ref="O510:P510" si="526">IFERROR(AVERAGEIF(M:M,M510,$K:$K)," ")</f>
        <v> </v>
      </c>
      <c r="P510" s="86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5">
        <f ca="1" t="shared" si="0"/>
        <v>6</v>
      </c>
      <c r="F511" s="68" t="str">
        <f ca="1">IF(ISBLANK(A511)," ",INDIRECT(ADDRESS(1,5+MOD(ROW()-2,COUNTA('Form Responses 1'!$1:$1)-4),,TRUE,"Form Responses 1")))</f>
        <v>Mess [Ruang Tamu Utama]</v>
      </c>
      <c r="G511" s="68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Mess</v>
      </c>
      <c r="I511" s="86" t="str">
        <f ca="1" t="shared" si="466"/>
        <v>Ruang Tamu Utama</v>
      </c>
      <c r="J511" s="86" t="str">
        <f ca="1" t="shared" si="2"/>
        <v>CLEANING SERVICE</v>
      </c>
      <c r="K511" s="86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6" t="str">
        <f ca="1" t="shared" ref="O511:P511" si="527">IFERROR(AVERAGEIF(M:M,M511,$K:$K)," ")</f>
        <v> </v>
      </c>
      <c r="P511" s="86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5">
        <f ca="1" t="shared" si="0"/>
        <v>6</v>
      </c>
      <c r="F512" s="68" t="str">
        <f ca="1">IF(ISBLANK(A512)," ",INDIRECT(ADDRESS(1,5+MOD(ROW()-2,COUNTA('Form Responses 1'!$1:$1)-4),,TRUE,"Form Responses 1")))</f>
        <v>Mess [Kamar 1.2.3&amp;4]</v>
      </c>
      <c r="G512" s="68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Mess</v>
      </c>
      <c r="I512" s="86" t="str">
        <f ca="1" t="shared" si="466"/>
        <v>Kamar 1.2.3&amp;4</v>
      </c>
      <c r="J512" s="86" t="str">
        <f ca="1" t="shared" si="2"/>
        <v>CLEANING SERVICE</v>
      </c>
      <c r="K512" s="86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6" t="str">
        <f ca="1" t="shared" ref="O512:P512" si="528">IFERROR(AVERAGEIF(M:M,M512,$K:$K)," ")</f>
        <v> </v>
      </c>
      <c r="P512" s="86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5">
        <f ca="1" t="shared" si="0"/>
        <v>6</v>
      </c>
      <c r="F513" s="68" t="str">
        <f ca="1">IF(ISBLANK(A513)," ",INDIRECT(ADDRESS(1,5+MOD(ROW()-2,COUNTA('Form Responses 1'!$1:$1)-4),,TRUE,"Form Responses 1")))</f>
        <v>Mess [Dapur]</v>
      </c>
      <c r="G513" s="68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Mess</v>
      </c>
      <c r="I513" s="86" t="str">
        <f ca="1" t="shared" si="466"/>
        <v>Dapur</v>
      </c>
      <c r="J513" s="86" t="str">
        <f ca="1" t="shared" si="2"/>
        <v>CLEANING SERVICE</v>
      </c>
      <c r="K513" s="86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6" t="str">
        <f ca="1" t="shared" ref="O513:P513" si="529">IFERROR(AVERAGEIF(M:M,M513,$K:$K)," ")</f>
        <v> </v>
      </c>
      <c r="P513" s="86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5">
        <f ca="1" t="shared" si="0"/>
        <v>6</v>
      </c>
      <c r="F514" s="68" t="str">
        <f ca="1">IF(ISBLANK(A514)," ",INDIRECT(ADDRESS(1,5+MOD(ROW()-2,COUNTA('Form Responses 1'!$1:$1)-4),,TRUE,"Form Responses 1")))</f>
        <v>Mess [Toilet Pria / Wanita]</v>
      </c>
      <c r="G514" s="68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Mess</v>
      </c>
      <c r="I514" s="86" t="str">
        <f ca="1" t="shared" si="466"/>
        <v>Toilet Pria / Wanita</v>
      </c>
      <c r="J514" s="86" t="str">
        <f ca="1" t="shared" si="2"/>
        <v>CLEANING SERVICE</v>
      </c>
      <c r="K514" s="86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6" t="str">
        <f ca="1" t="shared" ref="O514:P514" si="530">IFERROR(AVERAGEIF(M:M,M514,$K:$K)," ")</f>
        <v> </v>
      </c>
      <c r="P514" s="86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5">
        <f ca="1" t="shared" si="0"/>
        <v>6</v>
      </c>
      <c r="F515" s="68" t="str">
        <f ca="1">IF(ISBLANK(A515)," ",INDIRECT(ADDRESS(1,5+MOD(ROW()-2,COUNTA('Form Responses 1'!$1:$1)-4),,TRUE,"Form Responses 1")))</f>
        <v>Gedung Balai Arkiologi Lt.2 [Koridor]</v>
      </c>
      <c r="G515" s="68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Gedung Balai Arkiologi Lt.2</v>
      </c>
      <c r="I515" s="86" t="str">
        <f ca="1" t="shared" ref="I515:I578" si="531">MID(F515,FIND("[",F515)+1,LEN(F515)-FIND("[",F515)-1)</f>
        <v>Koridor</v>
      </c>
      <c r="J515" s="86" t="str">
        <f ca="1" t="shared" si="2"/>
        <v>CLEANING SERVICE</v>
      </c>
      <c r="K515" s="86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6" t="str">
        <f ca="1" t="shared" ref="O515:P515" si="532">IFERROR(AVERAGEIF(M:M,M515,$K:$K)," ")</f>
        <v> </v>
      </c>
      <c r="P515" s="86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5">
        <f ca="1" t="shared" si="0"/>
        <v>6</v>
      </c>
      <c r="F516" s="68" t="str">
        <f ca="1">IF(ISBLANK(A516)," ",INDIRECT(ADDRESS(1,5+MOD(ROW()-2,COUNTA('Form Responses 1'!$1:$1)-4),,TRUE,"Form Responses 1")))</f>
        <v>Gedung Balai Arkiologi Lt.2 [Meeting Room ]</v>
      </c>
      <c r="G516" s="68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Gedung Balai Arkiologi Lt.2</v>
      </c>
      <c r="I516" s="86" t="str">
        <f ca="1" t="shared" si="531"/>
        <v>Meeting Room </v>
      </c>
      <c r="J516" s="86" t="str">
        <f ca="1" t="shared" si="2"/>
        <v>CLEANING SERVICE</v>
      </c>
      <c r="K516" s="86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6" t="str">
        <f ca="1" t="shared" ref="O516:P516" si="533">IFERROR(AVERAGEIF(M:M,M516,$K:$K)," ")</f>
        <v> </v>
      </c>
      <c r="P516" s="86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5">
        <f ca="1" t="shared" si="0"/>
        <v>6</v>
      </c>
      <c r="F517" s="68" t="str">
        <f ca="1">IF(ISBLANK(A517)," ",INDIRECT(ADDRESS(1,5+MOD(ROW()-2,COUNTA('Form Responses 1'!$1:$1)-4),,TRUE,"Form Responses 1")))</f>
        <v>Gedung Balai Arkiologi Lt.2 [R. Kepala]</v>
      </c>
      <c r="G517" s="68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Gedung Balai Arkiologi Lt.2</v>
      </c>
      <c r="I517" s="86" t="str">
        <f ca="1" t="shared" si="531"/>
        <v>R. Kepala</v>
      </c>
      <c r="J517" s="86" t="str">
        <f ca="1" t="shared" si="2"/>
        <v>CLEANING SERVICE</v>
      </c>
      <c r="K517" s="86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6" t="str">
        <f ca="1" t="shared" ref="O517:P517" si="534">IFERROR(AVERAGEIF(M:M,M517,$K:$K)," ")</f>
        <v> </v>
      </c>
      <c r="P517" s="86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5">
        <f ca="1" t="shared" si="0"/>
        <v>6</v>
      </c>
      <c r="F518" s="68" t="str">
        <f ca="1">IF(ISBLANK(A518)," ",INDIRECT(ADDRESS(1,5+MOD(ROW()-2,COUNTA('Form Responses 1'!$1:$1)-4),,TRUE,"Form Responses 1")))</f>
        <v>Gedung Balai Arkiologi Lt.2 [R. 1-5]</v>
      </c>
      <c r="G518" s="68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Gedung Balai Arkiologi Lt.2</v>
      </c>
      <c r="I518" s="86" t="str">
        <f ca="1" t="shared" si="531"/>
        <v>R. 1-5</v>
      </c>
      <c r="J518" s="86" t="str">
        <f ca="1" t="shared" si="2"/>
        <v>CLEANING SERVICE</v>
      </c>
      <c r="K518" s="86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6" t="str">
        <f ca="1" t="shared" ref="O518:P518" si="535">IFERROR(AVERAGEIF(M:M,M518,$K:$K)," ")</f>
        <v> </v>
      </c>
      <c r="P518" s="86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5">
        <f ca="1" t="shared" si="0"/>
        <v>6</v>
      </c>
      <c r="F519" s="68" t="str">
        <f ca="1">IF(ISBLANK(A519)," ",INDIRECT(ADDRESS(1,5+MOD(ROW()-2,COUNTA('Form Responses 1'!$1:$1)-4),,TRUE,"Form Responses 1")))</f>
        <v>Gedung Balai Arkiologi Lt.2 [Tangga Penghubung LT1-2]</v>
      </c>
      <c r="G519" s="68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Gedung Balai Arkiologi Lt.2</v>
      </c>
      <c r="I519" s="86" t="str">
        <f ca="1" t="shared" si="531"/>
        <v>Tangga Penghubung LT1-2</v>
      </c>
      <c r="J519" s="86" t="str">
        <f ca="1" t="shared" si="2"/>
        <v>CLEANING SERVICE</v>
      </c>
      <c r="K519" s="86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6" t="str">
        <f ca="1" t="shared" ref="O519:P519" si="536">IFERROR(AVERAGEIF(M:M,M519,$K:$K)," ")</f>
        <v> </v>
      </c>
      <c r="P519" s="86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5">
        <f ca="1" t="shared" si="0"/>
        <v>6</v>
      </c>
      <c r="F520" s="68" t="str">
        <f ca="1">IF(ISBLANK(A520)," ",INDIRECT(ADDRESS(1,5+MOD(ROW()-2,COUNTA('Form Responses 1'!$1:$1)-4),,TRUE,"Form Responses 1")))</f>
        <v>Gedung Balai Arkiologi Lt.2 [Toilet Pria / Wanita &amp; Disabilitas]</v>
      </c>
      <c r="G520" s="68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Gedung Balai Arkiologi Lt.2</v>
      </c>
      <c r="I520" s="86" t="str">
        <f ca="1" t="shared" si="531"/>
        <v>Toilet Pria / Wanita &amp; Disabilitas</v>
      </c>
      <c r="J520" s="86" t="str">
        <f ca="1" t="shared" si="2"/>
        <v>CLEANING SERVICE</v>
      </c>
      <c r="K520" s="86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6" t="str">
        <f ca="1" t="shared" ref="O520:P520" si="537">IFERROR(AVERAGEIF(M:M,M520,$K:$K)," ")</f>
        <v> </v>
      </c>
      <c r="P520" s="86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5">
        <f ca="1" t="shared" si="0"/>
        <v>6</v>
      </c>
      <c r="F521" s="68" t="str">
        <f ca="1">IF(ISBLANK(A521)," ",INDIRECT(ADDRESS(1,5+MOD(ROW()-2,COUNTA('Form Responses 1'!$1:$1)-4),,TRUE,"Form Responses 1")))</f>
        <v>Gedung Balai Arkiologi Lt.1 [Lobby Utama]</v>
      </c>
      <c r="G521" s="68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Gedung Balai Arkiologi Lt.1</v>
      </c>
      <c r="I521" s="86" t="str">
        <f ca="1" t="shared" si="531"/>
        <v>Lobby Utama</v>
      </c>
      <c r="J521" s="86" t="str">
        <f ca="1" t="shared" si="2"/>
        <v>CLEANING SERVICE</v>
      </c>
      <c r="K521" s="86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6" t="str">
        <f ca="1" t="shared" ref="O521:P521" si="538">IFERROR(AVERAGEIF(M:M,M521,$K:$K)," ")</f>
        <v> </v>
      </c>
      <c r="P521" s="86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5">
        <f ca="1" t="shared" si="0"/>
        <v>6</v>
      </c>
      <c r="F522" s="68" t="str">
        <f ca="1">IF(ISBLANK(A522)," ",INDIRECT(ADDRESS(1,5+MOD(ROW()-2,COUNTA('Form Responses 1'!$1:$1)-4),,TRUE,"Form Responses 1")))</f>
        <v>Gedung Balai Arkiologi Lt.1 [Koridor]</v>
      </c>
      <c r="G522" s="68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Gedung Balai Arkiologi Lt.1</v>
      </c>
      <c r="I522" s="86" t="str">
        <f ca="1" t="shared" si="531"/>
        <v>Koridor</v>
      </c>
      <c r="J522" s="86" t="str">
        <f ca="1" t="shared" si="2"/>
        <v>CLEANING SERVICE</v>
      </c>
      <c r="K522" s="86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6" t="str">
        <f ca="1" t="shared" ref="O522:P522" si="539">IFERROR(AVERAGEIF(M:M,M522,$K:$K)," ")</f>
        <v> </v>
      </c>
      <c r="P522" s="86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5">
        <f ca="1" t="shared" si="0"/>
        <v>6</v>
      </c>
      <c r="F523" s="68" t="str">
        <f ca="1">IF(ISBLANK(A523)," ",INDIRECT(ADDRESS(1,5+MOD(ROW()-2,COUNTA('Form Responses 1'!$1:$1)-4),,TRUE,"Form Responses 1")))</f>
        <v>Gedung Balai Arkiologi Lt.1 [Meeting Room ]</v>
      </c>
      <c r="G523" s="68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Gedung Balai Arkiologi Lt.1</v>
      </c>
      <c r="I523" s="86" t="str">
        <f ca="1" t="shared" si="531"/>
        <v>Meeting Room </v>
      </c>
      <c r="J523" s="86" t="str">
        <f ca="1" t="shared" si="2"/>
        <v>CLEANING SERVICE</v>
      </c>
      <c r="K523" s="86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6" t="str">
        <f ca="1" t="shared" ref="O523:P523" si="540">IFERROR(AVERAGEIF(M:M,M523,$K:$K)," ")</f>
        <v> </v>
      </c>
      <c r="P523" s="86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5">
        <f ca="1" t="shared" si="0"/>
        <v>6</v>
      </c>
      <c r="F524" s="68" t="str">
        <f ca="1">IF(ISBLANK(A524)," ",INDIRECT(ADDRESS(1,5+MOD(ROW()-2,COUNTA('Form Responses 1'!$1:$1)-4),,TRUE,"Form Responses 1")))</f>
        <v>Gedung Balai Arkiologi Lt.1 [R. Staf TU]</v>
      </c>
      <c r="G524" s="68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Gedung Balai Arkiologi Lt.1</v>
      </c>
      <c r="I524" s="86" t="str">
        <f ca="1" t="shared" si="531"/>
        <v>R. Staf TU</v>
      </c>
      <c r="J524" s="86" t="str">
        <f ca="1" t="shared" si="2"/>
        <v>CLEANING SERVICE</v>
      </c>
      <c r="K524" s="86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6" t="str">
        <f ca="1" t="shared" ref="O524:P524" si="541">IFERROR(AVERAGEIF(M:M,M524,$K:$K)," ")</f>
        <v> </v>
      </c>
      <c r="P524" s="86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5">
        <f ca="1" t="shared" si="0"/>
        <v>6</v>
      </c>
      <c r="F525" s="68" t="str">
        <f ca="1">IF(ISBLANK(A525)," ",INDIRECT(ADDRESS(1,5+MOD(ROW()-2,COUNTA('Form Responses 1'!$1:$1)-4),,TRUE,"Form Responses 1")))</f>
        <v>Gedung Balai Arkiologi Lt.1 [R. Kasubag TU]</v>
      </c>
      <c r="G525" s="68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Gedung Balai Arkiologi Lt.1</v>
      </c>
      <c r="I525" s="86" t="str">
        <f ca="1" t="shared" si="531"/>
        <v>R. Kasubag TU</v>
      </c>
      <c r="J525" s="86" t="str">
        <f ca="1" t="shared" si="2"/>
        <v>CLEANING SERVICE</v>
      </c>
      <c r="K525" s="86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6" t="str">
        <f ca="1" t="shared" ref="O525:P525" si="542">IFERROR(AVERAGEIF(M:M,M525,$K:$K)," ")</f>
        <v> </v>
      </c>
      <c r="P525" s="86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5">
        <f ca="1" t="shared" si="0"/>
        <v>6</v>
      </c>
      <c r="F526" s="68" t="str">
        <f ca="1">IF(ISBLANK(A526)," ",INDIRECT(ADDRESS(1,5+MOD(ROW()-2,COUNTA('Form Responses 1'!$1:$1)-4),,TRUE,"Form Responses 1")))</f>
        <v>Gedung Balai Arkiologi Lt.1 [R. Arsib]</v>
      </c>
      <c r="G526" s="68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Gedung Balai Arkiologi Lt.1</v>
      </c>
      <c r="I526" s="86" t="str">
        <f ca="1" t="shared" si="531"/>
        <v>R. Arsib</v>
      </c>
      <c r="J526" s="86" t="str">
        <f ca="1" t="shared" si="2"/>
        <v>CLEANING SERVICE</v>
      </c>
      <c r="K526" s="86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6" t="str">
        <f ca="1" t="shared" ref="O526:P526" si="543">IFERROR(AVERAGEIF(M:M,M526,$K:$K)," ")</f>
        <v> </v>
      </c>
      <c r="P526" s="86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5">
        <f ca="1" t="shared" si="0"/>
        <v>6</v>
      </c>
      <c r="F527" s="68" t="str">
        <f ca="1">IF(ISBLANK(A527)," ",INDIRECT(ADDRESS(1,5+MOD(ROW()-2,COUNTA('Form Responses 1'!$1:$1)-4),,TRUE,"Form Responses 1")))</f>
        <v>Gedung Balai Arkiologi Lt.1 [R. Arsib Keuangan]</v>
      </c>
      <c r="G527" s="68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Gedung Balai Arkiologi Lt.1</v>
      </c>
      <c r="I527" s="86" t="str">
        <f ca="1" t="shared" si="531"/>
        <v>R. Arsib Keuangan</v>
      </c>
      <c r="J527" s="86" t="str">
        <f ca="1" t="shared" si="2"/>
        <v>CLEANING SERVICE</v>
      </c>
      <c r="K527" s="86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6" t="str">
        <f ca="1" t="shared" ref="O527:P527" si="544">IFERROR(AVERAGEIF(M:M,M527,$K:$K)," ")</f>
        <v> </v>
      </c>
      <c r="P527" s="86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5">
        <f ca="1" t="shared" si="0"/>
        <v>6</v>
      </c>
      <c r="F528" s="68" t="str">
        <f ca="1">IF(ISBLANK(A528)," ",INDIRECT(ADDRESS(1,5+MOD(ROW()-2,COUNTA('Form Responses 1'!$1:$1)-4),,TRUE,"Form Responses 1")))</f>
        <v>Gedung Balai Arkiologi Lt.1 [R. Bendahara]</v>
      </c>
      <c r="G528" s="68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Gedung Balai Arkiologi Lt.1</v>
      </c>
      <c r="I528" s="86" t="str">
        <f ca="1" t="shared" si="531"/>
        <v>R. Bendahara</v>
      </c>
      <c r="J528" s="86" t="str">
        <f ca="1" t="shared" si="2"/>
        <v>CLEANING SERVICE</v>
      </c>
      <c r="K528" s="86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6" t="str">
        <f ca="1" t="shared" ref="O528:P528" si="545">IFERROR(AVERAGEIF(M:M,M528,$K:$K)," ")</f>
        <v> </v>
      </c>
      <c r="P528" s="86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5">
        <f ca="1" t="shared" si="0"/>
        <v>6</v>
      </c>
      <c r="F529" s="68" t="str">
        <f ca="1">IF(ISBLANK(A529)," ",INDIRECT(ADDRESS(1,5+MOD(ROW()-2,COUNTA('Form Responses 1'!$1:$1)-4),,TRUE,"Form Responses 1")))</f>
        <v>Gedung Balai Arkiologi Lt.1 [R. Perpustakaan]</v>
      </c>
      <c r="G529" s="68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Gedung Balai Arkiologi Lt.1</v>
      </c>
      <c r="I529" s="86" t="str">
        <f ca="1" t="shared" si="531"/>
        <v>R. Perpustakaan</v>
      </c>
      <c r="J529" s="86" t="str">
        <f ca="1" t="shared" si="2"/>
        <v>CLEANING SERVICE</v>
      </c>
      <c r="K529" s="86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6" t="str">
        <f ca="1" t="shared" ref="O529:P529" si="546">IFERROR(AVERAGEIF(M:M,M529,$K:$K)," ")</f>
        <v> </v>
      </c>
      <c r="P529" s="86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5">
        <f ca="1" t="shared" si="0"/>
        <v>6</v>
      </c>
      <c r="F530" s="68" t="str">
        <f ca="1">IF(ISBLANK(A530)," ",INDIRECT(ADDRESS(1,5+MOD(ROW()-2,COUNTA('Form Responses 1'!$1:$1)-4),,TRUE,"Form Responses 1")))</f>
        <v>Gedung Balai Arkiologi Lt.1 [R. Laktasi &amp; Daicare]</v>
      </c>
      <c r="G530" s="68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Gedung Balai Arkiologi Lt.1</v>
      </c>
      <c r="I530" s="86" t="str">
        <f ca="1" t="shared" si="531"/>
        <v>R. Laktasi &amp; Daicare</v>
      </c>
      <c r="J530" s="86" t="str">
        <f ca="1" t="shared" si="2"/>
        <v>CLEANING SERVICE</v>
      </c>
      <c r="K530" s="86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6" t="str">
        <f ca="1" t="shared" ref="O530:P530" si="547">IFERROR(AVERAGEIF(M:M,M530,$K:$K)," ")</f>
        <v> </v>
      </c>
      <c r="P530" s="86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5">
        <f ca="1" t="shared" si="0"/>
        <v>6</v>
      </c>
      <c r="F531" s="68" t="str">
        <f ca="1">IF(ISBLANK(A531)," ",INDIRECT(ADDRESS(1,5+MOD(ROW()-2,COUNTA('Form Responses 1'!$1:$1)-4),,TRUE,"Form Responses 1")))</f>
        <v>Gedung Balai Arkiologi Lt.1 [R. Artepak]</v>
      </c>
      <c r="G531" s="68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Gedung Balai Arkiologi Lt.1</v>
      </c>
      <c r="I531" s="86" t="str">
        <f ca="1" t="shared" si="531"/>
        <v>R. Artepak</v>
      </c>
      <c r="J531" s="86" t="str">
        <f ca="1" t="shared" si="2"/>
        <v>CLEANING SERVICE</v>
      </c>
      <c r="K531" s="86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6" t="str">
        <f ca="1" t="shared" ref="O531:P531" si="548">IFERROR(AVERAGEIF(M:M,M531,$K:$K)," ")</f>
        <v> </v>
      </c>
      <c r="P531" s="86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5">
        <f ca="1" t="shared" si="0"/>
        <v>6</v>
      </c>
      <c r="F532" s="68" t="str">
        <f ca="1">IF(ISBLANK(A532)," ",INDIRECT(ADDRESS(1,5+MOD(ROW()-2,COUNTA('Form Responses 1'!$1:$1)-4),,TRUE,"Form Responses 1")))</f>
        <v>Gedung Balai Arkiologi Lt.1 [R. Lap / Analis]</v>
      </c>
      <c r="G532" s="68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Gedung Balai Arkiologi Lt.1</v>
      </c>
      <c r="I532" s="86" t="str">
        <f ca="1" t="shared" si="531"/>
        <v>R. Lap / Analis</v>
      </c>
      <c r="J532" s="86" t="str">
        <f ca="1" t="shared" si="2"/>
        <v>CLEANING SERVICE</v>
      </c>
      <c r="K532" s="86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6" t="str">
        <f ca="1" t="shared" ref="O532:P532" si="549">IFERROR(AVERAGEIF(M:M,M532,$K:$K)," ")</f>
        <v> </v>
      </c>
      <c r="P532" s="86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5">
        <f ca="1" t="shared" si="0"/>
        <v>6</v>
      </c>
      <c r="F533" s="68" t="str">
        <f ca="1">IF(ISBLANK(A533)," ",INDIRECT(ADDRESS(1,5+MOD(ROW()-2,COUNTA('Form Responses 1'!$1:$1)-4),,TRUE,"Form Responses 1")))</f>
        <v>Gedung Balai Arkiologi Lt.1 [Mushollah]</v>
      </c>
      <c r="G533" s="68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Gedung Balai Arkiologi Lt.1</v>
      </c>
      <c r="I533" s="86" t="str">
        <f ca="1" t="shared" si="531"/>
        <v>Mushollah</v>
      </c>
      <c r="J533" s="86" t="str">
        <f ca="1" t="shared" si="2"/>
        <v>CLEANING SERVICE</v>
      </c>
      <c r="K533" s="86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6" t="str">
        <f ca="1" t="shared" ref="O533:P533" si="550">IFERROR(AVERAGEIF(M:M,M533,$K:$K)," ")</f>
        <v> </v>
      </c>
      <c r="P533" s="86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5">
        <f ca="1" t="shared" si="0"/>
        <v>6</v>
      </c>
      <c r="F534" s="68" t="str">
        <f ca="1">IF(ISBLANK(A534)," ",INDIRECT(ADDRESS(1,5+MOD(ROW()-2,COUNTA('Form Responses 1'!$1:$1)-4),,TRUE,"Form Responses 1")))</f>
        <v>Gedung Balai Arkiologi Lt.1 [Pantry]</v>
      </c>
      <c r="G534" s="68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Gedung Balai Arkiologi Lt.1</v>
      </c>
      <c r="I534" s="86" t="str">
        <f ca="1" t="shared" si="531"/>
        <v>Pantry</v>
      </c>
      <c r="J534" s="86" t="str">
        <f ca="1" t="shared" si="2"/>
        <v>CLEANING SERVICE</v>
      </c>
      <c r="K534" s="86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6" t="str">
        <f ca="1" t="shared" ref="O534:P534" si="551">IFERROR(AVERAGEIF(M:M,M534,$K:$K)," ")</f>
        <v> </v>
      </c>
      <c r="P534" s="86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5">
        <f ca="1" t="shared" si="0"/>
        <v>6</v>
      </c>
      <c r="F535" s="68" t="str">
        <f ca="1">IF(ISBLANK(A535)," ",INDIRECT(ADDRESS(1,5+MOD(ROW()-2,COUNTA('Form Responses 1'!$1:$1)-4),,TRUE,"Form Responses 1")))</f>
        <v>Gedung Balai Arkiologi Lt.1 [Toilet Pria / Wanita &amp; Disabilitas]</v>
      </c>
      <c r="G535" s="68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Gedung Balai Arkiologi Lt.1</v>
      </c>
      <c r="I535" s="86" t="str">
        <f ca="1" t="shared" si="531"/>
        <v>Toilet Pria / Wanita &amp; Disabilitas</v>
      </c>
      <c r="J535" s="86" t="str">
        <f ca="1" t="shared" si="2"/>
        <v>CLEANING SERVICE</v>
      </c>
      <c r="K535" s="86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6" t="str">
        <f ca="1" t="shared" ref="O535:P535" si="552">IFERROR(AVERAGEIF(M:M,M535,$K:$K)," ")</f>
        <v> </v>
      </c>
      <c r="P535" s="86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5">
        <f ca="1" t="shared" si="0"/>
        <v>6</v>
      </c>
      <c r="F536" s="68" t="str">
        <f ca="1">IF(ISBLANK(A536)," ",INDIRECT(ADDRESS(1,5+MOD(ROW()-2,COUNTA('Form Responses 1'!$1:$1)-4),,TRUE,"Form Responses 1")))</f>
        <v>Halaman [Taman ]</v>
      </c>
      <c r="G536" s="68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Halaman</v>
      </c>
      <c r="I536" s="86" t="str">
        <f ca="1" t="shared" si="531"/>
        <v>Taman </v>
      </c>
      <c r="J536" s="86" t="str">
        <f ca="1" t="shared" si="2"/>
        <v>CLEANING SERVICE</v>
      </c>
      <c r="K536" s="86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6" t="str">
        <f ca="1" t="shared" ref="O536:P536" si="553">IFERROR(AVERAGEIF(M:M,M536,$K:$K)," ")</f>
        <v> </v>
      </c>
      <c r="P536" s="86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5">
        <f ca="1" t="shared" si="0"/>
        <v>6</v>
      </c>
      <c r="F537" s="68" t="str">
        <f ca="1">IF(ISBLANK(A537)," ",INDIRECT(ADDRESS(1,5+MOD(ROW()-2,COUNTA('Form Responses 1'!$1:$1)-4),,TRUE,"Form Responses 1")))</f>
        <v>Halaman [Parkir Motor ]</v>
      </c>
      <c r="G537" s="68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Halaman</v>
      </c>
      <c r="I537" s="86" t="str">
        <f ca="1" t="shared" si="531"/>
        <v>Parkir Motor </v>
      </c>
      <c r="J537" s="86" t="str">
        <f ca="1" t="shared" si="2"/>
        <v>CLEANING SERVICE</v>
      </c>
      <c r="K537" s="86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6" t="str">
        <f ca="1" t="shared" ref="O537:P537" si="554">IFERROR(AVERAGEIF(M:M,M537,$K:$K)," ")</f>
        <v> </v>
      </c>
      <c r="P537" s="86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5">
        <f ca="1" t="shared" si="0"/>
        <v>6</v>
      </c>
      <c r="F538" s="68" t="str">
        <f ca="1">IF(ISBLANK(A538)," ",INDIRECT(ADDRESS(1,5+MOD(ROW()-2,COUNTA('Form Responses 1'!$1:$1)-4),,TRUE,"Form Responses 1")))</f>
        <v>Halaman [Parkir Mobil]</v>
      </c>
      <c r="G538" s="68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Halaman</v>
      </c>
      <c r="I538" s="86" t="str">
        <f ca="1" t="shared" si="531"/>
        <v>Parkir Mobil</v>
      </c>
      <c r="J538" s="86" t="str">
        <f ca="1" t="shared" si="2"/>
        <v>CLEANING SERVICE</v>
      </c>
      <c r="K538" s="86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6" t="str">
        <f ca="1" t="shared" ref="O538:P538" si="555">IFERROR(AVERAGEIF(M:M,M538,$K:$K)," ")</f>
        <v> </v>
      </c>
      <c r="P538" s="86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5">
        <f ca="1" t="shared" si="0"/>
        <v>6</v>
      </c>
      <c r="F539" s="68" t="str">
        <f ca="1">IF(ISBLANK(A539)," ",INDIRECT(ADDRESS(1,5+MOD(ROW()-2,COUNTA('Form Responses 1'!$1:$1)-4),,TRUE,"Form Responses 1")))</f>
        <v>Halaman [Halaman depan]</v>
      </c>
      <c r="G539" s="68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Halaman</v>
      </c>
      <c r="I539" s="86" t="str">
        <f ca="1" t="shared" si="531"/>
        <v>Halaman depan</v>
      </c>
      <c r="J539" s="86" t="str">
        <f ca="1" t="shared" si="2"/>
        <v>CLEANING SERVICE</v>
      </c>
      <c r="K539" s="86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6" t="str">
        <f ca="1" t="shared" ref="O539:P539" si="556">IFERROR(AVERAGEIF(M:M,M539,$K:$K)," ")</f>
        <v> </v>
      </c>
      <c r="P539" s="86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5">
        <f ca="1" t="shared" si="0"/>
        <v>6</v>
      </c>
      <c r="F540" s="68" t="str">
        <f ca="1">IF(ISBLANK(A540)," ",INDIRECT(ADDRESS(1,5+MOD(ROW()-2,COUNTA('Form Responses 1'!$1:$1)-4),,TRUE,"Form Responses 1")))</f>
        <v>Halaman [ samping dan belakang]</v>
      </c>
      <c r="G540" s="68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Halaman</v>
      </c>
      <c r="I540" s="86" t="str">
        <f ca="1" t="shared" si="531"/>
        <v> samping dan belakang</v>
      </c>
      <c r="J540" s="86" t="str">
        <f ca="1" t="shared" si="2"/>
        <v>CLEANING SERVICE</v>
      </c>
      <c r="K540" s="86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6" t="str">
        <f ca="1" t="shared" ref="O540:P540" si="557">IFERROR(AVERAGEIF(M:M,M540,$K:$K)," ")</f>
        <v> </v>
      </c>
      <c r="P540" s="86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5">
        <f ca="1" t="shared" si="0"/>
        <v>6</v>
      </c>
      <c r="F541" s="68" t="str">
        <f ca="1">IF(ISBLANK(A541)," ",INDIRECT(ADDRESS(1,5+MOD(ROW()-2,COUNTA('Form Responses 1'!$1:$1)-4),,TRUE,"Form Responses 1")))</f>
        <v>Halaman [TPS]</v>
      </c>
      <c r="G541" s="68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Halaman</v>
      </c>
      <c r="I541" s="86" t="str">
        <f ca="1" t="shared" si="531"/>
        <v>TPS</v>
      </c>
      <c r="J541" s="86" t="str">
        <f ca="1" t="shared" si="2"/>
        <v>CLEANING SERVICE</v>
      </c>
      <c r="K541" s="86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6" t="str">
        <f ca="1" t="shared" ref="O541:P541" si="558">IFERROR(AVERAGEIF(M:M,M541,$K:$K)," ")</f>
        <v> </v>
      </c>
      <c r="P541" s="86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5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Security</v>
      </c>
      <c r="I542" s="86" t="str">
        <f ca="1" t="shared" si="531"/>
        <v>Security Functions</v>
      </c>
      <c r="J542" s="86" t="str">
        <f ca="1" t="shared" si="2"/>
        <v>SECURITY SERVICE</v>
      </c>
      <c r="K542" s="86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6" t="str">
        <f ca="1" t="shared" ref="O542:P542" si="559">IFERROR(AVERAGEIF(M:M,M542,$K:$K)," ")</f>
        <v> </v>
      </c>
      <c r="P542" s="86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5">
        <f ca="1" t="shared" si="0"/>
        <v>6</v>
      </c>
      <c r="F543" s="68" t="str">
        <f ca="1">IF(ISBLANK(A543)," ",INDIRECT(ADDRESS(1,5+MOD(ROW()-2,COUNTA('Form Responses 1'!$1:$1)-4),,TRUE,"Form Responses 1")))</f>
        <v>Driver [Driving Safety]</v>
      </c>
      <c r="G543" s="68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Driver</v>
      </c>
      <c r="I543" s="86" t="str">
        <f ca="1" t="shared" si="531"/>
        <v>Driving Safety</v>
      </c>
      <c r="J543" s="86" t="str">
        <f ca="1" t="shared" si="2"/>
        <v>LABOR SERVICE</v>
      </c>
      <c r="K543" s="86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6" t="str">
        <f ca="1" t="shared" ref="O543:P543" si="560">IFERROR(AVERAGEIF(M:M,M543,$K:$K)," ")</f>
        <v> </v>
      </c>
      <c r="P543" s="86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5">
        <f ca="1" t="shared" si="0"/>
        <v>6</v>
      </c>
      <c r="F544" s="68" t="str">
        <f ca="1">IF(ISBLANK(A544)," ",INDIRECT(ADDRESS(1,5+MOD(ROW()-2,COUNTA('Form Responses 1'!$1:$1)-4),,TRUE,"Form Responses 1")))</f>
        <v>Driver [ Attendance]</v>
      </c>
      <c r="G544" s="68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Driver</v>
      </c>
      <c r="I544" s="86" t="str">
        <f ca="1" t="shared" si="531"/>
        <v> Attendance</v>
      </c>
      <c r="J544" s="86" t="str">
        <f ca="1" t="shared" si="2"/>
        <v>LABOR SERVICE</v>
      </c>
      <c r="K544" s="86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6" t="str">
        <f ca="1" t="shared" ref="O544:P544" si="561">IFERROR(AVERAGEIF(M:M,M544,$K:$K)," ")</f>
        <v> </v>
      </c>
      <c r="P544" s="86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5">
        <f ca="1" t="shared" si="0"/>
        <v>6</v>
      </c>
      <c r="F545" s="68" t="str">
        <f ca="1">IF(ISBLANK(A545)," ",INDIRECT(ADDRESS(1,5+MOD(ROW()-2,COUNTA('Form Responses 1'!$1:$1)-4),,TRUE,"Form Responses 1")))</f>
        <v>Mess [Garasi Kendaraan R4 &amp; R2]</v>
      </c>
      <c r="G545" s="68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Mess</v>
      </c>
      <c r="I545" s="86" t="str">
        <f ca="1" t="shared" si="531"/>
        <v>Garasi Kendaraan R4 &amp; R2</v>
      </c>
      <c r="J545" s="86" t="str">
        <f ca="1" t="shared" si="2"/>
        <v>CLEANING SERVICE</v>
      </c>
      <c r="K545" s="86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6" t="str">
        <f ca="1" t="shared" ref="O545:P545" si="562">IFERROR(AVERAGEIF(M:M,M545,$K:$K)," ")</f>
        <v> </v>
      </c>
      <c r="P545" s="86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5">
        <f ca="1" t="shared" si="0"/>
        <v>6</v>
      </c>
      <c r="F546" s="68" t="str">
        <f ca="1">IF(ISBLANK(A546)," ",INDIRECT(ADDRESS(1,5+MOD(ROW()-2,COUNTA('Form Responses 1'!$1:$1)-4),,TRUE,"Form Responses 1")))</f>
        <v>Mess [Teras Depan &amp; Belakang]</v>
      </c>
      <c r="G546" s="68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Mess</v>
      </c>
      <c r="I546" s="86" t="str">
        <f ca="1" t="shared" si="531"/>
        <v>Teras Depan &amp; Belakang</v>
      </c>
      <c r="J546" s="86" t="str">
        <f ca="1" t="shared" si="2"/>
        <v>CLEANING SERVICE</v>
      </c>
      <c r="K546" s="86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6" t="str">
        <f ca="1" t="shared" ref="O546:P546" si="563">IFERROR(AVERAGEIF(M:M,M546,$K:$K)," ")</f>
        <v> </v>
      </c>
      <c r="P546" s="86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5">
        <f ca="1" t="shared" si="0"/>
        <v>6</v>
      </c>
      <c r="F547" s="68" t="str">
        <f ca="1">IF(ISBLANK(A547)," ",INDIRECT(ADDRESS(1,5+MOD(ROW()-2,COUNTA('Form Responses 1'!$1:$1)-4),,TRUE,"Form Responses 1")))</f>
        <v>Mess [Ruang Tamu Utama]</v>
      </c>
      <c r="G547" s="68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Mess</v>
      </c>
      <c r="I547" s="86" t="str">
        <f ca="1" t="shared" si="531"/>
        <v>Ruang Tamu Utama</v>
      </c>
      <c r="J547" s="86" t="str">
        <f ca="1" t="shared" si="2"/>
        <v>CLEANING SERVICE</v>
      </c>
      <c r="K547" s="86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6" t="str">
        <f ca="1" t="shared" ref="O547:P547" si="564">IFERROR(AVERAGEIF(M:M,M547,$K:$K)," ")</f>
        <v> </v>
      </c>
      <c r="P547" s="86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5">
        <f ca="1" t="shared" si="0"/>
        <v>6</v>
      </c>
      <c r="F548" s="68" t="str">
        <f ca="1">IF(ISBLANK(A548)," ",INDIRECT(ADDRESS(1,5+MOD(ROW()-2,COUNTA('Form Responses 1'!$1:$1)-4),,TRUE,"Form Responses 1")))</f>
        <v>Mess [Kamar 1.2.3&amp;4]</v>
      </c>
      <c r="G548" s="68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Mess</v>
      </c>
      <c r="I548" s="86" t="str">
        <f ca="1" t="shared" si="531"/>
        <v>Kamar 1.2.3&amp;4</v>
      </c>
      <c r="J548" s="86" t="str">
        <f ca="1" t="shared" si="2"/>
        <v>CLEANING SERVICE</v>
      </c>
      <c r="K548" s="86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6" t="str">
        <f ca="1" t="shared" ref="O548:P548" si="565">IFERROR(AVERAGEIF(M:M,M548,$K:$K)," ")</f>
        <v> </v>
      </c>
      <c r="P548" s="86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5">
        <f ca="1" t="shared" si="0"/>
        <v>6</v>
      </c>
      <c r="F549" s="68" t="str">
        <f ca="1">IF(ISBLANK(A549)," ",INDIRECT(ADDRESS(1,5+MOD(ROW()-2,COUNTA('Form Responses 1'!$1:$1)-4),,TRUE,"Form Responses 1")))</f>
        <v>Mess [Dapur]</v>
      </c>
      <c r="G549" s="68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Mess</v>
      </c>
      <c r="I549" s="86" t="str">
        <f ca="1" t="shared" si="531"/>
        <v>Dapur</v>
      </c>
      <c r="J549" s="86" t="str">
        <f ca="1" t="shared" si="2"/>
        <v>CLEANING SERVICE</v>
      </c>
      <c r="K549" s="86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6" t="str">
        <f ca="1" t="shared" ref="O549:P549" si="566">IFERROR(AVERAGEIF(M:M,M549,$K:$K)," ")</f>
        <v> </v>
      </c>
      <c r="P549" s="86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5">
        <f ca="1" t="shared" si="0"/>
        <v>6</v>
      </c>
      <c r="F550" s="68" t="str">
        <f ca="1">IF(ISBLANK(A550)," ",INDIRECT(ADDRESS(1,5+MOD(ROW()-2,COUNTA('Form Responses 1'!$1:$1)-4),,TRUE,"Form Responses 1")))</f>
        <v>Mess [Toilet Pria / Wanita]</v>
      </c>
      <c r="G550" s="68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Mess</v>
      </c>
      <c r="I550" s="86" t="str">
        <f ca="1" t="shared" si="531"/>
        <v>Toilet Pria / Wanita</v>
      </c>
      <c r="J550" s="86" t="str">
        <f ca="1" t="shared" si="2"/>
        <v>CLEANING SERVICE</v>
      </c>
      <c r="K550" s="86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6" t="str">
        <f ca="1" t="shared" ref="O550:P550" si="567">IFERROR(AVERAGEIF(M:M,M550,$K:$K)," ")</f>
        <v> </v>
      </c>
      <c r="P550" s="86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5">
        <f ca="1" t="shared" si="0"/>
        <v>6</v>
      </c>
      <c r="F551" s="68" t="str">
        <f ca="1">IF(ISBLANK(A551)," ",INDIRECT(ADDRESS(1,5+MOD(ROW()-2,COUNTA('Form Responses 1'!$1:$1)-4),,TRUE,"Form Responses 1")))</f>
        <v>Gedung Balai Arkiologi Lt.2 [Koridor]</v>
      </c>
      <c r="G551" s="68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Gedung Balai Arkiologi Lt.2</v>
      </c>
      <c r="I551" s="86" t="str">
        <f ca="1" t="shared" si="531"/>
        <v>Koridor</v>
      </c>
      <c r="J551" s="86" t="str">
        <f ca="1" t="shared" si="2"/>
        <v>CLEANING SERVICE</v>
      </c>
      <c r="K551" s="86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6" t="str">
        <f ca="1" t="shared" ref="O551:P551" si="568">IFERROR(AVERAGEIF(M:M,M551,$K:$K)," ")</f>
        <v> </v>
      </c>
      <c r="P551" s="86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5">
        <f ca="1" t="shared" si="0"/>
        <v>6</v>
      </c>
      <c r="F552" s="68" t="str">
        <f ca="1">IF(ISBLANK(A552)," ",INDIRECT(ADDRESS(1,5+MOD(ROW()-2,COUNTA('Form Responses 1'!$1:$1)-4),,TRUE,"Form Responses 1")))</f>
        <v>Gedung Balai Arkiologi Lt.2 [Meeting Room ]</v>
      </c>
      <c r="G552" s="68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Gedung Balai Arkiologi Lt.2</v>
      </c>
      <c r="I552" s="86" t="str">
        <f ca="1" t="shared" si="531"/>
        <v>Meeting Room </v>
      </c>
      <c r="J552" s="86" t="str">
        <f ca="1" t="shared" si="2"/>
        <v>CLEANING SERVICE</v>
      </c>
      <c r="K552" s="86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6" t="str">
        <f ca="1" t="shared" ref="O552:P552" si="569">IFERROR(AVERAGEIF(M:M,M552,$K:$K)," ")</f>
        <v> </v>
      </c>
      <c r="P552" s="86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5">
        <f ca="1" t="shared" si="0"/>
        <v>6</v>
      </c>
      <c r="F553" s="68" t="str">
        <f ca="1">IF(ISBLANK(A553)," ",INDIRECT(ADDRESS(1,5+MOD(ROW()-2,COUNTA('Form Responses 1'!$1:$1)-4),,TRUE,"Form Responses 1")))</f>
        <v>Gedung Balai Arkiologi Lt.2 [R. Kepala]</v>
      </c>
      <c r="G553" s="68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Gedung Balai Arkiologi Lt.2</v>
      </c>
      <c r="I553" s="86" t="str">
        <f ca="1" t="shared" si="531"/>
        <v>R. Kepala</v>
      </c>
      <c r="J553" s="86" t="str">
        <f ca="1" t="shared" si="2"/>
        <v>CLEANING SERVICE</v>
      </c>
      <c r="K553" s="86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6" t="str">
        <f ca="1" t="shared" ref="O553:P553" si="570">IFERROR(AVERAGEIF(M:M,M553,$K:$K)," ")</f>
        <v> </v>
      </c>
      <c r="P553" s="86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5">
        <f ca="1" t="shared" si="0"/>
        <v>6</v>
      </c>
      <c r="F554" s="68" t="str">
        <f ca="1">IF(ISBLANK(A554)," ",INDIRECT(ADDRESS(1,5+MOD(ROW()-2,COUNTA('Form Responses 1'!$1:$1)-4),,TRUE,"Form Responses 1")))</f>
        <v>Gedung Balai Arkiologi Lt.2 [R. 1-5]</v>
      </c>
      <c r="G554" s="68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Gedung Balai Arkiologi Lt.2</v>
      </c>
      <c r="I554" s="86" t="str">
        <f ca="1" t="shared" si="531"/>
        <v>R. 1-5</v>
      </c>
      <c r="J554" s="86" t="str">
        <f ca="1" t="shared" si="2"/>
        <v>CLEANING SERVICE</v>
      </c>
      <c r="K554" s="86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6" t="str">
        <f ca="1" t="shared" ref="O554:P554" si="571">IFERROR(AVERAGEIF(M:M,M554,$K:$K)," ")</f>
        <v> </v>
      </c>
      <c r="P554" s="86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5">
        <f ca="1" t="shared" si="0"/>
        <v>6</v>
      </c>
      <c r="F555" s="68" t="str">
        <f ca="1">IF(ISBLANK(A555)," ",INDIRECT(ADDRESS(1,5+MOD(ROW()-2,COUNTA('Form Responses 1'!$1:$1)-4),,TRUE,"Form Responses 1")))</f>
        <v>Gedung Balai Arkiologi Lt.2 [Tangga Penghubung LT1-2]</v>
      </c>
      <c r="G555" s="68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Gedung Balai Arkiologi Lt.2</v>
      </c>
      <c r="I555" s="86" t="str">
        <f ca="1" t="shared" si="531"/>
        <v>Tangga Penghubung LT1-2</v>
      </c>
      <c r="J555" s="86" t="str">
        <f ca="1" t="shared" si="2"/>
        <v>CLEANING SERVICE</v>
      </c>
      <c r="K555" s="86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6" t="str">
        <f ca="1" t="shared" ref="O555:P555" si="572">IFERROR(AVERAGEIF(M:M,M555,$K:$K)," ")</f>
        <v> </v>
      </c>
      <c r="P555" s="86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5">
        <f ca="1" t="shared" si="0"/>
        <v>6</v>
      </c>
      <c r="F556" s="68" t="str">
        <f ca="1">IF(ISBLANK(A556)," ",INDIRECT(ADDRESS(1,5+MOD(ROW()-2,COUNTA('Form Responses 1'!$1:$1)-4),,TRUE,"Form Responses 1")))</f>
        <v>Gedung Balai Arkiologi Lt.2 [Toilet Pria / Wanita &amp; Disabilitas]</v>
      </c>
      <c r="G556" s="68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Gedung Balai Arkiologi Lt.2</v>
      </c>
      <c r="I556" s="86" t="str">
        <f ca="1" t="shared" si="531"/>
        <v>Toilet Pria / Wanita &amp; Disabilitas</v>
      </c>
      <c r="J556" s="86" t="str">
        <f ca="1" t="shared" si="2"/>
        <v>CLEANING SERVICE</v>
      </c>
      <c r="K556" s="86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6" t="str">
        <f ca="1" t="shared" ref="O556:P556" si="573">IFERROR(AVERAGEIF(M:M,M556,$K:$K)," ")</f>
        <v> </v>
      </c>
      <c r="P556" s="86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5">
        <f ca="1" t="shared" si="0"/>
        <v>6</v>
      </c>
      <c r="F557" s="68" t="str">
        <f ca="1">IF(ISBLANK(A557)," ",INDIRECT(ADDRESS(1,5+MOD(ROW()-2,COUNTA('Form Responses 1'!$1:$1)-4),,TRUE,"Form Responses 1")))</f>
        <v>Gedung Balai Arkiologi Lt.1 [Lobby Utama]</v>
      </c>
      <c r="G557" s="68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Gedung Balai Arkiologi Lt.1</v>
      </c>
      <c r="I557" s="86" t="str">
        <f ca="1" t="shared" si="531"/>
        <v>Lobby Utama</v>
      </c>
      <c r="J557" s="86" t="str">
        <f ca="1" t="shared" si="2"/>
        <v>CLEANING SERVICE</v>
      </c>
      <c r="K557" s="86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6" t="str">
        <f ca="1" t="shared" ref="O557:P557" si="574">IFERROR(AVERAGEIF(M:M,M557,$K:$K)," ")</f>
        <v> </v>
      </c>
      <c r="P557" s="86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5">
        <f ca="1" t="shared" si="0"/>
        <v>6</v>
      </c>
      <c r="F558" s="68" t="str">
        <f ca="1">IF(ISBLANK(A558)," ",INDIRECT(ADDRESS(1,5+MOD(ROW()-2,COUNTA('Form Responses 1'!$1:$1)-4),,TRUE,"Form Responses 1")))</f>
        <v>Gedung Balai Arkiologi Lt.1 [Koridor]</v>
      </c>
      <c r="G558" s="68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Gedung Balai Arkiologi Lt.1</v>
      </c>
      <c r="I558" s="86" t="str">
        <f ca="1" t="shared" si="531"/>
        <v>Koridor</v>
      </c>
      <c r="J558" s="86" t="str">
        <f ca="1" t="shared" si="2"/>
        <v>CLEANING SERVICE</v>
      </c>
      <c r="K558" s="86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6" t="str">
        <f ca="1" t="shared" ref="O558:P558" si="575">IFERROR(AVERAGEIF(M:M,M558,$K:$K)," ")</f>
        <v> </v>
      </c>
      <c r="P558" s="86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5">
        <f ca="1" t="shared" si="0"/>
        <v>6</v>
      </c>
      <c r="F559" s="68" t="str">
        <f ca="1">IF(ISBLANK(A559)," ",INDIRECT(ADDRESS(1,5+MOD(ROW()-2,COUNTA('Form Responses 1'!$1:$1)-4),,TRUE,"Form Responses 1")))</f>
        <v>Gedung Balai Arkiologi Lt.1 [Meeting Room ]</v>
      </c>
      <c r="G559" s="68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Gedung Balai Arkiologi Lt.1</v>
      </c>
      <c r="I559" s="86" t="str">
        <f ca="1" t="shared" si="531"/>
        <v>Meeting Room </v>
      </c>
      <c r="J559" s="86" t="str">
        <f ca="1" t="shared" si="2"/>
        <v>CLEANING SERVICE</v>
      </c>
      <c r="K559" s="86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6" t="str">
        <f ca="1" t="shared" ref="O559:P559" si="576">IFERROR(AVERAGEIF(M:M,M559,$K:$K)," ")</f>
        <v> </v>
      </c>
      <c r="P559" s="86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5">
        <f ca="1" t="shared" si="0"/>
        <v>6</v>
      </c>
      <c r="F560" s="68" t="str">
        <f ca="1">IF(ISBLANK(A560)," ",INDIRECT(ADDRESS(1,5+MOD(ROW()-2,COUNTA('Form Responses 1'!$1:$1)-4),,TRUE,"Form Responses 1")))</f>
        <v>Gedung Balai Arkiologi Lt.1 [R. Staf TU]</v>
      </c>
      <c r="G560" s="68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Gedung Balai Arkiologi Lt.1</v>
      </c>
      <c r="I560" s="86" t="str">
        <f ca="1" t="shared" si="531"/>
        <v>R. Staf TU</v>
      </c>
      <c r="J560" s="86" t="str">
        <f ca="1" t="shared" si="2"/>
        <v>CLEANING SERVICE</v>
      </c>
      <c r="K560" s="86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6" t="str">
        <f ca="1" t="shared" ref="O560:P560" si="577">IFERROR(AVERAGEIF(M:M,M560,$K:$K)," ")</f>
        <v> </v>
      </c>
      <c r="P560" s="86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5">
        <f ca="1" t="shared" si="0"/>
        <v>6</v>
      </c>
      <c r="F561" s="68" t="str">
        <f ca="1">IF(ISBLANK(A561)," ",INDIRECT(ADDRESS(1,5+MOD(ROW()-2,COUNTA('Form Responses 1'!$1:$1)-4),,TRUE,"Form Responses 1")))</f>
        <v>Gedung Balai Arkiologi Lt.1 [R. Kasubag TU]</v>
      </c>
      <c r="G561" s="68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Gedung Balai Arkiologi Lt.1</v>
      </c>
      <c r="I561" s="86" t="str">
        <f ca="1" t="shared" si="531"/>
        <v>R. Kasubag TU</v>
      </c>
      <c r="J561" s="86" t="str">
        <f ca="1" t="shared" si="2"/>
        <v>CLEANING SERVICE</v>
      </c>
      <c r="K561" s="86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6" t="str">
        <f ca="1" t="shared" ref="O561:P561" si="578">IFERROR(AVERAGEIF(M:M,M561,$K:$K)," ")</f>
        <v> </v>
      </c>
      <c r="P561" s="86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5">
        <f ca="1" t="shared" si="0"/>
        <v>6</v>
      </c>
      <c r="F562" s="68" t="str">
        <f ca="1">IF(ISBLANK(A562)," ",INDIRECT(ADDRESS(1,5+MOD(ROW()-2,COUNTA('Form Responses 1'!$1:$1)-4),,TRUE,"Form Responses 1")))</f>
        <v>Gedung Balai Arkiologi Lt.1 [R. Arsib]</v>
      </c>
      <c r="G562" s="68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Gedung Balai Arkiologi Lt.1</v>
      </c>
      <c r="I562" s="86" t="str">
        <f ca="1" t="shared" si="531"/>
        <v>R. Arsib</v>
      </c>
      <c r="J562" s="86" t="str">
        <f ca="1" t="shared" si="2"/>
        <v>CLEANING SERVICE</v>
      </c>
      <c r="K562" s="86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6" t="str">
        <f ca="1" t="shared" ref="O562:P562" si="579">IFERROR(AVERAGEIF(M:M,M562,$K:$K)," ")</f>
        <v> </v>
      </c>
      <c r="P562" s="86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5">
        <f ca="1" t="shared" si="0"/>
        <v>6</v>
      </c>
      <c r="F563" s="68" t="str">
        <f ca="1">IF(ISBLANK(A563)," ",INDIRECT(ADDRESS(1,5+MOD(ROW()-2,COUNTA('Form Responses 1'!$1:$1)-4),,TRUE,"Form Responses 1")))</f>
        <v>Gedung Balai Arkiologi Lt.1 [R. Arsib Keuangan]</v>
      </c>
      <c r="G563" s="68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Gedung Balai Arkiologi Lt.1</v>
      </c>
      <c r="I563" s="86" t="str">
        <f ca="1" t="shared" si="531"/>
        <v>R. Arsib Keuangan</v>
      </c>
      <c r="J563" s="86" t="str">
        <f ca="1" t="shared" si="2"/>
        <v>CLEANING SERVICE</v>
      </c>
      <c r="K563" s="86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6" t="str">
        <f ca="1" t="shared" ref="O563:P563" si="580">IFERROR(AVERAGEIF(M:M,M563,$K:$K)," ")</f>
        <v> </v>
      </c>
      <c r="P563" s="86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5">
        <f ca="1" t="shared" si="0"/>
        <v>6</v>
      </c>
      <c r="F564" s="68" t="str">
        <f ca="1">IF(ISBLANK(A564)," ",INDIRECT(ADDRESS(1,5+MOD(ROW()-2,COUNTA('Form Responses 1'!$1:$1)-4),,TRUE,"Form Responses 1")))</f>
        <v>Gedung Balai Arkiologi Lt.1 [R. Bendahara]</v>
      </c>
      <c r="G564" s="68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Gedung Balai Arkiologi Lt.1</v>
      </c>
      <c r="I564" s="86" t="str">
        <f ca="1" t="shared" si="531"/>
        <v>R. Bendahara</v>
      </c>
      <c r="J564" s="86" t="str">
        <f ca="1" t="shared" si="2"/>
        <v>CLEANING SERVICE</v>
      </c>
      <c r="K564" s="86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6" t="str">
        <f ca="1" t="shared" ref="O564:P564" si="581">IFERROR(AVERAGEIF(M:M,M564,$K:$K)," ")</f>
        <v> </v>
      </c>
      <c r="P564" s="86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5">
        <f ca="1" t="shared" si="0"/>
        <v>6</v>
      </c>
      <c r="F565" s="68" t="str">
        <f ca="1">IF(ISBLANK(A565)," ",INDIRECT(ADDRESS(1,5+MOD(ROW()-2,COUNTA('Form Responses 1'!$1:$1)-4),,TRUE,"Form Responses 1")))</f>
        <v>Gedung Balai Arkiologi Lt.1 [R. Perpustakaan]</v>
      </c>
      <c r="G565" s="68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Gedung Balai Arkiologi Lt.1</v>
      </c>
      <c r="I565" s="86" t="str">
        <f ca="1" t="shared" si="531"/>
        <v>R. Perpustakaan</v>
      </c>
      <c r="J565" s="86" t="str">
        <f ca="1" t="shared" si="2"/>
        <v>CLEANING SERVICE</v>
      </c>
      <c r="K565" s="86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6" t="str">
        <f ca="1" t="shared" ref="O565:P565" si="582">IFERROR(AVERAGEIF(M:M,M565,$K:$K)," ")</f>
        <v> </v>
      </c>
      <c r="P565" s="86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5">
        <f ca="1" t="shared" si="0"/>
        <v>6</v>
      </c>
      <c r="F566" s="68" t="str">
        <f ca="1">IF(ISBLANK(A566)," ",INDIRECT(ADDRESS(1,5+MOD(ROW()-2,COUNTA('Form Responses 1'!$1:$1)-4),,TRUE,"Form Responses 1")))</f>
        <v>Gedung Balai Arkiologi Lt.1 [R. Laktasi &amp; Daicare]</v>
      </c>
      <c r="G566" s="68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Gedung Balai Arkiologi Lt.1</v>
      </c>
      <c r="I566" s="86" t="str">
        <f ca="1" t="shared" si="531"/>
        <v>R. Laktasi &amp; Daicare</v>
      </c>
      <c r="J566" s="86" t="str">
        <f ca="1" t="shared" si="2"/>
        <v>CLEANING SERVICE</v>
      </c>
      <c r="K566" s="86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6" t="str">
        <f ca="1" t="shared" ref="O566:P566" si="583">IFERROR(AVERAGEIF(M:M,M566,$K:$K)," ")</f>
        <v> </v>
      </c>
      <c r="P566" s="86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5">
        <f ca="1" t="shared" si="0"/>
        <v>6</v>
      </c>
      <c r="F567" s="68" t="str">
        <f ca="1">IF(ISBLANK(A567)," ",INDIRECT(ADDRESS(1,5+MOD(ROW()-2,COUNTA('Form Responses 1'!$1:$1)-4),,TRUE,"Form Responses 1")))</f>
        <v>Gedung Balai Arkiologi Lt.1 [R. Artepak]</v>
      </c>
      <c r="G567" s="68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Gedung Balai Arkiologi Lt.1</v>
      </c>
      <c r="I567" s="86" t="str">
        <f ca="1" t="shared" si="531"/>
        <v>R. Artepak</v>
      </c>
      <c r="J567" s="86" t="str">
        <f ca="1" t="shared" si="2"/>
        <v>CLEANING SERVICE</v>
      </c>
      <c r="K567" s="86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6" t="str">
        <f ca="1" t="shared" ref="O567:P567" si="584">IFERROR(AVERAGEIF(M:M,M567,$K:$K)," ")</f>
        <v> </v>
      </c>
      <c r="P567" s="86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5">
        <f ca="1" t="shared" si="0"/>
        <v>6</v>
      </c>
      <c r="F568" s="68" t="str">
        <f ca="1">IF(ISBLANK(A568)," ",INDIRECT(ADDRESS(1,5+MOD(ROW()-2,COUNTA('Form Responses 1'!$1:$1)-4),,TRUE,"Form Responses 1")))</f>
        <v>Gedung Balai Arkiologi Lt.1 [R. Lap / Analis]</v>
      </c>
      <c r="G568" s="68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Gedung Balai Arkiologi Lt.1</v>
      </c>
      <c r="I568" s="86" t="str">
        <f ca="1" t="shared" si="531"/>
        <v>R. Lap / Analis</v>
      </c>
      <c r="J568" s="86" t="str">
        <f ca="1" t="shared" si="2"/>
        <v>CLEANING SERVICE</v>
      </c>
      <c r="K568" s="86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6" t="str">
        <f ca="1" t="shared" ref="O568:P568" si="585">IFERROR(AVERAGEIF(M:M,M568,$K:$K)," ")</f>
        <v> </v>
      </c>
      <c r="P568" s="86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5">
        <f ca="1" t="shared" si="0"/>
        <v>6</v>
      </c>
      <c r="F569" s="68" t="str">
        <f ca="1">IF(ISBLANK(A569)," ",INDIRECT(ADDRESS(1,5+MOD(ROW()-2,COUNTA('Form Responses 1'!$1:$1)-4),,TRUE,"Form Responses 1")))</f>
        <v>Gedung Balai Arkiologi Lt.1 [Mushollah]</v>
      </c>
      <c r="G569" s="68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Gedung Balai Arkiologi Lt.1</v>
      </c>
      <c r="I569" s="86" t="str">
        <f ca="1" t="shared" si="531"/>
        <v>Mushollah</v>
      </c>
      <c r="J569" s="86" t="str">
        <f ca="1" t="shared" si="2"/>
        <v>CLEANING SERVICE</v>
      </c>
      <c r="K569" s="86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6" t="str">
        <f ca="1" t="shared" ref="O569:P569" si="586">IFERROR(AVERAGEIF(M:M,M569,$K:$K)," ")</f>
        <v> </v>
      </c>
      <c r="P569" s="86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5">
        <f ca="1" t="shared" si="0"/>
        <v>6</v>
      </c>
      <c r="F570" s="68" t="str">
        <f ca="1">IF(ISBLANK(A570)," ",INDIRECT(ADDRESS(1,5+MOD(ROW()-2,COUNTA('Form Responses 1'!$1:$1)-4),,TRUE,"Form Responses 1")))</f>
        <v>Gedung Balai Arkiologi Lt.1 [Pantry]</v>
      </c>
      <c r="G570" s="68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Gedung Balai Arkiologi Lt.1</v>
      </c>
      <c r="I570" s="86" t="str">
        <f ca="1" t="shared" si="531"/>
        <v>Pantry</v>
      </c>
      <c r="J570" s="86" t="str">
        <f ca="1" t="shared" si="2"/>
        <v>CLEANING SERVICE</v>
      </c>
      <c r="K570" s="86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6" t="str">
        <f ca="1" t="shared" ref="O570:P570" si="587">IFERROR(AVERAGEIF(M:M,M570,$K:$K)," ")</f>
        <v> </v>
      </c>
      <c r="P570" s="86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5">
        <f ca="1" t="shared" si="0"/>
        <v>6</v>
      </c>
      <c r="F571" s="68" t="str">
        <f ca="1">IF(ISBLANK(A571)," ",INDIRECT(ADDRESS(1,5+MOD(ROW()-2,COUNTA('Form Responses 1'!$1:$1)-4),,TRUE,"Form Responses 1")))</f>
        <v>Gedung Balai Arkiologi Lt.1 [Toilet Pria / Wanita &amp; Disabilitas]</v>
      </c>
      <c r="G571" s="68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Gedung Balai Arkiologi Lt.1</v>
      </c>
      <c r="I571" s="86" t="str">
        <f ca="1" t="shared" si="531"/>
        <v>Toilet Pria / Wanita &amp; Disabilitas</v>
      </c>
      <c r="J571" s="86" t="str">
        <f ca="1" t="shared" si="2"/>
        <v>CLEANING SERVICE</v>
      </c>
      <c r="K571" s="86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6" t="str">
        <f ca="1" t="shared" ref="O571:P571" si="588">IFERROR(AVERAGEIF(M:M,M571,$K:$K)," ")</f>
        <v> </v>
      </c>
      <c r="P571" s="86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5">
        <f ca="1" t="shared" si="0"/>
        <v>6</v>
      </c>
      <c r="F572" s="68" t="str">
        <f ca="1">IF(ISBLANK(A572)," ",INDIRECT(ADDRESS(1,5+MOD(ROW()-2,COUNTA('Form Responses 1'!$1:$1)-4),,TRUE,"Form Responses 1")))</f>
        <v>Halaman [Taman ]</v>
      </c>
      <c r="G572" s="68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Halaman</v>
      </c>
      <c r="I572" s="86" t="str">
        <f ca="1" t="shared" si="531"/>
        <v>Taman </v>
      </c>
      <c r="J572" s="86" t="str">
        <f ca="1" t="shared" si="2"/>
        <v>CLEANING SERVICE</v>
      </c>
      <c r="K572" s="86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6" t="str">
        <f ca="1" t="shared" ref="O572:P572" si="589">IFERROR(AVERAGEIF(M:M,M572,$K:$K)," ")</f>
        <v> </v>
      </c>
      <c r="P572" s="86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5">
        <f ca="1" t="shared" si="0"/>
        <v>6</v>
      </c>
      <c r="F573" s="68" t="str">
        <f ca="1">IF(ISBLANK(A573)," ",INDIRECT(ADDRESS(1,5+MOD(ROW()-2,COUNTA('Form Responses 1'!$1:$1)-4),,TRUE,"Form Responses 1")))</f>
        <v>Halaman [Parkir Motor ]</v>
      </c>
      <c r="G573" s="68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Halaman</v>
      </c>
      <c r="I573" s="86" t="str">
        <f ca="1" t="shared" si="531"/>
        <v>Parkir Motor </v>
      </c>
      <c r="J573" s="86" t="str">
        <f ca="1" t="shared" si="2"/>
        <v>CLEANING SERVICE</v>
      </c>
      <c r="K573" s="86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6" t="str">
        <f ca="1" t="shared" ref="O573:P573" si="590">IFERROR(AVERAGEIF(M:M,M573,$K:$K)," ")</f>
        <v> </v>
      </c>
      <c r="P573" s="86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5">
        <f ca="1" t="shared" si="0"/>
        <v>6</v>
      </c>
      <c r="F574" s="68" t="str">
        <f ca="1">IF(ISBLANK(A574)," ",INDIRECT(ADDRESS(1,5+MOD(ROW()-2,COUNTA('Form Responses 1'!$1:$1)-4),,TRUE,"Form Responses 1")))</f>
        <v>Halaman [Parkir Mobil]</v>
      </c>
      <c r="G574" s="68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Halaman</v>
      </c>
      <c r="I574" s="86" t="str">
        <f ca="1" t="shared" si="531"/>
        <v>Parkir Mobil</v>
      </c>
      <c r="J574" s="86" t="str">
        <f ca="1" t="shared" si="2"/>
        <v>CLEANING SERVICE</v>
      </c>
      <c r="K574" s="86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6" t="str">
        <f ca="1" t="shared" ref="O574:P574" si="591">IFERROR(AVERAGEIF(M:M,M574,$K:$K)," ")</f>
        <v> </v>
      </c>
      <c r="P574" s="86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5">
        <f ca="1" t="shared" si="0"/>
        <v>6</v>
      </c>
      <c r="F575" s="68" t="str">
        <f ca="1">IF(ISBLANK(A575)," ",INDIRECT(ADDRESS(1,5+MOD(ROW()-2,COUNTA('Form Responses 1'!$1:$1)-4),,TRUE,"Form Responses 1")))</f>
        <v>Halaman [Halaman depan]</v>
      </c>
      <c r="G575" s="68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Halaman</v>
      </c>
      <c r="I575" s="86" t="str">
        <f ca="1" t="shared" si="531"/>
        <v>Halaman depan</v>
      </c>
      <c r="J575" s="86" t="str">
        <f ca="1" t="shared" si="2"/>
        <v>CLEANING SERVICE</v>
      </c>
      <c r="K575" s="86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6" t="str">
        <f ca="1" t="shared" ref="O575:P575" si="592">IFERROR(AVERAGEIF(M:M,M575,$K:$K)," ")</f>
        <v> </v>
      </c>
      <c r="P575" s="86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5">
        <f ca="1" t="shared" si="0"/>
        <v>6</v>
      </c>
      <c r="F576" s="68" t="str">
        <f ca="1">IF(ISBLANK(A576)," ",INDIRECT(ADDRESS(1,5+MOD(ROW()-2,COUNTA('Form Responses 1'!$1:$1)-4),,TRUE,"Form Responses 1")))</f>
        <v>Halaman [ samping dan belakang]</v>
      </c>
      <c r="G576" s="68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Halaman</v>
      </c>
      <c r="I576" s="86" t="str">
        <f ca="1" t="shared" si="531"/>
        <v> samping dan belakang</v>
      </c>
      <c r="J576" s="86" t="str">
        <f ca="1" t="shared" si="2"/>
        <v>CLEANING SERVICE</v>
      </c>
      <c r="K576" s="86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6" t="str">
        <f ca="1" t="shared" ref="O576:P576" si="593">IFERROR(AVERAGEIF(M:M,M576,$K:$K)," ")</f>
        <v> </v>
      </c>
      <c r="P576" s="86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5">
        <f ca="1" t="shared" si="0"/>
        <v>6</v>
      </c>
      <c r="F577" s="68" t="str">
        <f ca="1">IF(ISBLANK(A577)," ",INDIRECT(ADDRESS(1,5+MOD(ROW()-2,COUNTA('Form Responses 1'!$1:$1)-4),,TRUE,"Form Responses 1")))</f>
        <v>Halaman [TPS]</v>
      </c>
      <c r="G577" s="68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Halaman</v>
      </c>
      <c r="I577" s="86" t="str">
        <f ca="1" t="shared" si="531"/>
        <v>TPS</v>
      </c>
      <c r="J577" s="86" t="str">
        <f ca="1" t="shared" si="2"/>
        <v>CLEANING SERVICE</v>
      </c>
      <c r="K577" s="86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6" t="str">
        <f ca="1" t="shared" ref="O577:P577" si="594">IFERROR(AVERAGEIF(M:M,M577,$K:$K)," ")</f>
        <v> </v>
      </c>
      <c r="P577" s="86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5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Security</v>
      </c>
      <c r="I578" s="86" t="str">
        <f ca="1" t="shared" si="531"/>
        <v>Security Functions</v>
      </c>
      <c r="J578" s="86" t="str">
        <f ca="1" t="shared" si="2"/>
        <v>SECURITY SERVICE</v>
      </c>
      <c r="K578" s="86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6" t="str">
        <f ca="1" t="shared" ref="O578:P578" si="595">IFERROR(AVERAGEIF(M:M,M578,$K:$K)," ")</f>
        <v> </v>
      </c>
      <c r="P578" s="86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5">
        <f ca="1" t="shared" si="0"/>
        <v>6</v>
      </c>
      <c r="F579" s="68" t="str">
        <f ca="1">IF(ISBLANK(A579)," ",INDIRECT(ADDRESS(1,5+MOD(ROW()-2,COUNTA('Form Responses 1'!$1:$1)-4),,TRUE,"Form Responses 1")))</f>
        <v>Driver [Driving Safety]</v>
      </c>
      <c r="G579" s="68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Driver</v>
      </c>
      <c r="I579" s="86" t="str">
        <f ca="1" t="shared" ref="I579:I642" si="596">MID(F579,FIND("[",F579)+1,LEN(F579)-FIND("[",F579)-1)</f>
        <v>Driving Safety</v>
      </c>
      <c r="J579" s="86" t="str">
        <f ca="1" t="shared" si="2"/>
        <v>LABOR SERVICE</v>
      </c>
      <c r="K579" s="86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6" t="str">
        <f ca="1" t="shared" ref="O579:P579" si="597">IFERROR(AVERAGEIF(M:M,M579,$K:$K)," ")</f>
        <v> </v>
      </c>
      <c r="P579" s="86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5">
        <f ca="1" t="shared" si="0"/>
        <v>6</v>
      </c>
      <c r="F580" s="68" t="str">
        <f ca="1">IF(ISBLANK(A580)," ",INDIRECT(ADDRESS(1,5+MOD(ROW()-2,COUNTA('Form Responses 1'!$1:$1)-4),,TRUE,"Form Responses 1")))</f>
        <v>Driver [ Attendance]</v>
      </c>
      <c r="G580" s="68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Driver</v>
      </c>
      <c r="I580" s="86" t="str">
        <f ca="1" t="shared" si="596"/>
        <v> Attendance</v>
      </c>
      <c r="J580" s="86" t="str">
        <f ca="1" t="shared" si="2"/>
        <v>LABOR SERVICE</v>
      </c>
      <c r="K580" s="86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6" t="str">
        <f ca="1" t="shared" ref="O580:P580" si="598">IFERROR(AVERAGEIF(M:M,M580,$K:$K)," ")</f>
        <v> </v>
      </c>
      <c r="P580" s="86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5">
        <f ca="1" t="shared" si="0"/>
        <v>6</v>
      </c>
      <c r="F581" s="68" t="str">
        <f ca="1">IF(ISBLANK(A581)," ",INDIRECT(ADDRESS(1,5+MOD(ROW()-2,COUNTA('Form Responses 1'!$1:$1)-4),,TRUE,"Form Responses 1")))</f>
        <v>Mess [Garasi Kendaraan R4 &amp; R2]</v>
      </c>
      <c r="G581" s="68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Mess</v>
      </c>
      <c r="I581" s="86" t="str">
        <f ca="1" t="shared" si="596"/>
        <v>Garasi Kendaraan R4 &amp; R2</v>
      </c>
      <c r="J581" s="86" t="str">
        <f ca="1" t="shared" si="2"/>
        <v>CLEANING SERVICE</v>
      </c>
      <c r="K581" s="86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6" t="str">
        <f ca="1" t="shared" ref="O581:P581" si="599">IFERROR(AVERAGEIF(M:M,M581,$K:$K)," ")</f>
        <v> </v>
      </c>
      <c r="P581" s="86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5">
        <f ca="1" t="shared" si="0"/>
        <v>6</v>
      </c>
      <c r="F582" s="68" t="str">
        <f ca="1">IF(ISBLANK(A582)," ",INDIRECT(ADDRESS(1,5+MOD(ROW()-2,COUNTA('Form Responses 1'!$1:$1)-4),,TRUE,"Form Responses 1")))</f>
        <v>Mess [Teras Depan &amp; Belakang]</v>
      </c>
      <c r="G582" s="68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Mess</v>
      </c>
      <c r="I582" s="86" t="str">
        <f ca="1" t="shared" si="596"/>
        <v>Teras Depan &amp; Belakang</v>
      </c>
      <c r="J582" s="86" t="str">
        <f ca="1" t="shared" si="2"/>
        <v>CLEANING SERVICE</v>
      </c>
      <c r="K582" s="86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6" t="str">
        <f ca="1" t="shared" ref="O582:P582" si="600">IFERROR(AVERAGEIF(M:M,M582,$K:$K)," ")</f>
        <v> </v>
      </c>
      <c r="P582" s="86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5">
        <f ca="1" t="shared" si="0"/>
        <v>6</v>
      </c>
      <c r="F583" s="68" t="str">
        <f ca="1">IF(ISBLANK(A583)," ",INDIRECT(ADDRESS(1,5+MOD(ROW()-2,COUNTA('Form Responses 1'!$1:$1)-4),,TRUE,"Form Responses 1")))</f>
        <v>Mess [Ruang Tamu Utama]</v>
      </c>
      <c r="G583" s="68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Mess</v>
      </c>
      <c r="I583" s="86" t="str">
        <f ca="1" t="shared" si="596"/>
        <v>Ruang Tamu Utama</v>
      </c>
      <c r="J583" s="86" t="str">
        <f ca="1" t="shared" si="2"/>
        <v>CLEANING SERVICE</v>
      </c>
      <c r="K583" s="86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6" t="str">
        <f ca="1" t="shared" ref="O583:P583" si="601">IFERROR(AVERAGEIF(M:M,M583,$K:$K)," ")</f>
        <v> </v>
      </c>
      <c r="P583" s="86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5">
        <f ca="1" t="shared" si="0"/>
        <v>6</v>
      </c>
      <c r="F584" s="68" t="str">
        <f ca="1">IF(ISBLANK(A584)," ",INDIRECT(ADDRESS(1,5+MOD(ROW()-2,COUNTA('Form Responses 1'!$1:$1)-4),,TRUE,"Form Responses 1")))</f>
        <v>Mess [Kamar 1.2.3&amp;4]</v>
      </c>
      <c r="G584" s="68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Mess</v>
      </c>
      <c r="I584" s="86" t="str">
        <f ca="1" t="shared" si="596"/>
        <v>Kamar 1.2.3&amp;4</v>
      </c>
      <c r="J584" s="86" t="str">
        <f ca="1" t="shared" si="2"/>
        <v>CLEANING SERVICE</v>
      </c>
      <c r="K584" s="86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6" t="str">
        <f ca="1" t="shared" ref="O584:P584" si="602">IFERROR(AVERAGEIF(M:M,M584,$K:$K)," ")</f>
        <v> </v>
      </c>
      <c r="P584" s="86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5">
        <f ca="1" t="shared" si="0"/>
        <v>6</v>
      </c>
      <c r="F585" s="68" t="str">
        <f ca="1">IF(ISBLANK(A585)," ",INDIRECT(ADDRESS(1,5+MOD(ROW()-2,COUNTA('Form Responses 1'!$1:$1)-4),,TRUE,"Form Responses 1")))</f>
        <v>Mess [Dapur]</v>
      </c>
      <c r="G585" s="68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Mess</v>
      </c>
      <c r="I585" s="86" t="str">
        <f ca="1" t="shared" si="596"/>
        <v>Dapur</v>
      </c>
      <c r="J585" s="86" t="str">
        <f ca="1" t="shared" si="2"/>
        <v>CLEANING SERVICE</v>
      </c>
      <c r="K585" s="86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6" t="str">
        <f ca="1" t="shared" ref="O585:P585" si="603">IFERROR(AVERAGEIF(M:M,M585,$K:$K)," ")</f>
        <v> </v>
      </c>
      <c r="P585" s="86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5">
        <f ca="1" t="shared" si="0"/>
        <v>6</v>
      </c>
      <c r="F586" s="68" t="str">
        <f ca="1">IF(ISBLANK(A586)," ",INDIRECT(ADDRESS(1,5+MOD(ROW()-2,COUNTA('Form Responses 1'!$1:$1)-4),,TRUE,"Form Responses 1")))</f>
        <v>Mess [Toilet Pria / Wanita]</v>
      </c>
      <c r="G586" s="68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Mess</v>
      </c>
      <c r="I586" s="86" t="str">
        <f ca="1" t="shared" si="596"/>
        <v>Toilet Pria / Wanita</v>
      </c>
      <c r="J586" s="86" t="str">
        <f ca="1" t="shared" si="2"/>
        <v>CLEANING SERVICE</v>
      </c>
      <c r="K586" s="86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6" t="str">
        <f ca="1" t="shared" ref="O586:P586" si="604">IFERROR(AVERAGEIF(M:M,M586,$K:$K)," ")</f>
        <v> </v>
      </c>
      <c r="P586" s="86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5">
        <f ca="1" t="shared" si="0"/>
        <v>6</v>
      </c>
      <c r="F587" s="68" t="str">
        <f ca="1">IF(ISBLANK(A587)," ",INDIRECT(ADDRESS(1,5+MOD(ROW()-2,COUNTA('Form Responses 1'!$1:$1)-4),,TRUE,"Form Responses 1")))</f>
        <v>Gedung Balai Arkiologi Lt.2 [Koridor]</v>
      </c>
      <c r="G587" s="68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Gedung Balai Arkiologi Lt.2</v>
      </c>
      <c r="I587" s="86" t="str">
        <f ca="1" t="shared" si="596"/>
        <v>Koridor</v>
      </c>
      <c r="J587" s="86" t="str">
        <f ca="1" t="shared" si="2"/>
        <v>CLEANING SERVICE</v>
      </c>
      <c r="K587" s="86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6" t="str">
        <f ca="1" t="shared" ref="O587:P587" si="605">IFERROR(AVERAGEIF(M:M,M587,$K:$K)," ")</f>
        <v> </v>
      </c>
      <c r="P587" s="86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5">
        <f ca="1" t="shared" si="0"/>
        <v>6</v>
      </c>
      <c r="F588" s="68" t="str">
        <f ca="1">IF(ISBLANK(A588)," ",INDIRECT(ADDRESS(1,5+MOD(ROW()-2,COUNTA('Form Responses 1'!$1:$1)-4),,TRUE,"Form Responses 1")))</f>
        <v>Gedung Balai Arkiologi Lt.2 [Meeting Room ]</v>
      </c>
      <c r="G588" s="68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Gedung Balai Arkiologi Lt.2</v>
      </c>
      <c r="I588" s="86" t="str">
        <f ca="1" t="shared" si="596"/>
        <v>Meeting Room </v>
      </c>
      <c r="J588" s="86" t="str">
        <f ca="1" t="shared" si="2"/>
        <v>CLEANING SERVICE</v>
      </c>
      <c r="K588" s="86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6" t="str">
        <f ca="1" t="shared" ref="O588:P588" si="606">IFERROR(AVERAGEIF(M:M,M588,$K:$K)," ")</f>
        <v> </v>
      </c>
      <c r="P588" s="86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5">
        <f ca="1" t="shared" si="0"/>
        <v>6</v>
      </c>
      <c r="F589" s="68" t="str">
        <f ca="1">IF(ISBLANK(A589)," ",INDIRECT(ADDRESS(1,5+MOD(ROW()-2,COUNTA('Form Responses 1'!$1:$1)-4),,TRUE,"Form Responses 1")))</f>
        <v>Gedung Balai Arkiologi Lt.2 [R. Kepala]</v>
      </c>
      <c r="G589" s="68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Gedung Balai Arkiologi Lt.2</v>
      </c>
      <c r="I589" s="86" t="str">
        <f ca="1" t="shared" si="596"/>
        <v>R. Kepala</v>
      </c>
      <c r="J589" s="86" t="str">
        <f ca="1" t="shared" si="2"/>
        <v>CLEANING SERVICE</v>
      </c>
      <c r="K589" s="86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6" t="str">
        <f ca="1" t="shared" ref="O589:P589" si="607">IFERROR(AVERAGEIF(M:M,M589,$K:$K)," ")</f>
        <v> </v>
      </c>
      <c r="P589" s="86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5">
        <f ca="1" t="shared" si="0"/>
        <v>6</v>
      </c>
      <c r="F590" s="68" t="str">
        <f ca="1">IF(ISBLANK(A590)," ",INDIRECT(ADDRESS(1,5+MOD(ROW()-2,COUNTA('Form Responses 1'!$1:$1)-4),,TRUE,"Form Responses 1")))</f>
        <v>Gedung Balai Arkiologi Lt.2 [R. 1-5]</v>
      </c>
      <c r="G590" s="68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Gedung Balai Arkiologi Lt.2</v>
      </c>
      <c r="I590" s="86" t="str">
        <f ca="1" t="shared" si="596"/>
        <v>R. 1-5</v>
      </c>
      <c r="J590" s="86" t="str">
        <f ca="1" t="shared" si="2"/>
        <v>CLEANING SERVICE</v>
      </c>
      <c r="K590" s="86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6" t="str">
        <f ca="1" t="shared" ref="O590:P590" si="608">IFERROR(AVERAGEIF(M:M,M590,$K:$K)," ")</f>
        <v> </v>
      </c>
      <c r="P590" s="86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5">
        <f ca="1" t="shared" si="0"/>
        <v>6</v>
      </c>
      <c r="F591" s="68" t="str">
        <f ca="1">IF(ISBLANK(A591)," ",INDIRECT(ADDRESS(1,5+MOD(ROW()-2,COUNTA('Form Responses 1'!$1:$1)-4),,TRUE,"Form Responses 1")))</f>
        <v>Gedung Balai Arkiologi Lt.2 [Tangga Penghubung LT1-2]</v>
      </c>
      <c r="G591" s="68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Gedung Balai Arkiologi Lt.2</v>
      </c>
      <c r="I591" s="86" t="str">
        <f ca="1" t="shared" si="596"/>
        <v>Tangga Penghubung LT1-2</v>
      </c>
      <c r="J591" s="86" t="str">
        <f ca="1" t="shared" si="2"/>
        <v>CLEANING SERVICE</v>
      </c>
      <c r="K591" s="86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6" t="str">
        <f ca="1" t="shared" ref="O591:P591" si="609">IFERROR(AVERAGEIF(M:M,M591,$K:$K)," ")</f>
        <v> </v>
      </c>
      <c r="P591" s="86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5">
        <f ca="1" t="shared" si="0"/>
        <v>6</v>
      </c>
      <c r="F592" s="68" t="str">
        <f ca="1">IF(ISBLANK(A592)," ",INDIRECT(ADDRESS(1,5+MOD(ROW()-2,COUNTA('Form Responses 1'!$1:$1)-4),,TRUE,"Form Responses 1")))</f>
        <v>Gedung Balai Arkiologi Lt.2 [Toilet Pria / Wanita &amp; Disabilitas]</v>
      </c>
      <c r="G592" s="68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Gedung Balai Arkiologi Lt.2</v>
      </c>
      <c r="I592" s="86" t="str">
        <f ca="1" t="shared" si="596"/>
        <v>Toilet Pria / Wanita &amp; Disabilitas</v>
      </c>
      <c r="J592" s="86" t="str">
        <f ca="1" t="shared" si="2"/>
        <v>CLEANING SERVICE</v>
      </c>
      <c r="K592" s="86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6" t="str">
        <f ca="1" t="shared" ref="O592:P592" si="610">IFERROR(AVERAGEIF(M:M,M592,$K:$K)," ")</f>
        <v> </v>
      </c>
      <c r="P592" s="86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5">
        <f ca="1" t="shared" si="0"/>
        <v>6</v>
      </c>
      <c r="F593" s="68" t="str">
        <f ca="1">IF(ISBLANK(A593)," ",INDIRECT(ADDRESS(1,5+MOD(ROW()-2,COUNTA('Form Responses 1'!$1:$1)-4),,TRUE,"Form Responses 1")))</f>
        <v>Gedung Balai Arkiologi Lt.1 [Lobby Utama]</v>
      </c>
      <c r="G593" s="68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Gedung Balai Arkiologi Lt.1</v>
      </c>
      <c r="I593" s="86" t="str">
        <f ca="1" t="shared" si="596"/>
        <v>Lobby Utama</v>
      </c>
      <c r="J593" s="86" t="str">
        <f ca="1" t="shared" si="2"/>
        <v>CLEANING SERVICE</v>
      </c>
      <c r="K593" s="86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6" t="str">
        <f ca="1" t="shared" ref="O593:P593" si="611">IFERROR(AVERAGEIF(M:M,M593,$K:$K)," ")</f>
        <v> </v>
      </c>
      <c r="P593" s="86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5">
        <f ca="1" t="shared" si="0"/>
        <v>6</v>
      </c>
      <c r="F594" s="68" t="str">
        <f ca="1">IF(ISBLANK(A594)," ",INDIRECT(ADDRESS(1,5+MOD(ROW()-2,COUNTA('Form Responses 1'!$1:$1)-4),,TRUE,"Form Responses 1")))</f>
        <v>Gedung Balai Arkiologi Lt.1 [Koridor]</v>
      </c>
      <c r="G594" s="68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Gedung Balai Arkiologi Lt.1</v>
      </c>
      <c r="I594" s="86" t="str">
        <f ca="1" t="shared" si="596"/>
        <v>Koridor</v>
      </c>
      <c r="J594" s="86" t="str">
        <f ca="1" t="shared" si="2"/>
        <v>CLEANING SERVICE</v>
      </c>
      <c r="K594" s="86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6" t="str">
        <f ca="1" t="shared" ref="O594:P594" si="612">IFERROR(AVERAGEIF(M:M,M594,$K:$K)," ")</f>
        <v> </v>
      </c>
      <c r="P594" s="86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5">
        <f ca="1" t="shared" si="0"/>
        <v>6</v>
      </c>
      <c r="F595" s="68" t="str">
        <f ca="1">IF(ISBLANK(A595)," ",INDIRECT(ADDRESS(1,5+MOD(ROW()-2,COUNTA('Form Responses 1'!$1:$1)-4),,TRUE,"Form Responses 1")))</f>
        <v>Gedung Balai Arkiologi Lt.1 [Meeting Room ]</v>
      </c>
      <c r="G595" s="68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Gedung Balai Arkiologi Lt.1</v>
      </c>
      <c r="I595" s="86" t="str">
        <f ca="1" t="shared" si="596"/>
        <v>Meeting Room </v>
      </c>
      <c r="J595" s="86" t="str">
        <f ca="1" t="shared" si="2"/>
        <v>CLEANING SERVICE</v>
      </c>
      <c r="K595" s="86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6" t="str">
        <f ca="1" t="shared" ref="O595:P595" si="613">IFERROR(AVERAGEIF(M:M,M595,$K:$K)," ")</f>
        <v> </v>
      </c>
      <c r="P595" s="86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5">
        <f ca="1" t="shared" si="0"/>
        <v>6</v>
      </c>
      <c r="F596" s="68" t="str">
        <f ca="1">IF(ISBLANK(A596)," ",INDIRECT(ADDRESS(1,5+MOD(ROW()-2,COUNTA('Form Responses 1'!$1:$1)-4),,TRUE,"Form Responses 1")))</f>
        <v>Gedung Balai Arkiologi Lt.1 [R. Staf TU]</v>
      </c>
      <c r="G596" s="68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Gedung Balai Arkiologi Lt.1</v>
      </c>
      <c r="I596" s="86" t="str">
        <f ca="1" t="shared" si="596"/>
        <v>R. Staf TU</v>
      </c>
      <c r="J596" s="86" t="str">
        <f ca="1" t="shared" si="2"/>
        <v>CLEANING SERVICE</v>
      </c>
      <c r="K596" s="86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6" t="str">
        <f ca="1" t="shared" ref="O596:P596" si="614">IFERROR(AVERAGEIF(M:M,M596,$K:$K)," ")</f>
        <v> </v>
      </c>
      <c r="P596" s="86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5">
        <f ca="1" t="shared" si="0"/>
        <v>6</v>
      </c>
      <c r="F597" s="68" t="str">
        <f ca="1">IF(ISBLANK(A597)," ",INDIRECT(ADDRESS(1,5+MOD(ROW()-2,COUNTA('Form Responses 1'!$1:$1)-4),,TRUE,"Form Responses 1")))</f>
        <v>Gedung Balai Arkiologi Lt.1 [R. Kasubag TU]</v>
      </c>
      <c r="G597" s="68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Gedung Balai Arkiologi Lt.1</v>
      </c>
      <c r="I597" s="86" t="str">
        <f ca="1" t="shared" si="596"/>
        <v>R. Kasubag TU</v>
      </c>
      <c r="J597" s="86" t="str">
        <f ca="1" t="shared" si="2"/>
        <v>CLEANING SERVICE</v>
      </c>
      <c r="K597" s="86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6" t="str">
        <f ca="1" t="shared" ref="O597:P597" si="615">IFERROR(AVERAGEIF(M:M,M597,$K:$K)," ")</f>
        <v> </v>
      </c>
      <c r="P597" s="86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5">
        <f ca="1" t="shared" si="0"/>
        <v>6</v>
      </c>
      <c r="F598" s="68" t="str">
        <f ca="1">IF(ISBLANK(A598)," ",INDIRECT(ADDRESS(1,5+MOD(ROW()-2,COUNTA('Form Responses 1'!$1:$1)-4),,TRUE,"Form Responses 1")))</f>
        <v>Gedung Balai Arkiologi Lt.1 [R. Arsib]</v>
      </c>
      <c r="G598" s="68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Gedung Balai Arkiologi Lt.1</v>
      </c>
      <c r="I598" s="86" t="str">
        <f ca="1" t="shared" si="596"/>
        <v>R. Arsib</v>
      </c>
      <c r="J598" s="86" t="str">
        <f ca="1" t="shared" si="2"/>
        <v>CLEANING SERVICE</v>
      </c>
      <c r="K598" s="86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6" t="str">
        <f ca="1" t="shared" ref="O598:P598" si="616">IFERROR(AVERAGEIF(M:M,M598,$K:$K)," ")</f>
        <v> </v>
      </c>
      <c r="P598" s="86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5">
        <f ca="1" t="shared" si="0"/>
        <v>6</v>
      </c>
      <c r="F599" s="68" t="str">
        <f ca="1">IF(ISBLANK(A599)," ",INDIRECT(ADDRESS(1,5+MOD(ROW()-2,COUNTA('Form Responses 1'!$1:$1)-4),,TRUE,"Form Responses 1")))</f>
        <v>Gedung Balai Arkiologi Lt.1 [R. Arsib Keuangan]</v>
      </c>
      <c r="G599" s="68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Gedung Balai Arkiologi Lt.1</v>
      </c>
      <c r="I599" s="86" t="str">
        <f ca="1" t="shared" si="596"/>
        <v>R. Arsib Keuangan</v>
      </c>
      <c r="J599" s="86" t="str">
        <f ca="1" t="shared" si="2"/>
        <v>CLEANING SERVICE</v>
      </c>
      <c r="K599" s="86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6" t="str">
        <f ca="1" t="shared" ref="O599:P599" si="617">IFERROR(AVERAGEIF(M:M,M599,$K:$K)," ")</f>
        <v> </v>
      </c>
      <c r="P599" s="86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5">
        <f ca="1" t="shared" si="0"/>
        <v>6</v>
      </c>
      <c r="F600" s="68" t="str">
        <f ca="1">IF(ISBLANK(A600)," ",INDIRECT(ADDRESS(1,5+MOD(ROW()-2,COUNTA('Form Responses 1'!$1:$1)-4),,TRUE,"Form Responses 1")))</f>
        <v>Gedung Balai Arkiologi Lt.1 [R. Bendahara]</v>
      </c>
      <c r="G600" s="68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Gedung Balai Arkiologi Lt.1</v>
      </c>
      <c r="I600" s="86" t="str">
        <f ca="1" t="shared" si="596"/>
        <v>R. Bendahara</v>
      </c>
      <c r="J600" s="86" t="str">
        <f ca="1" t="shared" si="2"/>
        <v>CLEANING SERVICE</v>
      </c>
      <c r="K600" s="86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6" t="str">
        <f ca="1" t="shared" ref="O600:P600" si="618">IFERROR(AVERAGEIF(M:M,M600,$K:$K)," ")</f>
        <v> </v>
      </c>
      <c r="P600" s="86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5">
        <f ca="1" t="shared" si="0"/>
        <v>6</v>
      </c>
      <c r="F601" s="68" t="str">
        <f ca="1">IF(ISBLANK(A601)," ",INDIRECT(ADDRESS(1,5+MOD(ROW()-2,COUNTA('Form Responses 1'!$1:$1)-4),,TRUE,"Form Responses 1")))</f>
        <v>Gedung Balai Arkiologi Lt.1 [R. Perpustakaan]</v>
      </c>
      <c r="G601" s="68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Gedung Balai Arkiologi Lt.1</v>
      </c>
      <c r="I601" s="86" t="str">
        <f ca="1" t="shared" si="596"/>
        <v>R. Perpustakaan</v>
      </c>
      <c r="J601" s="86" t="str">
        <f ca="1" t="shared" si="2"/>
        <v>CLEANING SERVICE</v>
      </c>
      <c r="K601" s="86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6" t="str">
        <f ca="1" t="shared" ref="O601:P601" si="619">IFERROR(AVERAGEIF(M:M,M601,$K:$K)," ")</f>
        <v> </v>
      </c>
      <c r="P601" s="86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5">
        <f ca="1" t="shared" si="0"/>
        <v>6</v>
      </c>
      <c r="F602" s="68" t="str">
        <f ca="1">IF(ISBLANK(A602)," ",INDIRECT(ADDRESS(1,5+MOD(ROW()-2,COUNTA('Form Responses 1'!$1:$1)-4),,TRUE,"Form Responses 1")))</f>
        <v>Gedung Balai Arkiologi Lt.1 [R. Laktasi &amp; Daicare]</v>
      </c>
      <c r="G602" s="68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Gedung Balai Arkiologi Lt.1</v>
      </c>
      <c r="I602" s="86" t="str">
        <f ca="1" t="shared" si="596"/>
        <v>R. Laktasi &amp; Daicare</v>
      </c>
      <c r="J602" s="86" t="str">
        <f ca="1" t="shared" si="2"/>
        <v>CLEANING SERVICE</v>
      </c>
      <c r="K602" s="86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6" t="str">
        <f ca="1" t="shared" ref="O602:P602" si="620">IFERROR(AVERAGEIF(M:M,M602,$K:$K)," ")</f>
        <v> </v>
      </c>
      <c r="P602" s="86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5">
        <f ca="1" t="shared" si="0"/>
        <v>6</v>
      </c>
      <c r="F603" s="68" t="str">
        <f ca="1">IF(ISBLANK(A603)," ",INDIRECT(ADDRESS(1,5+MOD(ROW()-2,COUNTA('Form Responses 1'!$1:$1)-4),,TRUE,"Form Responses 1")))</f>
        <v>Gedung Balai Arkiologi Lt.1 [R. Artepak]</v>
      </c>
      <c r="G603" s="68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Gedung Balai Arkiologi Lt.1</v>
      </c>
      <c r="I603" s="86" t="str">
        <f ca="1" t="shared" si="596"/>
        <v>R. Artepak</v>
      </c>
      <c r="J603" s="86" t="str">
        <f ca="1" t="shared" si="2"/>
        <v>CLEANING SERVICE</v>
      </c>
      <c r="K603" s="86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6" t="str">
        <f ca="1" t="shared" ref="O603:P603" si="621">IFERROR(AVERAGEIF(M:M,M603,$K:$K)," ")</f>
        <v> </v>
      </c>
      <c r="P603" s="86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5">
        <f ca="1" t="shared" si="0"/>
        <v>6</v>
      </c>
      <c r="F604" s="68" t="str">
        <f ca="1">IF(ISBLANK(A604)," ",INDIRECT(ADDRESS(1,5+MOD(ROW()-2,COUNTA('Form Responses 1'!$1:$1)-4),,TRUE,"Form Responses 1")))</f>
        <v>Gedung Balai Arkiologi Lt.1 [R. Lap / Analis]</v>
      </c>
      <c r="G604" s="68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Gedung Balai Arkiologi Lt.1</v>
      </c>
      <c r="I604" s="86" t="str">
        <f ca="1" t="shared" si="596"/>
        <v>R. Lap / Analis</v>
      </c>
      <c r="J604" s="86" t="str">
        <f ca="1" t="shared" si="2"/>
        <v>CLEANING SERVICE</v>
      </c>
      <c r="K604" s="86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6" t="str">
        <f ca="1" t="shared" ref="O604:P604" si="622">IFERROR(AVERAGEIF(M:M,M604,$K:$K)," ")</f>
        <v> </v>
      </c>
      <c r="P604" s="86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5">
        <f ca="1" t="shared" si="0"/>
        <v>6</v>
      </c>
      <c r="F605" s="68" t="str">
        <f ca="1">IF(ISBLANK(A605)," ",INDIRECT(ADDRESS(1,5+MOD(ROW()-2,COUNTA('Form Responses 1'!$1:$1)-4),,TRUE,"Form Responses 1")))</f>
        <v>Gedung Balai Arkiologi Lt.1 [Mushollah]</v>
      </c>
      <c r="G605" s="68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Gedung Balai Arkiologi Lt.1</v>
      </c>
      <c r="I605" s="86" t="str">
        <f ca="1" t="shared" si="596"/>
        <v>Mushollah</v>
      </c>
      <c r="J605" s="86" t="str">
        <f ca="1" t="shared" si="2"/>
        <v>CLEANING SERVICE</v>
      </c>
      <c r="K605" s="86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6" t="str">
        <f ca="1" t="shared" ref="O605:P605" si="623">IFERROR(AVERAGEIF(M:M,M605,$K:$K)," ")</f>
        <v> </v>
      </c>
      <c r="P605" s="86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5">
        <f ca="1" t="shared" si="0"/>
        <v>6</v>
      </c>
      <c r="F606" s="68" t="str">
        <f ca="1">IF(ISBLANK(A606)," ",INDIRECT(ADDRESS(1,5+MOD(ROW()-2,COUNTA('Form Responses 1'!$1:$1)-4),,TRUE,"Form Responses 1")))</f>
        <v>Gedung Balai Arkiologi Lt.1 [Pantry]</v>
      </c>
      <c r="G606" s="68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Gedung Balai Arkiologi Lt.1</v>
      </c>
      <c r="I606" s="86" t="str">
        <f ca="1" t="shared" si="596"/>
        <v>Pantry</v>
      </c>
      <c r="J606" s="86" t="str">
        <f ca="1" t="shared" si="2"/>
        <v>CLEANING SERVICE</v>
      </c>
      <c r="K606" s="86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6" t="str">
        <f ca="1" t="shared" ref="O606:P606" si="624">IFERROR(AVERAGEIF(M:M,M606,$K:$K)," ")</f>
        <v> </v>
      </c>
      <c r="P606" s="86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5">
        <f ca="1" t="shared" si="0"/>
        <v>6</v>
      </c>
      <c r="F607" s="68" t="str">
        <f ca="1">IF(ISBLANK(A607)," ",INDIRECT(ADDRESS(1,5+MOD(ROW()-2,COUNTA('Form Responses 1'!$1:$1)-4),,TRUE,"Form Responses 1")))</f>
        <v>Gedung Balai Arkiologi Lt.1 [Toilet Pria / Wanita &amp; Disabilitas]</v>
      </c>
      <c r="G607" s="68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Gedung Balai Arkiologi Lt.1</v>
      </c>
      <c r="I607" s="86" t="str">
        <f ca="1" t="shared" si="596"/>
        <v>Toilet Pria / Wanita &amp; Disabilitas</v>
      </c>
      <c r="J607" s="86" t="str">
        <f ca="1" t="shared" si="2"/>
        <v>CLEANING SERVICE</v>
      </c>
      <c r="K607" s="86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6" t="str">
        <f ca="1" t="shared" ref="O607:P607" si="625">IFERROR(AVERAGEIF(M:M,M607,$K:$K)," ")</f>
        <v> </v>
      </c>
      <c r="P607" s="86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5">
        <f ca="1" t="shared" si="0"/>
        <v>6</v>
      </c>
      <c r="F608" s="68" t="str">
        <f ca="1">IF(ISBLANK(A608)," ",INDIRECT(ADDRESS(1,5+MOD(ROW()-2,COUNTA('Form Responses 1'!$1:$1)-4),,TRUE,"Form Responses 1")))</f>
        <v>Halaman [Taman ]</v>
      </c>
      <c r="G608" s="68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Halaman</v>
      </c>
      <c r="I608" s="86" t="str">
        <f ca="1" t="shared" si="596"/>
        <v>Taman </v>
      </c>
      <c r="J608" s="86" t="str">
        <f ca="1" t="shared" si="2"/>
        <v>CLEANING SERVICE</v>
      </c>
      <c r="K608" s="86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6" t="str">
        <f ca="1" t="shared" ref="O608:P608" si="626">IFERROR(AVERAGEIF(M:M,M608,$K:$K)," ")</f>
        <v> </v>
      </c>
      <c r="P608" s="86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5">
        <f ca="1" t="shared" si="0"/>
        <v>6</v>
      </c>
      <c r="F609" s="68" t="str">
        <f ca="1">IF(ISBLANK(A609)," ",INDIRECT(ADDRESS(1,5+MOD(ROW()-2,COUNTA('Form Responses 1'!$1:$1)-4),,TRUE,"Form Responses 1")))</f>
        <v>Halaman [Parkir Motor ]</v>
      </c>
      <c r="G609" s="68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Halaman</v>
      </c>
      <c r="I609" s="86" t="str">
        <f ca="1" t="shared" si="596"/>
        <v>Parkir Motor </v>
      </c>
      <c r="J609" s="86" t="str">
        <f ca="1" t="shared" si="2"/>
        <v>CLEANING SERVICE</v>
      </c>
      <c r="K609" s="86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6" t="str">
        <f ca="1" t="shared" ref="O609:P609" si="627">IFERROR(AVERAGEIF(M:M,M609,$K:$K)," ")</f>
        <v> </v>
      </c>
      <c r="P609" s="86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5">
        <f ca="1" t="shared" si="0"/>
        <v>6</v>
      </c>
      <c r="F610" s="68" t="str">
        <f ca="1">IF(ISBLANK(A610)," ",INDIRECT(ADDRESS(1,5+MOD(ROW()-2,COUNTA('Form Responses 1'!$1:$1)-4),,TRUE,"Form Responses 1")))</f>
        <v>Halaman [Parkir Mobil]</v>
      </c>
      <c r="G610" s="68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Halaman</v>
      </c>
      <c r="I610" s="86" t="str">
        <f ca="1" t="shared" si="596"/>
        <v>Parkir Mobil</v>
      </c>
      <c r="J610" s="86" t="str">
        <f ca="1" t="shared" si="2"/>
        <v>CLEANING SERVICE</v>
      </c>
      <c r="K610" s="86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6" t="str">
        <f ca="1" t="shared" ref="O610:P610" si="628">IFERROR(AVERAGEIF(M:M,M610,$K:$K)," ")</f>
        <v> </v>
      </c>
      <c r="P610" s="86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5">
        <f ca="1" t="shared" si="0"/>
        <v>6</v>
      </c>
      <c r="F611" s="68" t="str">
        <f ca="1">IF(ISBLANK(A611)," ",INDIRECT(ADDRESS(1,5+MOD(ROW()-2,COUNTA('Form Responses 1'!$1:$1)-4),,TRUE,"Form Responses 1")))</f>
        <v>Halaman [Halaman depan]</v>
      </c>
      <c r="G611" s="68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Halaman</v>
      </c>
      <c r="I611" s="86" t="str">
        <f ca="1" t="shared" si="596"/>
        <v>Halaman depan</v>
      </c>
      <c r="J611" s="86" t="str">
        <f ca="1" t="shared" si="2"/>
        <v>CLEANING SERVICE</v>
      </c>
      <c r="K611" s="86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6" t="str">
        <f ca="1" t="shared" ref="O611:P611" si="629">IFERROR(AVERAGEIF(M:M,M611,$K:$K)," ")</f>
        <v> </v>
      </c>
      <c r="P611" s="86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5">
        <f ca="1" t="shared" si="0"/>
        <v>6</v>
      </c>
      <c r="F612" s="68" t="str">
        <f ca="1">IF(ISBLANK(A612)," ",INDIRECT(ADDRESS(1,5+MOD(ROW()-2,COUNTA('Form Responses 1'!$1:$1)-4),,TRUE,"Form Responses 1")))</f>
        <v>Halaman [ samping dan belakang]</v>
      </c>
      <c r="G612" s="68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Halaman</v>
      </c>
      <c r="I612" s="86" t="str">
        <f ca="1" t="shared" si="596"/>
        <v> samping dan belakang</v>
      </c>
      <c r="J612" s="86" t="str">
        <f ca="1" t="shared" si="2"/>
        <v>CLEANING SERVICE</v>
      </c>
      <c r="K612" s="86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6" t="str">
        <f ca="1" t="shared" ref="O612:P612" si="630">IFERROR(AVERAGEIF(M:M,M612,$K:$K)," ")</f>
        <v> </v>
      </c>
      <c r="P612" s="86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5">
        <f ca="1" t="shared" si="0"/>
        <v>6</v>
      </c>
      <c r="F613" s="68" t="str">
        <f ca="1">IF(ISBLANK(A613)," ",INDIRECT(ADDRESS(1,5+MOD(ROW()-2,COUNTA('Form Responses 1'!$1:$1)-4),,TRUE,"Form Responses 1")))</f>
        <v>Halaman [TPS]</v>
      </c>
      <c r="G613" s="68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Halaman</v>
      </c>
      <c r="I613" s="86" t="str">
        <f ca="1" t="shared" si="596"/>
        <v>TPS</v>
      </c>
      <c r="J613" s="86" t="str">
        <f ca="1" t="shared" si="2"/>
        <v>CLEANING SERVICE</v>
      </c>
      <c r="K613" s="86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6" t="str">
        <f ca="1" t="shared" ref="O613:P613" si="631">IFERROR(AVERAGEIF(M:M,M613,$K:$K)," ")</f>
        <v> </v>
      </c>
      <c r="P613" s="86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5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Security</v>
      </c>
      <c r="I614" s="86" t="str">
        <f ca="1" t="shared" si="596"/>
        <v>Security Functions</v>
      </c>
      <c r="J614" s="86" t="str">
        <f ca="1" t="shared" si="2"/>
        <v>SECURITY SERVICE</v>
      </c>
      <c r="K614" s="86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6" t="str">
        <f ca="1" t="shared" ref="O614:P614" si="632">IFERROR(AVERAGEIF(M:M,M614,$K:$K)," ")</f>
        <v> </v>
      </c>
      <c r="P614" s="86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5">
        <f ca="1" t="shared" si="0"/>
        <v>6</v>
      </c>
      <c r="F615" s="68" t="str">
        <f ca="1">IF(ISBLANK(A615)," ",INDIRECT(ADDRESS(1,5+MOD(ROW()-2,COUNTA('Form Responses 1'!$1:$1)-4),,TRUE,"Form Responses 1")))</f>
        <v>Driver [Driving Safety]</v>
      </c>
      <c r="G615" s="68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Driver</v>
      </c>
      <c r="I615" s="86" t="str">
        <f ca="1" t="shared" si="596"/>
        <v>Driving Safety</v>
      </c>
      <c r="J615" s="86" t="str">
        <f ca="1" t="shared" si="2"/>
        <v>LABOR SERVICE</v>
      </c>
      <c r="K615" s="86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6" t="str">
        <f ca="1" t="shared" ref="O615:P615" si="633">IFERROR(AVERAGEIF(M:M,M615,$K:$K)," ")</f>
        <v> </v>
      </c>
      <c r="P615" s="86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5">
        <f ca="1" t="shared" si="0"/>
        <v>6</v>
      </c>
      <c r="F616" s="68" t="str">
        <f ca="1">IF(ISBLANK(A616)," ",INDIRECT(ADDRESS(1,5+MOD(ROW()-2,COUNTA('Form Responses 1'!$1:$1)-4),,TRUE,"Form Responses 1")))</f>
        <v>Driver [ Attendance]</v>
      </c>
      <c r="G616" s="68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Driver</v>
      </c>
      <c r="I616" s="86" t="str">
        <f ca="1" t="shared" si="596"/>
        <v> Attendance</v>
      </c>
      <c r="J616" s="86" t="str">
        <f ca="1" t="shared" si="2"/>
        <v>LABOR SERVICE</v>
      </c>
      <c r="K616" s="86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6" t="str">
        <f ca="1" t="shared" ref="O616:P616" si="634">IFERROR(AVERAGEIF(M:M,M616,$K:$K)," ")</f>
        <v> </v>
      </c>
      <c r="P616" s="86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5">
        <f ca="1" t="shared" si="0"/>
        <v>6</v>
      </c>
      <c r="F617" s="68" t="str">
        <f ca="1">IF(ISBLANK(A617)," ",INDIRECT(ADDRESS(1,5+MOD(ROW()-2,COUNTA('Form Responses 1'!$1:$1)-4),,TRUE,"Form Responses 1")))</f>
        <v>Mess [Garasi Kendaraan R4 &amp; R2]</v>
      </c>
      <c r="G617" s="68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Mess</v>
      </c>
      <c r="I617" s="86" t="str">
        <f ca="1" t="shared" si="596"/>
        <v>Garasi Kendaraan R4 &amp; R2</v>
      </c>
      <c r="J617" s="86" t="str">
        <f ca="1" t="shared" si="2"/>
        <v>CLEANING SERVICE</v>
      </c>
      <c r="K617" s="86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6" t="str">
        <f ca="1" t="shared" ref="O617:P617" si="635">IFERROR(AVERAGEIF(M:M,M617,$K:$K)," ")</f>
        <v> </v>
      </c>
      <c r="P617" s="86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5">
        <f ca="1" t="shared" si="0"/>
        <v>6</v>
      </c>
      <c r="F618" s="68" t="str">
        <f ca="1">IF(ISBLANK(A618)," ",INDIRECT(ADDRESS(1,5+MOD(ROW()-2,COUNTA('Form Responses 1'!$1:$1)-4),,TRUE,"Form Responses 1")))</f>
        <v>Mess [Teras Depan &amp; Belakang]</v>
      </c>
      <c r="G618" s="68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Mess</v>
      </c>
      <c r="I618" s="86" t="str">
        <f ca="1" t="shared" si="596"/>
        <v>Teras Depan &amp; Belakang</v>
      </c>
      <c r="J618" s="86" t="str">
        <f ca="1" t="shared" si="2"/>
        <v>CLEANING SERVICE</v>
      </c>
      <c r="K618" s="86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6" t="str">
        <f ca="1" t="shared" ref="O618:P618" si="636">IFERROR(AVERAGEIF(M:M,M618,$K:$K)," ")</f>
        <v> </v>
      </c>
      <c r="P618" s="86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5">
        <f ca="1" t="shared" si="0"/>
        <v>6</v>
      </c>
      <c r="F619" s="68" t="str">
        <f ca="1">IF(ISBLANK(A619)," ",INDIRECT(ADDRESS(1,5+MOD(ROW()-2,COUNTA('Form Responses 1'!$1:$1)-4),,TRUE,"Form Responses 1")))</f>
        <v>Mess [Ruang Tamu Utama]</v>
      </c>
      <c r="G619" s="68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Mess</v>
      </c>
      <c r="I619" s="86" t="str">
        <f ca="1" t="shared" si="596"/>
        <v>Ruang Tamu Utama</v>
      </c>
      <c r="J619" s="86" t="str">
        <f ca="1" t="shared" si="2"/>
        <v>CLEANING SERVICE</v>
      </c>
      <c r="K619" s="86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6" t="str">
        <f ca="1" t="shared" ref="O619:P619" si="637">IFERROR(AVERAGEIF(M:M,M619,$K:$K)," ")</f>
        <v> </v>
      </c>
      <c r="P619" s="86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5">
        <f ca="1" t="shared" si="0"/>
        <v>6</v>
      </c>
      <c r="F620" s="68" t="str">
        <f ca="1">IF(ISBLANK(A620)," ",INDIRECT(ADDRESS(1,5+MOD(ROW()-2,COUNTA('Form Responses 1'!$1:$1)-4),,TRUE,"Form Responses 1")))</f>
        <v>Mess [Kamar 1.2.3&amp;4]</v>
      </c>
      <c r="G620" s="68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Mess</v>
      </c>
      <c r="I620" s="86" t="str">
        <f ca="1" t="shared" si="596"/>
        <v>Kamar 1.2.3&amp;4</v>
      </c>
      <c r="J620" s="86" t="str">
        <f ca="1" t="shared" si="2"/>
        <v>CLEANING SERVICE</v>
      </c>
      <c r="K620" s="86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6" t="str">
        <f ca="1" t="shared" ref="O620:P620" si="638">IFERROR(AVERAGEIF(M:M,M620,$K:$K)," ")</f>
        <v> </v>
      </c>
      <c r="P620" s="86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5">
        <f ca="1" t="shared" si="0"/>
        <v>6</v>
      </c>
      <c r="F621" s="68" t="str">
        <f ca="1">IF(ISBLANK(A621)," ",INDIRECT(ADDRESS(1,5+MOD(ROW()-2,COUNTA('Form Responses 1'!$1:$1)-4),,TRUE,"Form Responses 1")))</f>
        <v>Mess [Dapur]</v>
      </c>
      <c r="G621" s="68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Mess</v>
      </c>
      <c r="I621" s="86" t="str">
        <f ca="1" t="shared" si="596"/>
        <v>Dapur</v>
      </c>
      <c r="J621" s="86" t="str">
        <f ca="1" t="shared" si="2"/>
        <v>CLEANING SERVICE</v>
      </c>
      <c r="K621" s="86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6" t="str">
        <f ca="1" t="shared" ref="O621:P621" si="639">IFERROR(AVERAGEIF(M:M,M621,$K:$K)," ")</f>
        <v> </v>
      </c>
      <c r="P621" s="86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5">
        <f ca="1" t="shared" si="0"/>
        <v>6</v>
      </c>
      <c r="F622" s="68" t="str">
        <f ca="1">IF(ISBLANK(A622)," ",INDIRECT(ADDRESS(1,5+MOD(ROW()-2,COUNTA('Form Responses 1'!$1:$1)-4),,TRUE,"Form Responses 1")))</f>
        <v>Mess [Toilet Pria / Wanita]</v>
      </c>
      <c r="G622" s="68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Mess</v>
      </c>
      <c r="I622" s="86" t="str">
        <f ca="1" t="shared" si="596"/>
        <v>Toilet Pria / Wanita</v>
      </c>
      <c r="J622" s="86" t="str">
        <f ca="1" t="shared" si="2"/>
        <v>CLEANING SERVICE</v>
      </c>
      <c r="K622" s="86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6" t="str">
        <f ca="1" t="shared" ref="O622:P622" si="640">IFERROR(AVERAGEIF(M:M,M622,$K:$K)," ")</f>
        <v> </v>
      </c>
      <c r="P622" s="86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5">
        <f ca="1" t="shared" si="0"/>
        <v>6</v>
      </c>
      <c r="F623" s="68" t="str">
        <f ca="1">IF(ISBLANK(A623)," ",INDIRECT(ADDRESS(1,5+MOD(ROW()-2,COUNTA('Form Responses 1'!$1:$1)-4),,TRUE,"Form Responses 1")))</f>
        <v>Gedung Balai Arkiologi Lt.2 [Koridor]</v>
      </c>
      <c r="G623" s="68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Gedung Balai Arkiologi Lt.2</v>
      </c>
      <c r="I623" s="86" t="str">
        <f ca="1" t="shared" si="596"/>
        <v>Koridor</v>
      </c>
      <c r="J623" s="86" t="str">
        <f ca="1" t="shared" si="2"/>
        <v>CLEANING SERVICE</v>
      </c>
      <c r="K623" s="86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6" t="str">
        <f ca="1" t="shared" ref="O623:P623" si="641">IFERROR(AVERAGEIF(M:M,M623,$K:$K)," ")</f>
        <v> </v>
      </c>
      <c r="P623" s="86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5">
        <f ca="1" t="shared" si="0"/>
        <v>6</v>
      </c>
      <c r="F624" s="68" t="str">
        <f ca="1">IF(ISBLANK(A624)," ",INDIRECT(ADDRESS(1,5+MOD(ROW()-2,COUNTA('Form Responses 1'!$1:$1)-4),,TRUE,"Form Responses 1")))</f>
        <v>Gedung Balai Arkiologi Lt.2 [Meeting Room ]</v>
      </c>
      <c r="G624" s="68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Gedung Balai Arkiologi Lt.2</v>
      </c>
      <c r="I624" s="86" t="str">
        <f ca="1" t="shared" si="596"/>
        <v>Meeting Room </v>
      </c>
      <c r="J624" s="86" t="str">
        <f ca="1" t="shared" si="2"/>
        <v>CLEANING SERVICE</v>
      </c>
      <c r="K624" s="86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6" t="str">
        <f ca="1" t="shared" ref="O624:P624" si="642">IFERROR(AVERAGEIF(M:M,M624,$K:$K)," ")</f>
        <v> </v>
      </c>
      <c r="P624" s="86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5">
        <f ca="1" t="shared" si="0"/>
        <v>6</v>
      </c>
      <c r="F625" s="68" t="str">
        <f ca="1">IF(ISBLANK(A625)," ",INDIRECT(ADDRESS(1,5+MOD(ROW()-2,COUNTA('Form Responses 1'!$1:$1)-4),,TRUE,"Form Responses 1")))</f>
        <v>Gedung Balai Arkiologi Lt.2 [R. Kepala]</v>
      </c>
      <c r="G625" s="68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Gedung Balai Arkiologi Lt.2</v>
      </c>
      <c r="I625" s="86" t="str">
        <f ca="1" t="shared" si="596"/>
        <v>R. Kepala</v>
      </c>
      <c r="J625" s="86" t="str">
        <f ca="1" t="shared" si="2"/>
        <v>CLEANING SERVICE</v>
      </c>
      <c r="K625" s="86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6" t="str">
        <f ca="1" t="shared" ref="O625:P625" si="643">IFERROR(AVERAGEIF(M:M,M625,$K:$K)," ")</f>
        <v> </v>
      </c>
      <c r="P625" s="86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5">
        <f ca="1" t="shared" si="0"/>
        <v>6</v>
      </c>
      <c r="F626" s="68" t="str">
        <f ca="1">IF(ISBLANK(A626)," ",INDIRECT(ADDRESS(1,5+MOD(ROW()-2,COUNTA('Form Responses 1'!$1:$1)-4),,TRUE,"Form Responses 1")))</f>
        <v>Gedung Balai Arkiologi Lt.2 [R. 1-5]</v>
      </c>
      <c r="G626" s="68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Gedung Balai Arkiologi Lt.2</v>
      </c>
      <c r="I626" s="86" t="str">
        <f ca="1" t="shared" si="596"/>
        <v>R. 1-5</v>
      </c>
      <c r="J626" s="86" t="str">
        <f ca="1" t="shared" si="2"/>
        <v>CLEANING SERVICE</v>
      </c>
      <c r="K626" s="86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6" t="str">
        <f ca="1" t="shared" ref="O626:P626" si="644">IFERROR(AVERAGEIF(M:M,M626,$K:$K)," ")</f>
        <v> </v>
      </c>
      <c r="P626" s="86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5">
        <f ca="1" t="shared" si="0"/>
        <v>6</v>
      </c>
      <c r="F627" s="68" t="str">
        <f ca="1">IF(ISBLANK(A627)," ",INDIRECT(ADDRESS(1,5+MOD(ROW()-2,COUNTA('Form Responses 1'!$1:$1)-4),,TRUE,"Form Responses 1")))</f>
        <v>Gedung Balai Arkiologi Lt.2 [Tangga Penghubung LT1-2]</v>
      </c>
      <c r="G627" s="68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Gedung Balai Arkiologi Lt.2</v>
      </c>
      <c r="I627" s="86" t="str">
        <f ca="1" t="shared" si="596"/>
        <v>Tangga Penghubung LT1-2</v>
      </c>
      <c r="J627" s="86" t="str">
        <f ca="1" t="shared" si="2"/>
        <v>CLEANING SERVICE</v>
      </c>
      <c r="K627" s="86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6" t="str">
        <f ca="1" t="shared" ref="O627:P627" si="645">IFERROR(AVERAGEIF(M:M,M627,$K:$K)," ")</f>
        <v> </v>
      </c>
      <c r="P627" s="86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5">
        <f ca="1" t="shared" si="0"/>
        <v>6</v>
      </c>
      <c r="F628" s="68" t="str">
        <f ca="1">IF(ISBLANK(A628)," ",INDIRECT(ADDRESS(1,5+MOD(ROW()-2,COUNTA('Form Responses 1'!$1:$1)-4),,TRUE,"Form Responses 1")))</f>
        <v>Gedung Balai Arkiologi Lt.2 [Toilet Pria / Wanita &amp; Disabilitas]</v>
      </c>
      <c r="G628" s="68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Gedung Balai Arkiologi Lt.2</v>
      </c>
      <c r="I628" s="86" t="str">
        <f ca="1" t="shared" si="596"/>
        <v>Toilet Pria / Wanita &amp; Disabilitas</v>
      </c>
      <c r="J628" s="86" t="str">
        <f ca="1" t="shared" si="2"/>
        <v>CLEANING SERVICE</v>
      </c>
      <c r="K628" s="86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6" t="str">
        <f ca="1" t="shared" ref="O628:P628" si="646">IFERROR(AVERAGEIF(M:M,M628,$K:$K)," ")</f>
        <v> </v>
      </c>
      <c r="P628" s="86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5">
        <f ca="1" t="shared" si="0"/>
        <v>6</v>
      </c>
      <c r="F629" s="68" t="str">
        <f ca="1">IF(ISBLANK(A629)," ",INDIRECT(ADDRESS(1,5+MOD(ROW()-2,COUNTA('Form Responses 1'!$1:$1)-4),,TRUE,"Form Responses 1")))</f>
        <v>Gedung Balai Arkiologi Lt.1 [Lobby Utama]</v>
      </c>
      <c r="G629" s="68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Gedung Balai Arkiologi Lt.1</v>
      </c>
      <c r="I629" s="86" t="str">
        <f ca="1" t="shared" si="596"/>
        <v>Lobby Utama</v>
      </c>
      <c r="J629" s="86" t="str">
        <f ca="1" t="shared" si="2"/>
        <v>CLEANING SERVICE</v>
      </c>
      <c r="K629" s="86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6" t="str">
        <f ca="1" t="shared" ref="O629:P629" si="647">IFERROR(AVERAGEIF(M:M,M629,$K:$K)," ")</f>
        <v> </v>
      </c>
      <c r="P629" s="86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5">
        <f ca="1" t="shared" si="0"/>
        <v>6</v>
      </c>
      <c r="F630" s="68" t="str">
        <f ca="1">IF(ISBLANK(A630)," ",INDIRECT(ADDRESS(1,5+MOD(ROW()-2,COUNTA('Form Responses 1'!$1:$1)-4),,TRUE,"Form Responses 1")))</f>
        <v>Gedung Balai Arkiologi Lt.1 [Koridor]</v>
      </c>
      <c r="G630" s="68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Gedung Balai Arkiologi Lt.1</v>
      </c>
      <c r="I630" s="86" t="str">
        <f ca="1" t="shared" si="596"/>
        <v>Koridor</v>
      </c>
      <c r="J630" s="86" t="str">
        <f ca="1" t="shared" si="2"/>
        <v>CLEANING SERVICE</v>
      </c>
      <c r="K630" s="86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6" t="str">
        <f ca="1" t="shared" ref="O630:P630" si="648">IFERROR(AVERAGEIF(M:M,M630,$K:$K)," ")</f>
        <v> </v>
      </c>
      <c r="P630" s="86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5">
        <f ca="1" t="shared" si="0"/>
        <v>6</v>
      </c>
      <c r="F631" s="68" t="str">
        <f ca="1">IF(ISBLANK(A631)," ",INDIRECT(ADDRESS(1,5+MOD(ROW()-2,COUNTA('Form Responses 1'!$1:$1)-4),,TRUE,"Form Responses 1")))</f>
        <v>Gedung Balai Arkiologi Lt.1 [Meeting Room ]</v>
      </c>
      <c r="G631" s="68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Gedung Balai Arkiologi Lt.1</v>
      </c>
      <c r="I631" s="86" t="str">
        <f ca="1" t="shared" si="596"/>
        <v>Meeting Room </v>
      </c>
      <c r="J631" s="86" t="str">
        <f ca="1" t="shared" si="2"/>
        <v>CLEANING SERVICE</v>
      </c>
      <c r="K631" s="86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6" t="str">
        <f ca="1" t="shared" ref="O631:P631" si="649">IFERROR(AVERAGEIF(M:M,M631,$K:$K)," ")</f>
        <v> </v>
      </c>
      <c r="P631" s="86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5">
        <f ca="1" t="shared" si="0"/>
        <v>6</v>
      </c>
      <c r="F632" s="68" t="str">
        <f ca="1">IF(ISBLANK(A632)," ",INDIRECT(ADDRESS(1,5+MOD(ROW()-2,COUNTA('Form Responses 1'!$1:$1)-4),,TRUE,"Form Responses 1")))</f>
        <v>Gedung Balai Arkiologi Lt.1 [R. Staf TU]</v>
      </c>
      <c r="G632" s="68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Gedung Balai Arkiologi Lt.1</v>
      </c>
      <c r="I632" s="86" t="str">
        <f ca="1" t="shared" si="596"/>
        <v>R. Staf TU</v>
      </c>
      <c r="J632" s="86" t="str">
        <f ca="1" t="shared" si="2"/>
        <v>CLEANING SERVICE</v>
      </c>
      <c r="K632" s="86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6" t="str">
        <f ca="1" t="shared" ref="O632:P632" si="650">IFERROR(AVERAGEIF(M:M,M632,$K:$K)," ")</f>
        <v> </v>
      </c>
      <c r="P632" s="86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5">
        <f ca="1" t="shared" si="0"/>
        <v>6</v>
      </c>
      <c r="F633" s="68" t="str">
        <f ca="1">IF(ISBLANK(A633)," ",INDIRECT(ADDRESS(1,5+MOD(ROW()-2,COUNTA('Form Responses 1'!$1:$1)-4),,TRUE,"Form Responses 1")))</f>
        <v>Gedung Balai Arkiologi Lt.1 [R. Kasubag TU]</v>
      </c>
      <c r="G633" s="68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Gedung Balai Arkiologi Lt.1</v>
      </c>
      <c r="I633" s="86" t="str">
        <f ca="1" t="shared" si="596"/>
        <v>R. Kasubag TU</v>
      </c>
      <c r="J633" s="86" t="str">
        <f ca="1" t="shared" si="2"/>
        <v>CLEANING SERVICE</v>
      </c>
      <c r="K633" s="86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6" t="str">
        <f ca="1" t="shared" ref="O633:P633" si="651">IFERROR(AVERAGEIF(M:M,M633,$K:$K)," ")</f>
        <v> </v>
      </c>
      <c r="P633" s="86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5">
        <f ca="1" t="shared" si="0"/>
        <v>6</v>
      </c>
      <c r="F634" s="68" t="str">
        <f ca="1">IF(ISBLANK(A634)," ",INDIRECT(ADDRESS(1,5+MOD(ROW()-2,COUNTA('Form Responses 1'!$1:$1)-4),,TRUE,"Form Responses 1")))</f>
        <v>Gedung Balai Arkiologi Lt.1 [R. Arsib]</v>
      </c>
      <c r="G634" s="68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Gedung Balai Arkiologi Lt.1</v>
      </c>
      <c r="I634" s="86" t="str">
        <f ca="1" t="shared" si="596"/>
        <v>R. Arsib</v>
      </c>
      <c r="J634" s="86" t="str">
        <f ca="1" t="shared" si="2"/>
        <v>CLEANING SERVICE</v>
      </c>
      <c r="K634" s="86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6" t="str">
        <f ca="1" t="shared" ref="O634:P634" si="652">IFERROR(AVERAGEIF(M:M,M634,$K:$K)," ")</f>
        <v> </v>
      </c>
      <c r="P634" s="86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5">
        <f ca="1" t="shared" si="0"/>
        <v>6</v>
      </c>
      <c r="F635" s="68" t="str">
        <f ca="1">IF(ISBLANK(A635)," ",INDIRECT(ADDRESS(1,5+MOD(ROW()-2,COUNTA('Form Responses 1'!$1:$1)-4),,TRUE,"Form Responses 1")))</f>
        <v>Gedung Balai Arkiologi Lt.1 [R. Arsib Keuangan]</v>
      </c>
      <c r="G635" s="68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Gedung Balai Arkiologi Lt.1</v>
      </c>
      <c r="I635" s="86" t="str">
        <f ca="1" t="shared" si="596"/>
        <v>R. Arsib Keuangan</v>
      </c>
      <c r="J635" s="86" t="str">
        <f ca="1" t="shared" si="2"/>
        <v>CLEANING SERVICE</v>
      </c>
      <c r="K635" s="86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6" t="str">
        <f ca="1" t="shared" ref="O635:P635" si="653">IFERROR(AVERAGEIF(M:M,M635,$K:$K)," ")</f>
        <v> </v>
      </c>
      <c r="P635" s="86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5">
        <f ca="1" t="shared" si="0"/>
        <v>6</v>
      </c>
      <c r="F636" s="68" t="str">
        <f ca="1">IF(ISBLANK(A636)," ",INDIRECT(ADDRESS(1,5+MOD(ROW()-2,COUNTA('Form Responses 1'!$1:$1)-4),,TRUE,"Form Responses 1")))</f>
        <v>Gedung Balai Arkiologi Lt.1 [R. Bendahara]</v>
      </c>
      <c r="G636" s="68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Gedung Balai Arkiologi Lt.1</v>
      </c>
      <c r="I636" s="86" t="str">
        <f ca="1" t="shared" si="596"/>
        <v>R. Bendahara</v>
      </c>
      <c r="J636" s="86" t="str">
        <f ca="1" t="shared" si="2"/>
        <v>CLEANING SERVICE</v>
      </c>
      <c r="K636" s="86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6" t="str">
        <f ca="1" t="shared" ref="O636:P636" si="654">IFERROR(AVERAGEIF(M:M,M636,$K:$K)," ")</f>
        <v> </v>
      </c>
      <c r="P636" s="86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5">
        <f ca="1" t="shared" si="0"/>
        <v>6</v>
      </c>
      <c r="F637" s="68" t="str">
        <f ca="1">IF(ISBLANK(A637)," ",INDIRECT(ADDRESS(1,5+MOD(ROW()-2,COUNTA('Form Responses 1'!$1:$1)-4),,TRUE,"Form Responses 1")))</f>
        <v>Gedung Balai Arkiologi Lt.1 [R. Perpustakaan]</v>
      </c>
      <c r="G637" s="68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Gedung Balai Arkiologi Lt.1</v>
      </c>
      <c r="I637" s="86" t="str">
        <f ca="1" t="shared" si="596"/>
        <v>R. Perpustakaan</v>
      </c>
      <c r="J637" s="86" t="str">
        <f ca="1" t="shared" si="2"/>
        <v>CLEANING SERVICE</v>
      </c>
      <c r="K637" s="86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6" t="str">
        <f ca="1" t="shared" ref="O637:P637" si="655">IFERROR(AVERAGEIF(M:M,M637,$K:$K)," ")</f>
        <v> </v>
      </c>
      <c r="P637" s="86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5">
        <f ca="1" t="shared" si="0"/>
        <v>6</v>
      </c>
      <c r="F638" s="68" t="str">
        <f ca="1">IF(ISBLANK(A638)," ",INDIRECT(ADDRESS(1,5+MOD(ROW()-2,COUNTA('Form Responses 1'!$1:$1)-4),,TRUE,"Form Responses 1")))</f>
        <v>Gedung Balai Arkiologi Lt.1 [R. Laktasi &amp; Daicare]</v>
      </c>
      <c r="G638" s="68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Gedung Balai Arkiologi Lt.1</v>
      </c>
      <c r="I638" s="86" t="str">
        <f ca="1" t="shared" si="596"/>
        <v>R. Laktasi &amp; Daicare</v>
      </c>
      <c r="J638" s="86" t="str">
        <f ca="1" t="shared" si="2"/>
        <v>CLEANING SERVICE</v>
      </c>
      <c r="K638" s="86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6" t="str">
        <f ca="1" t="shared" ref="O638:P638" si="656">IFERROR(AVERAGEIF(M:M,M638,$K:$K)," ")</f>
        <v> </v>
      </c>
      <c r="P638" s="86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5">
        <f ca="1" t="shared" si="0"/>
        <v>6</v>
      </c>
      <c r="F639" s="68" t="str">
        <f ca="1">IF(ISBLANK(A639)," ",INDIRECT(ADDRESS(1,5+MOD(ROW()-2,COUNTA('Form Responses 1'!$1:$1)-4),,TRUE,"Form Responses 1")))</f>
        <v>Gedung Balai Arkiologi Lt.1 [R. Artepak]</v>
      </c>
      <c r="G639" s="68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Gedung Balai Arkiologi Lt.1</v>
      </c>
      <c r="I639" s="86" t="str">
        <f ca="1" t="shared" si="596"/>
        <v>R. Artepak</v>
      </c>
      <c r="J639" s="86" t="str">
        <f ca="1" t="shared" si="2"/>
        <v>CLEANING SERVICE</v>
      </c>
      <c r="K639" s="86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6" t="str">
        <f ca="1" t="shared" ref="O639:P639" si="657">IFERROR(AVERAGEIF(M:M,M639,$K:$K)," ")</f>
        <v> </v>
      </c>
      <c r="P639" s="86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5">
        <f ca="1" t="shared" si="0"/>
        <v>6</v>
      </c>
      <c r="F640" s="68" t="str">
        <f ca="1">IF(ISBLANK(A640)," ",INDIRECT(ADDRESS(1,5+MOD(ROW()-2,COUNTA('Form Responses 1'!$1:$1)-4),,TRUE,"Form Responses 1")))</f>
        <v>Gedung Balai Arkiologi Lt.1 [R. Lap / Analis]</v>
      </c>
      <c r="G640" s="68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Gedung Balai Arkiologi Lt.1</v>
      </c>
      <c r="I640" s="86" t="str">
        <f ca="1" t="shared" si="596"/>
        <v>R. Lap / Analis</v>
      </c>
      <c r="J640" s="86" t="str">
        <f ca="1" t="shared" si="2"/>
        <v>CLEANING SERVICE</v>
      </c>
      <c r="K640" s="86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6" t="str">
        <f ca="1" t="shared" ref="O640:P640" si="658">IFERROR(AVERAGEIF(M:M,M640,$K:$K)," ")</f>
        <v> </v>
      </c>
      <c r="P640" s="86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5">
        <f ca="1" t="shared" si="0"/>
        <v>6</v>
      </c>
      <c r="F641" s="68" t="str">
        <f ca="1">IF(ISBLANK(A641)," ",INDIRECT(ADDRESS(1,5+MOD(ROW()-2,COUNTA('Form Responses 1'!$1:$1)-4),,TRUE,"Form Responses 1")))</f>
        <v>Gedung Balai Arkiologi Lt.1 [Mushollah]</v>
      </c>
      <c r="G641" s="68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Gedung Balai Arkiologi Lt.1</v>
      </c>
      <c r="I641" s="86" t="str">
        <f ca="1" t="shared" si="596"/>
        <v>Mushollah</v>
      </c>
      <c r="J641" s="86" t="str">
        <f ca="1" t="shared" si="2"/>
        <v>CLEANING SERVICE</v>
      </c>
      <c r="K641" s="86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6" t="str">
        <f ca="1" t="shared" ref="O641:P641" si="659">IFERROR(AVERAGEIF(M:M,M641,$K:$K)," ")</f>
        <v> </v>
      </c>
      <c r="P641" s="86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5">
        <f ca="1" t="shared" si="0"/>
        <v>6</v>
      </c>
      <c r="F642" s="68" t="str">
        <f ca="1">IF(ISBLANK(A642)," ",INDIRECT(ADDRESS(1,5+MOD(ROW()-2,COUNTA('Form Responses 1'!$1:$1)-4),,TRUE,"Form Responses 1")))</f>
        <v>Gedung Balai Arkiologi Lt.1 [Pantry]</v>
      </c>
      <c r="G642" s="68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Gedung Balai Arkiologi Lt.1</v>
      </c>
      <c r="I642" s="86" t="str">
        <f ca="1" t="shared" si="596"/>
        <v>Pantry</v>
      </c>
      <c r="J642" s="86" t="str">
        <f ca="1" t="shared" si="2"/>
        <v>CLEANING SERVICE</v>
      </c>
      <c r="K642" s="86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6" t="str">
        <f ca="1" t="shared" ref="O642:P642" si="660">IFERROR(AVERAGEIF(M:M,M642,$K:$K)," ")</f>
        <v> </v>
      </c>
      <c r="P642" s="86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5">
        <f ca="1" t="shared" si="0"/>
        <v>6</v>
      </c>
      <c r="F643" s="68" t="str">
        <f ca="1">IF(ISBLANK(A643)," ",INDIRECT(ADDRESS(1,5+MOD(ROW()-2,COUNTA('Form Responses 1'!$1:$1)-4),,TRUE,"Form Responses 1")))</f>
        <v>Gedung Balai Arkiologi Lt.1 [Toilet Pria / Wanita &amp; Disabilitas]</v>
      </c>
      <c r="G643" s="68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Gedung Balai Arkiologi Lt.1</v>
      </c>
      <c r="I643" s="86" t="str">
        <f ca="1" t="shared" ref="I643:I706" si="661">MID(F643,FIND("[",F643)+1,LEN(F643)-FIND("[",F643)-1)</f>
        <v>Toilet Pria / Wanita &amp; Disabilitas</v>
      </c>
      <c r="J643" s="86" t="str">
        <f ca="1" t="shared" si="2"/>
        <v>CLEANING SERVICE</v>
      </c>
      <c r="K643" s="86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6" t="str">
        <f ca="1" t="shared" ref="O643:P643" si="662">IFERROR(AVERAGEIF(M:M,M643,$K:$K)," ")</f>
        <v> </v>
      </c>
      <c r="P643" s="86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5">
        <f ca="1" t="shared" si="0"/>
        <v>6</v>
      </c>
      <c r="F644" s="68" t="str">
        <f ca="1">IF(ISBLANK(A644)," ",INDIRECT(ADDRESS(1,5+MOD(ROW()-2,COUNTA('Form Responses 1'!$1:$1)-4),,TRUE,"Form Responses 1")))</f>
        <v>Halaman [Taman ]</v>
      </c>
      <c r="G644" s="68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Halaman</v>
      </c>
      <c r="I644" s="86" t="str">
        <f ca="1" t="shared" si="661"/>
        <v>Taman </v>
      </c>
      <c r="J644" s="86" t="str">
        <f ca="1" t="shared" si="2"/>
        <v>CLEANING SERVICE</v>
      </c>
      <c r="K644" s="86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6" t="str">
        <f ca="1" t="shared" ref="O644:P644" si="663">IFERROR(AVERAGEIF(M:M,M644,$K:$K)," ")</f>
        <v> </v>
      </c>
      <c r="P644" s="86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5">
        <f ca="1" t="shared" si="0"/>
        <v>6</v>
      </c>
      <c r="F645" s="68" t="str">
        <f ca="1">IF(ISBLANK(A645)," ",INDIRECT(ADDRESS(1,5+MOD(ROW()-2,COUNTA('Form Responses 1'!$1:$1)-4),,TRUE,"Form Responses 1")))</f>
        <v>Halaman [Parkir Motor ]</v>
      </c>
      <c r="G645" s="68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Halaman</v>
      </c>
      <c r="I645" s="86" t="str">
        <f ca="1" t="shared" si="661"/>
        <v>Parkir Motor </v>
      </c>
      <c r="J645" s="86" t="str">
        <f ca="1" t="shared" si="2"/>
        <v>CLEANING SERVICE</v>
      </c>
      <c r="K645" s="86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6" t="str">
        <f ca="1" t="shared" ref="O645:P645" si="664">IFERROR(AVERAGEIF(M:M,M645,$K:$K)," ")</f>
        <v> </v>
      </c>
      <c r="P645" s="86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5">
        <f ca="1" t="shared" si="0"/>
        <v>6</v>
      </c>
      <c r="F646" s="68" t="str">
        <f ca="1">IF(ISBLANK(A646)," ",INDIRECT(ADDRESS(1,5+MOD(ROW()-2,COUNTA('Form Responses 1'!$1:$1)-4),,TRUE,"Form Responses 1")))</f>
        <v>Halaman [Parkir Mobil]</v>
      </c>
      <c r="G646" s="68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Halaman</v>
      </c>
      <c r="I646" s="86" t="str">
        <f ca="1" t="shared" si="661"/>
        <v>Parkir Mobil</v>
      </c>
      <c r="J646" s="86" t="str">
        <f ca="1" t="shared" si="2"/>
        <v>CLEANING SERVICE</v>
      </c>
      <c r="K646" s="86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6" t="str">
        <f ca="1" t="shared" ref="O646:P646" si="665">IFERROR(AVERAGEIF(M:M,M646,$K:$K)," ")</f>
        <v> </v>
      </c>
      <c r="P646" s="86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5">
        <f ca="1" t="shared" si="0"/>
        <v>6</v>
      </c>
      <c r="F647" s="68" t="str">
        <f ca="1">IF(ISBLANK(A647)," ",INDIRECT(ADDRESS(1,5+MOD(ROW()-2,COUNTA('Form Responses 1'!$1:$1)-4),,TRUE,"Form Responses 1")))</f>
        <v>Halaman [Halaman depan]</v>
      </c>
      <c r="G647" s="68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Halaman</v>
      </c>
      <c r="I647" s="86" t="str">
        <f ca="1" t="shared" si="661"/>
        <v>Halaman depan</v>
      </c>
      <c r="J647" s="86" t="str">
        <f ca="1" t="shared" si="2"/>
        <v>CLEANING SERVICE</v>
      </c>
      <c r="K647" s="86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6" t="str">
        <f ca="1" t="shared" ref="O647:P647" si="666">IFERROR(AVERAGEIF(M:M,M647,$K:$K)," ")</f>
        <v> </v>
      </c>
      <c r="P647" s="86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5">
        <f ca="1" t="shared" si="0"/>
        <v>6</v>
      </c>
      <c r="F648" s="68" t="str">
        <f ca="1">IF(ISBLANK(A648)," ",INDIRECT(ADDRESS(1,5+MOD(ROW()-2,COUNTA('Form Responses 1'!$1:$1)-4),,TRUE,"Form Responses 1")))</f>
        <v>Halaman [ samping dan belakang]</v>
      </c>
      <c r="G648" s="68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Halaman</v>
      </c>
      <c r="I648" s="86" t="str">
        <f ca="1" t="shared" si="661"/>
        <v> samping dan belakang</v>
      </c>
      <c r="J648" s="86" t="str">
        <f ca="1" t="shared" si="2"/>
        <v>CLEANING SERVICE</v>
      </c>
      <c r="K648" s="86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6" t="str">
        <f ca="1" t="shared" ref="O648:P648" si="667">IFERROR(AVERAGEIF(M:M,M648,$K:$K)," ")</f>
        <v> </v>
      </c>
      <c r="P648" s="86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5">
        <f ca="1" t="shared" si="0"/>
        <v>6</v>
      </c>
      <c r="F649" s="68" t="str">
        <f ca="1">IF(ISBLANK(A649)," ",INDIRECT(ADDRESS(1,5+MOD(ROW()-2,COUNTA('Form Responses 1'!$1:$1)-4),,TRUE,"Form Responses 1")))</f>
        <v>Halaman [TPS]</v>
      </c>
      <c r="G649" s="68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Halaman</v>
      </c>
      <c r="I649" s="86" t="str">
        <f ca="1" t="shared" si="661"/>
        <v>TPS</v>
      </c>
      <c r="J649" s="86" t="str">
        <f ca="1" t="shared" si="2"/>
        <v>CLEANING SERVICE</v>
      </c>
      <c r="K649" s="86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6" t="str">
        <f ca="1" t="shared" ref="O649:P649" si="668">IFERROR(AVERAGEIF(M:M,M649,$K:$K)," ")</f>
        <v> </v>
      </c>
      <c r="P649" s="86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5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Security</v>
      </c>
      <c r="I650" s="86" t="str">
        <f ca="1" t="shared" si="661"/>
        <v>Security Functions</v>
      </c>
      <c r="J650" s="86" t="str">
        <f ca="1" t="shared" si="2"/>
        <v>SECURITY SERVICE</v>
      </c>
      <c r="K650" s="86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6" t="str">
        <f ca="1" t="shared" ref="O650:P650" si="669">IFERROR(AVERAGEIF(M:M,M650,$K:$K)," ")</f>
        <v> </v>
      </c>
      <c r="P650" s="86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5">
        <f ca="1" t="shared" si="0"/>
        <v>6</v>
      </c>
      <c r="F651" s="68" t="str">
        <f ca="1">IF(ISBLANK(A651)," ",INDIRECT(ADDRESS(1,5+MOD(ROW()-2,COUNTA('Form Responses 1'!$1:$1)-4),,TRUE,"Form Responses 1")))</f>
        <v>Driver [Driving Safety]</v>
      </c>
      <c r="G651" s="68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Driver</v>
      </c>
      <c r="I651" s="86" t="str">
        <f ca="1" t="shared" si="661"/>
        <v>Driving Safety</v>
      </c>
      <c r="J651" s="86" t="str">
        <f ca="1" t="shared" si="2"/>
        <v>LABOR SERVICE</v>
      </c>
      <c r="K651" s="86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6" t="str">
        <f ca="1" t="shared" ref="O651:P651" si="670">IFERROR(AVERAGEIF(M:M,M651,$K:$K)," ")</f>
        <v> </v>
      </c>
      <c r="P651" s="86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5">
        <f ca="1" t="shared" si="0"/>
        <v>6</v>
      </c>
      <c r="F652" s="68" t="str">
        <f ca="1">IF(ISBLANK(A652)," ",INDIRECT(ADDRESS(1,5+MOD(ROW()-2,COUNTA('Form Responses 1'!$1:$1)-4),,TRUE,"Form Responses 1")))</f>
        <v>Driver [ Attendance]</v>
      </c>
      <c r="G652" s="68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Driver</v>
      </c>
      <c r="I652" s="86" t="str">
        <f ca="1" t="shared" si="661"/>
        <v> Attendance</v>
      </c>
      <c r="J652" s="86" t="str">
        <f ca="1" t="shared" si="2"/>
        <v>LABOR SERVICE</v>
      </c>
      <c r="K652" s="86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6" t="str">
        <f ca="1" t="shared" ref="O652:P652" si="671">IFERROR(AVERAGEIF(M:M,M652,$K:$K)," ")</f>
        <v> </v>
      </c>
      <c r="P652" s="86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5">
        <f ca="1" t="shared" si="0"/>
        <v>6</v>
      </c>
      <c r="F653" s="68" t="str">
        <f ca="1">IF(ISBLANK(A653)," ",INDIRECT(ADDRESS(1,5+MOD(ROW()-2,COUNTA('Form Responses 1'!$1:$1)-4),,TRUE,"Form Responses 1")))</f>
        <v>Mess [Garasi Kendaraan R4 &amp; R2]</v>
      </c>
      <c r="G653" s="68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Mess</v>
      </c>
      <c r="I653" s="86" t="str">
        <f ca="1" t="shared" si="661"/>
        <v>Garasi Kendaraan R4 &amp; R2</v>
      </c>
      <c r="J653" s="86" t="str">
        <f ca="1" t="shared" si="2"/>
        <v>CLEANING SERVICE</v>
      </c>
      <c r="K653" s="86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6" t="str">
        <f ca="1" t="shared" ref="O653:P653" si="672">IFERROR(AVERAGEIF(M:M,M653,$K:$K)," ")</f>
        <v> </v>
      </c>
      <c r="P653" s="86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5">
        <f ca="1" t="shared" si="0"/>
        <v>6</v>
      </c>
      <c r="F654" s="68" t="str">
        <f ca="1">IF(ISBLANK(A654)," ",INDIRECT(ADDRESS(1,5+MOD(ROW()-2,COUNTA('Form Responses 1'!$1:$1)-4),,TRUE,"Form Responses 1")))</f>
        <v>Mess [Teras Depan &amp; Belakang]</v>
      </c>
      <c r="G654" s="68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Mess</v>
      </c>
      <c r="I654" s="86" t="str">
        <f ca="1" t="shared" si="661"/>
        <v>Teras Depan &amp; Belakang</v>
      </c>
      <c r="J654" s="86" t="str">
        <f ca="1" t="shared" si="2"/>
        <v>CLEANING SERVICE</v>
      </c>
      <c r="K654" s="86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6" t="str">
        <f ca="1" t="shared" ref="O654:P654" si="673">IFERROR(AVERAGEIF(M:M,M654,$K:$K)," ")</f>
        <v> </v>
      </c>
      <c r="P654" s="86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5">
        <f ca="1" t="shared" si="0"/>
        <v>6</v>
      </c>
      <c r="F655" s="68" t="str">
        <f ca="1">IF(ISBLANK(A655)," ",INDIRECT(ADDRESS(1,5+MOD(ROW()-2,COUNTA('Form Responses 1'!$1:$1)-4),,TRUE,"Form Responses 1")))</f>
        <v>Mess [Ruang Tamu Utama]</v>
      </c>
      <c r="G655" s="68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Mess</v>
      </c>
      <c r="I655" s="86" t="str">
        <f ca="1" t="shared" si="661"/>
        <v>Ruang Tamu Utama</v>
      </c>
      <c r="J655" s="86" t="str">
        <f ca="1" t="shared" si="2"/>
        <v>CLEANING SERVICE</v>
      </c>
      <c r="K655" s="86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6" t="str">
        <f ca="1" t="shared" ref="O655:P655" si="674">IFERROR(AVERAGEIF(M:M,M655,$K:$K)," ")</f>
        <v> </v>
      </c>
      <c r="P655" s="86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5">
        <f ca="1" t="shared" si="0"/>
        <v>6</v>
      </c>
      <c r="F656" s="68" t="str">
        <f ca="1">IF(ISBLANK(A656)," ",INDIRECT(ADDRESS(1,5+MOD(ROW()-2,COUNTA('Form Responses 1'!$1:$1)-4),,TRUE,"Form Responses 1")))</f>
        <v>Mess [Kamar 1.2.3&amp;4]</v>
      </c>
      <c r="G656" s="68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Mess</v>
      </c>
      <c r="I656" s="86" t="str">
        <f ca="1" t="shared" si="661"/>
        <v>Kamar 1.2.3&amp;4</v>
      </c>
      <c r="J656" s="86" t="str">
        <f ca="1" t="shared" si="2"/>
        <v>CLEANING SERVICE</v>
      </c>
      <c r="K656" s="86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6" t="str">
        <f ca="1" t="shared" ref="O656:P656" si="675">IFERROR(AVERAGEIF(M:M,M656,$K:$K)," ")</f>
        <v> </v>
      </c>
      <c r="P656" s="86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5">
        <f ca="1" t="shared" si="0"/>
        <v>6</v>
      </c>
      <c r="F657" s="68" t="str">
        <f ca="1">IF(ISBLANK(A657)," ",INDIRECT(ADDRESS(1,5+MOD(ROW()-2,COUNTA('Form Responses 1'!$1:$1)-4),,TRUE,"Form Responses 1")))</f>
        <v>Mess [Dapur]</v>
      </c>
      <c r="G657" s="68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Mess</v>
      </c>
      <c r="I657" s="86" t="str">
        <f ca="1" t="shared" si="661"/>
        <v>Dapur</v>
      </c>
      <c r="J657" s="86" t="str">
        <f ca="1" t="shared" si="2"/>
        <v>CLEANING SERVICE</v>
      </c>
      <c r="K657" s="86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6" t="str">
        <f ca="1" t="shared" ref="O657:P657" si="676">IFERROR(AVERAGEIF(M:M,M657,$K:$K)," ")</f>
        <v> </v>
      </c>
      <c r="P657" s="86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5">
        <f ca="1" t="shared" si="0"/>
        <v>6</v>
      </c>
      <c r="F658" s="68" t="str">
        <f ca="1">IF(ISBLANK(A658)," ",INDIRECT(ADDRESS(1,5+MOD(ROW()-2,COUNTA('Form Responses 1'!$1:$1)-4),,TRUE,"Form Responses 1")))</f>
        <v>Mess [Toilet Pria / Wanita]</v>
      </c>
      <c r="G658" s="68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Mess</v>
      </c>
      <c r="I658" s="86" t="str">
        <f ca="1" t="shared" si="661"/>
        <v>Toilet Pria / Wanita</v>
      </c>
      <c r="J658" s="86" t="str">
        <f ca="1" t="shared" si="2"/>
        <v>CLEANING SERVICE</v>
      </c>
      <c r="K658" s="86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6" t="str">
        <f ca="1" t="shared" ref="O658:P658" si="677">IFERROR(AVERAGEIF(M:M,M658,$K:$K)," ")</f>
        <v> </v>
      </c>
      <c r="P658" s="86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5">
        <f ca="1" t="shared" si="0"/>
        <v>6</v>
      </c>
      <c r="F659" s="68" t="str">
        <f ca="1">IF(ISBLANK(A659)," ",INDIRECT(ADDRESS(1,5+MOD(ROW()-2,COUNTA('Form Responses 1'!$1:$1)-4),,TRUE,"Form Responses 1")))</f>
        <v>Gedung Balai Arkiologi Lt.2 [Koridor]</v>
      </c>
      <c r="G659" s="68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Gedung Balai Arkiologi Lt.2</v>
      </c>
      <c r="I659" s="86" t="str">
        <f ca="1" t="shared" si="661"/>
        <v>Koridor</v>
      </c>
      <c r="J659" s="86" t="str">
        <f ca="1" t="shared" si="2"/>
        <v>CLEANING SERVICE</v>
      </c>
      <c r="K659" s="86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6" t="str">
        <f ca="1" t="shared" ref="O659:P659" si="678">IFERROR(AVERAGEIF(M:M,M659,$K:$K)," ")</f>
        <v> </v>
      </c>
      <c r="P659" s="86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5">
        <f ca="1" t="shared" si="0"/>
        <v>6</v>
      </c>
      <c r="F660" s="68" t="str">
        <f ca="1">IF(ISBLANK(A660)," ",INDIRECT(ADDRESS(1,5+MOD(ROW()-2,COUNTA('Form Responses 1'!$1:$1)-4),,TRUE,"Form Responses 1")))</f>
        <v>Gedung Balai Arkiologi Lt.2 [Meeting Room ]</v>
      </c>
      <c r="G660" s="68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Gedung Balai Arkiologi Lt.2</v>
      </c>
      <c r="I660" s="86" t="str">
        <f ca="1" t="shared" si="661"/>
        <v>Meeting Room </v>
      </c>
      <c r="J660" s="86" t="str">
        <f ca="1" t="shared" si="2"/>
        <v>CLEANING SERVICE</v>
      </c>
      <c r="K660" s="86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6" t="str">
        <f ca="1" t="shared" ref="O660:P660" si="679">IFERROR(AVERAGEIF(M:M,M660,$K:$K)," ")</f>
        <v> </v>
      </c>
      <c r="P660" s="86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5">
        <f ca="1" t="shared" si="0"/>
        <v>6</v>
      </c>
      <c r="F661" s="68" t="str">
        <f ca="1">IF(ISBLANK(A661)," ",INDIRECT(ADDRESS(1,5+MOD(ROW()-2,COUNTA('Form Responses 1'!$1:$1)-4),,TRUE,"Form Responses 1")))</f>
        <v>Gedung Balai Arkiologi Lt.2 [R. Kepala]</v>
      </c>
      <c r="G661" s="68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Gedung Balai Arkiologi Lt.2</v>
      </c>
      <c r="I661" s="86" t="str">
        <f ca="1" t="shared" si="661"/>
        <v>R. Kepala</v>
      </c>
      <c r="J661" s="86" t="str">
        <f ca="1" t="shared" si="2"/>
        <v>CLEANING SERVICE</v>
      </c>
      <c r="K661" s="86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6" t="str">
        <f ca="1" t="shared" ref="O661:P661" si="680">IFERROR(AVERAGEIF(M:M,M661,$K:$K)," ")</f>
        <v> </v>
      </c>
      <c r="P661" s="86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5">
        <f ca="1" t="shared" si="0"/>
        <v>6</v>
      </c>
      <c r="F662" s="68" t="str">
        <f ca="1">IF(ISBLANK(A662)," ",INDIRECT(ADDRESS(1,5+MOD(ROW()-2,COUNTA('Form Responses 1'!$1:$1)-4),,TRUE,"Form Responses 1")))</f>
        <v>Gedung Balai Arkiologi Lt.2 [R. 1-5]</v>
      </c>
      <c r="G662" s="68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Gedung Balai Arkiologi Lt.2</v>
      </c>
      <c r="I662" s="86" t="str">
        <f ca="1" t="shared" si="661"/>
        <v>R. 1-5</v>
      </c>
      <c r="J662" s="86" t="str">
        <f ca="1" t="shared" si="2"/>
        <v>CLEANING SERVICE</v>
      </c>
      <c r="K662" s="86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6" t="str">
        <f ca="1" t="shared" ref="O662:P662" si="681">IFERROR(AVERAGEIF(M:M,M662,$K:$K)," ")</f>
        <v> </v>
      </c>
      <c r="P662" s="86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5">
        <f ca="1" t="shared" si="0"/>
        <v>6</v>
      </c>
      <c r="F663" s="68" t="str">
        <f ca="1">IF(ISBLANK(A663)," ",INDIRECT(ADDRESS(1,5+MOD(ROW()-2,COUNTA('Form Responses 1'!$1:$1)-4),,TRUE,"Form Responses 1")))</f>
        <v>Gedung Balai Arkiologi Lt.2 [Tangga Penghubung LT1-2]</v>
      </c>
      <c r="G663" s="68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Gedung Balai Arkiologi Lt.2</v>
      </c>
      <c r="I663" s="86" t="str">
        <f ca="1" t="shared" si="661"/>
        <v>Tangga Penghubung LT1-2</v>
      </c>
      <c r="J663" s="86" t="str">
        <f ca="1" t="shared" si="2"/>
        <v>CLEANING SERVICE</v>
      </c>
      <c r="K663" s="86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6" t="str">
        <f ca="1" t="shared" ref="O663:P663" si="682">IFERROR(AVERAGEIF(M:M,M663,$K:$K)," ")</f>
        <v> </v>
      </c>
      <c r="P663" s="86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5">
        <f ca="1" t="shared" si="0"/>
        <v>6</v>
      </c>
      <c r="F664" s="68" t="str">
        <f ca="1">IF(ISBLANK(A664)," ",INDIRECT(ADDRESS(1,5+MOD(ROW()-2,COUNTA('Form Responses 1'!$1:$1)-4),,TRUE,"Form Responses 1")))</f>
        <v>Gedung Balai Arkiologi Lt.2 [Toilet Pria / Wanita &amp; Disabilitas]</v>
      </c>
      <c r="G664" s="68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Gedung Balai Arkiologi Lt.2</v>
      </c>
      <c r="I664" s="86" t="str">
        <f ca="1" t="shared" si="661"/>
        <v>Toilet Pria / Wanita &amp; Disabilitas</v>
      </c>
      <c r="J664" s="86" t="str">
        <f ca="1" t="shared" si="2"/>
        <v>CLEANING SERVICE</v>
      </c>
      <c r="K664" s="86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6" t="str">
        <f ca="1" t="shared" ref="O664:P664" si="683">IFERROR(AVERAGEIF(M:M,M664,$K:$K)," ")</f>
        <v> </v>
      </c>
      <c r="P664" s="86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5">
        <f ca="1" t="shared" si="0"/>
        <v>6</v>
      </c>
      <c r="F665" s="68" t="str">
        <f ca="1">IF(ISBLANK(A665)," ",INDIRECT(ADDRESS(1,5+MOD(ROW()-2,COUNTA('Form Responses 1'!$1:$1)-4),,TRUE,"Form Responses 1")))</f>
        <v>Gedung Balai Arkiologi Lt.1 [Lobby Utama]</v>
      </c>
      <c r="G665" s="68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Gedung Balai Arkiologi Lt.1</v>
      </c>
      <c r="I665" s="86" t="str">
        <f ca="1" t="shared" si="661"/>
        <v>Lobby Utama</v>
      </c>
      <c r="J665" s="86" t="str">
        <f ca="1" t="shared" si="2"/>
        <v>CLEANING SERVICE</v>
      </c>
      <c r="K665" s="86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6" t="str">
        <f ca="1" t="shared" ref="O665:P665" si="684">IFERROR(AVERAGEIF(M:M,M665,$K:$K)," ")</f>
        <v> </v>
      </c>
      <c r="P665" s="86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5">
        <f ca="1" t="shared" si="0"/>
        <v>6</v>
      </c>
      <c r="F666" s="68" t="str">
        <f ca="1">IF(ISBLANK(A666)," ",INDIRECT(ADDRESS(1,5+MOD(ROW()-2,COUNTA('Form Responses 1'!$1:$1)-4),,TRUE,"Form Responses 1")))</f>
        <v>Gedung Balai Arkiologi Lt.1 [Koridor]</v>
      </c>
      <c r="G666" s="68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Gedung Balai Arkiologi Lt.1</v>
      </c>
      <c r="I666" s="86" t="str">
        <f ca="1" t="shared" si="661"/>
        <v>Koridor</v>
      </c>
      <c r="J666" s="86" t="str">
        <f ca="1" t="shared" si="2"/>
        <v>CLEANING SERVICE</v>
      </c>
      <c r="K666" s="86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6" t="str">
        <f ca="1" t="shared" ref="O666:P666" si="685">IFERROR(AVERAGEIF(M:M,M666,$K:$K)," ")</f>
        <v> </v>
      </c>
      <c r="P666" s="86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5">
        <f ca="1" t="shared" si="0"/>
        <v>6</v>
      </c>
      <c r="F667" s="68" t="str">
        <f ca="1">IF(ISBLANK(A667)," ",INDIRECT(ADDRESS(1,5+MOD(ROW()-2,COUNTA('Form Responses 1'!$1:$1)-4),,TRUE,"Form Responses 1")))</f>
        <v>Gedung Balai Arkiologi Lt.1 [Meeting Room ]</v>
      </c>
      <c r="G667" s="68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Gedung Balai Arkiologi Lt.1</v>
      </c>
      <c r="I667" s="86" t="str">
        <f ca="1" t="shared" si="661"/>
        <v>Meeting Room </v>
      </c>
      <c r="J667" s="86" t="str">
        <f ca="1" t="shared" si="2"/>
        <v>CLEANING SERVICE</v>
      </c>
      <c r="K667" s="86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6" t="str">
        <f ca="1" t="shared" ref="O667:P667" si="686">IFERROR(AVERAGEIF(M:M,M667,$K:$K)," ")</f>
        <v> </v>
      </c>
      <c r="P667" s="86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5">
        <f ca="1" t="shared" si="0"/>
        <v>6</v>
      </c>
      <c r="F668" s="68" t="str">
        <f ca="1">IF(ISBLANK(A668)," ",INDIRECT(ADDRESS(1,5+MOD(ROW()-2,COUNTA('Form Responses 1'!$1:$1)-4),,TRUE,"Form Responses 1")))</f>
        <v>Gedung Balai Arkiologi Lt.1 [R. Staf TU]</v>
      </c>
      <c r="G668" s="68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Gedung Balai Arkiologi Lt.1</v>
      </c>
      <c r="I668" s="86" t="str">
        <f ca="1" t="shared" si="661"/>
        <v>R. Staf TU</v>
      </c>
      <c r="J668" s="86" t="str">
        <f ca="1" t="shared" si="2"/>
        <v>CLEANING SERVICE</v>
      </c>
      <c r="K668" s="86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6" t="str">
        <f ca="1" t="shared" ref="O668:P668" si="687">IFERROR(AVERAGEIF(M:M,M668,$K:$K)," ")</f>
        <v> </v>
      </c>
      <c r="P668" s="86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5">
        <f ca="1" t="shared" si="0"/>
        <v>6</v>
      </c>
      <c r="F669" s="68" t="str">
        <f ca="1">IF(ISBLANK(A669)," ",INDIRECT(ADDRESS(1,5+MOD(ROW()-2,COUNTA('Form Responses 1'!$1:$1)-4),,TRUE,"Form Responses 1")))</f>
        <v>Gedung Balai Arkiologi Lt.1 [R. Kasubag TU]</v>
      </c>
      <c r="G669" s="68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Gedung Balai Arkiologi Lt.1</v>
      </c>
      <c r="I669" s="86" t="str">
        <f ca="1" t="shared" si="661"/>
        <v>R. Kasubag TU</v>
      </c>
      <c r="J669" s="86" t="str">
        <f ca="1" t="shared" si="2"/>
        <v>CLEANING SERVICE</v>
      </c>
      <c r="K669" s="86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6" t="str">
        <f ca="1" t="shared" ref="O669:P669" si="688">IFERROR(AVERAGEIF(M:M,M669,$K:$K)," ")</f>
        <v> </v>
      </c>
      <c r="P669" s="86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5">
        <f ca="1" t="shared" si="0"/>
        <v>6</v>
      </c>
      <c r="F670" s="68" t="str">
        <f ca="1">IF(ISBLANK(A670)," ",INDIRECT(ADDRESS(1,5+MOD(ROW()-2,COUNTA('Form Responses 1'!$1:$1)-4),,TRUE,"Form Responses 1")))</f>
        <v>Gedung Balai Arkiologi Lt.1 [R. Arsib]</v>
      </c>
      <c r="G670" s="68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Gedung Balai Arkiologi Lt.1</v>
      </c>
      <c r="I670" s="86" t="str">
        <f ca="1" t="shared" si="661"/>
        <v>R. Arsib</v>
      </c>
      <c r="J670" s="86" t="str">
        <f ca="1" t="shared" si="2"/>
        <v>CLEANING SERVICE</v>
      </c>
      <c r="K670" s="86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6" t="str">
        <f ca="1" t="shared" ref="O670:P670" si="689">IFERROR(AVERAGEIF(M:M,M670,$K:$K)," ")</f>
        <v> </v>
      </c>
      <c r="P670" s="86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5">
        <f ca="1" t="shared" si="0"/>
        <v>6</v>
      </c>
      <c r="F671" s="68" t="str">
        <f ca="1">IF(ISBLANK(A671)," ",INDIRECT(ADDRESS(1,5+MOD(ROW()-2,COUNTA('Form Responses 1'!$1:$1)-4),,TRUE,"Form Responses 1")))</f>
        <v>Gedung Balai Arkiologi Lt.1 [R. Arsib Keuangan]</v>
      </c>
      <c r="G671" s="68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Gedung Balai Arkiologi Lt.1</v>
      </c>
      <c r="I671" s="86" t="str">
        <f ca="1" t="shared" si="661"/>
        <v>R. Arsib Keuangan</v>
      </c>
      <c r="J671" s="86" t="str">
        <f ca="1" t="shared" si="2"/>
        <v>CLEANING SERVICE</v>
      </c>
      <c r="K671" s="86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6" t="str">
        <f ca="1" t="shared" ref="O671:P671" si="690">IFERROR(AVERAGEIF(M:M,M671,$K:$K)," ")</f>
        <v> </v>
      </c>
      <c r="P671" s="86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5">
        <f ca="1" t="shared" si="0"/>
        <v>6</v>
      </c>
      <c r="F672" s="68" t="str">
        <f ca="1">IF(ISBLANK(A672)," ",INDIRECT(ADDRESS(1,5+MOD(ROW()-2,COUNTA('Form Responses 1'!$1:$1)-4),,TRUE,"Form Responses 1")))</f>
        <v>Gedung Balai Arkiologi Lt.1 [R. Bendahara]</v>
      </c>
      <c r="G672" s="68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Gedung Balai Arkiologi Lt.1</v>
      </c>
      <c r="I672" s="86" t="str">
        <f ca="1" t="shared" si="661"/>
        <v>R. Bendahara</v>
      </c>
      <c r="J672" s="86" t="str">
        <f ca="1" t="shared" si="2"/>
        <v>CLEANING SERVICE</v>
      </c>
      <c r="K672" s="86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6" t="str">
        <f ca="1" t="shared" ref="O672:P672" si="691">IFERROR(AVERAGEIF(M:M,M672,$K:$K)," ")</f>
        <v> </v>
      </c>
      <c r="P672" s="86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5">
        <f ca="1" t="shared" si="0"/>
        <v>6</v>
      </c>
      <c r="F673" s="68" t="str">
        <f ca="1">IF(ISBLANK(A673)," ",INDIRECT(ADDRESS(1,5+MOD(ROW()-2,COUNTA('Form Responses 1'!$1:$1)-4),,TRUE,"Form Responses 1")))</f>
        <v>Gedung Balai Arkiologi Lt.1 [R. Perpustakaan]</v>
      </c>
      <c r="G673" s="68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Gedung Balai Arkiologi Lt.1</v>
      </c>
      <c r="I673" s="86" t="str">
        <f ca="1" t="shared" si="661"/>
        <v>R. Perpustakaan</v>
      </c>
      <c r="J673" s="86" t="str">
        <f ca="1" t="shared" si="2"/>
        <v>CLEANING SERVICE</v>
      </c>
      <c r="K673" s="86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6" t="str">
        <f ca="1" t="shared" ref="O673:P673" si="692">IFERROR(AVERAGEIF(M:M,M673,$K:$K)," ")</f>
        <v> </v>
      </c>
      <c r="P673" s="86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5">
        <f ca="1" t="shared" si="0"/>
        <v>6</v>
      </c>
      <c r="F674" s="68" t="str">
        <f ca="1">IF(ISBLANK(A674)," ",INDIRECT(ADDRESS(1,5+MOD(ROW()-2,COUNTA('Form Responses 1'!$1:$1)-4),,TRUE,"Form Responses 1")))</f>
        <v>Gedung Balai Arkiologi Lt.1 [R. Laktasi &amp; Daicare]</v>
      </c>
      <c r="G674" s="68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Gedung Balai Arkiologi Lt.1</v>
      </c>
      <c r="I674" s="86" t="str">
        <f ca="1" t="shared" si="661"/>
        <v>R. Laktasi &amp; Daicare</v>
      </c>
      <c r="J674" s="86" t="str">
        <f ca="1" t="shared" si="2"/>
        <v>CLEANING SERVICE</v>
      </c>
      <c r="K674" s="86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6" t="str">
        <f ca="1" t="shared" ref="O674:P674" si="693">IFERROR(AVERAGEIF(M:M,M674,$K:$K)," ")</f>
        <v> </v>
      </c>
      <c r="P674" s="86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5">
        <f ca="1" t="shared" si="0"/>
        <v>6</v>
      </c>
      <c r="F675" s="68" t="str">
        <f ca="1">IF(ISBLANK(A675)," ",INDIRECT(ADDRESS(1,5+MOD(ROW()-2,COUNTA('Form Responses 1'!$1:$1)-4),,TRUE,"Form Responses 1")))</f>
        <v>Gedung Balai Arkiologi Lt.1 [R. Artepak]</v>
      </c>
      <c r="G675" s="68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Gedung Balai Arkiologi Lt.1</v>
      </c>
      <c r="I675" s="86" t="str">
        <f ca="1" t="shared" si="661"/>
        <v>R. Artepak</v>
      </c>
      <c r="J675" s="86" t="str">
        <f ca="1" t="shared" si="2"/>
        <v>CLEANING SERVICE</v>
      </c>
      <c r="K675" s="86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6" t="str">
        <f ca="1" t="shared" ref="O675:P675" si="694">IFERROR(AVERAGEIF(M:M,M675,$K:$K)," ")</f>
        <v> </v>
      </c>
      <c r="P675" s="86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5">
        <f ca="1" t="shared" si="0"/>
        <v>6</v>
      </c>
      <c r="F676" s="68" t="str">
        <f ca="1">IF(ISBLANK(A676)," ",INDIRECT(ADDRESS(1,5+MOD(ROW()-2,COUNTA('Form Responses 1'!$1:$1)-4),,TRUE,"Form Responses 1")))</f>
        <v>Gedung Balai Arkiologi Lt.1 [R. Lap / Analis]</v>
      </c>
      <c r="G676" s="68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Gedung Balai Arkiologi Lt.1</v>
      </c>
      <c r="I676" s="86" t="str">
        <f ca="1" t="shared" si="661"/>
        <v>R. Lap / Analis</v>
      </c>
      <c r="J676" s="86" t="str">
        <f ca="1" t="shared" si="2"/>
        <v>CLEANING SERVICE</v>
      </c>
      <c r="K676" s="86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6" t="str">
        <f ca="1" t="shared" ref="O676:P676" si="695">IFERROR(AVERAGEIF(M:M,M676,$K:$K)," ")</f>
        <v> </v>
      </c>
      <c r="P676" s="86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5">
        <f ca="1" t="shared" si="0"/>
        <v>6</v>
      </c>
      <c r="F677" s="68" t="str">
        <f ca="1">IF(ISBLANK(A677)," ",INDIRECT(ADDRESS(1,5+MOD(ROW()-2,COUNTA('Form Responses 1'!$1:$1)-4),,TRUE,"Form Responses 1")))</f>
        <v>Gedung Balai Arkiologi Lt.1 [Mushollah]</v>
      </c>
      <c r="G677" s="68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Gedung Balai Arkiologi Lt.1</v>
      </c>
      <c r="I677" s="86" t="str">
        <f ca="1" t="shared" si="661"/>
        <v>Mushollah</v>
      </c>
      <c r="J677" s="86" t="str">
        <f ca="1" t="shared" si="2"/>
        <v>CLEANING SERVICE</v>
      </c>
      <c r="K677" s="86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6" t="str">
        <f ca="1" t="shared" ref="O677:P677" si="696">IFERROR(AVERAGEIF(M:M,M677,$K:$K)," ")</f>
        <v> </v>
      </c>
      <c r="P677" s="86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5">
        <f ca="1" t="shared" si="0"/>
        <v>6</v>
      </c>
      <c r="F678" s="68" t="str">
        <f ca="1">IF(ISBLANK(A678)," ",INDIRECT(ADDRESS(1,5+MOD(ROW()-2,COUNTA('Form Responses 1'!$1:$1)-4),,TRUE,"Form Responses 1")))</f>
        <v>Gedung Balai Arkiologi Lt.1 [Pantry]</v>
      </c>
      <c r="G678" s="68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Gedung Balai Arkiologi Lt.1</v>
      </c>
      <c r="I678" s="86" t="str">
        <f ca="1" t="shared" si="661"/>
        <v>Pantry</v>
      </c>
      <c r="J678" s="86" t="str">
        <f ca="1" t="shared" si="2"/>
        <v>CLEANING SERVICE</v>
      </c>
      <c r="K678" s="86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6" t="str">
        <f ca="1" t="shared" ref="O678:P678" si="697">IFERROR(AVERAGEIF(M:M,M678,$K:$K)," ")</f>
        <v> </v>
      </c>
      <c r="P678" s="86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5">
        <f ca="1" t="shared" si="0"/>
        <v>6</v>
      </c>
      <c r="F679" s="68" t="str">
        <f ca="1">IF(ISBLANK(A679)," ",INDIRECT(ADDRESS(1,5+MOD(ROW()-2,COUNTA('Form Responses 1'!$1:$1)-4),,TRUE,"Form Responses 1")))</f>
        <v>Gedung Balai Arkiologi Lt.1 [Toilet Pria / Wanita &amp; Disabilitas]</v>
      </c>
      <c r="G679" s="68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Gedung Balai Arkiologi Lt.1</v>
      </c>
      <c r="I679" s="86" t="str">
        <f ca="1" t="shared" si="661"/>
        <v>Toilet Pria / Wanita &amp; Disabilitas</v>
      </c>
      <c r="J679" s="86" t="str">
        <f ca="1" t="shared" si="2"/>
        <v>CLEANING SERVICE</v>
      </c>
      <c r="K679" s="86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6" t="str">
        <f ca="1" t="shared" ref="O679:P679" si="698">IFERROR(AVERAGEIF(M:M,M679,$K:$K)," ")</f>
        <v> </v>
      </c>
      <c r="P679" s="86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5">
        <f ca="1" t="shared" si="0"/>
        <v>6</v>
      </c>
      <c r="F680" s="68" t="str">
        <f ca="1">IF(ISBLANK(A680)," ",INDIRECT(ADDRESS(1,5+MOD(ROW()-2,COUNTA('Form Responses 1'!$1:$1)-4),,TRUE,"Form Responses 1")))</f>
        <v>Halaman [Taman ]</v>
      </c>
      <c r="G680" s="68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Halaman</v>
      </c>
      <c r="I680" s="86" t="str">
        <f ca="1" t="shared" si="661"/>
        <v>Taman </v>
      </c>
      <c r="J680" s="86" t="str">
        <f ca="1" t="shared" si="2"/>
        <v>CLEANING SERVICE</v>
      </c>
      <c r="K680" s="86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6" t="str">
        <f ca="1" t="shared" ref="O680:P680" si="699">IFERROR(AVERAGEIF(M:M,M680,$K:$K)," ")</f>
        <v> </v>
      </c>
      <c r="P680" s="86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5">
        <f ca="1" t="shared" si="0"/>
        <v>6</v>
      </c>
      <c r="F681" s="68" t="str">
        <f ca="1">IF(ISBLANK(A681)," ",INDIRECT(ADDRESS(1,5+MOD(ROW()-2,COUNTA('Form Responses 1'!$1:$1)-4),,TRUE,"Form Responses 1")))</f>
        <v>Halaman [Parkir Motor ]</v>
      </c>
      <c r="G681" s="68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Halaman</v>
      </c>
      <c r="I681" s="86" t="str">
        <f ca="1" t="shared" si="661"/>
        <v>Parkir Motor </v>
      </c>
      <c r="J681" s="86" t="str">
        <f ca="1" t="shared" si="2"/>
        <v>CLEANING SERVICE</v>
      </c>
      <c r="K681" s="86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6" t="str">
        <f ca="1" t="shared" ref="O681:P681" si="700">IFERROR(AVERAGEIF(M:M,M681,$K:$K)," ")</f>
        <v> </v>
      </c>
      <c r="P681" s="86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5">
        <f ca="1" t="shared" si="0"/>
        <v>6</v>
      </c>
      <c r="F682" s="68" t="str">
        <f ca="1">IF(ISBLANK(A682)," ",INDIRECT(ADDRESS(1,5+MOD(ROW()-2,COUNTA('Form Responses 1'!$1:$1)-4),,TRUE,"Form Responses 1")))</f>
        <v>Halaman [Parkir Mobil]</v>
      </c>
      <c r="G682" s="68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Halaman</v>
      </c>
      <c r="I682" s="86" t="str">
        <f ca="1" t="shared" si="661"/>
        <v>Parkir Mobil</v>
      </c>
      <c r="J682" s="86" t="str">
        <f ca="1" t="shared" si="2"/>
        <v>CLEANING SERVICE</v>
      </c>
      <c r="K682" s="86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6" t="str">
        <f ca="1" t="shared" ref="O682:P682" si="701">IFERROR(AVERAGEIF(M:M,M682,$K:$K)," ")</f>
        <v> </v>
      </c>
      <c r="P682" s="86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5">
        <f ca="1" t="shared" si="0"/>
        <v>6</v>
      </c>
      <c r="F683" s="68" t="str">
        <f ca="1">IF(ISBLANK(A683)," ",INDIRECT(ADDRESS(1,5+MOD(ROW()-2,COUNTA('Form Responses 1'!$1:$1)-4),,TRUE,"Form Responses 1")))</f>
        <v>Halaman [Halaman depan]</v>
      </c>
      <c r="G683" s="68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Halaman</v>
      </c>
      <c r="I683" s="86" t="str">
        <f ca="1" t="shared" si="661"/>
        <v>Halaman depan</v>
      </c>
      <c r="J683" s="86" t="str">
        <f ca="1" t="shared" si="2"/>
        <v>CLEANING SERVICE</v>
      </c>
      <c r="K683" s="86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6" t="str">
        <f ca="1" t="shared" ref="O683:P683" si="702">IFERROR(AVERAGEIF(M:M,M683,$K:$K)," ")</f>
        <v> </v>
      </c>
      <c r="P683" s="86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5">
        <f ca="1" t="shared" si="0"/>
        <v>6</v>
      </c>
      <c r="F684" s="68" t="str">
        <f ca="1">IF(ISBLANK(A684)," ",INDIRECT(ADDRESS(1,5+MOD(ROW()-2,COUNTA('Form Responses 1'!$1:$1)-4),,TRUE,"Form Responses 1")))</f>
        <v>Halaman [ samping dan belakang]</v>
      </c>
      <c r="G684" s="68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Halaman</v>
      </c>
      <c r="I684" s="86" t="str">
        <f ca="1" t="shared" si="661"/>
        <v> samping dan belakang</v>
      </c>
      <c r="J684" s="86" t="str">
        <f ca="1" t="shared" si="2"/>
        <v>CLEANING SERVICE</v>
      </c>
      <c r="K684" s="86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6" t="str">
        <f ca="1" t="shared" ref="O684:P684" si="703">IFERROR(AVERAGEIF(M:M,M684,$K:$K)," ")</f>
        <v> </v>
      </c>
      <c r="P684" s="86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5">
        <f ca="1" t="shared" si="0"/>
        <v>6</v>
      </c>
      <c r="F685" s="68" t="str">
        <f ca="1">IF(ISBLANK(A685)," ",INDIRECT(ADDRESS(1,5+MOD(ROW()-2,COUNTA('Form Responses 1'!$1:$1)-4),,TRUE,"Form Responses 1")))</f>
        <v>Halaman [TPS]</v>
      </c>
      <c r="G685" s="68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Halaman</v>
      </c>
      <c r="I685" s="86" t="str">
        <f ca="1" t="shared" si="661"/>
        <v>TPS</v>
      </c>
      <c r="J685" s="86" t="str">
        <f ca="1" t="shared" si="2"/>
        <v>CLEANING SERVICE</v>
      </c>
      <c r="K685" s="86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6" t="str">
        <f ca="1" t="shared" ref="O685:P685" si="704">IFERROR(AVERAGEIF(M:M,M685,$K:$K)," ")</f>
        <v> </v>
      </c>
      <c r="P685" s="86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5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Security</v>
      </c>
      <c r="I686" s="86" t="str">
        <f ca="1" t="shared" si="661"/>
        <v>Security Functions</v>
      </c>
      <c r="J686" s="86" t="str">
        <f ca="1" t="shared" si="2"/>
        <v>SECURITY SERVICE</v>
      </c>
      <c r="K686" s="86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6" t="str">
        <f ca="1" t="shared" ref="O686:P686" si="705">IFERROR(AVERAGEIF(M:M,M686,$K:$K)," ")</f>
        <v> </v>
      </c>
      <c r="P686" s="86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5">
        <f ca="1" t="shared" si="0"/>
        <v>6</v>
      </c>
      <c r="F687" s="68" t="str">
        <f ca="1">IF(ISBLANK(A687)," ",INDIRECT(ADDRESS(1,5+MOD(ROW()-2,COUNTA('Form Responses 1'!$1:$1)-4),,TRUE,"Form Responses 1")))</f>
        <v>Driver [Driving Safety]</v>
      </c>
      <c r="G687" s="68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Driver</v>
      </c>
      <c r="I687" s="86" t="str">
        <f ca="1" t="shared" si="661"/>
        <v>Driving Safety</v>
      </c>
      <c r="J687" s="86" t="str">
        <f ca="1" t="shared" si="2"/>
        <v>LABOR SERVICE</v>
      </c>
      <c r="K687" s="86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6" t="str">
        <f ca="1" t="shared" ref="O687:P687" si="706">IFERROR(AVERAGEIF(M:M,M687,$K:$K)," ")</f>
        <v> </v>
      </c>
      <c r="P687" s="86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5">
        <f ca="1" t="shared" si="0"/>
        <v>6</v>
      </c>
      <c r="F688" s="68" t="str">
        <f ca="1">IF(ISBLANK(A688)," ",INDIRECT(ADDRESS(1,5+MOD(ROW()-2,COUNTA('Form Responses 1'!$1:$1)-4),,TRUE,"Form Responses 1")))</f>
        <v>Driver [ Attendance]</v>
      </c>
      <c r="G688" s="68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Driver</v>
      </c>
      <c r="I688" s="86" t="str">
        <f ca="1" t="shared" si="661"/>
        <v> Attendance</v>
      </c>
      <c r="J688" s="86" t="str">
        <f ca="1" t="shared" si="2"/>
        <v>LABOR SERVICE</v>
      </c>
      <c r="K688" s="86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6" t="str">
        <f ca="1" t="shared" ref="O688:P688" si="707">IFERROR(AVERAGEIF(M:M,M688,$K:$K)," ")</f>
        <v> </v>
      </c>
      <c r="P688" s="86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5">
        <f ca="1" t="shared" si="0"/>
        <v>6</v>
      </c>
      <c r="F689" s="68" t="str">
        <f ca="1">IF(ISBLANK(A689)," ",INDIRECT(ADDRESS(1,5+MOD(ROW()-2,COUNTA('Form Responses 1'!$1:$1)-4),,TRUE,"Form Responses 1")))</f>
        <v>Mess [Garasi Kendaraan R4 &amp; R2]</v>
      </c>
      <c r="G689" s="68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Mess</v>
      </c>
      <c r="I689" s="86" t="str">
        <f ca="1" t="shared" si="661"/>
        <v>Garasi Kendaraan R4 &amp; R2</v>
      </c>
      <c r="J689" s="86" t="str">
        <f ca="1" t="shared" si="2"/>
        <v>CLEANING SERVICE</v>
      </c>
      <c r="K689" s="86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6" t="str">
        <f ca="1" t="shared" ref="O689:P689" si="708">IFERROR(AVERAGEIF(M:M,M689,$K:$K)," ")</f>
        <v> </v>
      </c>
      <c r="P689" s="86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5">
        <f ca="1" t="shared" si="0"/>
        <v>6</v>
      </c>
      <c r="F690" s="68" t="str">
        <f ca="1">IF(ISBLANK(A690)," ",INDIRECT(ADDRESS(1,5+MOD(ROW()-2,COUNTA('Form Responses 1'!$1:$1)-4),,TRUE,"Form Responses 1")))</f>
        <v>Mess [Teras Depan &amp; Belakang]</v>
      </c>
      <c r="G690" s="68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Mess</v>
      </c>
      <c r="I690" s="86" t="str">
        <f ca="1" t="shared" si="661"/>
        <v>Teras Depan &amp; Belakang</v>
      </c>
      <c r="J690" s="86" t="str">
        <f ca="1" t="shared" si="2"/>
        <v>CLEANING SERVICE</v>
      </c>
      <c r="K690" s="86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6" t="str">
        <f ca="1" t="shared" ref="O690:P690" si="709">IFERROR(AVERAGEIF(M:M,M690,$K:$K)," ")</f>
        <v> </v>
      </c>
      <c r="P690" s="86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5">
        <f ca="1" t="shared" si="0"/>
        <v>6</v>
      </c>
      <c r="F691" s="68" t="str">
        <f ca="1">IF(ISBLANK(A691)," ",INDIRECT(ADDRESS(1,5+MOD(ROW()-2,COUNTA('Form Responses 1'!$1:$1)-4),,TRUE,"Form Responses 1")))</f>
        <v>Mess [Ruang Tamu Utama]</v>
      </c>
      <c r="G691" s="68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Mess</v>
      </c>
      <c r="I691" s="86" t="str">
        <f ca="1" t="shared" si="661"/>
        <v>Ruang Tamu Utama</v>
      </c>
      <c r="J691" s="86" t="str">
        <f ca="1" t="shared" si="2"/>
        <v>CLEANING SERVICE</v>
      </c>
      <c r="K691" s="86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6" t="str">
        <f ca="1" t="shared" ref="O691:P691" si="710">IFERROR(AVERAGEIF(M:M,M691,$K:$K)," ")</f>
        <v> </v>
      </c>
      <c r="P691" s="86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5">
        <f ca="1" t="shared" si="0"/>
        <v>6</v>
      </c>
      <c r="F692" s="68" t="str">
        <f ca="1">IF(ISBLANK(A692)," ",INDIRECT(ADDRESS(1,5+MOD(ROW()-2,COUNTA('Form Responses 1'!$1:$1)-4),,TRUE,"Form Responses 1")))</f>
        <v>Mess [Kamar 1.2.3&amp;4]</v>
      </c>
      <c r="G692" s="68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Mess</v>
      </c>
      <c r="I692" s="86" t="str">
        <f ca="1" t="shared" si="661"/>
        <v>Kamar 1.2.3&amp;4</v>
      </c>
      <c r="J692" s="86" t="str">
        <f ca="1" t="shared" si="2"/>
        <v>CLEANING SERVICE</v>
      </c>
      <c r="K692" s="86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6" t="str">
        <f ca="1" t="shared" ref="O692:P692" si="711">IFERROR(AVERAGEIF(M:M,M692,$K:$K)," ")</f>
        <v> </v>
      </c>
      <c r="P692" s="86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5">
        <f ca="1" t="shared" si="0"/>
        <v>6</v>
      </c>
      <c r="F693" s="68" t="str">
        <f ca="1">IF(ISBLANK(A693)," ",INDIRECT(ADDRESS(1,5+MOD(ROW()-2,COUNTA('Form Responses 1'!$1:$1)-4),,TRUE,"Form Responses 1")))</f>
        <v>Mess [Dapur]</v>
      </c>
      <c r="G693" s="68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Mess</v>
      </c>
      <c r="I693" s="86" t="str">
        <f ca="1" t="shared" si="661"/>
        <v>Dapur</v>
      </c>
      <c r="J693" s="86" t="str">
        <f ca="1" t="shared" si="2"/>
        <v>CLEANING SERVICE</v>
      </c>
      <c r="K693" s="86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6" t="str">
        <f ca="1" t="shared" ref="O693:P693" si="712">IFERROR(AVERAGEIF(M:M,M693,$K:$K)," ")</f>
        <v> </v>
      </c>
      <c r="P693" s="86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5">
        <f ca="1" t="shared" si="0"/>
        <v>6</v>
      </c>
      <c r="F694" s="68" t="str">
        <f ca="1">IF(ISBLANK(A694)," ",INDIRECT(ADDRESS(1,5+MOD(ROW()-2,COUNTA('Form Responses 1'!$1:$1)-4),,TRUE,"Form Responses 1")))</f>
        <v>Mess [Toilet Pria / Wanita]</v>
      </c>
      <c r="G694" s="68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Mess</v>
      </c>
      <c r="I694" s="86" t="str">
        <f ca="1" t="shared" si="661"/>
        <v>Toilet Pria / Wanita</v>
      </c>
      <c r="J694" s="86" t="str">
        <f ca="1" t="shared" si="2"/>
        <v>CLEANING SERVICE</v>
      </c>
      <c r="K694" s="86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6" t="str">
        <f ca="1" t="shared" ref="O694:P694" si="713">IFERROR(AVERAGEIF(M:M,M694,$K:$K)," ")</f>
        <v> </v>
      </c>
      <c r="P694" s="86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5">
        <f ca="1" t="shared" si="0"/>
        <v>6</v>
      </c>
      <c r="F695" s="68" t="str">
        <f ca="1">IF(ISBLANK(A695)," ",INDIRECT(ADDRESS(1,5+MOD(ROW()-2,COUNTA('Form Responses 1'!$1:$1)-4),,TRUE,"Form Responses 1")))</f>
        <v>Gedung Balai Arkiologi Lt.2 [Koridor]</v>
      </c>
      <c r="G695" s="68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Gedung Balai Arkiologi Lt.2</v>
      </c>
      <c r="I695" s="86" t="str">
        <f ca="1" t="shared" si="661"/>
        <v>Koridor</v>
      </c>
      <c r="J695" s="86" t="str">
        <f ca="1" t="shared" si="2"/>
        <v>CLEANING SERVICE</v>
      </c>
      <c r="K695" s="86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6" t="str">
        <f ca="1" t="shared" ref="O695:P695" si="714">IFERROR(AVERAGEIF(M:M,M695,$K:$K)," ")</f>
        <v> </v>
      </c>
      <c r="P695" s="86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5">
        <f ca="1" t="shared" si="0"/>
        <v>6</v>
      </c>
      <c r="F696" s="68" t="str">
        <f ca="1">IF(ISBLANK(A696)," ",INDIRECT(ADDRESS(1,5+MOD(ROW()-2,COUNTA('Form Responses 1'!$1:$1)-4),,TRUE,"Form Responses 1")))</f>
        <v>Gedung Balai Arkiologi Lt.2 [Meeting Room ]</v>
      </c>
      <c r="G696" s="68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Gedung Balai Arkiologi Lt.2</v>
      </c>
      <c r="I696" s="86" t="str">
        <f ca="1" t="shared" si="661"/>
        <v>Meeting Room </v>
      </c>
      <c r="J696" s="86" t="str">
        <f ca="1" t="shared" si="2"/>
        <v>CLEANING SERVICE</v>
      </c>
      <c r="K696" s="86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6" t="str">
        <f ca="1" t="shared" ref="O696:P696" si="715">IFERROR(AVERAGEIF(M:M,M696,$K:$K)," ")</f>
        <v> </v>
      </c>
      <c r="P696" s="86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5">
        <f ca="1" t="shared" si="0"/>
        <v>6</v>
      </c>
      <c r="F697" s="68" t="str">
        <f ca="1">IF(ISBLANK(A697)," ",INDIRECT(ADDRESS(1,5+MOD(ROW()-2,COUNTA('Form Responses 1'!$1:$1)-4),,TRUE,"Form Responses 1")))</f>
        <v>Gedung Balai Arkiologi Lt.2 [R. Kepala]</v>
      </c>
      <c r="G697" s="68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Gedung Balai Arkiologi Lt.2</v>
      </c>
      <c r="I697" s="86" t="str">
        <f ca="1" t="shared" si="661"/>
        <v>R. Kepala</v>
      </c>
      <c r="J697" s="86" t="str">
        <f ca="1" t="shared" si="2"/>
        <v>CLEANING SERVICE</v>
      </c>
      <c r="K697" s="86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6" t="str">
        <f ca="1" t="shared" ref="O697:P697" si="716">IFERROR(AVERAGEIF(M:M,M697,$K:$K)," ")</f>
        <v> </v>
      </c>
      <c r="P697" s="86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5">
        <f ca="1" t="shared" si="0"/>
        <v>6</v>
      </c>
      <c r="F698" s="68" t="str">
        <f ca="1">IF(ISBLANK(A698)," ",INDIRECT(ADDRESS(1,5+MOD(ROW()-2,COUNTA('Form Responses 1'!$1:$1)-4),,TRUE,"Form Responses 1")))</f>
        <v>Gedung Balai Arkiologi Lt.2 [R. 1-5]</v>
      </c>
      <c r="G698" s="68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Gedung Balai Arkiologi Lt.2</v>
      </c>
      <c r="I698" s="86" t="str">
        <f ca="1" t="shared" si="661"/>
        <v>R. 1-5</v>
      </c>
      <c r="J698" s="86" t="str">
        <f ca="1" t="shared" si="2"/>
        <v>CLEANING SERVICE</v>
      </c>
      <c r="K698" s="86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6" t="str">
        <f ca="1" t="shared" ref="O698:P698" si="717">IFERROR(AVERAGEIF(M:M,M698,$K:$K)," ")</f>
        <v> </v>
      </c>
      <c r="P698" s="86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5">
        <f ca="1" t="shared" si="0"/>
        <v>6</v>
      </c>
      <c r="F699" s="68" t="str">
        <f ca="1">IF(ISBLANK(A699)," ",INDIRECT(ADDRESS(1,5+MOD(ROW()-2,COUNTA('Form Responses 1'!$1:$1)-4),,TRUE,"Form Responses 1")))</f>
        <v>Gedung Balai Arkiologi Lt.2 [Tangga Penghubung LT1-2]</v>
      </c>
      <c r="G699" s="68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Gedung Balai Arkiologi Lt.2</v>
      </c>
      <c r="I699" s="86" t="str">
        <f ca="1" t="shared" si="661"/>
        <v>Tangga Penghubung LT1-2</v>
      </c>
      <c r="J699" s="86" t="str">
        <f ca="1" t="shared" si="2"/>
        <v>CLEANING SERVICE</v>
      </c>
      <c r="K699" s="86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6" t="str">
        <f ca="1" t="shared" ref="O699:P699" si="718">IFERROR(AVERAGEIF(M:M,M699,$K:$K)," ")</f>
        <v> </v>
      </c>
      <c r="P699" s="86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5">
        <f ca="1" t="shared" si="0"/>
        <v>6</v>
      </c>
      <c r="F700" s="68" t="str">
        <f ca="1">IF(ISBLANK(A700)," ",INDIRECT(ADDRESS(1,5+MOD(ROW()-2,COUNTA('Form Responses 1'!$1:$1)-4),,TRUE,"Form Responses 1")))</f>
        <v>Gedung Balai Arkiologi Lt.2 [Toilet Pria / Wanita &amp; Disabilitas]</v>
      </c>
      <c r="G700" s="68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Gedung Balai Arkiologi Lt.2</v>
      </c>
      <c r="I700" s="86" t="str">
        <f ca="1" t="shared" si="661"/>
        <v>Toilet Pria / Wanita &amp; Disabilitas</v>
      </c>
      <c r="J700" s="86" t="str">
        <f ca="1" t="shared" si="2"/>
        <v>CLEANING SERVICE</v>
      </c>
      <c r="K700" s="86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6" t="str">
        <f ca="1" t="shared" ref="O700:P700" si="719">IFERROR(AVERAGEIF(M:M,M700,$K:$K)," ")</f>
        <v> </v>
      </c>
      <c r="P700" s="86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5">
        <f ca="1" t="shared" si="0"/>
        <v>6</v>
      </c>
      <c r="F701" s="68" t="str">
        <f ca="1">IF(ISBLANK(A701)," ",INDIRECT(ADDRESS(1,5+MOD(ROW()-2,COUNTA('Form Responses 1'!$1:$1)-4),,TRUE,"Form Responses 1")))</f>
        <v>Gedung Balai Arkiologi Lt.1 [Lobby Utama]</v>
      </c>
      <c r="G701" s="68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Gedung Balai Arkiologi Lt.1</v>
      </c>
      <c r="I701" s="86" t="str">
        <f ca="1" t="shared" si="661"/>
        <v>Lobby Utama</v>
      </c>
      <c r="J701" s="86" t="str">
        <f ca="1" t="shared" si="2"/>
        <v>CLEANING SERVICE</v>
      </c>
      <c r="K701" s="86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6" t="str">
        <f ca="1" t="shared" ref="O701:P701" si="720">IFERROR(AVERAGEIF(M:M,M701,$K:$K)," ")</f>
        <v> </v>
      </c>
      <c r="P701" s="86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5">
        <f ca="1" t="shared" si="0"/>
        <v>6</v>
      </c>
      <c r="F702" s="68" t="str">
        <f ca="1">IF(ISBLANK(A702)," ",INDIRECT(ADDRESS(1,5+MOD(ROW()-2,COUNTA('Form Responses 1'!$1:$1)-4),,TRUE,"Form Responses 1")))</f>
        <v>Gedung Balai Arkiologi Lt.1 [Koridor]</v>
      </c>
      <c r="G702" s="68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Gedung Balai Arkiologi Lt.1</v>
      </c>
      <c r="I702" s="86" t="str">
        <f ca="1" t="shared" si="661"/>
        <v>Koridor</v>
      </c>
      <c r="J702" s="86" t="str">
        <f ca="1" t="shared" si="2"/>
        <v>CLEANING SERVICE</v>
      </c>
      <c r="K702" s="86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6" t="str">
        <f ca="1" t="shared" ref="O702:P702" si="721">IFERROR(AVERAGEIF(M:M,M702,$K:$K)," ")</f>
        <v> </v>
      </c>
      <c r="P702" s="86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5">
        <f ca="1" t="shared" si="0"/>
        <v>6</v>
      </c>
      <c r="F703" s="68" t="str">
        <f ca="1">IF(ISBLANK(A703)," ",INDIRECT(ADDRESS(1,5+MOD(ROW()-2,COUNTA('Form Responses 1'!$1:$1)-4),,TRUE,"Form Responses 1")))</f>
        <v>Gedung Balai Arkiologi Lt.1 [Meeting Room ]</v>
      </c>
      <c r="G703" s="68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Gedung Balai Arkiologi Lt.1</v>
      </c>
      <c r="I703" s="86" t="str">
        <f ca="1" t="shared" si="661"/>
        <v>Meeting Room </v>
      </c>
      <c r="J703" s="86" t="str">
        <f ca="1" t="shared" si="2"/>
        <v>CLEANING SERVICE</v>
      </c>
      <c r="K703" s="86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6" t="str">
        <f ca="1" t="shared" ref="O703:P703" si="722">IFERROR(AVERAGEIF(M:M,M703,$K:$K)," ")</f>
        <v> </v>
      </c>
      <c r="P703" s="86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5">
        <f ca="1" t="shared" si="0"/>
        <v>6</v>
      </c>
      <c r="F704" s="68" t="str">
        <f ca="1">IF(ISBLANK(A704)," ",INDIRECT(ADDRESS(1,5+MOD(ROW()-2,COUNTA('Form Responses 1'!$1:$1)-4),,TRUE,"Form Responses 1")))</f>
        <v>Gedung Balai Arkiologi Lt.1 [R. Staf TU]</v>
      </c>
      <c r="G704" s="68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Gedung Balai Arkiologi Lt.1</v>
      </c>
      <c r="I704" s="86" t="str">
        <f ca="1" t="shared" si="661"/>
        <v>R. Staf TU</v>
      </c>
      <c r="J704" s="86" t="str">
        <f ca="1" t="shared" si="2"/>
        <v>CLEANING SERVICE</v>
      </c>
      <c r="K704" s="86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6" t="str">
        <f ca="1" t="shared" ref="O704:P704" si="723">IFERROR(AVERAGEIF(M:M,M704,$K:$K)," ")</f>
        <v> </v>
      </c>
      <c r="P704" s="86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5">
        <f ca="1" t="shared" si="0"/>
        <v>6</v>
      </c>
      <c r="F705" s="68" t="str">
        <f ca="1">IF(ISBLANK(A705)," ",INDIRECT(ADDRESS(1,5+MOD(ROW()-2,COUNTA('Form Responses 1'!$1:$1)-4),,TRUE,"Form Responses 1")))</f>
        <v>Gedung Balai Arkiologi Lt.1 [R. Kasubag TU]</v>
      </c>
      <c r="G705" s="68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Gedung Balai Arkiologi Lt.1</v>
      </c>
      <c r="I705" s="86" t="str">
        <f ca="1" t="shared" si="661"/>
        <v>R. Kasubag TU</v>
      </c>
      <c r="J705" s="86" t="str">
        <f ca="1" t="shared" si="2"/>
        <v>CLEANING SERVICE</v>
      </c>
      <c r="K705" s="86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6" t="str">
        <f ca="1" t="shared" ref="O705:P705" si="724">IFERROR(AVERAGEIF(M:M,M705,$K:$K)," ")</f>
        <v> </v>
      </c>
      <c r="P705" s="86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5">
        <f ca="1" t="shared" si="0"/>
        <v>6</v>
      </c>
      <c r="F706" s="68" t="str">
        <f ca="1">IF(ISBLANK(A706)," ",INDIRECT(ADDRESS(1,5+MOD(ROW()-2,COUNTA('Form Responses 1'!$1:$1)-4),,TRUE,"Form Responses 1")))</f>
        <v>Gedung Balai Arkiologi Lt.1 [R. Arsib]</v>
      </c>
      <c r="G706" s="68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Gedung Balai Arkiologi Lt.1</v>
      </c>
      <c r="I706" s="86" t="str">
        <f ca="1" t="shared" si="661"/>
        <v>R. Arsib</v>
      </c>
      <c r="J706" s="86" t="str">
        <f ca="1" t="shared" si="2"/>
        <v>CLEANING SERVICE</v>
      </c>
      <c r="K706" s="86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6" t="str">
        <f ca="1" t="shared" ref="O706:P706" si="725">IFERROR(AVERAGEIF(M:M,M706,$K:$K)," ")</f>
        <v> </v>
      </c>
      <c r="P706" s="86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5">
        <f ca="1" t="shared" si="0"/>
        <v>6</v>
      </c>
      <c r="F707" s="68" t="str">
        <f ca="1">IF(ISBLANK(A707)," ",INDIRECT(ADDRESS(1,5+MOD(ROW()-2,COUNTA('Form Responses 1'!$1:$1)-4),,TRUE,"Form Responses 1")))</f>
        <v>Gedung Balai Arkiologi Lt.1 [R. Arsib Keuangan]</v>
      </c>
      <c r="G707" s="68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Gedung Balai Arkiologi Lt.1</v>
      </c>
      <c r="I707" s="86" t="str">
        <f ca="1" t="shared" ref="I707:I770" si="726">MID(F707,FIND("[",F707)+1,LEN(F707)-FIND("[",F707)-1)</f>
        <v>R. Arsib Keuangan</v>
      </c>
      <c r="J707" s="86" t="str">
        <f ca="1" t="shared" si="2"/>
        <v>CLEANING SERVICE</v>
      </c>
      <c r="K707" s="86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6" t="str">
        <f ca="1" t="shared" ref="O707:P707" si="727">IFERROR(AVERAGEIF(M:M,M707,$K:$K)," ")</f>
        <v> </v>
      </c>
      <c r="P707" s="86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5">
        <f ca="1" t="shared" si="0"/>
        <v>6</v>
      </c>
      <c r="F708" s="68" t="str">
        <f ca="1">IF(ISBLANK(A708)," ",INDIRECT(ADDRESS(1,5+MOD(ROW()-2,COUNTA('Form Responses 1'!$1:$1)-4),,TRUE,"Form Responses 1")))</f>
        <v>Gedung Balai Arkiologi Lt.1 [R. Bendahara]</v>
      </c>
      <c r="G708" s="68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Gedung Balai Arkiologi Lt.1</v>
      </c>
      <c r="I708" s="86" t="str">
        <f ca="1" t="shared" si="726"/>
        <v>R. Bendahara</v>
      </c>
      <c r="J708" s="86" t="str">
        <f ca="1" t="shared" si="2"/>
        <v>CLEANING SERVICE</v>
      </c>
      <c r="K708" s="86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6" t="str">
        <f ca="1" t="shared" ref="O708:P708" si="728">IFERROR(AVERAGEIF(M:M,M708,$K:$K)," ")</f>
        <v> </v>
      </c>
      <c r="P708" s="86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5">
        <f ca="1" t="shared" si="0"/>
        <v>6</v>
      </c>
      <c r="F709" s="68" t="str">
        <f ca="1">IF(ISBLANK(A709)," ",INDIRECT(ADDRESS(1,5+MOD(ROW()-2,COUNTA('Form Responses 1'!$1:$1)-4),,TRUE,"Form Responses 1")))</f>
        <v>Gedung Balai Arkiologi Lt.1 [R. Perpustakaan]</v>
      </c>
      <c r="G709" s="68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Gedung Balai Arkiologi Lt.1</v>
      </c>
      <c r="I709" s="86" t="str">
        <f ca="1" t="shared" si="726"/>
        <v>R. Perpustakaan</v>
      </c>
      <c r="J709" s="86" t="str">
        <f ca="1" t="shared" si="2"/>
        <v>CLEANING SERVICE</v>
      </c>
      <c r="K709" s="86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6" t="str">
        <f ca="1" t="shared" ref="O709:P709" si="729">IFERROR(AVERAGEIF(M:M,M709,$K:$K)," ")</f>
        <v> </v>
      </c>
      <c r="P709" s="86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5">
        <f ca="1" t="shared" si="0"/>
        <v>6</v>
      </c>
      <c r="F710" s="68" t="str">
        <f ca="1">IF(ISBLANK(A710)," ",INDIRECT(ADDRESS(1,5+MOD(ROW()-2,COUNTA('Form Responses 1'!$1:$1)-4),,TRUE,"Form Responses 1")))</f>
        <v>Gedung Balai Arkiologi Lt.1 [R. Laktasi &amp; Daicare]</v>
      </c>
      <c r="G710" s="68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Gedung Balai Arkiologi Lt.1</v>
      </c>
      <c r="I710" s="86" t="str">
        <f ca="1" t="shared" si="726"/>
        <v>R. Laktasi &amp; Daicare</v>
      </c>
      <c r="J710" s="86" t="str">
        <f ca="1" t="shared" si="2"/>
        <v>CLEANING SERVICE</v>
      </c>
      <c r="K710" s="86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6" t="str">
        <f ca="1" t="shared" ref="O710:P710" si="730">IFERROR(AVERAGEIF(M:M,M710,$K:$K)," ")</f>
        <v> </v>
      </c>
      <c r="P710" s="86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5">
        <f ca="1" t="shared" si="0"/>
        <v>6</v>
      </c>
      <c r="F711" s="68" t="str">
        <f ca="1">IF(ISBLANK(A711)," ",INDIRECT(ADDRESS(1,5+MOD(ROW()-2,COUNTA('Form Responses 1'!$1:$1)-4),,TRUE,"Form Responses 1")))</f>
        <v>Gedung Balai Arkiologi Lt.1 [R. Artepak]</v>
      </c>
      <c r="G711" s="68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Gedung Balai Arkiologi Lt.1</v>
      </c>
      <c r="I711" s="86" t="str">
        <f ca="1" t="shared" si="726"/>
        <v>R. Artepak</v>
      </c>
      <c r="J711" s="86" t="str">
        <f ca="1" t="shared" si="2"/>
        <v>CLEANING SERVICE</v>
      </c>
      <c r="K711" s="86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6" t="str">
        <f ca="1" t="shared" ref="O711:P711" si="731">IFERROR(AVERAGEIF(M:M,M711,$K:$K)," ")</f>
        <v> </v>
      </c>
      <c r="P711" s="86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5">
        <f ca="1" t="shared" si="0"/>
        <v>6</v>
      </c>
      <c r="F712" s="68" t="str">
        <f ca="1">IF(ISBLANK(A712)," ",INDIRECT(ADDRESS(1,5+MOD(ROW()-2,COUNTA('Form Responses 1'!$1:$1)-4),,TRUE,"Form Responses 1")))</f>
        <v>Gedung Balai Arkiologi Lt.1 [R. Lap / Analis]</v>
      </c>
      <c r="G712" s="68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Gedung Balai Arkiologi Lt.1</v>
      </c>
      <c r="I712" s="86" t="str">
        <f ca="1" t="shared" si="726"/>
        <v>R. Lap / Analis</v>
      </c>
      <c r="J712" s="86" t="str">
        <f ca="1" t="shared" si="2"/>
        <v>CLEANING SERVICE</v>
      </c>
      <c r="K712" s="86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6" t="str">
        <f ca="1" t="shared" ref="O712:P712" si="732">IFERROR(AVERAGEIF(M:M,M712,$K:$K)," ")</f>
        <v> </v>
      </c>
      <c r="P712" s="86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5">
        <f ca="1" t="shared" si="0"/>
        <v>6</v>
      </c>
      <c r="F713" s="68" t="str">
        <f ca="1">IF(ISBLANK(A713)," ",INDIRECT(ADDRESS(1,5+MOD(ROW()-2,COUNTA('Form Responses 1'!$1:$1)-4),,TRUE,"Form Responses 1")))</f>
        <v>Gedung Balai Arkiologi Lt.1 [Mushollah]</v>
      </c>
      <c r="G713" s="68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Gedung Balai Arkiologi Lt.1</v>
      </c>
      <c r="I713" s="86" t="str">
        <f ca="1" t="shared" si="726"/>
        <v>Mushollah</v>
      </c>
      <c r="J713" s="86" t="str">
        <f ca="1" t="shared" si="2"/>
        <v>CLEANING SERVICE</v>
      </c>
      <c r="K713" s="86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6" t="str">
        <f ca="1" t="shared" ref="O713:P713" si="733">IFERROR(AVERAGEIF(M:M,M713,$K:$K)," ")</f>
        <v> </v>
      </c>
      <c r="P713" s="86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5">
        <f ca="1" t="shared" si="0"/>
        <v>6</v>
      </c>
      <c r="F714" s="68" t="str">
        <f ca="1">IF(ISBLANK(A714)," ",INDIRECT(ADDRESS(1,5+MOD(ROW()-2,COUNTA('Form Responses 1'!$1:$1)-4),,TRUE,"Form Responses 1")))</f>
        <v>Gedung Balai Arkiologi Lt.1 [Pantry]</v>
      </c>
      <c r="G714" s="68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Gedung Balai Arkiologi Lt.1</v>
      </c>
      <c r="I714" s="86" t="str">
        <f ca="1" t="shared" si="726"/>
        <v>Pantry</v>
      </c>
      <c r="J714" s="86" t="str">
        <f ca="1" t="shared" si="2"/>
        <v>CLEANING SERVICE</v>
      </c>
      <c r="K714" s="86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6" t="str">
        <f ca="1" t="shared" ref="O714:P714" si="734">IFERROR(AVERAGEIF(M:M,M714,$K:$K)," ")</f>
        <v> </v>
      </c>
      <c r="P714" s="86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5">
        <f ca="1" t="shared" si="0"/>
        <v>6</v>
      </c>
      <c r="F715" s="68" t="str">
        <f ca="1">IF(ISBLANK(A715)," ",INDIRECT(ADDRESS(1,5+MOD(ROW()-2,COUNTA('Form Responses 1'!$1:$1)-4),,TRUE,"Form Responses 1")))</f>
        <v>Gedung Balai Arkiologi Lt.1 [Toilet Pria / Wanita &amp; Disabilitas]</v>
      </c>
      <c r="G715" s="68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Gedung Balai Arkiologi Lt.1</v>
      </c>
      <c r="I715" s="86" t="str">
        <f ca="1" t="shared" si="726"/>
        <v>Toilet Pria / Wanita &amp; Disabilitas</v>
      </c>
      <c r="J715" s="86" t="str">
        <f ca="1" t="shared" si="2"/>
        <v>CLEANING SERVICE</v>
      </c>
      <c r="K715" s="86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6" t="str">
        <f ca="1" t="shared" ref="O715:P715" si="735">IFERROR(AVERAGEIF(M:M,M715,$K:$K)," ")</f>
        <v> </v>
      </c>
      <c r="P715" s="86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5">
        <f ca="1" t="shared" si="0"/>
        <v>6</v>
      </c>
      <c r="F716" s="68" t="str">
        <f ca="1">IF(ISBLANK(A716)," ",INDIRECT(ADDRESS(1,5+MOD(ROW()-2,COUNTA('Form Responses 1'!$1:$1)-4),,TRUE,"Form Responses 1")))</f>
        <v>Halaman [Taman ]</v>
      </c>
      <c r="G716" s="68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Halaman</v>
      </c>
      <c r="I716" s="86" t="str">
        <f ca="1" t="shared" si="726"/>
        <v>Taman </v>
      </c>
      <c r="J716" s="86" t="str">
        <f ca="1" t="shared" si="2"/>
        <v>CLEANING SERVICE</v>
      </c>
      <c r="K716" s="86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6" t="str">
        <f ca="1" t="shared" ref="O716:P716" si="736">IFERROR(AVERAGEIF(M:M,M716,$K:$K)," ")</f>
        <v> </v>
      </c>
      <c r="P716" s="86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5">
        <f ca="1" t="shared" si="0"/>
        <v>6</v>
      </c>
      <c r="F717" s="68" t="str">
        <f ca="1">IF(ISBLANK(A717)," ",INDIRECT(ADDRESS(1,5+MOD(ROW()-2,COUNTA('Form Responses 1'!$1:$1)-4),,TRUE,"Form Responses 1")))</f>
        <v>Halaman [Parkir Motor ]</v>
      </c>
      <c r="G717" s="68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Halaman</v>
      </c>
      <c r="I717" s="86" t="str">
        <f ca="1" t="shared" si="726"/>
        <v>Parkir Motor </v>
      </c>
      <c r="J717" s="86" t="str">
        <f ca="1" t="shared" si="2"/>
        <v>CLEANING SERVICE</v>
      </c>
      <c r="K717" s="86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6" t="str">
        <f ca="1" t="shared" ref="O717:P717" si="737">IFERROR(AVERAGEIF(M:M,M717,$K:$K)," ")</f>
        <v> </v>
      </c>
      <c r="P717" s="86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5">
        <f ca="1" t="shared" si="0"/>
        <v>6</v>
      </c>
      <c r="F718" s="68" t="str">
        <f ca="1">IF(ISBLANK(A718)," ",INDIRECT(ADDRESS(1,5+MOD(ROW()-2,COUNTA('Form Responses 1'!$1:$1)-4),,TRUE,"Form Responses 1")))</f>
        <v>Halaman [Parkir Mobil]</v>
      </c>
      <c r="G718" s="68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Halaman</v>
      </c>
      <c r="I718" s="86" t="str">
        <f ca="1" t="shared" si="726"/>
        <v>Parkir Mobil</v>
      </c>
      <c r="J718" s="86" t="str">
        <f ca="1" t="shared" si="2"/>
        <v>CLEANING SERVICE</v>
      </c>
      <c r="K718" s="86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6" t="str">
        <f ca="1" t="shared" ref="O718:P718" si="738">IFERROR(AVERAGEIF(M:M,M718,$K:$K)," ")</f>
        <v> </v>
      </c>
      <c r="P718" s="86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5">
        <f ca="1" t="shared" si="0"/>
        <v>6</v>
      </c>
      <c r="F719" s="68" t="str">
        <f ca="1">IF(ISBLANK(A719)," ",INDIRECT(ADDRESS(1,5+MOD(ROW()-2,COUNTA('Form Responses 1'!$1:$1)-4),,TRUE,"Form Responses 1")))</f>
        <v>Halaman [Halaman depan]</v>
      </c>
      <c r="G719" s="68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Halaman</v>
      </c>
      <c r="I719" s="86" t="str">
        <f ca="1" t="shared" si="726"/>
        <v>Halaman depan</v>
      </c>
      <c r="J719" s="86" t="str">
        <f ca="1" t="shared" si="2"/>
        <v>CLEANING SERVICE</v>
      </c>
      <c r="K719" s="86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6" t="str">
        <f ca="1" t="shared" ref="O719:P719" si="739">IFERROR(AVERAGEIF(M:M,M719,$K:$K)," ")</f>
        <v> </v>
      </c>
      <c r="P719" s="86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5">
        <f ca="1" t="shared" si="0"/>
        <v>6</v>
      </c>
      <c r="F720" s="68" t="str">
        <f ca="1">IF(ISBLANK(A720)," ",INDIRECT(ADDRESS(1,5+MOD(ROW()-2,COUNTA('Form Responses 1'!$1:$1)-4),,TRUE,"Form Responses 1")))</f>
        <v>Halaman [ samping dan belakang]</v>
      </c>
      <c r="G720" s="68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Halaman</v>
      </c>
      <c r="I720" s="86" t="str">
        <f ca="1" t="shared" si="726"/>
        <v> samping dan belakang</v>
      </c>
      <c r="J720" s="86" t="str">
        <f ca="1" t="shared" si="2"/>
        <v>CLEANING SERVICE</v>
      </c>
      <c r="K720" s="86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6" t="str">
        <f ca="1" t="shared" ref="O720:P720" si="740">IFERROR(AVERAGEIF(M:M,M720,$K:$K)," ")</f>
        <v> </v>
      </c>
      <c r="P720" s="86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5">
        <f ca="1" t="shared" si="0"/>
        <v>6</v>
      </c>
      <c r="F721" s="68" t="str">
        <f ca="1">IF(ISBLANK(A721)," ",INDIRECT(ADDRESS(1,5+MOD(ROW()-2,COUNTA('Form Responses 1'!$1:$1)-4),,TRUE,"Form Responses 1")))</f>
        <v>Halaman [TPS]</v>
      </c>
      <c r="G721" s="68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Halaman</v>
      </c>
      <c r="I721" s="86" t="str">
        <f ca="1" t="shared" si="726"/>
        <v>TPS</v>
      </c>
      <c r="J721" s="86" t="str">
        <f ca="1" t="shared" si="2"/>
        <v>CLEANING SERVICE</v>
      </c>
      <c r="K721" s="86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6" t="str">
        <f ca="1" t="shared" ref="O721:P721" si="741">IFERROR(AVERAGEIF(M:M,M721,$K:$K)," ")</f>
        <v> </v>
      </c>
      <c r="P721" s="86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5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Security</v>
      </c>
      <c r="I722" s="86" t="str">
        <f ca="1" t="shared" si="726"/>
        <v>Security Functions</v>
      </c>
      <c r="J722" s="86" t="str">
        <f ca="1" t="shared" si="2"/>
        <v>SECURITY SERVICE</v>
      </c>
      <c r="K722" s="86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6" t="str">
        <f ca="1" t="shared" ref="O722:P722" si="742">IFERROR(AVERAGEIF(M:M,M722,$K:$K)," ")</f>
        <v> </v>
      </c>
      <c r="P722" s="86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5">
        <f ca="1" t="shared" si="0"/>
        <v>6</v>
      </c>
      <c r="F723" s="68" t="str">
        <f ca="1">IF(ISBLANK(A723)," ",INDIRECT(ADDRESS(1,5+MOD(ROW()-2,COUNTA('Form Responses 1'!$1:$1)-4),,TRUE,"Form Responses 1")))</f>
        <v>Driver [Driving Safety]</v>
      </c>
      <c r="G723" s="68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Driver</v>
      </c>
      <c r="I723" s="86" t="str">
        <f ca="1" t="shared" si="726"/>
        <v>Driving Safety</v>
      </c>
      <c r="J723" s="86" t="str">
        <f ca="1" t="shared" si="2"/>
        <v>LABOR SERVICE</v>
      </c>
      <c r="K723" s="86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6" t="str">
        <f ca="1" t="shared" ref="O723:P723" si="743">IFERROR(AVERAGEIF(M:M,M723,$K:$K)," ")</f>
        <v> </v>
      </c>
      <c r="P723" s="86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5">
        <f ca="1" t="shared" si="0"/>
        <v>6</v>
      </c>
      <c r="F724" s="68" t="str">
        <f ca="1">IF(ISBLANK(A724)," ",INDIRECT(ADDRESS(1,5+MOD(ROW()-2,COUNTA('Form Responses 1'!$1:$1)-4),,TRUE,"Form Responses 1")))</f>
        <v>Driver [ Attendance]</v>
      </c>
      <c r="G724" s="68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Driver</v>
      </c>
      <c r="I724" s="86" t="str">
        <f ca="1" t="shared" si="726"/>
        <v> Attendance</v>
      </c>
      <c r="J724" s="86" t="str">
        <f ca="1" t="shared" si="2"/>
        <v>LABOR SERVICE</v>
      </c>
      <c r="K724" s="86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6" t="str">
        <f ca="1" t="shared" ref="O724:P724" si="744">IFERROR(AVERAGEIF(M:M,M724,$K:$K)," ")</f>
        <v> </v>
      </c>
      <c r="P724" s="86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5">
        <f ca="1" t="shared" si="0"/>
        <v>6</v>
      </c>
      <c r="F725" s="68" t="str">
        <f ca="1">IF(ISBLANK(A725)," ",INDIRECT(ADDRESS(1,5+MOD(ROW()-2,COUNTA('Form Responses 1'!$1:$1)-4),,TRUE,"Form Responses 1")))</f>
        <v>Mess [Garasi Kendaraan R4 &amp; R2]</v>
      </c>
      <c r="G725" s="68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Mess</v>
      </c>
      <c r="I725" s="86" t="str">
        <f ca="1" t="shared" si="726"/>
        <v>Garasi Kendaraan R4 &amp; R2</v>
      </c>
      <c r="J725" s="86" t="str">
        <f ca="1" t="shared" si="2"/>
        <v>CLEANING SERVICE</v>
      </c>
      <c r="K725" s="86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6" t="str">
        <f ca="1" t="shared" ref="O725:P725" si="745">IFERROR(AVERAGEIF(M:M,M725,$K:$K)," ")</f>
        <v> </v>
      </c>
      <c r="P725" s="86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5">
        <f ca="1" t="shared" si="0"/>
        <v>6</v>
      </c>
      <c r="F726" s="68" t="str">
        <f ca="1">IF(ISBLANK(A726)," ",INDIRECT(ADDRESS(1,5+MOD(ROW()-2,COUNTA('Form Responses 1'!$1:$1)-4),,TRUE,"Form Responses 1")))</f>
        <v>Mess [Teras Depan &amp; Belakang]</v>
      </c>
      <c r="G726" s="68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Mess</v>
      </c>
      <c r="I726" s="86" t="str">
        <f ca="1" t="shared" si="726"/>
        <v>Teras Depan &amp; Belakang</v>
      </c>
      <c r="J726" s="86" t="str">
        <f ca="1" t="shared" si="2"/>
        <v>CLEANING SERVICE</v>
      </c>
      <c r="K726" s="86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6" t="str">
        <f ca="1" t="shared" ref="O726:P726" si="746">IFERROR(AVERAGEIF(M:M,M726,$K:$K)," ")</f>
        <v> </v>
      </c>
      <c r="P726" s="86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5">
        <f ca="1" t="shared" si="0"/>
        <v>6</v>
      </c>
      <c r="F727" s="68" t="str">
        <f ca="1">IF(ISBLANK(A727)," ",INDIRECT(ADDRESS(1,5+MOD(ROW()-2,COUNTA('Form Responses 1'!$1:$1)-4),,TRUE,"Form Responses 1")))</f>
        <v>Mess [Ruang Tamu Utama]</v>
      </c>
      <c r="G727" s="68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Mess</v>
      </c>
      <c r="I727" s="86" t="str">
        <f ca="1" t="shared" si="726"/>
        <v>Ruang Tamu Utama</v>
      </c>
      <c r="J727" s="86" t="str">
        <f ca="1" t="shared" si="2"/>
        <v>CLEANING SERVICE</v>
      </c>
      <c r="K727" s="86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6" t="str">
        <f ca="1" t="shared" ref="O727:P727" si="747">IFERROR(AVERAGEIF(M:M,M727,$K:$K)," ")</f>
        <v> </v>
      </c>
      <c r="P727" s="86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5">
        <f ca="1" t="shared" si="0"/>
        <v>6</v>
      </c>
      <c r="F728" s="68" t="str">
        <f ca="1">IF(ISBLANK(A728)," ",INDIRECT(ADDRESS(1,5+MOD(ROW()-2,COUNTA('Form Responses 1'!$1:$1)-4),,TRUE,"Form Responses 1")))</f>
        <v>Mess [Kamar 1.2.3&amp;4]</v>
      </c>
      <c r="G728" s="68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Mess</v>
      </c>
      <c r="I728" s="86" t="str">
        <f ca="1" t="shared" si="726"/>
        <v>Kamar 1.2.3&amp;4</v>
      </c>
      <c r="J728" s="86" t="str">
        <f ca="1" t="shared" si="2"/>
        <v>CLEANING SERVICE</v>
      </c>
      <c r="K728" s="86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6" t="str">
        <f ca="1" t="shared" ref="O728:P728" si="748">IFERROR(AVERAGEIF(M:M,M728,$K:$K)," ")</f>
        <v> </v>
      </c>
      <c r="P728" s="86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5">
        <f ca="1" t="shared" si="0"/>
        <v>6</v>
      </c>
      <c r="F729" s="68" t="str">
        <f ca="1">IF(ISBLANK(A729)," ",INDIRECT(ADDRESS(1,5+MOD(ROW()-2,COUNTA('Form Responses 1'!$1:$1)-4),,TRUE,"Form Responses 1")))</f>
        <v>Mess [Dapur]</v>
      </c>
      <c r="G729" s="68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Mess</v>
      </c>
      <c r="I729" s="86" t="str">
        <f ca="1" t="shared" si="726"/>
        <v>Dapur</v>
      </c>
      <c r="J729" s="86" t="str">
        <f ca="1" t="shared" si="2"/>
        <v>CLEANING SERVICE</v>
      </c>
      <c r="K729" s="86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6" t="str">
        <f ca="1" t="shared" ref="O729:P729" si="749">IFERROR(AVERAGEIF(M:M,M729,$K:$K)," ")</f>
        <v> </v>
      </c>
      <c r="P729" s="86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5">
        <f ca="1" t="shared" si="0"/>
        <v>6</v>
      </c>
      <c r="F730" s="68" t="str">
        <f ca="1">IF(ISBLANK(A730)," ",INDIRECT(ADDRESS(1,5+MOD(ROW()-2,COUNTA('Form Responses 1'!$1:$1)-4),,TRUE,"Form Responses 1")))</f>
        <v>Mess [Toilet Pria / Wanita]</v>
      </c>
      <c r="G730" s="68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Mess</v>
      </c>
      <c r="I730" s="86" t="str">
        <f ca="1" t="shared" si="726"/>
        <v>Toilet Pria / Wanita</v>
      </c>
      <c r="J730" s="86" t="str">
        <f ca="1" t="shared" si="2"/>
        <v>CLEANING SERVICE</v>
      </c>
      <c r="K730" s="86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6" t="str">
        <f ca="1" t="shared" ref="O730:P730" si="750">IFERROR(AVERAGEIF(M:M,M730,$K:$K)," ")</f>
        <v> </v>
      </c>
      <c r="P730" s="86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5">
        <f ca="1" t="shared" si="0"/>
        <v>6</v>
      </c>
      <c r="F731" s="68" t="str">
        <f ca="1">IF(ISBLANK(A731)," ",INDIRECT(ADDRESS(1,5+MOD(ROW()-2,COUNTA('Form Responses 1'!$1:$1)-4),,TRUE,"Form Responses 1")))</f>
        <v>Gedung Balai Arkiologi Lt.2 [Koridor]</v>
      </c>
      <c r="G731" s="68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Gedung Balai Arkiologi Lt.2</v>
      </c>
      <c r="I731" s="86" t="str">
        <f ca="1" t="shared" si="726"/>
        <v>Koridor</v>
      </c>
      <c r="J731" s="86" t="str">
        <f ca="1" t="shared" si="2"/>
        <v>CLEANING SERVICE</v>
      </c>
      <c r="K731" s="86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6" t="str">
        <f ca="1" t="shared" ref="O731:P731" si="751">IFERROR(AVERAGEIF(M:M,M731,$K:$K)," ")</f>
        <v> </v>
      </c>
      <c r="P731" s="86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5">
        <f ca="1" t="shared" si="0"/>
        <v>6</v>
      </c>
      <c r="F732" s="68" t="str">
        <f ca="1">IF(ISBLANK(A732)," ",INDIRECT(ADDRESS(1,5+MOD(ROW()-2,COUNTA('Form Responses 1'!$1:$1)-4),,TRUE,"Form Responses 1")))</f>
        <v>Gedung Balai Arkiologi Lt.2 [Meeting Room ]</v>
      </c>
      <c r="G732" s="68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Gedung Balai Arkiologi Lt.2</v>
      </c>
      <c r="I732" s="86" t="str">
        <f ca="1" t="shared" si="726"/>
        <v>Meeting Room </v>
      </c>
      <c r="J732" s="86" t="str">
        <f ca="1" t="shared" si="2"/>
        <v>CLEANING SERVICE</v>
      </c>
      <c r="K732" s="86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6" t="str">
        <f ca="1" t="shared" ref="O732:P732" si="752">IFERROR(AVERAGEIF(M:M,M732,$K:$K)," ")</f>
        <v> </v>
      </c>
      <c r="P732" s="86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5">
        <f ca="1" t="shared" si="0"/>
        <v>6</v>
      </c>
      <c r="F733" s="68" t="str">
        <f ca="1">IF(ISBLANK(A733)," ",INDIRECT(ADDRESS(1,5+MOD(ROW()-2,COUNTA('Form Responses 1'!$1:$1)-4),,TRUE,"Form Responses 1")))</f>
        <v>Gedung Balai Arkiologi Lt.2 [R. Kepala]</v>
      </c>
      <c r="G733" s="68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Gedung Balai Arkiologi Lt.2</v>
      </c>
      <c r="I733" s="86" t="str">
        <f ca="1" t="shared" si="726"/>
        <v>R. Kepala</v>
      </c>
      <c r="J733" s="86" t="str">
        <f ca="1" t="shared" si="2"/>
        <v>CLEANING SERVICE</v>
      </c>
      <c r="K733" s="86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6" t="str">
        <f ca="1" t="shared" ref="O733:P733" si="753">IFERROR(AVERAGEIF(M:M,M733,$K:$K)," ")</f>
        <v> </v>
      </c>
      <c r="P733" s="86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5">
        <f ca="1" t="shared" si="0"/>
        <v>6</v>
      </c>
      <c r="F734" s="68" t="str">
        <f ca="1">IF(ISBLANK(A734)," ",INDIRECT(ADDRESS(1,5+MOD(ROW()-2,COUNTA('Form Responses 1'!$1:$1)-4),,TRUE,"Form Responses 1")))</f>
        <v>Gedung Balai Arkiologi Lt.2 [R. 1-5]</v>
      </c>
      <c r="G734" s="68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Gedung Balai Arkiologi Lt.2</v>
      </c>
      <c r="I734" s="86" t="str">
        <f ca="1" t="shared" si="726"/>
        <v>R. 1-5</v>
      </c>
      <c r="J734" s="86" t="str">
        <f ca="1" t="shared" si="2"/>
        <v>CLEANING SERVICE</v>
      </c>
      <c r="K734" s="86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6" t="str">
        <f ca="1" t="shared" ref="O734:P734" si="754">IFERROR(AVERAGEIF(M:M,M734,$K:$K)," ")</f>
        <v> </v>
      </c>
      <c r="P734" s="86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5">
        <f ca="1" t="shared" si="0"/>
        <v>6</v>
      </c>
      <c r="F735" s="68" t="str">
        <f ca="1">IF(ISBLANK(A735)," ",INDIRECT(ADDRESS(1,5+MOD(ROW()-2,COUNTA('Form Responses 1'!$1:$1)-4),,TRUE,"Form Responses 1")))</f>
        <v>Gedung Balai Arkiologi Lt.2 [Tangga Penghubung LT1-2]</v>
      </c>
      <c r="G735" s="68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Gedung Balai Arkiologi Lt.2</v>
      </c>
      <c r="I735" s="86" t="str">
        <f ca="1" t="shared" si="726"/>
        <v>Tangga Penghubung LT1-2</v>
      </c>
      <c r="J735" s="86" t="str">
        <f ca="1" t="shared" si="2"/>
        <v>CLEANING SERVICE</v>
      </c>
      <c r="K735" s="86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6" t="str">
        <f ca="1" t="shared" ref="O735:P735" si="755">IFERROR(AVERAGEIF(M:M,M735,$K:$K)," ")</f>
        <v> </v>
      </c>
      <c r="P735" s="86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5">
        <f ca="1" t="shared" si="0"/>
        <v>6</v>
      </c>
      <c r="F736" s="68" t="str">
        <f ca="1">IF(ISBLANK(A736)," ",INDIRECT(ADDRESS(1,5+MOD(ROW()-2,COUNTA('Form Responses 1'!$1:$1)-4),,TRUE,"Form Responses 1")))</f>
        <v>Gedung Balai Arkiologi Lt.2 [Toilet Pria / Wanita &amp; Disabilitas]</v>
      </c>
      <c r="G736" s="68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Gedung Balai Arkiologi Lt.2</v>
      </c>
      <c r="I736" s="86" t="str">
        <f ca="1" t="shared" si="726"/>
        <v>Toilet Pria / Wanita &amp; Disabilitas</v>
      </c>
      <c r="J736" s="86" t="str">
        <f ca="1" t="shared" si="2"/>
        <v>CLEANING SERVICE</v>
      </c>
      <c r="K736" s="86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6" t="str">
        <f ca="1" t="shared" ref="O736:P736" si="756">IFERROR(AVERAGEIF(M:M,M736,$K:$K)," ")</f>
        <v> </v>
      </c>
      <c r="P736" s="86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5">
        <f ca="1" t="shared" si="0"/>
        <v>6</v>
      </c>
      <c r="F737" s="68" t="str">
        <f ca="1">IF(ISBLANK(A737)," ",INDIRECT(ADDRESS(1,5+MOD(ROW()-2,COUNTA('Form Responses 1'!$1:$1)-4),,TRUE,"Form Responses 1")))</f>
        <v>Gedung Balai Arkiologi Lt.1 [Lobby Utama]</v>
      </c>
      <c r="G737" s="68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Gedung Balai Arkiologi Lt.1</v>
      </c>
      <c r="I737" s="86" t="str">
        <f ca="1" t="shared" si="726"/>
        <v>Lobby Utama</v>
      </c>
      <c r="J737" s="86" t="str">
        <f ca="1" t="shared" si="2"/>
        <v>CLEANING SERVICE</v>
      </c>
      <c r="K737" s="86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6" t="str">
        <f ca="1" t="shared" ref="O737:P737" si="757">IFERROR(AVERAGEIF(M:M,M737,$K:$K)," ")</f>
        <v> </v>
      </c>
      <c r="P737" s="86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5">
        <f ca="1" t="shared" si="0"/>
        <v>6</v>
      </c>
      <c r="F738" s="68" t="str">
        <f ca="1">IF(ISBLANK(A738)," ",INDIRECT(ADDRESS(1,5+MOD(ROW()-2,COUNTA('Form Responses 1'!$1:$1)-4),,TRUE,"Form Responses 1")))</f>
        <v>Gedung Balai Arkiologi Lt.1 [Koridor]</v>
      </c>
      <c r="G738" s="68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Gedung Balai Arkiologi Lt.1</v>
      </c>
      <c r="I738" s="86" t="str">
        <f ca="1" t="shared" si="726"/>
        <v>Koridor</v>
      </c>
      <c r="J738" s="86" t="str">
        <f ca="1" t="shared" si="2"/>
        <v>CLEANING SERVICE</v>
      </c>
      <c r="K738" s="86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6" t="str">
        <f ca="1" t="shared" ref="O738:P738" si="758">IFERROR(AVERAGEIF(M:M,M738,$K:$K)," ")</f>
        <v> </v>
      </c>
      <c r="P738" s="86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5">
        <f ca="1" t="shared" si="0"/>
        <v>6</v>
      </c>
      <c r="F739" s="68" t="str">
        <f ca="1">IF(ISBLANK(A739)," ",INDIRECT(ADDRESS(1,5+MOD(ROW()-2,COUNTA('Form Responses 1'!$1:$1)-4),,TRUE,"Form Responses 1")))</f>
        <v>Gedung Balai Arkiologi Lt.1 [Meeting Room ]</v>
      </c>
      <c r="G739" s="68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Gedung Balai Arkiologi Lt.1</v>
      </c>
      <c r="I739" s="86" t="str">
        <f ca="1" t="shared" si="726"/>
        <v>Meeting Room </v>
      </c>
      <c r="J739" s="86" t="str">
        <f ca="1" t="shared" si="2"/>
        <v>CLEANING SERVICE</v>
      </c>
      <c r="K739" s="86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6" t="str">
        <f ca="1" t="shared" ref="O739:P739" si="759">IFERROR(AVERAGEIF(M:M,M739,$K:$K)," ")</f>
        <v> </v>
      </c>
      <c r="P739" s="86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5">
        <f ca="1" t="shared" si="0"/>
        <v>6</v>
      </c>
      <c r="F740" s="68" t="str">
        <f ca="1">IF(ISBLANK(A740)," ",INDIRECT(ADDRESS(1,5+MOD(ROW()-2,COUNTA('Form Responses 1'!$1:$1)-4),,TRUE,"Form Responses 1")))</f>
        <v>Gedung Balai Arkiologi Lt.1 [R. Staf TU]</v>
      </c>
      <c r="G740" s="68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Gedung Balai Arkiologi Lt.1</v>
      </c>
      <c r="I740" s="86" t="str">
        <f ca="1" t="shared" si="726"/>
        <v>R. Staf TU</v>
      </c>
      <c r="J740" s="86" t="str">
        <f ca="1" t="shared" si="2"/>
        <v>CLEANING SERVICE</v>
      </c>
      <c r="K740" s="86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6" t="str">
        <f ca="1" t="shared" ref="O740:P740" si="760">IFERROR(AVERAGEIF(M:M,M740,$K:$K)," ")</f>
        <v> </v>
      </c>
      <c r="P740" s="86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5">
        <f ca="1" t="shared" si="0"/>
        <v>6</v>
      </c>
      <c r="F741" s="68" t="str">
        <f ca="1">IF(ISBLANK(A741)," ",INDIRECT(ADDRESS(1,5+MOD(ROW()-2,COUNTA('Form Responses 1'!$1:$1)-4),,TRUE,"Form Responses 1")))</f>
        <v>Gedung Balai Arkiologi Lt.1 [R. Kasubag TU]</v>
      </c>
      <c r="G741" s="68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Gedung Balai Arkiologi Lt.1</v>
      </c>
      <c r="I741" s="86" t="str">
        <f ca="1" t="shared" si="726"/>
        <v>R. Kasubag TU</v>
      </c>
      <c r="J741" s="86" t="str">
        <f ca="1" t="shared" si="2"/>
        <v>CLEANING SERVICE</v>
      </c>
      <c r="K741" s="86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6" t="str">
        <f ca="1" t="shared" ref="O741:P741" si="761">IFERROR(AVERAGEIF(M:M,M741,$K:$K)," ")</f>
        <v> </v>
      </c>
      <c r="P741" s="86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5">
        <f ca="1" t="shared" si="0"/>
        <v>6</v>
      </c>
      <c r="F742" s="68" t="str">
        <f ca="1">IF(ISBLANK(A742)," ",INDIRECT(ADDRESS(1,5+MOD(ROW()-2,COUNTA('Form Responses 1'!$1:$1)-4),,TRUE,"Form Responses 1")))</f>
        <v>Gedung Balai Arkiologi Lt.1 [R. Arsib]</v>
      </c>
      <c r="G742" s="68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Gedung Balai Arkiologi Lt.1</v>
      </c>
      <c r="I742" s="86" t="str">
        <f ca="1" t="shared" si="726"/>
        <v>R. Arsib</v>
      </c>
      <c r="J742" s="86" t="str">
        <f ca="1" t="shared" si="2"/>
        <v>CLEANING SERVICE</v>
      </c>
      <c r="K742" s="86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6" t="str">
        <f ca="1" t="shared" ref="O742:P742" si="762">IFERROR(AVERAGEIF(M:M,M742,$K:$K)," ")</f>
        <v> </v>
      </c>
      <c r="P742" s="86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5">
        <f ca="1" t="shared" si="0"/>
        <v>6</v>
      </c>
      <c r="F743" s="68" t="str">
        <f ca="1">IF(ISBLANK(A743)," ",INDIRECT(ADDRESS(1,5+MOD(ROW()-2,COUNTA('Form Responses 1'!$1:$1)-4),,TRUE,"Form Responses 1")))</f>
        <v>Gedung Balai Arkiologi Lt.1 [R. Arsib Keuangan]</v>
      </c>
      <c r="G743" s="68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Gedung Balai Arkiologi Lt.1</v>
      </c>
      <c r="I743" s="86" t="str">
        <f ca="1" t="shared" si="726"/>
        <v>R. Arsib Keuangan</v>
      </c>
      <c r="J743" s="86" t="str">
        <f ca="1" t="shared" si="2"/>
        <v>CLEANING SERVICE</v>
      </c>
      <c r="K743" s="86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6" t="str">
        <f ca="1" t="shared" ref="O743:P743" si="763">IFERROR(AVERAGEIF(M:M,M743,$K:$K)," ")</f>
        <v> </v>
      </c>
      <c r="P743" s="86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5">
        <f ca="1" t="shared" si="0"/>
        <v>6</v>
      </c>
      <c r="F744" s="68" t="str">
        <f ca="1">IF(ISBLANK(A744)," ",INDIRECT(ADDRESS(1,5+MOD(ROW()-2,COUNTA('Form Responses 1'!$1:$1)-4),,TRUE,"Form Responses 1")))</f>
        <v>Gedung Balai Arkiologi Lt.1 [R. Bendahara]</v>
      </c>
      <c r="G744" s="68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Gedung Balai Arkiologi Lt.1</v>
      </c>
      <c r="I744" s="86" t="str">
        <f ca="1" t="shared" si="726"/>
        <v>R. Bendahara</v>
      </c>
      <c r="J744" s="86" t="str">
        <f ca="1" t="shared" si="2"/>
        <v>CLEANING SERVICE</v>
      </c>
      <c r="K744" s="86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6" t="str">
        <f ca="1" t="shared" ref="O744:P744" si="764">IFERROR(AVERAGEIF(M:M,M744,$K:$K)," ")</f>
        <v> </v>
      </c>
      <c r="P744" s="86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5">
        <f ca="1" t="shared" si="0"/>
        <v>6</v>
      </c>
      <c r="F745" s="68" t="str">
        <f ca="1">IF(ISBLANK(A745)," ",INDIRECT(ADDRESS(1,5+MOD(ROW()-2,COUNTA('Form Responses 1'!$1:$1)-4),,TRUE,"Form Responses 1")))</f>
        <v>Gedung Balai Arkiologi Lt.1 [R. Perpustakaan]</v>
      </c>
      <c r="G745" s="68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Gedung Balai Arkiologi Lt.1</v>
      </c>
      <c r="I745" s="86" t="str">
        <f ca="1" t="shared" si="726"/>
        <v>R. Perpustakaan</v>
      </c>
      <c r="J745" s="86" t="str">
        <f ca="1" t="shared" si="2"/>
        <v>CLEANING SERVICE</v>
      </c>
      <c r="K745" s="86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6" t="str">
        <f ca="1" t="shared" ref="O745:P745" si="765">IFERROR(AVERAGEIF(M:M,M745,$K:$K)," ")</f>
        <v> </v>
      </c>
      <c r="P745" s="86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5">
        <f ca="1" t="shared" si="0"/>
        <v>6</v>
      </c>
      <c r="F746" s="68" t="str">
        <f ca="1">IF(ISBLANK(A746)," ",INDIRECT(ADDRESS(1,5+MOD(ROW()-2,COUNTA('Form Responses 1'!$1:$1)-4),,TRUE,"Form Responses 1")))</f>
        <v>Gedung Balai Arkiologi Lt.1 [R. Laktasi &amp; Daicare]</v>
      </c>
      <c r="G746" s="68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Gedung Balai Arkiologi Lt.1</v>
      </c>
      <c r="I746" s="86" t="str">
        <f ca="1" t="shared" si="726"/>
        <v>R. Laktasi &amp; Daicare</v>
      </c>
      <c r="J746" s="86" t="str">
        <f ca="1" t="shared" si="2"/>
        <v>CLEANING SERVICE</v>
      </c>
      <c r="K746" s="86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6" t="str">
        <f ca="1" t="shared" ref="O746:P746" si="766">IFERROR(AVERAGEIF(M:M,M746,$K:$K)," ")</f>
        <v> </v>
      </c>
      <c r="P746" s="86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5">
        <f ca="1" t="shared" si="0"/>
        <v>6</v>
      </c>
      <c r="F747" s="68" t="str">
        <f ca="1">IF(ISBLANK(A747)," ",INDIRECT(ADDRESS(1,5+MOD(ROW()-2,COUNTA('Form Responses 1'!$1:$1)-4),,TRUE,"Form Responses 1")))</f>
        <v>Gedung Balai Arkiologi Lt.1 [R. Artepak]</v>
      </c>
      <c r="G747" s="68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Gedung Balai Arkiologi Lt.1</v>
      </c>
      <c r="I747" s="86" t="str">
        <f ca="1" t="shared" si="726"/>
        <v>R. Artepak</v>
      </c>
      <c r="J747" s="86" t="str">
        <f ca="1" t="shared" si="2"/>
        <v>CLEANING SERVICE</v>
      </c>
      <c r="K747" s="86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6" t="str">
        <f ca="1" t="shared" ref="O747:P747" si="767">IFERROR(AVERAGEIF(M:M,M747,$K:$K)," ")</f>
        <v> </v>
      </c>
      <c r="P747" s="86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5">
        <f ca="1" t="shared" si="0"/>
        <v>6</v>
      </c>
      <c r="F748" s="68" t="str">
        <f ca="1">IF(ISBLANK(A748)," ",INDIRECT(ADDRESS(1,5+MOD(ROW()-2,COUNTA('Form Responses 1'!$1:$1)-4),,TRUE,"Form Responses 1")))</f>
        <v>Gedung Balai Arkiologi Lt.1 [R. Lap / Analis]</v>
      </c>
      <c r="G748" s="68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Gedung Balai Arkiologi Lt.1</v>
      </c>
      <c r="I748" s="86" t="str">
        <f ca="1" t="shared" si="726"/>
        <v>R. Lap / Analis</v>
      </c>
      <c r="J748" s="86" t="str">
        <f ca="1" t="shared" si="2"/>
        <v>CLEANING SERVICE</v>
      </c>
      <c r="K748" s="86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6" t="str">
        <f ca="1" t="shared" ref="O748:P748" si="768">IFERROR(AVERAGEIF(M:M,M748,$K:$K)," ")</f>
        <v> </v>
      </c>
      <c r="P748" s="86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5">
        <f ca="1" t="shared" si="0"/>
        <v>6</v>
      </c>
      <c r="F749" s="68" t="str">
        <f ca="1">IF(ISBLANK(A749)," ",INDIRECT(ADDRESS(1,5+MOD(ROW()-2,COUNTA('Form Responses 1'!$1:$1)-4),,TRUE,"Form Responses 1")))</f>
        <v>Gedung Balai Arkiologi Lt.1 [Mushollah]</v>
      </c>
      <c r="G749" s="68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Gedung Balai Arkiologi Lt.1</v>
      </c>
      <c r="I749" s="86" t="str">
        <f ca="1" t="shared" si="726"/>
        <v>Mushollah</v>
      </c>
      <c r="J749" s="86" t="str">
        <f ca="1" t="shared" si="2"/>
        <v>CLEANING SERVICE</v>
      </c>
      <c r="K749" s="86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6" t="str">
        <f ca="1" t="shared" ref="O749:P749" si="769">IFERROR(AVERAGEIF(M:M,M749,$K:$K)," ")</f>
        <v> </v>
      </c>
      <c r="P749" s="86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5">
        <f ca="1" t="shared" si="0"/>
        <v>6</v>
      </c>
      <c r="F750" s="68" t="str">
        <f ca="1">IF(ISBLANK(A750)," ",INDIRECT(ADDRESS(1,5+MOD(ROW()-2,COUNTA('Form Responses 1'!$1:$1)-4),,TRUE,"Form Responses 1")))</f>
        <v>Gedung Balai Arkiologi Lt.1 [Pantry]</v>
      </c>
      <c r="G750" s="68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Gedung Balai Arkiologi Lt.1</v>
      </c>
      <c r="I750" s="86" t="str">
        <f ca="1" t="shared" si="726"/>
        <v>Pantry</v>
      </c>
      <c r="J750" s="86" t="str">
        <f ca="1" t="shared" si="2"/>
        <v>CLEANING SERVICE</v>
      </c>
      <c r="K750" s="86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6" t="str">
        <f ca="1" t="shared" ref="O750:P750" si="770">IFERROR(AVERAGEIF(M:M,M750,$K:$K)," ")</f>
        <v> </v>
      </c>
      <c r="P750" s="86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5">
        <f ca="1" t="shared" si="0"/>
        <v>6</v>
      </c>
      <c r="F751" s="68" t="str">
        <f ca="1">IF(ISBLANK(A751)," ",INDIRECT(ADDRESS(1,5+MOD(ROW()-2,COUNTA('Form Responses 1'!$1:$1)-4),,TRUE,"Form Responses 1")))</f>
        <v>Gedung Balai Arkiologi Lt.1 [Toilet Pria / Wanita &amp; Disabilitas]</v>
      </c>
      <c r="G751" s="68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Gedung Balai Arkiologi Lt.1</v>
      </c>
      <c r="I751" s="86" t="str">
        <f ca="1" t="shared" si="726"/>
        <v>Toilet Pria / Wanita &amp; Disabilitas</v>
      </c>
      <c r="J751" s="86" t="str">
        <f ca="1" t="shared" si="2"/>
        <v>CLEANING SERVICE</v>
      </c>
      <c r="K751" s="86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6" t="str">
        <f ca="1" t="shared" ref="O751:P751" si="771">IFERROR(AVERAGEIF(M:M,M751,$K:$K)," ")</f>
        <v> </v>
      </c>
      <c r="P751" s="86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5">
        <f ca="1" t="shared" si="0"/>
        <v>6</v>
      </c>
      <c r="F752" s="68" t="str">
        <f ca="1">IF(ISBLANK(A752)," ",INDIRECT(ADDRESS(1,5+MOD(ROW()-2,COUNTA('Form Responses 1'!$1:$1)-4),,TRUE,"Form Responses 1")))</f>
        <v>Halaman [Taman ]</v>
      </c>
      <c r="G752" s="68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Halaman</v>
      </c>
      <c r="I752" s="86" t="str">
        <f ca="1" t="shared" si="726"/>
        <v>Taman </v>
      </c>
      <c r="J752" s="86" t="str">
        <f ca="1" t="shared" si="2"/>
        <v>CLEANING SERVICE</v>
      </c>
      <c r="K752" s="86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6" t="str">
        <f ca="1" t="shared" ref="O752:P752" si="772">IFERROR(AVERAGEIF(M:M,M752,$K:$K)," ")</f>
        <v> </v>
      </c>
      <c r="P752" s="86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5">
        <f ca="1" t="shared" si="0"/>
        <v>6</v>
      </c>
      <c r="F753" s="68" t="str">
        <f ca="1">IF(ISBLANK(A753)," ",INDIRECT(ADDRESS(1,5+MOD(ROW()-2,COUNTA('Form Responses 1'!$1:$1)-4),,TRUE,"Form Responses 1")))</f>
        <v>Halaman [Parkir Motor ]</v>
      </c>
      <c r="G753" s="68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Halaman</v>
      </c>
      <c r="I753" s="86" t="str">
        <f ca="1" t="shared" si="726"/>
        <v>Parkir Motor </v>
      </c>
      <c r="J753" s="86" t="str">
        <f ca="1" t="shared" si="2"/>
        <v>CLEANING SERVICE</v>
      </c>
      <c r="K753" s="86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6" t="str">
        <f ca="1" t="shared" ref="O753:P753" si="773">IFERROR(AVERAGEIF(M:M,M753,$K:$K)," ")</f>
        <v> </v>
      </c>
      <c r="P753" s="86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5">
        <f ca="1" t="shared" si="0"/>
        <v>6</v>
      </c>
      <c r="F754" s="68" t="str">
        <f ca="1">IF(ISBLANK(A754)," ",INDIRECT(ADDRESS(1,5+MOD(ROW()-2,COUNTA('Form Responses 1'!$1:$1)-4),,TRUE,"Form Responses 1")))</f>
        <v>Halaman [Parkir Mobil]</v>
      </c>
      <c r="G754" s="68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Halaman</v>
      </c>
      <c r="I754" s="86" t="str">
        <f ca="1" t="shared" si="726"/>
        <v>Parkir Mobil</v>
      </c>
      <c r="J754" s="86" t="str">
        <f ca="1" t="shared" si="2"/>
        <v>CLEANING SERVICE</v>
      </c>
      <c r="K754" s="86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6" t="str">
        <f ca="1" t="shared" ref="O754:P754" si="774">IFERROR(AVERAGEIF(M:M,M754,$K:$K)," ")</f>
        <v> </v>
      </c>
      <c r="P754" s="86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5">
        <f ca="1" t="shared" si="0"/>
        <v>6</v>
      </c>
      <c r="F755" s="68" t="str">
        <f ca="1">IF(ISBLANK(A755)," ",INDIRECT(ADDRESS(1,5+MOD(ROW()-2,COUNTA('Form Responses 1'!$1:$1)-4),,TRUE,"Form Responses 1")))</f>
        <v>Halaman [Halaman depan]</v>
      </c>
      <c r="G755" s="68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Halaman</v>
      </c>
      <c r="I755" s="86" t="str">
        <f ca="1" t="shared" si="726"/>
        <v>Halaman depan</v>
      </c>
      <c r="J755" s="86" t="str">
        <f ca="1" t="shared" si="2"/>
        <v>CLEANING SERVICE</v>
      </c>
      <c r="K755" s="86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6" t="str">
        <f ca="1" t="shared" ref="O755:P755" si="775">IFERROR(AVERAGEIF(M:M,M755,$K:$K)," ")</f>
        <v> </v>
      </c>
      <c r="P755" s="86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5">
        <f ca="1" t="shared" si="0"/>
        <v>6</v>
      </c>
      <c r="F756" s="68" t="str">
        <f ca="1">IF(ISBLANK(A756)," ",INDIRECT(ADDRESS(1,5+MOD(ROW()-2,COUNTA('Form Responses 1'!$1:$1)-4),,TRUE,"Form Responses 1")))</f>
        <v>Halaman [ samping dan belakang]</v>
      </c>
      <c r="G756" s="68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Halaman</v>
      </c>
      <c r="I756" s="86" t="str">
        <f ca="1" t="shared" si="726"/>
        <v> samping dan belakang</v>
      </c>
      <c r="J756" s="86" t="str">
        <f ca="1" t="shared" si="2"/>
        <v>CLEANING SERVICE</v>
      </c>
      <c r="K756" s="86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6" t="str">
        <f ca="1" t="shared" ref="O756:P756" si="776">IFERROR(AVERAGEIF(M:M,M756,$K:$K)," ")</f>
        <v> </v>
      </c>
      <c r="P756" s="86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5">
        <f ca="1" t="shared" si="0"/>
        <v>6</v>
      </c>
      <c r="F757" s="68" t="str">
        <f ca="1">IF(ISBLANK(A757)," ",INDIRECT(ADDRESS(1,5+MOD(ROW()-2,COUNTA('Form Responses 1'!$1:$1)-4),,TRUE,"Form Responses 1")))</f>
        <v>Halaman [TPS]</v>
      </c>
      <c r="G757" s="68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Halaman</v>
      </c>
      <c r="I757" s="86" t="str">
        <f ca="1" t="shared" si="726"/>
        <v>TPS</v>
      </c>
      <c r="J757" s="86" t="str">
        <f ca="1" t="shared" si="2"/>
        <v>CLEANING SERVICE</v>
      </c>
      <c r="K757" s="86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6" t="str">
        <f ca="1" t="shared" ref="O757:P757" si="777">IFERROR(AVERAGEIF(M:M,M757,$K:$K)," ")</f>
        <v> </v>
      </c>
      <c r="P757" s="86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5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Security</v>
      </c>
      <c r="I758" s="86" t="str">
        <f ca="1" t="shared" si="726"/>
        <v>Security Functions</v>
      </c>
      <c r="J758" s="86" t="str">
        <f ca="1" t="shared" si="2"/>
        <v>SECURITY SERVICE</v>
      </c>
      <c r="K758" s="86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6" t="str">
        <f ca="1" t="shared" ref="O758:P758" si="778">IFERROR(AVERAGEIF(M:M,M758,$K:$K)," ")</f>
        <v> </v>
      </c>
      <c r="P758" s="86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5">
        <f ca="1" t="shared" si="0"/>
        <v>6</v>
      </c>
      <c r="F759" s="68" t="str">
        <f ca="1">IF(ISBLANK(A759)," ",INDIRECT(ADDRESS(1,5+MOD(ROW()-2,COUNTA('Form Responses 1'!$1:$1)-4),,TRUE,"Form Responses 1")))</f>
        <v>Driver [Driving Safety]</v>
      </c>
      <c r="G759" s="68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Driver</v>
      </c>
      <c r="I759" s="86" t="str">
        <f ca="1" t="shared" si="726"/>
        <v>Driving Safety</v>
      </c>
      <c r="J759" s="86" t="str">
        <f ca="1" t="shared" si="2"/>
        <v>LABOR SERVICE</v>
      </c>
      <c r="K759" s="86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6" t="str">
        <f ca="1" t="shared" ref="O759:P759" si="779">IFERROR(AVERAGEIF(M:M,M759,$K:$K)," ")</f>
        <v> </v>
      </c>
      <c r="P759" s="86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5">
        <f ca="1" t="shared" si="0"/>
        <v>6</v>
      </c>
      <c r="F760" s="68" t="str">
        <f ca="1">IF(ISBLANK(A760)," ",INDIRECT(ADDRESS(1,5+MOD(ROW()-2,COUNTA('Form Responses 1'!$1:$1)-4),,TRUE,"Form Responses 1")))</f>
        <v>Driver [ Attendance]</v>
      </c>
      <c r="G760" s="68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Driver</v>
      </c>
      <c r="I760" s="86" t="str">
        <f ca="1" t="shared" si="726"/>
        <v> Attendance</v>
      </c>
      <c r="J760" s="86" t="str">
        <f ca="1" t="shared" si="2"/>
        <v>LABOR SERVICE</v>
      </c>
      <c r="K760" s="86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6" t="str">
        <f ca="1" t="shared" ref="O760:P760" si="780">IFERROR(AVERAGEIF(M:M,M760,$K:$K)," ")</f>
        <v> </v>
      </c>
      <c r="P760" s="86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5">
        <f ca="1" t="shared" si="0"/>
        <v>6</v>
      </c>
      <c r="F761" s="68" t="str">
        <f ca="1">IF(ISBLANK(A761)," ",INDIRECT(ADDRESS(1,5+MOD(ROW()-2,COUNTA('Form Responses 1'!$1:$1)-4),,TRUE,"Form Responses 1")))</f>
        <v>Mess [Garasi Kendaraan R4 &amp; R2]</v>
      </c>
      <c r="G761" s="68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Mess</v>
      </c>
      <c r="I761" s="86" t="str">
        <f ca="1" t="shared" si="726"/>
        <v>Garasi Kendaraan R4 &amp; R2</v>
      </c>
      <c r="J761" s="86" t="str">
        <f ca="1" t="shared" si="2"/>
        <v>CLEANING SERVICE</v>
      </c>
      <c r="K761" s="86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6" t="str">
        <f ca="1" t="shared" ref="O761:P761" si="781">IFERROR(AVERAGEIF(M:M,M761,$K:$K)," ")</f>
        <v> </v>
      </c>
      <c r="P761" s="86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5">
        <f ca="1" t="shared" si="0"/>
        <v>6</v>
      </c>
      <c r="F762" s="68" t="str">
        <f ca="1">IF(ISBLANK(A762)," ",INDIRECT(ADDRESS(1,5+MOD(ROW()-2,COUNTA('Form Responses 1'!$1:$1)-4),,TRUE,"Form Responses 1")))</f>
        <v>Mess [Teras Depan &amp; Belakang]</v>
      </c>
      <c r="G762" s="68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Mess</v>
      </c>
      <c r="I762" s="86" t="str">
        <f ca="1" t="shared" si="726"/>
        <v>Teras Depan &amp; Belakang</v>
      </c>
      <c r="J762" s="86" t="str">
        <f ca="1" t="shared" si="2"/>
        <v>CLEANING SERVICE</v>
      </c>
      <c r="K762" s="86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6" t="str">
        <f ca="1" t="shared" ref="O762:P762" si="782">IFERROR(AVERAGEIF(M:M,M762,$K:$K)," ")</f>
        <v> </v>
      </c>
      <c r="P762" s="86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5">
        <f ca="1" t="shared" si="0"/>
        <v>6</v>
      </c>
      <c r="F763" s="68" t="str">
        <f ca="1">IF(ISBLANK(A763)," ",INDIRECT(ADDRESS(1,5+MOD(ROW()-2,COUNTA('Form Responses 1'!$1:$1)-4),,TRUE,"Form Responses 1")))</f>
        <v>Mess [Ruang Tamu Utama]</v>
      </c>
      <c r="G763" s="68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Mess</v>
      </c>
      <c r="I763" s="86" t="str">
        <f ca="1" t="shared" si="726"/>
        <v>Ruang Tamu Utama</v>
      </c>
      <c r="J763" s="86" t="str">
        <f ca="1" t="shared" si="2"/>
        <v>CLEANING SERVICE</v>
      </c>
      <c r="K763" s="86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6" t="str">
        <f ca="1" t="shared" ref="O763:P763" si="783">IFERROR(AVERAGEIF(M:M,M763,$K:$K)," ")</f>
        <v> </v>
      </c>
      <c r="P763" s="86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5">
        <f ca="1" t="shared" si="0"/>
        <v>6</v>
      </c>
      <c r="F764" s="68" t="str">
        <f ca="1">IF(ISBLANK(A764)," ",INDIRECT(ADDRESS(1,5+MOD(ROW()-2,COUNTA('Form Responses 1'!$1:$1)-4),,TRUE,"Form Responses 1")))</f>
        <v>Mess [Kamar 1.2.3&amp;4]</v>
      </c>
      <c r="G764" s="68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Mess</v>
      </c>
      <c r="I764" s="86" t="str">
        <f ca="1" t="shared" si="726"/>
        <v>Kamar 1.2.3&amp;4</v>
      </c>
      <c r="J764" s="86" t="str">
        <f ca="1" t="shared" si="2"/>
        <v>CLEANING SERVICE</v>
      </c>
      <c r="K764" s="86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6" t="str">
        <f ca="1" t="shared" ref="O764:P764" si="784">IFERROR(AVERAGEIF(M:M,M764,$K:$K)," ")</f>
        <v> </v>
      </c>
      <c r="P764" s="86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5">
        <f ca="1" t="shared" si="0"/>
        <v>6</v>
      </c>
      <c r="F765" s="68" t="str">
        <f ca="1">IF(ISBLANK(A765)," ",INDIRECT(ADDRESS(1,5+MOD(ROW()-2,COUNTA('Form Responses 1'!$1:$1)-4),,TRUE,"Form Responses 1")))</f>
        <v>Mess [Dapur]</v>
      </c>
      <c r="G765" s="68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Mess</v>
      </c>
      <c r="I765" s="86" t="str">
        <f ca="1" t="shared" si="726"/>
        <v>Dapur</v>
      </c>
      <c r="J765" s="86" t="str">
        <f ca="1" t="shared" si="2"/>
        <v>CLEANING SERVICE</v>
      </c>
      <c r="K765" s="86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6" t="str">
        <f ca="1" t="shared" ref="O765:P765" si="785">IFERROR(AVERAGEIF(M:M,M765,$K:$K)," ")</f>
        <v> </v>
      </c>
      <c r="P765" s="86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5">
        <f ca="1" t="shared" si="0"/>
        <v>6</v>
      </c>
      <c r="F766" s="68" t="str">
        <f ca="1">IF(ISBLANK(A766)," ",INDIRECT(ADDRESS(1,5+MOD(ROW()-2,COUNTA('Form Responses 1'!$1:$1)-4),,TRUE,"Form Responses 1")))</f>
        <v>Mess [Toilet Pria / Wanita]</v>
      </c>
      <c r="G766" s="68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Mess</v>
      </c>
      <c r="I766" s="86" t="str">
        <f ca="1" t="shared" si="726"/>
        <v>Toilet Pria / Wanita</v>
      </c>
      <c r="J766" s="86" t="str">
        <f ca="1" t="shared" si="2"/>
        <v>CLEANING SERVICE</v>
      </c>
      <c r="K766" s="86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6" t="str">
        <f ca="1" t="shared" ref="O766:P766" si="786">IFERROR(AVERAGEIF(M:M,M766,$K:$K)," ")</f>
        <v> </v>
      </c>
      <c r="P766" s="86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5">
        <f ca="1" t="shared" si="0"/>
        <v>6</v>
      </c>
      <c r="F767" s="68" t="str">
        <f ca="1">IF(ISBLANK(A767)," ",INDIRECT(ADDRESS(1,5+MOD(ROW()-2,COUNTA('Form Responses 1'!$1:$1)-4),,TRUE,"Form Responses 1")))</f>
        <v>Gedung Balai Arkiologi Lt.2 [Koridor]</v>
      </c>
      <c r="G767" s="68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Gedung Balai Arkiologi Lt.2</v>
      </c>
      <c r="I767" s="86" t="str">
        <f ca="1" t="shared" si="726"/>
        <v>Koridor</v>
      </c>
      <c r="J767" s="86" t="str">
        <f ca="1" t="shared" si="2"/>
        <v>CLEANING SERVICE</v>
      </c>
      <c r="K767" s="86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6" t="str">
        <f ca="1" t="shared" ref="O767:P767" si="787">IFERROR(AVERAGEIF(M:M,M767,$K:$K)," ")</f>
        <v> </v>
      </c>
      <c r="P767" s="86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5">
        <f ca="1" t="shared" si="0"/>
        <v>6</v>
      </c>
      <c r="F768" s="68" t="str">
        <f ca="1">IF(ISBLANK(A768)," ",INDIRECT(ADDRESS(1,5+MOD(ROW()-2,COUNTA('Form Responses 1'!$1:$1)-4),,TRUE,"Form Responses 1")))</f>
        <v>Gedung Balai Arkiologi Lt.2 [Meeting Room ]</v>
      </c>
      <c r="G768" s="68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Gedung Balai Arkiologi Lt.2</v>
      </c>
      <c r="I768" s="86" t="str">
        <f ca="1" t="shared" si="726"/>
        <v>Meeting Room </v>
      </c>
      <c r="J768" s="86" t="str">
        <f ca="1" t="shared" si="2"/>
        <v>CLEANING SERVICE</v>
      </c>
      <c r="K768" s="86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6" t="str">
        <f ca="1" t="shared" ref="O768:P768" si="788">IFERROR(AVERAGEIF(M:M,M768,$K:$K)," ")</f>
        <v> </v>
      </c>
      <c r="P768" s="86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5">
        <f ca="1" t="shared" si="0"/>
        <v>6</v>
      </c>
      <c r="F769" s="68" t="str">
        <f ca="1">IF(ISBLANK(A769)," ",INDIRECT(ADDRESS(1,5+MOD(ROW()-2,COUNTA('Form Responses 1'!$1:$1)-4),,TRUE,"Form Responses 1")))</f>
        <v>Gedung Balai Arkiologi Lt.2 [R. Kepala]</v>
      </c>
      <c r="G769" s="68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Gedung Balai Arkiologi Lt.2</v>
      </c>
      <c r="I769" s="86" t="str">
        <f ca="1" t="shared" si="726"/>
        <v>R. Kepala</v>
      </c>
      <c r="J769" s="86" t="str">
        <f ca="1" t="shared" si="2"/>
        <v>CLEANING SERVICE</v>
      </c>
      <c r="K769" s="86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6" t="str">
        <f ca="1" t="shared" ref="O769:P769" si="789">IFERROR(AVERAGEIF(M:M,M769,$K:$K)," ")</f>
        <v> </v>
      </c>
      <c r="P769" s="86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5">
        <f ca="1" t="shared" si="0"/>
        <v>6</v>
      </c>
      <c r="F770" s="68" t="str">
        <f ca="1">IF(ISBLANK(A770)," ",INDIRECT(ADDRESS(1,5+MOD(ROW()-2,COUNTA('Form Responses 1'!$1:$1)-4),,TRUE,"Form Responses 1")))</f>
        <v>Gedung Balai Arkiologi Lt.2 [R. 1-5]</v>
      </c>
      <c r="G770" s="68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Gedung Balai Arkiologi Lt.2</v>
      </c>
      <c r="I770" s="86" t="str">
        <f ca="1" t="shared" si="726"/>
        <v>R. 1-5</v>
      </c>
      <c r="J770" s="86" t="str">
        <f ca="1" t="shared" si="2"/>
        <v>CLEANING SERVICE</v>
      </c>
      <c r="K770" s="86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6" t="str">
        <f ca="1" t="shared" ref="O770:P770" si="790">IFERROR(AVERAGEIF(M:M,M770,$K:$K)," ")</f>
        <v> </v>
      </c>
      <c r="P770" s="86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5">
        <f ca="1" t="shared" si="0"/>
        <v>6</v>
      </c>
      <c r="F771" s="68" t="str">
        <f ca="1">IF(ISBLANK(A771)," ",INDIRECT(ADDRESS(1,5+MOD(ROW()-2,COUNTA('Form Responses 1'!$1:$1)-4),,TRUE,"Form Responses 1")))</f>
        <v>Gedung Balai Arkiologi Lt.2 [Tangga Penghubung LT1-2]</v>
      </c>
      <c r="G771" s="68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Gedung Balai Arkiologi Lt.2</v>
      </c>
      <c r="I771" s="86" t="str">
        <f ca="1" t="shared" ref="I771:I834" si="791">MID(F771,FIND("[",F771)+1,LEN(F771)-FIND("[",F771)-1)</f>
        <v>Tangga Penghubung LT1-2</v>
      </c>
      <c r="J771" s="86" t="str">
        <f ca="1" t="shared" si="2"/>
        <v>CLEANING SERVICE</v>
      </c>
      <c r="K771" s="86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6" t="str">
        <f ca="1" t="shared" ref="O771:P771" si="792">IFERROR(AVERAGEIF(M:M,M771,$K:$K)," ")</f>
        <v> </v>
      </c>
      <c r="P771" s="86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5">
        <f ca="1" t="shared" si="0"/>
        <v>6</v>
      </c>
      <c r="F772" s="68" t="str">
        <f ca="1">IF(ISBLANK(A772)," ",INDIRECT(ADDRESS(1,5+MOD(ROW()-2,COUNTA('Form Responses 1'!$1:$1)-4),,TRUE,"Form Responses 1")))</f>
        <v>Gedung Balai Arkiologi Lt.2 [Toilet Pria / Wanita &amp; Disabilitas]</v>
      </c>
      <c r="G772" s="68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Gedung Balai Arkiologi Lt.2</v>
      </c>
      <c r="I772" s="86" t="str">
        <f ca="1" t="shared" si="791"/>
        <v>Toilet Pria / Wanita &amp; Disabilitas</v>
      </c>
      <c r="J772" s="86" t="str">
        <f ca="1" t="shared" si="2"/>
        <v>CLEANING SERVICE</v>
      </c>
      <c r="K772" s="86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6" t="str">
        <f ca="1" t="shared" ref="O772:P772" si="793">IFERROR(AVERAGEIF(M:M,M772,$K:$K)," ")</f>
        <v> </v>
      </c>
      <c r="P772" s="86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5">
        <f ca="1" t="shared" si="0"/>
        <v>6</v>
      </c>
      <c r="F773" s="68" t="str">
        <f ca="1">IF(ISBLANK(A773)," ",INDIRECT(ADDRESS(1,5+MOD(ROW()-2,COUNTA('Form Responses 1'!$1:$1)-4),,TRUE,"Form Responses 1")))</f>
        <v>Gedung Balai Arkiologi Lt.1 [Lobby Utama]</v>
      </c>
      <c r="G773" s="68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Gedung Balai Arkiologi Lt.1</v>
      </c>
      <c r="I773" s="86" t="str">
        <f ca="1" t="shared" si="791"/>
        <v>Lobby Utama</v>
      </c>
      <c r="J773" s="86" t="str">
        <f ca="1" t="shared" si="2"/>
        <v>CLEANING SERVICE</v>
      </c>
      <c r="K773" s="86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6" t="str">
        <f ca="1" t="shared" ref="O773:P773" si="794">IFERROR(AVERAGEIF(M:M,M773,$K:$K)," ")</f>
        <v> </v>
      </c>
      <c r="P773" s="86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5">
        <f ca="1" t="shared" si="0"/>
        <v>6</v>
      </c>
      <c r="F774" s="68" t="str">
        <f ca="1">IF(ISBLANK(A774)," ",INDIRECT(ADDRESS(1,5+MOD(ROW()-2,COUNTA('Form Responses 1'!$1:$1)-4),,TRUE,"Form Responses 1")))</f>
        <v>Gedung Balai Arkiologi Lt.1 [Koridor]</v>
      </c>
      <c r="G774" s="68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Gedung Balai Arkiologi Lt.1</v>
      </c>
      <c r="I774" s="86" t="str">
        <f ca="1" t="shared" si="791"/>
        <v>Koridor</v>
      </c>
      <c r="J774" s="86" t="str">
        <f ca="1" t="shared" si="2"/>
        <v>CLEANING SERVICE</v>
      </c>
      <c r="K774" s="86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6" t="str">
        <f ca="1" t="shared" ref="O774:P774" si="795">IFERROR(AVERAGEIF(M:M,M774,$K:$K)," ")</f>
        <v> </v>
      </c>
      <c r="P774" s="86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5">
        <f ca="1" t="shared" si="0"/>
        <v>6</v>
      </c>
      <c r="F775" s="68" t="str">
        <f ca="1">IF(ISBLANK(A775)," ",INDIRECT(ADDRESS(1,5+MOD(ROW()-2,COUNTA('Form Responses 1'!$1:$1)-4),,TRUE,"Form Responses 1")))</f>
        <v>Gedung Balai Arkiologi Lt.1 [Meeting Room ]</v>
      </c>
      <c r="G775" s="68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Gedung Balai Arkiologi Lt.1</v>
      </c>
      <c r="I775" s="86" t="str">
        <f ca="1" t="shared" si="791"/>
        <v>Meeting Room </v>
      </c>
      <c r="J775" s="86" t="str">
        <f ca="1" t="shared" si="2"/>
        <v>CLEANING SERVICE</v>
      </c>
      <c r="K775" s="86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6" t="str">
        <f ca="1" t="shared" ref="O775:P775" si="796">IFERROR(AVERAGEIF(M:M,M775,$K:$K)," ")</f>
        <v> </v>
      </c>
      <c r="P775" s="86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5">
        <f ca="1" t="shared" si="0"/>
        <v>6</v>
      </c>
      <c r="F776" s="68" t="str">
        <f ca="1">IF(ISBLANK(A776)," ",INDIRECT(ADDRESS(1,5+MOD(ROW()-2,COUNTA('Form Responses 1'!$1:$1)-4),,TRUE,"Form Responses 1")))</f>
        <v>Gedung Balai Arkiologi Lt.1 [R. Staf TU]</v>
      </c>
      <c r="G776" s="68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Gedung Balai Arkiologi Lt.1</v>
      </c>
      <c r="I776" s="86" t="str">
        <f ca="1" t="shared" si="791"/>
        <v>R. Staf TU</v>
      </c>
      <c r="J776" s="86" t="str">
        <f ca="1" t="shared" si="2"/>
        <v>CLEANING SERVICE</v>
      </c>
      <c r="K776" s="86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6" t="str">
        <f ca="1" t="shared" ref="O776:P776" si="797">IFERROR(AVERAGEIF(M:M,M776,$K:$K)," ")</f>
        <v> </v>
      </c>
      <c r="P776" s="86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5">
        <f ca="1" t="shared" si="0"/>
        <v>6</v>
      </c>
      <c r="F777" s="68" t="str">
        <f ca="1">IF(ISBLANK(A777)," ",INDIRECT(ADDRESS(1,5+MOD(ROW()-2,COUNTA('Form Responses 1'!$1:$1)-4),,TRUE,"Form Responses 1")))</f>
        <v>Gedung Balai Arkiologi Lt.1 [R. Kasubag TU]</v>
      </c>
      <c r="G777" s="68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Gedung Balai Arkiologi Lt.1</v>
      </c>
      <c r="I777" s="86" t="str">
        <f ca="1" t="shared" si="791"/>
        <v>R. Kasubag TU</v>
      </c>
      <c r="J777" s="86" t="str">
        <f ca="1" t="shared" si="2"/>
        <v>CLEANING SERVICE</v>
      </c>
      <c r="K777" s="86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6" t="str">
        <f ca="1" t="shared" ref="O777:P777" si="798">IFERROR(AVERAGEIF(M:M,M777,$K:$K)," ")</f>
        <v> </v>
      </c>
      <c r="P777" s="86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5">
        <f ca="1" t="shared" si="0"/>
        <v>6</v>
      </c>
      <c r="F778" s="68" t="str">
        <f ca="1">IF(ISBLANK(A778)," ",INDIRECT(ADDRESS(1,5+MOD(ROW()-2,COUNTA('Form Responses 1'!$1:$1)-4),,TRUE,"Form Responses 1")))</f>
        <v>Gedung Balai Arkiologi Lt.1 [R. Arsib]</v>
      </c>
      <c r="G778" s="68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Gedung Balai Arkiologi Lt.1</v>
      </c>
      <c r="I778" s="86" t="str">
        <f ca="1" t="shared" si="791"/>
        <v>R. Arsib</v>
      </c>
      <c r="J778" s="86" t="str">
        <f ca="1" t="shared" si="2"/>
        <v>CLEANING SERVICE</v>
      </c>
      <c r="K778" s="86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6" t="str">
        <f ca="1" t="shared" ref="O778:P778" si="799">IFERROR(AVERAGEIF(M:M,M778,$K:$K)," ")</f>
        <v> </v>
      </c>
      <c r="P778" s="86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5">
        <f ca="1" t="shared" si="0"/>
        <v>6</v>
      </c>
      <c r="F779" s="68" t="str">
        <f ca="1">IF(ISBLANK(A779)," ",INDIRECT(ADDRESS(1,5+MOD(ROW()-2,COUNTA('Form Responses 1'!$1:$1)-4),,TRUE,"Form Responses 1")))</f>
        <v>Gedung Balai Arkiologi Lt.1 [R. Arsib Keuangan]</v>
      </c>
      <c r="G779" s="68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Gedung Balai Arkiologi Lt.1</v>
      </c>
      <c r="I779" s="86" t="str">
        <f ca="1" t="shared" si="791"/>
        <v>R. Arsib Keuangan</v>
      </c>
      <c r="J779" s="86" t="str">
        <f ca="1" t="shared" si="2"/>
        <v>CLEANING SERVICE</v>
      </c>
      <c r="K779" s="86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6" t="str">
        <f ca="1" t="shared" ref="O779:P779" si="800">IFERROR(AVERAGEIF(M:M,M779,$K:$K)," ")</f>
        <v> </v>
      </c>
      <c r="P779" s="86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5">
        <f ca="1" t="shared" si="0"/>
        <v>6</v>
      </c>
      <c r="F780" s="68" t="str">
        <f ca="1">IF(ISBLANK(A780)," ",INDIRECT(ADDRESS(1,5+MOD(ROW()-2,COUNTA('Form Responses 1'!$1:$1)-4),,TRUE,"Form Responses 1")))</f>
        <v>Gedung Balai Arkiologi Lt.1 [R. Bendahara]</v>
      </c>
      <c r="G780" s="68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Gedung Balai Arkiologi Lt.1</v>
      </c>
      <c r="I780" s="86" t="str">
        <f ca="1" t="shared" si="791"/>
        <v>R. Bendahara</v>
      </c>
      <c r="J780" s="86" t="str">
        <f ca="1" t="shared" si="2"/>
        <v>CLEANING SERVICE</v>
      </c>
      <c r="K780" s="86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6" t="str">
        <f ca="1" t="shared" ref="O780:P780" si="801">IFERROR(AVERAGEIF(M:M,M780,$K:$K)," ")</f>
        <v> </v>
      </c>
      <c r="P780" s="86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5">
        <f ca="1" t="shared" si="0"/>
        <v>6</v>
      </c>
      <c r="F781" s="68" t="str">
        <f ca="1">IF(ISBLANK(A781)," ",INDIRECT(ADDRESS(1,5+MOD(ROW()-2,COUNTA('Form Responses 1'!$1:$1)-4),,TRUE,"Form Responses 1")))</f>
        <v>Gedung Balai Arkiologi Lt.1 [R. Perpustakaan]</v>
      </c>
      <c r="G781" s="68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Gedung Balai Arkiologi Lt.1</v>
      </c>
      <c r="I781" s="86" t="str">
        <f ca="1" t="shared" si="791"/>
        <v>R. Perpustakaan</v>
      </c>
      <c r="J781" s="86" t="str">
        <f ca="1" t="shared" si="2"/>
        <v>CLEANING SERVICE</v>
      </c>
      <c r="K781" s="86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6" t="str">
        <f ca="1" t="shared" ref="O781:P781" si="802">IFERROR(AVERAGEIF(M:M,M781,$K:$K)," ")</f>
        <v> </v>
      </c>
      <c r="P781" s="86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5">
        <f ca="1" t="shared" si="0"/>
        <v>6</v>
      </c>
      <c r="F782" s="68" t="str">
        <f ca="1">IF(ISBLANK(A782)," ",INDIRECT(ADDRESS(1,5+MOD(ROW()-2,COUNTA('Form Responses 1'!$1:$1)-4),,TRUE,"Form Responses 1")))</f>
        <v>Gedung Balai Arkiologi Lt.1 [R. Laktasi &amp; Daicare]</v>
      </c>
      <c r="G782" s="68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Gedung Balai Arkiologi Lt.1</v>
      </c>
      <c r="I782" s="86" t="str">
        <f ca="1" t="shared" si="791"/>
        <v>R. Laktasi &amp; Daicare</v>
      </c>
      <c r="J782" s="86" t="str">
        <f ca="1" t="shared" si="2"/>
        <v>CLEANING SERVICE</v>
      </c>
      <c r="K782" s="86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6" t="str">
        <f ca="1" t="shared" ref="O782:P782" si="803">IFERROR(AVERAGEIF(M:M,M782,$K:$K)," ")</f>
        <v> </v>
      </c>
      <c r="P782" s="86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5">
        <f ca="1" t="shared" si="0"/>
        <v>6</v>
      </c>
      <c r="F783" s="68" t="str">
        <f ca="1">IF(ISBLANK(A783)," ",INDIRECT(ADDRESS(1,5+MOD(ROW()-2,COUNTA('Form Responses 1'!$1:$1)-4),,TRUE,"Form Responses 1")))</f>
        <v>Gedung Balai Arkiologi Lt.1 [R. Artepak]</v>
      </c>
      <c r="G783" s="68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Gedung Balai Arkiologi Lt.1</v>
      </c>
      <c r="I783" s="86" t="str">
        <f ca="1" t="shared" si="791"/>
        <v>R. Artepak</v>
      </c>
      <c r="J783" s="86" t="str">
        <f ca="1" t="shared" si="2"/>
        <v>CLEANING SERVICE</v>
      </c>
      <c r="K783" s="86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6" t="str">
        <f ca="1" t="shared" ref="O783:P783" si="804">IFERROR(AVERAGEIF(M:M,M783,$K:$K)," ")</f>
        <v> </v>
      </c>
      <c r="P783" s="86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5">
        <f ca="1" t="shared" si="0"/>
        <v>6</v>
      </c>
      <c r="F784" s="68" t="str">
        <f ca="1">IF(ISBLANK(A784)," ",INDIRECT(ADDRESS(1,5+MOD(ROW()-2,COUNTA('Form Responses 1'!$1:$1)-4),,TRUE,"Form Responses 1")))</f>
        <v>Gedung Balai Arkiologi Lt.1 [R. Lap / Analis]</v>
      </c>
      <c r="G784" s="68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Gedung Balai Arkiologi Lt.1</v>
      </c>
      <c r="I784" s="86" t="str">
        <f ca="1" t="shared" si="791"/>
        <v>R. Lap / Analis</v>
      </c>
      <c r="J784" s="86" t="str">
        <f ca="1" t="shared" si="2"/>
        <v>CLEANING SERVICE</v>
      </c>
      <c r="K784" s="86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6" t="str">
        <f ca="1" t="shared" ref="O784:P784" si="805">IFERROR(AVERAGEIF(M:M,M784,$K:$K)," ")</f>
        <v> </v>
      </c>
      <c r="P784" s="86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5">
        <f ca="1" t="shared" si="0"/>
        <v>6</v>
      </c>
      <c r="F785" s="68" t="str">
        <f ca="1">IF(ISBLANK(A785)," ",INDIRECT(ADDRESS(1,5+MOD(ROW()-2,COUNTA('Form Responses 1'!$1:$1)-4),,TRUE,"Form Responses 1")))</f>
        <v>Gedung Balai Arkiologi Lt.1 [Mushollah]</v>
      </c>
      <c r="G785" s="68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Gedung Balai Arkiologi Lt.1</v>
      </c>
      <c r="I785" s="86" t="str">
        <f ca="1" t="shared" si="791"/>
        <v>Mushollah</v>
      </c>
      <c r="J785" s="86" t="str">
        <f ca="1" t="shared" si="2"/>
        <v>CLEANING SERVICE</v>
      </c>
      <c r="K785" s="86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6" t="str">
        <f ca="1" t="shared" ref="O785:P785" si="806">IFERROR(AVERAGEIF(M:M,M785,$K:$K)," ")</f>
        <v> </v>
      </c>
      <c r="P785" s="86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5">
        <f ca="1" t="shared" si="0"/>
        <v>6</v>
      </c>
      <c r="F786" s="68" t="str">
        <f ca="1">IF(ISBLANK(A786)," ",INDIRECT(ADDRESS(1,5+MOD(ROW()-2,COUNTA('Form Responses 1'!$1:$1)-4),,TRUE,"Form Responses 1")))</f>
        <v>Gedung Balai Arkiologi Lt.1 [Pantry]</v>
      </c>
      <c r="G786" s="68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Gedung Balai Arkiologi Lt.1</v>
      </c>
      <c r="I786" s="86" t="str">
        <f ca="1" t="shared" si="791"/>
        <v>Pantry</v>
      </c>
      <c r="J786" s="86" t="str">
        <f ca="1" t="shared" si="2"/>
        <v>CLEANING SERVICE</v>
      </c>
      <c r="K786" s="86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6" t="str">
        <f ca="1" t="shared" ref="O786:P786" si="807">IFERROR(AVERAGEIF(M:M,M786,$K:$K)," ")</f>
        <v> </v>
      </c>
      <c r="P786" s="86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5">
        <f ca="1" t="shared" si="0"/>
        <v>6</v>
      </c>
      <c r="F787" s="68" t="str">
        <f ca="1">IF(ISBLANK(A787)," ",INDIRECT(ADDRESS(1,5+MOD(ROW()-2,COUNTA('Form Responses 1'!$1:$1)-4),,TRUE,"Form Responses 1")))</f>
        <v>Gedung Balai Arkiologi Lt.1 [Toilet Pria / Wanita &amp; Disabilitas]</v>
      </c>
      <c r="G787" s="68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Gedung Balai Arkiologi Lt.1</v>
      </c>
      <c r="I787" s="86" t="str">
        <f ca="1" t="shared" si="791"/>
        <v>Toilet Pria / Wanita &amp; Disabilitas</v>
      </c>
      <c r="J787" s="86" t="str">
        <f ca="1" t="shared" si="2"/>
        <v>CLEANING SERVICE</v>
      </c>
      <c r="K787" s="86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6" t="str">
        <f ca="1" t="shared" ref="O787:P787" si="808">IFERROR(AVERAGEIF(M:M,M787,$K:$K)," ")</f>
        <v> </v>
      </c>
      <c r="P787" s="86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5">
        <f ca="1" t="shared" si="0"/>
        <v>6</v>
      </c>
      <c r="F788" s="68" t="str">
        <f ca="1">IF(ISBLANK(A788)," ",INDIRECT(ADDRESS(1,5+MOD(ROW()-2,COUNTA('Form Responses 1'!$1:$1)-4),,TRUE,"Form Responses 1")))</f>
        <v>Halaman [Taman ]</v>
      </c>
      <c r="G788" s="68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Halaman</v>
      </c>
      <c r="I788" s="86" t="str">
        <f ca="1" t="shared" si="791"/>
        <v>Taman </v>
      </c>
      <c r="J788" s="86" t="str">
        <f ca="1" t="shared" si="2"/>
        <v>CLEANING SERVICE</v>
      </c>
      <c r="K788" s="86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6" t="str">
        <f ca="1" t="shared" ref="O788:P788" si="809">IFERROR(AVERAGEIF(M:M,M788,$K:$K)," ")</f>
        <v> </v>
      </c>
      <c r="P788" s="86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5">
        <f ca="1" t="shared" si="0"/>
        <v>6</v>
      </c>
      <c r="F789" s="68" t="str">
        <f ca="1">IF(ISBLANK(A789)," ",INDIRECT(ADDRESS(1,5+MOD(ROW()-2,COUNTA('Form Responses 1'!$1:$1)-4),,TRUE,"Form Responses 1")))</f>
        <v>Halaman [Parkir Motor ]</v>
      </c>
      <c r="G789" s="68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Halaman</v>
      </c>
      <c r="I789" s="86" t="str">
        <f ca="1" t="shared" si="791"/>
        <v>Parkir Motor </v>
      </c>
      <c r="J789" s="86" t="str">
        <f ca="1" t="shared" si="2"/>
        <v>CLEANING SERVICE</v>
      </c>
      <c r="K789" s="86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6" t="str">
        <f ca="1" t="shared" ref="O789:P789" si="810">IFERROR(AVERAGEIF(M:M,M789,$K:$K)," ")</f>
        <v> </v>
      </c>
      <c r="P789" s="86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5">
        <f ca="1" t="shared" si="0"/>
        <v>6</v>
      </c>
      <c r="F790" s="68" t="str">
        <f ca="1">IF(ISBLANK(A790)," ",INDIRECT(ADDRESS(1,5+MOD(ROW()-2,COUNTA('Form Responses 1'!$1:$1)-4),,TRUE,"Form Responses 1")))</f>
        <v>Halaman [Parkir Mobil]</v>
      </c>
      <c r="G790" s="68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Halaman</v>
      </c>
      <c r="I790" s="86" t="str">
        <f ca="1" t="shared" si="791"/>
        <v>Parkir Mobil</v>
      </c>
      <c r="J790" s="86" t="str">
        <f ca="1" t="shared" si="2"/>
        <v>CLEANING SERVICE</v>
      </c>
      <c r="K790" s="86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6" t="str">
        <f ca="1" t="shared" ref="O790:P790" si="811">IFERROR(AVERAGEIF(M:M,M790,$K:$K)," ")</f>
        <v> </v>
      </c>
      <c r="P790" s="86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5">
        <f ca="1" t="shared" si="0"/>
        <v>6</v>
      </c>
      <c r="F791" s="68" t="str">
        <f ca="1">IF(ISBLANK(A791)," ",INDIRECT(ADDRESS(1,5+MOD(ROW()-2,COUNTA('Form Responses 1'!$1:$1)-4),,TRUE,"Form Responses 1")))</f>
        <v>Halaman [Halaman depan]</v>
      </c>
      <c r="G791" s="68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Halaman</v>
      </c>
      <c r="I791" s="86" t="str">
        <f ca="1" t="shared" si="791"/>
        <v>Halaman depan</v>
      </c>
      <c r="J791" s="86" t="str">
        <f ca="1" t="shared" si="2"/>
        <v>CLEANING SERVICE</v>
      </c>
      <c r="K791" s="86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6" t="str">
        <f ca="1" t="shared" ref="O791:P791" si="812">IFERROR(AVERAGEIF(M:M,M791,$K:$K)," ")</f>
        <v> </v>
      </c>
      <c r="P791" s="86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5">
        <f ca="1" t="shared" si="0"/>
        <v>6</v>
      </c>
      <c r="F792" s="68" t="str">
        <f ca="1">IF(ISBLANK(A792)," ",INDIRECT(ADDRESS(1,5+MOD(ROW()-2,COUNTA('Form Responses 1'!$1:$1)-4),,TRUE,"Form Responses 1")))</f>
        <v>Halaman [ samping dan belakang]</v>
      </c>
      <c r="G792" s="68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Halaman</v>
      </c>
      <c r="I792" s="86" t="str">
        <f ca="1" t="shared" si="791"/>
        <v> samping dan belakang</v>
      </c>
      <c r="J792" s="86" t="str">
        <f ca="1" t="shared" si="2"/>
        <v>CLEANING SERVICE</v>
      </c>
      <c r="K792" s="86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6" t="str">
        <f ca="1" t="shared" ref="O792:P792" si="813">IFERROR(AVERAGEIF(M:M,M792,$K:$K)," ")</f>
        <v> </v>
      </c>
      <c r="P792" s="86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5">
        <f ca="1" t="shared" si="0"/>
        <v>6</v>
      </c>
      <c r="F793" s="68" t="str">
        <f ca="1">IF(ISBLANK(A793)," ",INDIRECT(ADDRESS(1,5+MOD(ROW()-2,COUNTA('Form Responses 1'!$1:$1)-4),,TRUE,"Form Responses 1")))</f>
        <v>Halaman [TPS]</v>
      </c>
      <c r="G793" s="68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Halaman</v>
      </c>
      <c r="I793" s="86" t="str">
        <f ca="1" t="shared" si="791"/>
        <v>TPS</v>
      </c>
      <c r="J793" s="86" t="str">
        <f ca="1" t="shared" si="2"/>
        <v>CLEANING SERVICE</v>
      </c>
      <c r="K793" s="86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6" t="str">
        <f ca="1" t="shared" ref="O793:P793" si="814">IFERROR(AVERAGEIF(M:M,M793,$K:$K)," ")</f>
        <v> </v>
      </c>
      <c r="P793" s="86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5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Security</v>
      </c>
      <c r="I794" s="86" t="str">
        <f ca="1" t="shared" si="791"/>
        <v>Security Functions</v>
      </c>
      <c r="J794" s="86" t="str">
        <f ca="1" t="shared" si="2"/>
        <v>SECURITY SERVICE</v>
      </c>
      <c r="K794" s="86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6" t="str">
        <f ca="1" t="shared" ref="O794:P794" si="815">IFERROR(AVERAGEIF(M:M,M794,$K:$K)," ")</f>
        <v> </v>
      </c>
      <c r="P794" s="86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5">
        <f ca="1" t="shared" si="0"/>
        <v>6</v>
      </c>
      <c r="F795" s="68" t="str">
        <f ca="1">IF(ISBLANK(A795)," ",INDIRECT(ADDRESS(1,5+MOD(ROW()-2,COUNTA('Form Responses 1'!$1:$1)-4),,TRUE,"Form Responses 1")))</f>
        <v>Driver [Driving Safety]</v>
      </c>
      <c r="G795" s="68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Driver</v>
      </c>
      <c r="I795" s="86" t="str">
        <f ca="1" t="shared" si="791"/>
        <v>Driving Safety</v>
      </c>
      <c r="J795" s="86" t="str">
        <f ca="1" t="shared" si="2"/>
        <v>LABOR SERVICE</v>
      </c>
      <c r="K795" s="86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6" t="str">
        <f ca="1" t="shared" ref="O795:P795" si="816">IFERROR(AVERAGEIF(M:M,M795,$K:$K)," ")</f>
        <v> </v>
      </c>
      <c r="P795" s="86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5">
        <f ca="1" t="shared" si="0"/>
        <v>6</v>
      </c>
      <c r="F796" s="68" t="str">
        <f ca="1">IF(ISBLANK(A796)," ",INDIRECT(ADDRESS(1,5+MOD(ROW()-2,COUNTA('Form Responses 1'!$1:$1)-4),,TRUE,"Form Responses 1")))</f>
        <v>Driver [ Attendance]</v>
      </c>
      <c r="G796" s="68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Driver</v>
      </c>
      <c r="I796" s="86" t="str">
        <f ca="1" t="shared" si="791"/>
        <v> Attendance</v>
      </c>
      <c r="J796" s="86" t="str">
        <f ca="1" t="shared" si="2"/>
        <v>LABOR SERVICE</v>
      </c>
      <c r="K796" s="86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6" t="str">
        <f ca="1" t="shared" ref="O796:P796" si="817">IFERROR(AVERAGEIF(M:M,M796,$K:$K)," ")</f>
        <v> </v>
      </c>
      <c r="P796" s="86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5">
        <f ca="1" t="shared" si="0"/>
        <v>6</v>
      </c>
      <c r="F797" s="68" t="str">
        <f ca="1">IF(ISBLANK(A797)," ",INDIRECT(ADDRESS(1,5+MOD(ROW()-2,COUNTA('Form Responses 1'!$1:$1)-4),,TRUE,"Form Responses 1")))</f>
        <v>Mess [Garasi Kendaraan R4 &amp; R2]</v>
      </c>
      <c r="G797" s="68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Mess</v>
      </c>
      <c r="I797" s="86" t="str">
        <f ca="1" t="shared" si="791"/>
        <v>Garasi Kendaraan R4 &amp; R2</v>
      </c>
      <c r="J797" s="86" t="str">
        <f ca="1" t="shared" si="2"/>
        <v>CLEANING SERVICE</v>
      </c>
      <c r="K797" s="86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6" t="str">
        <f ca="1" t="shared" ref="O797:P797" si="818">IFERROR(AVERAGEIF(M:M,M797,$K:$K)," ")</f>
        <v> </v>
      </c>
      <c r="P797" s="86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5">
        <f ca="1" t="shared" si="0"/>
        <v>6</v>
      </c>
      <c r="F798" s="68" t="str">
        <f ca="1">IF(ISBLANK(A798)," ",INDIRECT(ADDRESS(1,5+MOD(ROW()-2,COUNTA('Form Responses 1'!$1:$1)-4),,TRUE,"Form Responses 1")))</f>
        <v>Mess [Teras Depan &amp; Belakang]</v>
      </c>
      <c r="G798" s="68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Mess</v>
      </c>
      <c r="I798" s="86" t="str">
        <f ca="1" t="shared" si="791"/>
        <v>Teras Depan &amp; Belakang</v>
      </c>
      <c r="J798" s="86" t="str">
        <f ca="1" t="shared" si="2"/>
        <v>CLEANING SERVICE</v>
      </c>
      <c r="K798" s="86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6" t="str">
        <f ca="1" t="shared" ref="O798:P798" si="819">IFERROR(AVERAGEIF(M:M,M798,$K:$K)," ")</f>
        <v> </v>
      </c>
      <c r="P798" s="86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5">
        <f ca="1" t="shared" si="0"/>
        <v>6</v>
      </c>
      <c r="F799" s="68" t="str">
        <f ca="1">IF(ISBLANK(A799)," ",INDIRECT(ADDRESS(1,5+MOD(ROW()-2,COUNTA('Form Responses 1'!$1:$1)-4),,TRUE,"Form Responses 1")))</f>
        <v>Mess [Ruang Tamu Utama]</v>
      </c>
      <c r="G799" s="68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Mess</v>
      </c>
      <c r="I799" s="86" t="str">
        <f ca="1" t="shared" si="791"/>
        <v>Ruang Tamu Utama</v>
      </c>
      <c r="J799" s="86" t="str">
        <f ca="1" t="shared" si="2"/>
        <v>CLEANING SERVICE</v>
      </c>
      <c r="K799" s="86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6" t="str">
        <f ca="1" t="shared" ref="O799:P799" si="820">IFERROR(AVERAGEIF(M:M,M799,$K:$K)," ")</f>
        <v> </v>
      </c>
      <c r="P799" s="86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5">
        <f ca="1" t="shared" si="0"/>
        <v>6</v>
      </c>
      <c r="F800" s="68" t="str">
        <f ca="1">IF(ISBLANK(A800)," ",INDIRECT(ADDRESS(1,5+MOD(ROW()-2,COUNTA('Form Responses 1'!$1:$1)-4),,TRUE,"Form Responses 1")))</f>
        <v>Mess [Kamar 1.2.3&amp;4]</v>
      </c>
      <c r="G800" s="68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Mess</v>
      </c>
      <c r="I800" s="86" t="str">
        <f ca="1" t="shared" si="791"/>
        <v>Kamar 1.2.3&amp;4</v>
      </c>
      <c r="J800" s="86" t="str">
        <f ca="1" t="shared" si="2"/>
        <v>CLEANING SERVICE</v>
      </c>
      <c r="K800" s="86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6" t="str">
        <f ca="1" t="shared" ref="O800:P800" si="821">IFERROR(AVERAGEIF(M:M,M800,$K:$K)," ")</f>
        <v> </v>
      </c>
      <c r="P800" s="86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5">
        <f ca="1" t="shared" si="0"/>
        <v>6</v>
      </c>
      <c r="F801" s="68" t="str">
        <f ca="1">IF(ISBLANK(A801)," ",INDIRECT(ADDRESS(1,5+MOD(ROW()-2,COUNTA('Form Responses 1'!$1:$1)-4),,TRUE,"Form Responses 1")))</f>
        <v>Mess [Dapur]</v>
      </c>
      <c r="G801" s="68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Mess</v>
      </c>
      <c r="I801" s="86" t="str">
        <f ca="1" t="shared" si="791"/>
        <v>Dapur</v>
      </c>
      <c r="J801" s="86" t="str">
        <f ca="1" t="shared" si="2"/>
        <v>CLEANING SERVICE</v>
      </c>
      <c r="K801" s="86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6" t="str">
        <f ca="1" t="shared" ref="O801:P801" si="822">IFERROR(AVERAGEIF(M:M,M801,$K:$K)," ")</f>
        <v> </v>
      </c>
      <c r="P801" s="86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5">
        <f ca="1" t="shared" si="0"/>
        <v>6</v>
      </c>
      <c r="F802" s="68" t="str">
        <f ca="1">IF(ISBLANK(A802)," ",INDIRECT(ADDRESS(1,5+MOD(ROW()-2,COUNTA('Form Responses 1'!$1:$1)-4),,TRUE,"Form Responses 1")))</f>
        <v>Mess [Toilet Pria / Wanita]</v>
      </c>
      <c r="G802" s="68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Mess</v>
      </c>
      <c r="I802" s="86" t="str">
        <f ca="1" t="shared" si="791"/>
        <v>Toilet Pria / Wanita</v>
      </c>
      <c r="J802" s="86" t="str">
        <f ca="1" t="shared" si="2"/>
        <v>CLEANING SERVICE</v>
      </c>
      <c r="K802" s="86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6" t="str">
        <f ca="1" t="shared" ref="O802:P802" si="823">IFERROR(AVERAGEIF(M:M,M802,$K:$K)," ")</f>
        <v> </v>
      </c>
      <c r="P802" s="86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5">
        <f ca="1" t="shared" si="0"/>
        <v>6</v>
      </c>
      <c r="F803" s="68" t="str">
        <f ca="1">IF(ISBLANK(A803)," ",INDIRECT(ADDRESS(1,5+MOD(ROW()-2,COUNTA('Form Responses 1'!$1:$1)-4),,TRUE,"Form Responses 1")))</f>
        <v>Gedung Balai Arkiologi Lt.2 [Koridor]</v>
      </c>
      <c r="G803" s="68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Gedung Balai Arkiologi Lt.2</v>
      </c>
      <c r="I803" s="86" t="str">
        <f ca="1" t="shared" si="791"/>
        <v>Koridor</v>
      </c>
      <c r="J803" s="86" t="str">
        <f ca="1" t="shared" si="2"/>
        <v>CLEANING SERVICE</v>
      </c>
      <c r="K803" s="86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6" t="str">
        <f ca="1" t="shared" ref="O803:P803" si="824">IFERROR(AVERAGEIF(M:M,M803,$K:$K)," ")</f>
        <v> </v>
      </c>
      <c r="P803" s="86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5">
        <f ca="1" t="shared" si="0"/>
        <v>6</v>
      </c>
      <c r="F804" s="68" t="str">
        <f ca="1">IF(ISBLANK(A804)," ",INDIRECT(ADDRESS(1,5+MOD(ROW()-2,COUNTA('Form Responses 1'!$1:$1)-4),,TRUE,"Form Responses 1")))</f>
        <v>Gedung Balai Arkiologi Lt.2 [Meeting Room ]</v>
      </c>
      <c r="G804" s="68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Gedung Balai Arkiologi Lt.2</v>
      </c>
      <c r="I804" s="86" t="str">
        <f ca="1" t="shared" si="791"/>
        <v>Meeting Room </v>
      </c>
      <c r="J804" s="86" t="str">
        <f ca="1" t="shared" si="2"/>
        <v>CLEANING SERVICE</v>
      </c>
      <c r="K804" s="86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6" t="str">
        <f ca="1" t="shared" ref="O804:P804" si="825">IFERROR(AVERAGEIF(M:M,M804,$K:$K)," ")</f>
        <v> </v>
      </c>
      <c r="P804" s="86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5">
        <f ca="1" t="shared" si="0"/>
        <v>6</v>
      </c>
      <c r="F805" s="68" t="str">
        <f ca="1">IF(ISBLANK(A805)," ",INDIRECT(ADDRESS(1,5+MOD(ROW()-2,COUNTA('Form Responses 1'!$1:$1)-4),,TRUE,"Form Responses 1")))</f>
        <v>Gedung Balai Arkiologi Lt.2 [R. Kepala]</v>
      </c>
      <c r="G805" s="68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Gedung Balai Arkiologi Lt.2</v>
      </c>
      <c r="I805" s="86" t="str">
        <f ca="1" t="shared" si="791"/>
        <v>R. Kepala</v>
      </c>
      <c r="J805" s="86" t="str">
        <f ca="1" t="shared" si="2"/>
        <v>CLEANING SERVICE</v>
      </c>
      <c r="K805" s="86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6" t="str">
        <f ca="1" t="shared" ref="O805:P805" si="826">IFERROR(AVERAGEIF(M:M,M805,$K:$K)," ")</f>
        <v> </v>
      </c>
      <c r="P805" s="86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5">
        <f ca="1" t="shared" si="0"/>
        <v>6</v>
      </c>
      <c r="F806" s="68" t="str">
        <f ca="1">IF(ISBLANK(A806)," ",INDIRECT(ADDRESS(1,5+MOD(ROW()-2,COUNTA('Form Responses 1'!$1:$1)-4),,TRUE,"Form Responses 1")))</f>
        <v>Gedung Balai Arkiologi Lt.2 [R. 1-5]</v>
      </c>
      <c r="G806" s="68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Gedung Balai Arkiologi Lt.2</v>
      </c>
      <c r="I806" s="86" t="str">
        <f ca="1" t="shared" si="791"/>
        <v>R. 1-5</v>
      </c>
      <c r="J806" s="86" t="str">
        <f ca="1" t="shared" si="2"/>
        <v>CLEANING SERVICE</v>
      </c>
      <c r="K806" s="86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6" t="str">
        <f ca="1" t="shared" ref="O806:P806" si="827">IFERROR(AVERAGEIF(M:M,M806,$K:$K)," ")</f>
        <v> </v>
      </c>
      <c r="P806" s="86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5">
        <f ca="1" t="shared" si="0"/>
        <v>6</v>
      </c>
      <c r="F807" s="68" t="str">
        <f ca="1">IF(ISBLANK(A807)," ",INDIRECT(ADDRESS(1,5+MOD(ROW()-2,COUNTA('Form Responses 1'!$1:$1)-4),,TRUE,"Form Responses 1")))</f>
        <v>Gedung Balai Arkiologi Lt.2 [Tangga Penghubung LT1-2]</v>
      </c>
      <c r="G807" s="68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Gedung Balai Arkiologi Lt.2</v>
      </c>
      <c r="I807" s="86" t="str">
        <f ca="1" t="shared" si="791"/>
        <v>Tangga Penghubung LT1-2</v>
      </c>
      <c r="J807" s="86" t="str">
        <f ca="1" t="shared" si="2"/>
        <v>CLEANING SERVICE</v>
      </c>
      <c r="K807" s="86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6" t="str">
        <f ca="1" t="shared" ref="O807:P807" si="828">IFERROR(AVERAGEIF(M:M,M807,$K:$K)," ")</f>
        <v> </v>
      </c>
      <c r="P807" s="86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5">
        <f ca="1" t="shared" si="0"/>
        <v>6</v>
      </c>
      <c r="F808" s="68" t="str">
        <f ca="1">IF(ISBLANK(A808)," ",INDIRECT(ADDRESS(1,5+MOD(ROW()-2,COUNTA('Form Responses 1'!$1:$1)-4),,TRUE,"Form Responses 1")))</f>
        <v>Gedung Balai Arkiologi Lt.2 [Toilet Pria / Wanita &amp; Disabilitas]</v>
      </c>
      <c r="G808" s="68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Gedung Balai Arkiologi Lt.2</v>
      </c>
      <c r="I808" s="86" t="str">
        <f ca="1" t="shared" si="791"/>
        <v>Toilet Pria / Wanita &amp; Disabilitas</v>
      </c>
      <c r="J808" s="86" t="str">
        <f ca="1" t="shared" si="2"/>
        <v>CLEANING SERVICE</v>
      </c>
      <c r="K808" s="86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6" t="str">
        <f ca="1" t="shared" ref="O808:P808" si="829">IFERROR(AVERAGEIF(M:M,M808,$K:$K)," ")</f>
        <v> </v>
      </c>
      <c r="P808" s="86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5">
        <f ca="1" t="shared" si="0"/>
        <v>6</v>
      </c>
      <c r="F809" s="68" t="str">
        <f ca="1">IF(ISBLANK(A809)," ",INDIRECT(ADDRESS(1,5+MOD(ROW()-2,COUNTA('Form Responses 1'!$1:$1)-4),,TRUE,"Form Responses 1")))</f>
        <v>Gedung Balai Arkiologi Lt.1 [Lobby Utama]</v>
      </c>
      <c r="G809" s="68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Gedung Balai Arkiologi Lt.1</v>
      </c>
      <c r="I809" s="86" t="str">
        <f ca="1" t="shared" si="791"/>
        <v>Lobby Utama</v>
      </c>
      <c r="J809" s="86" t="str">
        <f ca="1" t="shared" si="2"/>
        <v>CLEANING SERVICE</v>
      </c>
      <c r="K809" s="86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6" t="str">
        <f ca="1" t="shared" ref="O809:P809" si="830">IFERROR(AVERAGEIF(M:M,M809,$K:$K)," ")</f>
        <v> </v>
      </c>
      <c r="P809" s="86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5">
        <f ca="1" t="shared" si="0"/>
        <v>6</v>
      </c>
      <c r="F810" s="68" t="str">
        <f ca="1">IF(ISBLANK(A810)," ",INDIRECT(ADDRESS(1,5+MOD(ROW()-2,COUNTA('Form Responses 1'!$1:$1)-4),,TRUE,"Form Responses 1")))</f>
        <v>Gedung Balai Arkiologi Lt.1 [Koridor]</v>
      </c>
      <c r="G810" s="68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Gedung Balai Arkiologi Lt.1</v>
      </c>
      <c r="I810" s="86" t="str">
        <f ca="1" t="shared" si="791"/>
        <v>Koridor</v>
      </c>
      <c r="J810" s="86" t="str">
        <f ca="1" t="shared" si="2"/>
        <v>CLEANING SERVICE</v>
      </c>
      <c r="K810" s="86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6" t="str">
        <f ca="1" t="shared" ref="O810:P810" si="831">IFERROR(AVERAGEIF(M:M,M810,$K:$K)," ")</f>
        <v> </v>
      </c>
      <c r="P810" s="86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5">
        <f ca="1" t="shared" si="0"/>
        <v>6</v>
      </c>
      <c r="F811" s="68" t="str">
        <f ca="1">IF(ISBLANK(A811)," ",INDIRECT(ADDRESS(1,5+MOD(ROW()-2,COUNTA('Form Responses 1'!$1:$1)-4),,TRUE,"Form Responses 1")))</f>
        <v>Gedung Balai Arkiologi Lt.1 [Meeting Room ]</v>
      </c>
      <c r="G811" s="68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Gedung Balai Arkiologi Lt.1</v>
      </c>
      <c r="I811" s="86" t="str">
        <f ca="1" t="shared" si="791"/>
        <v>Meeting Room </v>
      </c>
      <c r="J811" s="86" t="str">
        <f ca="1" t="shared" si="2"/>
        <v>CLEANING SERVICE</v>
      </c>
      <c r="K811" s="86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6" t="str">
        <f ca="1" t="shared" ref="O811:P811" si="832">IFERROR(AVERAGEIF(M:M,M811,$K:$K)," ")</f>
        <v> </v>
      </c>
      <c r="P811" s="86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5">
        <f ca="1" t="shared" si="0"/>
        <v>6</v>
      </c>
      <c r="F812" s="68" t="str">
        <f ca="1">IF(ISBLANK(A812)," ",INDIRECT(ADDRESS(1,5+MOD(ROW()-2,COUNTA('Form Responses 1'!$1:$1)-4),,TRUE,"Form Responses 1")))</f>
        <v>Gedung Balai Arkiologi Lt.1 [R. Staf TU]</v>
      </c>
      <c r="G812" s="68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Gedung Balai Arkiologi Lt.1</v>
      </c>
      <c r="I812" s="86" t="str">
        <f ca="1" t="shared" si="791"/>
        <v>R. Staf TU</v>
      </c>
      <c r="J812" s="86" t="str">
        <f ca="1" t="shared" si="2"/>
        <v>CLEANING SERVICE</v>
      </c>
      <c r="K812" s="86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6" t="str">
        <f ca="1" t="shared" ref="O812:P812" si="833">IFERROR(AVERAGEIF(M:M,M812,$K:$K)," ")</f>
        <v> </v>
      </c>
      <c r="P812" s="86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5">
        <f ca="1" t="shared" si="0"/>
        <v>6</v>
      </c>
      <c r="F813" s="68" t="str">
        <f ca="1">IF(ISBLANK(A813)," ",INDIRECT(ADDRESS(1,5+MOD(ROW()-2,COUNTA('Form Responses 1'!$1:$1)-4),,TRUE,"Form Responses 1")))</f>
        <v>Gedung Balai Arkiologi Lt.1 [R. Kasubag TU]</v>
      </c>
      <c r="G813" s="68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Gedung Balai Arkiologi Lt.1</v>
      </c>
      <c r="I813" s="86" t="str">
        <f ca="1" t="shared" si="791"/>
        <v>R. Kasubag TU</v>
      </c>
      <c r="J813" s="86" t="str">
        <f ca="1" t="shared" si="2"/>
        <v>CLEANING SERVICE</v>
      </c>
      <c r="K813" s="86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6" t="str">
        <f ca="1" t="shared" ref="O813:P813" si="834">IFERROR(AVERAGEIF(M:M,M813,$K:$K)," ")</f>
        <v> </v>
      </c>
      <c r="P813" s="86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5">
        <f ca="1" t="shared" si="0"/>
        <v>6</v>
      </c>
      <c r="F814" s="68" t="str">
        <f ca="1">IF(ISBLANK(A814)," ",INDIRECT(ADDRESS(1,5+MOD(ROW()-2,COUNTA('Form Responses 1'!$1:$1)-4),,TRUE,"Form Responses 1")))</f>
        <v>Gedung Balai Arkiologi Lt.1 [R. Arsib]</v>
      </c>
      <c r="G814" s="68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Gedung Balai Arkiologi Lt.1</v>
      </c>
      <c r="I814" s="86" t="str">
        <f ca="1" t="shared" si="791"/>
        <v>R. Arsib</v>
      </c>
      <c r="J814" s="86" t="str">
        <f ca="1" t="shared" si="2"/>
        <v>CLEANING SERVICE</v>
      </c>
      <c r="K814" s="86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6" t="str">
        <f ca="1" t="shared" ref="O814:P814" si="835">IFERROR(AVERAGEIF(M:M,M814,$K:$K)," ")</f>
        <v> </v>
      </c>
      <c r="P814" s="86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5">
        <f ca="1" t="shared" si="0"/>
        <v>6</v>
      </c>
      <c r="F815" s="68" t="str">
        <f ca="1">IF(ISBLANK(A815)," ",INDIRECT(ADDRESS(1,5+MOD(ROW()-2,COUNTA('Form Responses 1'!$1:$1)-4),,TRUE,"Form Responses 1")))</f>
        <v>Gedung Balai Arkiologi Lt.1 [R. Arsib Keuangan]</v>
      </c>
      <c r="G815" s="68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Gedung Balai Arkiologi Lt.1</v>
      </c>
      <c r="I815" s="86" t="str">
        <f ca="1" t="shared" si="791"/>
        <v>R. Arsib Keuangan</v>
      </c>
      <c r="J815" s="86" t="str">
        <f ca="1" t="shared" si="2"/>
        <v>CLEANING SERVICE</v>
      </c>
      <c r="K815" s="86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6" t="str">
        <f ca="1" t="shared" ref="O815:P815" si="836">IFERROR(AVERAGEIF(M:M,M815,$K:$K)," ")</f>
        <v> </v>
      </c>
      <c r="P815" s="86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5">
        <f ca="1" t="shared" si="0"/>
        <v>6</v>
      </c>
      <c r="F816" s="68" t="str">
        <f ca="1">IF(ISBLANK(A816)," ",INDIRECT(ADDRESS(1,5+MOD(ROW()-2,COUNTA('Form Responses 1'!$1:$1)-4),,TRUE,"Form Responses 1")))</f>
        <v>Gedung Balai Arkiologi Lt.1 [R. Bendahara]</v>
      </c>
      <c r="G816" s="68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Gedung Balai Arkiologi Lt.1</v>
      </c>
      <c r="I816" s="86" t="str">
        <f ca="1" t="shared" si="791"/>
        <v>R. Bendahara</v>
      </c>
      <c r="J816" s="86" t="str">
        <f ca="1" t="shared" si="2"/>
        <v>CLEANING SERVICE</v>
      </c>
      <c r="K816" s="86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6" t="str">
        <f ca="1" t="shared" ref="O816:P816" si="837">IFERROR(AVERAGEIF(M:M,M816,$K:$K)," ")</f>
        <v> </v>
      </c>
      <c r="P816" s="86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5">
        <f ca="1" t="shared" si="0"/>
        <v>6</v>
      </c>
      <c r="F817" s="68" t="str">
        <f ca="1">IF(ISBLANK(A817)," ",INDIRECT(ADDRESS(1,5+MOD(ROW()-2,COUNTA('Form Responses 1'!$1:$1)-4),,TRUE,"Form Responses 1")))</f>
        <v>Gedung Balai Arkiologi Lt.1 [R. Perpustakaan]</v>
      </c>
      <c r="G817" s="68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Gedung Balai Arkiologi Lt.1</v>
      </c>
      <c r="I817" s="86" t="str">
        <f ca="1" t="shared" si="791"/>
        <v>R. Perpustakaan</v>
      </c>
      <c r="J817" s="86" t="str">
        <f ca="1" t="shared" si="2"/>
        <v>CLEANING SERVICE</v>
      </c>
      <c r="K817" s="86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6" t="str">
        <f ca="1" t="shared" ref="O817:P817" si="838">IFERROR(AVERAGEIF(M:M,M817,$K:$K)," ")</f>
        <v> </v>
      </c>
      <c r="P817" s="86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5">
        <f ca="1" t="shared" si="0"/>
        <v>6</v>
      </c>
      <c r="F818" s="68" t="str">
        <f ca="1">IF(ISBLANK(A818)," ",INDIRECT(ADDRESS(1,5+MOD(ROW()-2,COUNTA('Form Responses 1'!$1:$1)-4),,TRUE,"Form Responses 1")))</f>
        <v>Gedung Balai Arkiologi Lt.1 [R. Laktasi &amp; Daicare]</v>
      </c>
      <c r="G818" s="68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Gedung Balai Arkiologi Lt.1</v>
      </c>
      <c r="I818" s="86" t="str">
        <f ca="1" t="shared" si="791"/>
        <v>R. Laktasi &amp; Daicare</v>
      </c>
      <c r="J818" s="86" t="str">
        <f ca="1" t="shared" si="2"/>
        <v>CLEANING SERVICE</v>
      </c>
      <c r="K818" s="86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6" t="str">
        <f ca="1" t="shared" ref="O818:P818" si="839">IFERROR(AVERAGEIF(M:M,M818,$K:$K)," ")</f>
        <v> </v>
      </c>
      <c r="P818" s="86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5">
        <f ca="1" t="shared" si="0"/>
        <v>6</v>
      </c>
      <c r="F819" s="68" t="str">
        <f ca="1">IF(ISBLANK(A819)," ",INDIRECT(ADDRESS(1,5+MOD(ROW()-2,COUNTA('Form Responses 1'!$1:$1)-4),,TRUE,"Form Responses 1")))</f>
        <v>Gedung Balai Arkiologi Lt.1 [R. Artepak]</v>
      </c>
      <c r="G819" s="68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Gedung Balai Arkiologi Lt.1</v>
      </c>
      <c r="I819" s="86" t="str">
        <f ca="1" t="shared" si="791"/>
        <v>R. Artepak</v>
      </c>
      <c r="J819" s="86" t="str">
        <f ca="1" t="shared" si="2"/>
        <v>CLEANING SERVICE</v>
      </c>
      <c r="K819" s="86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6" t="str">
        <f ca="1" t="shared" ref="O819:P819" si="840">IFERROR(AVERAGEIF(M:M,M819,$K:$K)," ")</f>
        <v> </v>
      </c>
      <c r="P819" s="86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5">
        <f ca="1" t="shared" si="0"/>
        <v>6</v>
      </c>
      <c r="F820" s="68" t="str">
        <f ca="1">IF(ISBLANK(A820)," ",INDIRECT(ADDRESS(1,5+MOD(ROW()-2,COUNTA('Form Responses 1'!$1:$1)-4),,TRUE,"Form Responses 1")))</f>
        <v>Gedung Balai Arkiologi Lt.1 [R. Lap / Analis]</v>
      </c>
      <c r="G820" s="68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Gedung Balai Arkiologi Lt.1</v>
      </c>
      <c r="I820" s="86" t="str">
        <f ca="1" t="shared" si="791"/>
        <v>R. Lap / Analis</v>
      </c>
      <c r="J820" s="86" t="str">
        <f ca="1" t="shared" si="2"/>
        <v>CLEANING SERVICE</v>
      </c>
      <c r="K820" s="86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6" t="str">
        <f ca="1" t="shared" ref="O820:P820" si="841">IFERROR(AVERAGEIF(M:M,M820,$K:$K)," ")</f>
        <v> </v>
      </c>
      <c r="P820" s="86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5">
        <f ca="1" t="shared" si="0"/>
        <v>6</v>
      </c>
      <c r="F821" s="68" t="str">
        <f ca="1">IF(ISBLANK(A821)," ",INDIRECT(ADDRESS(1,5+MOD(ROW()-2,COUNTA('Form Responses 1'!$1:$1)-4),,TRUE,"Form Responses 1")))</f>
        <v>Gedung Balai Arkiologi Lt.1 [Mushollah]</v>
      </c>
      <c r="G821" s="68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Gedung Balai Arkiologi Lt.1</v>
      </c>
      <c r="I821" s="86" t="str">
        <f ca="1" t="shared" si="791"/>
        <v>Mushollah</v>
      </c>
      <c r="J821" s="86" t="str">
        <f ca="1" t="shared" si="2"/>
        <v>CLEANING SERVICE</v>
      </c>
      <c r="K821" s="86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6" t="str">
        <f ca="1" t="shared" ref="O821:P821" si="842">IFERROR(AVERAGEIF(M:M,M821,$K:$K)," ")</f>
        <v> </v>
      </c>
      <c r="P821" s="86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5">
        <f ca="1" t="shared" si="0"/>
        <v>6</v>
      </c>
      <c r="F822" s="68" t="str">
        <f ca="1">IF(ISBLANK(A822)," ",INDIRECT(ADDRESS(1,5+MOD(ROW()-2,COUNTA('Form Responses 1'!$1:$1)-4),,TRUE,"Form Responses 1")))</f>
        <v>Gedung Balai Arkiologi Lt.1 [Pantry]</v>
      </c>
      <c r="G822" s="68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Gedung Balai Arkiologi Lt.1</v>
      </c>
      <c r="I822" s="86" t="str">
        <f ca="1" t="shared" si="791"/>
        <v>Pantry</v>
      </c>
      <c r="J822" s="86" t="str">
        <f ca="1" t="shared" si="2"/>
        <v>CLEANING SERVICE</v>
      </c>
      <c r="K822" s="86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6" t="str">
        <f ca="1" t="shared" ref="O822:P822" si="843">IFERROR(AVERAGEIF(M:M,M822,$K:$K)," ")</f>
        <v> </v>
      </c>
      <c r="P822" s="86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5">
        <f ca="1" t="shared" si="0"/>
        <v>6</v>
      </c>
      <c r="F823" s="68" t="str">
        <f ca="1">IF(ISBLANK(A823)," ",INDIRECT(ADDRESS(1,5+MOD(ROW()-2,COUNTA('Form Responses 1'!$1:$1)-4),,TRUE,"Form Responses 1")))</f>
        <v>Gedung Balai Arkiologi Lt.1 [Toilet Pria / Wanita &amp; Disabilitas]</v>
      </c>
      <c r="G823" s="68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Gedung Balai Arkiologi Lt.1</v>
      </c>
      <c r="I823" s="86" t="str">
        <f ca="1" t="shared" si="791"/>
        <v>Toilet Pria / Wanita &amp; Disabilitas</v>
      </c>
      <c r="J823" s="86" t="str">
        <f ca="1" t="shared" si="2"/>
        <v>CLEANING SERVICE</v>
      </c>
      <c r="K823" s="86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6" t="str">
        <f ca="1" t="shared" ref="O823:P823" si="844">IFERROR(AVERAGEIF(M:M,M823,$K:$K)," ")</f>
        <v> </v>
      </c>
      <c r="P823" s="86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5">
        <f ca="1" t="shared" si="0"/>
        <v>6</v>
      </c>
      <c r="F824" s="68" t="str">
        <f ca="1">IF(ISBLANK(A824)," ",INDIRECT(ADDRESS(1,5+MOD(ROW()-2,COUNTA('Form Responses 1'!$1:$1)-4),,TRUE,"Form Responses 1")))</f>
        <v>Halaman [Taman ]</v>
      </c>
      <c r="G824" s="68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Halaman</v>
      </c>
      <c r="I824" s="86" t="str">
        <f ca="1" t="shared" si="791"/>
        <v>Taman </v>
      </c>
      <c r="J824" s="86" t="str">
        <f ca="1" t="shared" si="2"/>
        <v>CLEANING SERVICE</v>
      </c>
      <c r="K824" s="86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6" t="str">
        <f ca="1" t="shared" ref="O824:P824" si="845">IFERROR(AVERAGEIF(M:M,M824,$K:$K)," ")</f>
        <v> </v>
      </c>
      <c r="P824" s="86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5">
        <f ca="1" t="shared" si="0"/>
        <v>6</v>
      </c>
      <c r="F825" s="68" t="str">
        <f ca="1">IF(ISBLANK(A825)," ",INDIRECT(ADDRESS(1,5+MOD(ROW()-2,COUNTA('Form Responses 1'!$1:$1)-4),,TRUE,"Form Responses 1")))</f>
        <v>Halaman [Parkir Motor ]</v>
      </c>
      <c r="G825" s="68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Halaman</v>
      </c>
      <c r="I825" s="86" t="str">
        <f ca="1" t="shared" si="791"/>
        <v>Parkir Motor </v>
      </c>
      <c r="J825" s="86" t="str">
        <f ca="1" t="shared" si="2"/>
        <v>CLEANING SERVICE</v>
      </c>
      <c r="K825" s="86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6" t="str">
        <f ca="1" t="shared" ref="O825:P825" si="846">IFERROR(AVERAGEIF(M:M,M825,$K:$K)," ")</f>
        <v> </v>
      </c>
      <c r="P825" s="86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5">
        <f ca="1" t="shared" si="0"/>
        <v>6</v>
      </c>
      <c r="F826" s="68" t="str">
        <f ca="1">IF(ISBLANK(A826)," ",INDIRECT(ADDRESS(1,5+MOD(ROW()-2,COUNTA('Form Responses 1'!$1:$1)-4),,TRUE,"Form Responses 1")))</f>
        <v>Halaman [Parkir Mobil]</v>
      </c>
      <c r="G826" s="68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Halaman</v>
      </c>
      <c r="I826" s="86" t="str">
        <f ca="1" t="shared" si="791"/>
        <v>Parkir Mobil</v>
      </c>
      <c r="J826" s="86" t="str">
        <f ca="1" t="shared" si="2"/>
        <v>CLEANING SERVICE</v>
      </c>
      <c r="K826" s="86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6" t="str">
        <f ca="1" t="shared" ref="O826:P826" si="847">IFERROR(AVERAGEIF(M:M,M826,$K:$K)," ")</f>
        <v> </v>
      </c>
      <c r="P826" s="86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5">
        <f ca="1" t="shared" si="0"/>
        <v>6</v>
      </c>
      <c r="F827" s="68" t="str">
        <f ca="1">IF(ISBLANK(A827)," ",INDIRECT(ADDRESS(1,5+MOD(ROW()-2,COUNTA('Form Responses 1'!$1:$1)-4),,TRUE,"Form Responses 1")))</f>
        <v>Halaman [Halaman depan]</v>
      </c>
      <c r="G827" s="68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Halaman</v>
      </c>
      <c r="I827" s="86" t="str">
        <f ca="1" t="shared" si="791"/>
        <v>Halaman depan</v>
      </c>
      <c r="J827" s="86" t="str">
        <f ca="1" t="shared" si="2"/>
        <v>CLEANING SERVICE</v>
      </c>
      <c r="K827" s="86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6" t="str">
        <f ca="1" t="shared" ref="O827:P827" si="848">IFERROR(AVERAGEIF(M:M,M827,$K:$K)," ")</f>
        <v> </v>
      </c>
      <c r="P827" s="86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5">
        <f ca="1" t="shared" si="0"/>
        <v>6</v>
      </c>
      <c r="F828" s="68" t="str">
        <f ca="1">IF(ISBLANK(A828)," ",INDIRECT(ADDRESS(1,5+MOD(ROW()-2,COUNTA('Form Responses 1'!$1:$1)-4),,TRUE,"Form Responses 1")))</f>
        <v>Halaman [ samping dan belakang]</v>
      </c>
      <c r="G828" s="68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Halaman</v>
      </c>
      <c r="I828" s="86" t="str">
        <f ca="1" t="shared" si="791"/>
        <v> samping dan belakang</v>
      </c>
      <c r="J828" s="86" t="str">
        <f ca="1" t="shared" si="2"/>
        <v>CLEANING SERVICE</v>
      </c>
      <c r="K828" s="86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6" t="str">
        <f ca="1" t="shared" ref="O828:P828" si="849">IFERROR(AVERAGEIF(M:M,M828,$K:$K)," ")</f>
        <v> </v>
      </c>
      <c r="P828" s="86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5">
        <f ca="1" t="shared" si="0"/>
        <v>6</v>
      </c>
      <c r="F829" s="68" t="str">
        <f ca="1">IF(ISBLANK(A829)," ",INDIRECT(ADDRESS(1,5+MOD(ROW()-2,COUNTA('Form Responses 1'!$1:$1)-4),,TRUE,"Form Responses 1")))</f>
        <v>Halaman [TPS]</v>
      </c>
      <c r="G829" s="68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Halaman</v>
      </c>
      <c r="I829" s="86" t="str">
        <f ca="1" t="shared" si="791"/>
        <v>TPS</v>
      </c>
      <c r="J829" s="86" t="str">
        <f ca="1" t="shared" si="2"/>
        <v>CLEANING SERVICE</v>
      </c>
      <c r="K829" s="86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6" t="str">
        <f ca="1" t="shared" ref="O829:P829" si="850">IFERROR(AVERAGEIF(M:M,M829,$K:$K)," ")</f>
        <v> </v>
      </c>
      <c r="P829" s="86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5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Security</v>
      </c>
      <c r="I830" s="86" t="str">
        <f ca="1" t="shared" si="791"/>
        <v>Security Functions</v>
      </c>
      <c r="J830" s="86" t="str">
        <f ca="1" t="shared" si="2"/>
        <v>SECURITY SERVICE</v>
      </c>
      <c r="K830" s="86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6" t="str">
        <f ca="1" t="shared" ref="O830:P830" si="851">IFERROR(AVERAGEIF(M:M,M830,$K:$K)," ")</f>
        <v> </v>
      </c>
      <c r="P830" s="86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5">
        <f ca="1" t="shared" si="0"/>
        <v>6</v>
      </c>
      <c r="F831" s="68" t="str">
        <f ca="1">IF(ISBLANK(A831)," ",INDIRECT(ADDRESS(1,5+MOD(ROW()-2,COUNTA('Form Responses 1'!$1:$1)-4),,TRUE,"Form Responses 1")))</f>
        <v>Driver [Driving Safety]</v>
      </c>
      <c r="G831" s="68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Driver</v>
      </c>
      <c r="I831" s="86" t="str">
        <f ca="1" t="shared" si="791"/>
        <v>Driving Safety</v>
      </c>
      <c r="J831" s="86" t="str">
        <f ca="1" t="shared" si="2"/>
        <v>LABOR SERVICE</v>
      </c>
      <c r="K831" s="86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6" t="str">
        <f ca="1" t="shared" ref="O831:P831" si="852">IFERROR(AVERAGEIF(M:M,M831,$K:$K)," ")</f>
        <v> </v>
      </c>
      <c r="P831" s="86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5">
        <f ca="1" t="shared" si="0"/>
        <v>6</v>
      </c>
      <c r="F832" s="68" t="str">
        <f ca="1">IF(ISBLANK(A832)," ",INDIRECT(ADDRESS(1,5+MOD(ROW()-2,COUNTA('Form Responses 1'!$1:$1)-4),,TRUE,"Form Responses 1")))</f>
        <v>Driver [ Attendance]</v>
      </c>
      <c r="G832" s="68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Driver</v>
      </c>
      <c r="I832" s="86" t="str">
        <f ca="1" t="shared" si="791"/>
        <v> Attendance</v>
      </c>
      <c r="J832" s="86" t="str">
        <f ca="1" t="shared" si="2"/>
        <v>LABOR SERVICE</v>
      </c>
      <c r="K832" s="86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6" t="str">
        <f ca="1" t="shared" ref="O832:P832" si="853">IFERROR(AVERAGEIF(M:M,M832,$K:$K)," ")</f>
        <v> </v>
      </c>
      <c r="P832" s="86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5">
        <f ca="1" t="shared" si="0"/>
        <v>6</v>
      </c>
      <c r="F833" s="68" t="str">
        <f ca="1">IF(ISBLANK(A833)," ",INDIRECT(ADDRESS(1,5+MOD(ROW()-2,COUNTA('Form Responses 1'!$1:$1)-4),,TRUE,"Form Responses 1")))</f>
        <v>Mess [Garasi Kendaraan R4 &amp; R2]</v>
      </c>
      <c r="G833" s="68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Mess</v>
      </c>
      <c r="I833" s="86" t="str">
        <f ca="1" t="shared" si="791"/>
        <v>Garasi Kendaraan R4 &amp; R2</v>
      </c>
      <c r="J833" s="86" t="str">
        <f ca="1" t="shared" si="2"/>
        <v>CLEANING SERVICE</v>
      </c>
      <c r="K833" s="86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6" t="str">
        <f ca="1" t="shared" ref="O833:P833" si="854">IFERROR(AVERAGEIF(M:M,M833,$K:$K)," ")</f>
        <v> </v>
      </c>
      <c r="P833" s="86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5">
        <f ca="1" t="shared" si="0"/>
        <v>6</v>
      </c>
      <c r="F834" s="68" t="str">
        <f ca="1">IF(ISBLANK(A834)," ",INDIRECT(ADDRESS(1,5+MOD(ROW()-2,COUNTA('Form Responses 1'!$1:$1)-4),,TRUE,"Form Responses 1")))</f>
        <v>Mess [Teras Depan &amp; Belakang]</v>
      </c>
      <c r="G834" s="68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Mess</v>
      </c>
      <c r="I834" s="86" t="str">
        <f ca="1" t="shared" si="791"/>
        <v>Teras Depan &amp; Belakang</v>
      </c>
      <c r="J834" s="86" t="str">
        <f ca="1" t="shared" si="2"/>
        <v>CLEANING SERVICE</v>
      </c>
      <c r="K834" s="86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6" t="str">
        <f ca="1" t="shared" ref="O834:P834" si="855">IFERROR(AVERAGEIF(M:M,M834,$K:$K)," ")</f>
        <v> </v>
      </c>
      <c r="P834" s="86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5">
        <f ca="1" t="shared" si="0"/>
        <v>6</v>
      </c>
      <c r="F835" s="68" t="str">
        <f ca="1">IF(ISBLANK(A835)," ",INDIRECT(ADDRESS(1,5+MOD(ROW()-2,COUNTA('Form Responses 1'!$1:$1)-4),,TRUE,"Form Responses 1")))</f>
        <v>Mess [Ruang Tamu Utama]</v>
      </c>
      <c r="G835" s="68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Mess</v>
      </c>
      <c r="I835" s="86" t="str">
        <f ca="1" t="shared" ref="I835:I898" si="856">MID(F835,FIND("[",F835)+1,LEN(F835)-FIND("[",F835)-1)</f>
        <v>Ruang Tamu Utama</v>
      </c>
      <c r="J835" s="86" t="str">
        <f ca="1" t="shared" si="2"/>
        <v>CLEANING SERVICE</v>
      </c>
      <c r="K835" s="86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6" t="str">
        <f ca="1" t="shared" ref="O835:P835" si="857">IFERROR(AVERAGEIF(M:M,M835,$K:$K)," ")</f>
        <v> </v>
      </c>
      <c r="P835" s="86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5">
        <f ca="1" t="shared" si="0"/>
        <v>6</v>
      </c>
      <c r="F836" s="68" t="str">
        <f ca="1">IF(ISBLANK(A836)," ",INDIRECT(ADDRESS(1,5+MOD(ROW()-2,COUNTA('Form Responses 1'!$1:$1)-4),,TRUE,"Form Responses 1")))</f>
        <v>Mess [Kamar 1.2.3&amp;4]</v>
      </c>
      <c r="G836" s="68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Mess</v>
      </c>
      <c r="I836" s="86" t="str">
        <f ca="1" t="shared" si="856"/>
        <v>Kamar 1.2.3&amp;4</v>
      </c>
      <c r="J836" s="86" t="str">
        <f ca="1" t="shared" si="2"/>
        <v>CLEANING SERVICE</v>
      </c>
      <c r="K836" s="86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6" t="str">
        <f ca="1" t="shared" ref="O836:P836" si="858">IFERROR(AVERAGEIF(M:M,M836,$K:$K)," ")</f>
        <v> </v>
      </c>
      <c r="P836" s="86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5">
        <f ca="1" t="shared" si="0"/>
        <v>6</v>
      </c>
      <c r="F837" s="68" t="str">
        <f ca="1">IF(ISBLANK(A837)," ",INDIRECT(ADDRESS(1,5+MOD(ROW()-2,COUNTA('Form Responses 1'!$1:$1)-4),,TRUE,"Form Responses 1")))</f>
        <v>Mess [Dapur]</v>
      </c>
      <c r="G837" s="68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Mess</v>
      </c>
      <c r="I837" s="86" t="str">
        <f ca="1" t="shared" si="856"/>
        <v>Dapur</v>
      </c>
      <c r="J837" s="86" t="str">
        <f ca="1" t="shared" si="2"/>
        <v>CLEANING SERVICE</v>
      </c>
      <c r="K837" s="86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6" t="str">
        <f ca="1" t="shared" ref="O837:P837" si="859">IFERROR(AVERAGEIF(M:M,M837,$K:$K)," ")</f>
        <v> </v>
      </c>
      <c r="P837" s="86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5">
        <f ca="1" t="shared" si="0"/>
        <v>6</v>
      </c>
      <c r="F838" s="68" t="str">
        <f ca="1">IF(ISBLANK(A838)," ",INDIRECT(ADDRESS(1,5+MOD(ROW()-2,COUNTA('Form Responses 1'!$1:$1)-4),,TRUE,"Form Responses 1")))</f>
        <v>Mess [Toilet Pria / Wanita]</v>
      </c>
      <c r="G838" s="68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Mess</v>
      </c>
      <c r="I838" s="86" t="str">
        <f ca="1" t="shared" si="856"/>
        <v>Toilet Pria / Wanita</v>
      </c>
      <c r="J838" s="86" t="str">
        <f ca="1" t="shared" si="2"/>
        <v>CLEANING SERVICE</v>
      </c>
      <c r="K838" s="86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6" t="str">
        <f ca="1" t="shared" ref="O838:P838" si="860">IFERROR(AVERAGEIF(M:M,M838,$K:$K)," ")</f>
        <v> </v>
      </c>
      <c r="P838" s="86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5">
        <f ca="1" t="shared" si="0"/>
        <v>6</v>
      </c>
      <c r="F839" s="68" t="str">
        <f ca="1">IF(ISBLANK(A839)," ",INDIRECT(ADDRESS(1,5+MOD(ROW()-2,COUNTA('Form Responses 1'!$1:$1)-4),,TRUE,"Form Responses 1")))</f>
        <v>Gedung Balai Arkiologi Lt.2 [Koridor]</v>
      </c>
      <c r="G839" s="68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Gedung Balai Arkiologi Lt.2</v>
      </c>
      <c r="I839" s="86" t="str">
        <f ca="1" t="shared" si="856"/>
        <v>Koridor</v>
      </c>
      <c r="J839" s="86" t="str">
        <f ca="1" t="shared" si="2"/>
        <v>CLEANING SERVICE</v>
      </c>
      <c r="K839" s="86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6" t="str">
        <f ca="1" t="shared" ref="O839:P839" si="861">IFERROR(AVERAGEIF(M:M,M839,$K:$K)," ")</f>
        <v> </v>
      </c>
      <c r="P839" s="86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5">
        <f ca="1" t="shared" si="0"/>
        <v>6</v>
      </c>
      <c r="F840" s="68" t="str">
        <f ca="1">IF(ISBLANK(A840)," ",INDIRECT(ADDRESS(1,5+MOD(ROW()-2,COUNTA('Form Responses 1'!$1:$1)-4),,TRUE,"Form Responses 1")))</f>
        <v>Gedung Balai Arkiologi Lt.2 [Meeting Room ]</v>
      </c>
      <c r="G840" s="68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Gedung Balai Arkiologi Lt.2</v>
      </c>
      <c r="I840" s="86" t="str">
        <f ca="1" t="shared" si="856"/>
        <v>Meeting Room </v>
      </c>
      <c r="J840" s="86" t="str">
        <f ca="1" t="shared" si="2"/>
        <v>CLEANING SERVICE</v>
      </c>
      <c r="K840" s="86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6" t="str">
        <f ca="1" t="shared" ref="O840:P840" si="862">IFERROR(AVERAGEIF(M:M,M840,$K:$K)," ")</f>
        <v> </v>
      </c>
      <c r="P840" s="86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5">
        <f ca="1" t="shared" si="0"/>
        <v>6</v>
      </c>
      <c r="F841" s="68" t="str">
        <f ca="1">IF(ISBLANK(A841)," ",INDIRECT(ADDRESS(1,5+MOD(ROW()-2,COUNTA('Form Responses 1'!$1:$1)-4),,TRUE,"Form Responses 1")))</f>
        <v>Gedung Balai Arkiologi Lt.2 [R. Kepala]</v>
      </c>
      <c r="G841" s="68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Gedung Balai Arkiologi Lt.2</v>
      </c>
      <c r="I841" s="86" t="str">
        <f ca="1" t="shared" si="856"/>
        <v>R. Kepala</v>
      </c>
      <c r="J841" s="86" t="str">
        <f ca="1" t="shared" si="2"/>
        <v>CLEANING SERVICE</v>
      </c>
      <c r="K841" s="86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6" t="str">
        <f ca="1" t="shared" ref="O841:P841" si="863">IFERROR(AVERAGEIF(M:M,M841,$K:$K)," ")</f>
        <v> </v>
      </c>
      <c r="P841" s="86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5">
        <f ca="1" t="shared" si="0"/>
        <v>6</v>
      </c>
      <c r="F842" s="68" t="str">
        <f ca="1">IF(ISBLANK(A842)," ",INDIRECT(ADDRESS(1,5+MOD(ROW()-2,COUNTA('Form Responses 1'!$1:$1)-4),,TRUE,"Form Responses 1")))</f>
        <v>Gedung Balai Arkiologi Lt.2 [R. 1-5]</v>
      </c>
      <c r="G842" s="68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Gedung Balai Arkiologi Lt.2</v>
      </c>
      <c r="I842" s="86" t="str">
        <f ca="1" t="shared" si="856"/>
        <v>R. 1-5</v>
      </c>
      <c r="J842" s="86" t="str">
        <f ca="1" t="shared" si="2"/>
        <v>CLEANING SERVICE</v>
      </c>
      <c r="K842" s="86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6" t="str">
        <f ca="1" t="shared" ref="O842:P842" si="864">IFERROR(AVERAGEIF(M:M,M842,$K:$K)," ")</f>
        <v> </v>
      </c>
      <c r="P842" s="86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5">
        <f ca="1" t="shared" si="0"/>
        <v>6</v>
      </c>
      <c r="F843" s="68" t="str">
        <f ca="1">IF(ISBLANK(A843)," ",INDIRECT(ADDRESS(1,5+MOD(ROW()-2,COUNTA('Form Responses 1'!$1:$1)-4),,TRUE,"Form Responses 1")))</f>
        <v>Gedung Balai Arkiologi Lt.2 [Tangga Penghubung LT1-2]</v>
      </c>
      <c r="G843" s="68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Gedung Balai Arkiologi Lt.2</v>
      </c>
      <c r="I843" s="86" t="str">
        <f ca="1" t="shared" si="856"/>
        <v>Tangga Penghubung LT1-2</v>
      </c>
      <c r="J843" s="86" t="str">
        <f ca="1" t="shared" si="2"/>
        <v>CLEANING SERVICE</v>
      </c>
      <c r="K843" s="86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6" t="str">
        <f ca="1" t="shared" ref="O843:P843" si="865">IFERROR(AVERAGEIF(M:M,M843,$K:$K)," ")</f>
        <v> </v>
      </c>
      <c r="P843" s="86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5">
        <f ca="1" t="shared" si="0"/>
        <v>6</v>
      </c>
      <c r="F844" s="68" t="str">
        <f ca="1">IF(ISBLANK(A844)," ",INDIRECT(ADDRESS(1,5+MOD(ROW()-2,COUNTA('Form Responses 1'!$1:$1)-4),,TRUE,"Form Responses 1")))</f>
        <v>Gedung Balai Arkiologi Lt.2 [Toilet Pria / Wanita &amp; Disabilitas]</v>
      </c>
      <c r="G844" s="68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Gedung Balai Arkiologi Lt.2</v>
      </c>
      <c r="I844" s="86" t="str">
        <f ca="1" t="shared" si="856"/>
        <v>Toilet Pria / Wanita &amp; Disabilitas</v>
      </c>
      <c r="J844" s="86" t="str">
        <f ca="1" t="shared" si="2"/>
        <v>CLEANING SERVICE</v>
      </c>
      <c r="K844" s="86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6" t="str">
        <f ca="1" t="shared" ref="O844:P844" si="866">IFERROR(AVERAGEIF(M:M,M844,$K:$K)," ")</f>
        <v> </v>
      </c>
      <c r="P844" s="86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5">
        <f ca="1" t="shared" si="0"/>
        <v>6</v>
      </c>
      <c r="F845" s="68" t="str">
        <f ca="1">IF(ISBLANK(A845)," ",INDIRECT(ADDRESS(1,5+MOD(ROW()-2,COUNTA('Form Responses 1'!$1:$1)-4),,TRUE,"Form Responses 1")))</f>
        <v>Gedung Balai Arkiologi Lt.1 [Lobby Utama]</v>
      </c>
      <c r="G845" s="68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Gedung Balai Arkiologi Lt.1</v>
      </c>
      <c r="I845" s="86" t="str">
        <f ca="1" t="shared" si="856"/>
        <v>Lobby Utama</v>
      </c>
      <c r="J845" s="86" t="str">
        <f ca="1" t="shared" si="2"/>
        <v>CLEANING SERVICE</v>
      </c>
      <c r="K845" s="86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6" t="str">
        <f ca="1" t="shared" ref="O845:P845" si="867">IFERROR(AVERAGEIF(M:M,M845,$K:$K)," ")</f>
        <v> </v>
      </c>
      <c r="P845" s="86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5">
        <f ca="1" t="shared" si="0"/>
        <v>6</v>
      </c>
      <c r="F846" s="68" t="str">
        <f ca="1">IF(ISBLANK(A846)," ",INDIRECT(ADDRESS(1,5+MOD(ROW()-2,COUNTA('Form Responses 1'!$1:$1)-4),,TRUE,"Form Responses 1")))</f>
        <v>Gedung Balai Arkiologi Lt.1 [Koridor]</v>
      </c>
      <c r="G846" s="68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Gedung Balai Arkiologi Lt.1</v>
      </c>
      <c r="I846" s="86" t="str">
        <f ca="1" t="shared" si="856"/>
        <v>Koridor</v>
      </c>
      <c r="J846" s="86" t="str">
        <f ca="1" t="shared" si="2"/>
        <v>CLEANING SERVICE</v>
      </c>
      <c r="K846" s="86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6" t="str">
        <f ca="1" t="shared" ref="O846:P846" si="868">IFERROR(AVERAGEIF(M:M,M846,$K:$K)," ")</f>
        <v> </v>
      </c>
      <c r="P846" s="86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5">
        <f ca="1" t="shared" si="0"/>
        <v>6</v>
      </c>
      <c r="F847" s="68" t="str">
        <f ca="1">IF(ISBLANK(A847)," ",INDIRECT(ADDRESS(1,5+MOD(ROW()-2,COUNTA('Form Responses 1'!$1:$1)-4),,TRUE,"Form Responses 1")))</f>
        <v>Gedung Balai Arkiologi Lt.1 [Meeting Room ]</v>
      </c>
      <c r="G847" s="68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Gedung Balai Arkiologi Lt.1</v>
      </c>
      <c r="I847" s="86" t="str">
        <f ca="1" t="shared" si="856"/>
        <v>Meeting Room </v>
      </c>
      <c r="J847" s="86" t="str">
        <f ca="1" t="shared" si="2"/>
        <v>CLEANING SERVICE</v>
      </c>
      <c r="K847" s="86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6" t="str">
        <f ca="1" t="shared" ref="O847:P847" si="869">IFERROR(AVERAGEIF(M:M,M847,$K:$K)," ")</f>
        <v> </v>
      </c>
      <c r="P847" s="86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5">
        <f ca="1" t="shared" si="0"/>
        <v>6</v>
      </c>
      <c r="F848" s="68" t="str">
        <f ca="1">IF(ISBLANK(A848)," ",INDIRECT(ADDRESS(1,5+MOD(ROW()-2,COUNTA('Form Responses 1'!$1:$1)-4),,TRUE,"Form Responses 1")))</f>
        <v>Gedung Balai Arkiologi Lt.1 [R. Staf TU]</v>
      </c>
      <c r="G848" s="68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Gedung Balai Arkiologi Lt.1</v>
      </c>
      <c r="I848" s="86" t="str">
        <f ca="1" t="shared" si="856"/>
        <v>R. Staf TU</v>
      </c>
      <c r="J848" s="86" t="str">
        <f ca="1" t="shared" si="2"/>
        <v>CLEANING SERVICE</v>
      </c>
      <c r="K848" s="86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6" t="str">
        <f ca="1" t="shared" ref="O848:P848" si="870">IFERROR(AVERAGEIF(M:M,M848,$K:$K)," ")</f>
        <v> </v>
      </c>
      <c r="P848" s="86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5">
        <f ca="1" t="shared" si="0"/>
        <v>6</v>
      </c>
      <c r="F849" s="68" t="str">
        <f ca="1">IF(ISBLANK(A849)," ",INDIRECT(ADDRESS(1,5+MOD(ROW()-2,COUNTA('Form Responses 1'!$1:$1)-4),,TRUE,"Form Responses 1")))</f>
        <v>Gedung Balai Arkiologi Lt.1 [R. Kasubag TU]</v>
      </c>
      <c r="G849" s="68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Gedung Balai Arkiologi Lt.1</v>
      </c>
      <c r="I849" s="86" t="str">
        <f ca="1" t="shared" si="856"/>
        <v>R. Kasubag TU</v>
      </c>
      <c r="J849" s="86" t="str">
        <f ca="1" t="shared" si="2"/>
        <v>CLEANING SERVICE</v>
      </c>
      <c r="K849" s="86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6" t="str">
        <f ca="1" t="shared" ref="O849:P849" si="871">IFERROR(AVERAGEIF(M:M,M849,$K:$K)," ")</f>
        <v> </v>
      </c>
      <c r="P849" s="86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5">
        <f ca="1" t="shared" si="0"/>
        <v>6</v>
      </c>
      <c r="F850" s="68" t="str">
        <f ca="1">IF(ISBLANK(A850)," ",INDIRECT(ADDRESS(1,5+MOD(ROW()-2,COUNTA('Form Responses 1'!$1:$1)-4),,TRUE,"Form Responses 1")))</f>
        <v>Gedung Balai Arkiologi Lt.1 [R. Arsib]</v>
      </c>
      <c r="G850" s="68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Gedung Balai Arkiologi Lt.1</v>
      </c>
      <c r="I850" s="86" t="str">
        <f ca="1" t="shared" si="856"/>
        <v>R. Arsib</v>
      </c>
      <c r="J850" s="86" t="str">
        <f ca="1" t="shared" si="2"/>
        <v>CLEANING SERVICE</v>
      </c>
      <c r="K850" s="86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6" t="str">
        <f ca="1" t="shared" ref="O850:P850" si="872">IFERROR(AVERAGEIF(M:M,M850,$K:$K)," ")</f>
        <v> </v>
      </c>
      <c r="P850" s="86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5">
        <f ca="1" t="shared" si="0"/>
        <v>6</v>
      </c>
      <c r="F851" s="68" t="str">
        <f ca="1">IF(ISBLANK(A851)," ",INDIRECT(ADDRESS(1,5+MOD(ROW()-2,COUNTA('Form Responses 1'!$1:$1)-4),,TRUE,"Form Responses 1")))</f>
        <v>Gedung Balai Arkiologi Lt.1 [R. Arsib Keuangan]</v>
      </c>
      <c r="G851" s="68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Gedung Balai Arkiologi Lt.1</v>
      </c>
      <c r="I851" s="86" t="str">
        <f ca="1" t="shared" si="856"/>
        <v>R. Arsib Keuangan</v>
      </c>
      <c r="J851" s="86" t="str">
        <f ca="1" t="shared" si="2"/>
        <v>CLEANING SERVICE</v>
      </c>
      <c r="K851" s="86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6" t="str">
        <f ca="1" t="shared" ref="O851:P851" si="873">IFERROR(AVERAGEIF(M:M,M851,$K:$K)," ")</f>
        <v> </v>
      </c>
      <c r="P851" s="86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5">
        <f ca="1" t="shared" si="0"/>
        <v>6</v>
      </c>
      <c r="F852" s="68" t="str">
        <f ca="1">IF(ISBLANK(A852)," ",INDIRECT(ADDRESS(1,5+MOD(ROW()-2,COUNTA('Form Responses 1'!$1:$1)-4),,TRUE,"Form Responses 1")))</f>
        <v>Gedung Balai Arkiologi Lt.1 [R. Bendahara]</v>
      </c>
      <c r="G852" s="68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Gedung Balai Arkiologi Lt.1</v>
      </c>
      <c r="I852" s="86" t="str">
        <f ca="1" t="shared" si="856"/>
        <v>R. Bendahara</v>
      </c>
      <c r="J852" s="86" t="str">
        <f ca="1" t="shared" si="2"/>
        <v>CLEANING SERVICE</v>
      </c>
      <c r="K852" s="86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6" t="str">
        <f ca="1" t="shared" ref="O852:P852" si="874">IFERROR(AVERAGEIF(M:M,M852,$K:$K)," ")</f>
        <v> </v>
      </c>
      <c r="P852" s="86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5">
        <f ca="1" t="shared" si="0"/>
        <v>6</v>
      </c>
      <c r="F853" s="68" t="str">
        <f ca="1">IF(ISBLANK(A853)," ",INDIRECT(ADDRESS(1,5+MOD(ROW()-2,COUNTA('Form Responses 1'!$1:$1)-4),,TRUE,"Form Responses 1")))</f>
        <v>Gedung Balai Arkiologi Lt.1 [R. Perpustakaan]</v>
      </c>
      <c r="G853" s="68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Gedung Balai Arkiologi Lt.1</v>
      </c>
      <c r="I853" s="86" t="str">
        <f ca="1" t="shared" si="856"/>
        <v>R. Perpustakaan</v>
      </c>
      <c r="J853" s="86" t="str">
        <f ca="1" t="shared" si="2"/>
        <v>CLEANING SERVICE</v>
      </c>
      <c r="K853" s="86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6" t="str">
        <f ca="1" t="shared" ref="O853:P853" si="875">IFERROR(AVERAGEIF(M:M,M853,$K:$K)," ")</f>
        <v> </v>
      </c>
      <c r="P853" s="86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5">
        <f ca="1" t="shared" si="0"/>
        <v>6</v>
      </c>
      <c r="F854" s="68" t="str">
        <f ca="1">IF(ISBLANK(A854)," ",INDIRECT(ADDRESS(1,5+MOD(ROW()-2,COUNTA('Form Responses 1'!$1:$1)-4),,TRUE,"Form Responses 1")))</f>
        <v>Gedung Balai Arkiologi Lt.1 [R. Laktasi &amp; Daicare]</v>
      </c>
      <c r="G854" s="68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Gedung Balai Arkiologi Lt.1</v>
      </c>
      <c r="I854" s="86" t="str">
        <f ca="1" t="shared" si="856"/>
        <v>R. Laktasi &amp; Daicare</v>
      </c>
      <c r="J854" s="86" t="str">
        <f ca="1" t="shared" si="2"/>
        <v>CLEANING SERVICE</v>
      </c>
      <c r="K854" s="86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6" t="str">
        <f ca="1" t="shared" ref="O854:P854" si="876">IFERROR(AVERAGEIF(M:M,M854,$K:$K)," ")</f>
        <v> </v>
      </c>
      <c r="P854" s="86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5">
        <f ca="1" t="shared" si="0"/>
        <v>6</v>
      </c>
      <c r="F855" s="68" t="str">
        <f ca="1">IF(ISBLANK(A855)," ",INDIRECT(ADDRESS(1,5+MOD(ROW()-2,COUNTA('Form Responses 1'!$1:$1)-4),,TRUE,"Form Responses 1")))</f>
        <v>Gedung Balai Arkiologi Lt.1 [R. Artepak]</v>
      </c>
      <c r="G855" s="68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Gedung Balai Arkiologi Lt.1</v>
      </c>
      <c r="I855" s="86" t="str">
        <f ca="1" t="shared" si="856"/>
        <v>R. Artepak</v>
      </c>
      <c r="J855" s="86" t="str">
        <f ca="1" t="shared" si="2"/>
        <v>CLEANING SERVICE</v>
      </c>
      <c r="K855" s="86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6" t="str">
        <f ca="1" t="shared" ref="O855:P855" si="877">IFERROR(AVERAGEIF(M:M,M855,$K:$K)," ")</f>
        <v> </v>
      </c>
      <c r="P855" s="86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5">
        <f ca="1" t="shared" si="0"/>
        <v>6</v>
      </c>
      <c r="F856" s="68" t="str">
        <f ca="1">IF(ISBLANK(A856)," ",INDIRECT(ADDRESS(1,5+MOD(ROW()-2,COUNTA('Form Responses 1'!$1:$1)-4),,TRUE,"Form Responses 1")))</f>
        <v>Gedung Balai Arkiologi Lt.1 [R. Lap / Analis]</v>
      </c>
      <c r="G856" s="68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Gedung Balai Arkiologi Lt.1</v>
      </c>
      <c r="I856" s="86" t="str">
        <f ca="1" t="shared" si="856"/>
        <v>R. Lap / Analis</v>
      </c>
      <c r="J856" s="86" t="str">
        <f ca="1" t="shared" si="2"/>
        <v>CLEANING SERVICE</v>
      </c>
      <c r="K856" s="86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6" t="str">
        <f ca="1" t="shared" ref="O856:P856" si="878">IFERROR(AVERAGEIF(M:M,M856,$K:$K)," ")</f>
        <v> </v>
      </c>
      <c r="P856" s="86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5">
        <f ca="1" t="shared" si="0"/>
        <v>6</v>
      </c>
      <c r="F857" s="68" t="str">
        <f ca="1">IF(ISBLANK(A857)," ",INDIRECT(ADDRESS(1,5+MOD(ROW()-2,COUNTA('Form Responses 1'!$1:$1)-4),,TRUE,"Form Responses 1")))</f>
        <v>Gedung Balai Arkiologi Lt.1 [Mushollah]</v>
      </c>
      <c r="G857" s="68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Gedung Balai Arkiologi Lt.1</v>
      </c>
      <c r="I857" s="86" t="str">
        <f ca="1" t="shared" si="856"/>
        <v>Mushollah</v>
      </c>
      <c r="J857" s="86" t="str">
        <f ca="1" t="shared" si="2"/>
        <v>CLEANING SERVICE</v>
      </c>
      <c r="K857" s="86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6" t="str">
        <f ca="1" t="shared" ref="O857:P857" si="879">IFERROR(AVERAGEIF(M:M,M857,$K:$K)," ")</f>
        <v> </v>
      </c>
      <c r="P857" s="86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5">
        <f ca="1" t="shared" si="0"/>
        <v>6</v>
      </c>
      <c r="F858" s="68" t="str">
        <f ca="1">IF(ISBLANK(A858)," ",INDIRECT(ADDRESS(1,5+MOD(ROW()-2,COUNTA('Form Responses 1'!$1:$1)-4),,TRUE,"Form Responses 1")))</f>
        <v>Gedung Balai Arkiologi Lt.1 [Pantry]</v>
      </c>
      <c r="G858" s="68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Gedung Balai Arkiologi Lt.1</v>
      </c>
      <c r="I858" s="86" t="str">
        <f ca="1" t="shared" si="856"/>
        <v>Pantry</v>
      </c>
      <c r="J858" s="86" t="str">
        <f ca="1" t="shared" si="2"/>
        <v>CLEANING SERVICE</v>
      </c>
      <c r="K858" s="86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6" t="str">
        <f ca="1" t="shared" ref="O858:P858" si="880">IFERROR(AVERAGEIF(M:M,M858,$K:$K)," ")</f>
        <v> </v>
      </c>
      <c r="P858" s="86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5">
        <f ca="1" t="shared" si="0"/>
        <v>6</v>
      </c>
      <c r="F859" s="68" t="str">
        <f ca="1">IF(ISBLANK(A859)," ",INDIRECT(ADDRESS(1,5+MOD(ROW()-2,COUNTA('Form Responses 1'!$1:$1)-4),,TRUE,"Form Responses 1")))</f>
        <v>Gedung Balai Arkiologi Lt.1 [Toilet Pria / Wanita &amp; Disabilitas]</v>
      </c>
      <c r="G859" s="68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Gedung Balai Arkiologi Lt.1</v>
      </c>
      <c r="I859" s="86" t="str">
        <f ca="1" t="shared" si="856"/>
        <v>Toilet Pria / Wanita &amp; Disabilitas</v>
      </c>
      <c r="J859" s="86" t="str">
        <f ca="1" t="shared" si="2"/>
        <v>CLEANING SERVICE</v>
      </c>
      <c r="K859" s="86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6" t="str">
        <f ca="1" t="shared" ref="O859:P859" si="881">IFERROR(AVERAGEIF(M:M,M859,$K:$K)," ")</f>
        <v> </v>
      </c>
      <c r="P859" s="86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5">
        <f ca="1" t="shared" si="0"/>
        <v>6</v>
      </c>
      <c r="F860" s="68" t="str">
        <f ca="1">IF(ISBLANK(A860)," ",INDIRECT(ADDRESS(1,5+MOD(ROW()-2,COUNTA('Form Responses 1'!$1:$1)-4),,TRUE,"Form Responses 1")))</f>
        <v>Halaman [Taman ]</v>
      </c>
      <c r="G860" s="68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Halaman</v>
      </c>
      <c r="I860" s="86" t="str">
        <f ca="1" t="shared" si="856"/>
        <v>Taman </v>
      </c>
      <c r="J860" s="86" t="str">
        <f ca="1" t="shared" si="2"/>
        <v>CLEANING SERVICE</v>
      </c>
      <c r="K860" s="86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6" t="str">
        <f ca="1" t="shared" ref="O860:P860" si="882">IFERROR(AVERAGEIF(M:M,M860,$K:$K)," ")</f>
        <v> </v>
      </c>
      <c r="P860" s="86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5">
        <f ca="1" t="shared" si="0"/>
        <v>6</v>
      </c>
      <c r="F861" s="68" t="str">
        <f ca="1">IF(ISBLANK(A861)," ",INDIRECT(ADDRESS(1,5+MOD(ROW()-2,COUNTA('Form Responses 1'!$1:$1)-4),,TRUE,"Form Responses 1")))</f>
        <v>Halaman [Parkir Motor ]</v>
      </c>
      <c r="G861" s="68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Halaman</v>
      </c>
      <c r="I861" s="86" t="str">
        <f ca="1" t="shared" si="856"/>
        <v>Parkir Motor </v>
      </c>
      <c r="J861" s="86" t="str">
        <f ca="1" t="shared" si="2"/>
        <v>CLEANING SERVICE</v>
      </c>
      <c r="K861" s="86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6" t="str">
        <f ca="1" t="shared" ref="O861:P861" si="883">IFERROR(AVERAGEIF(M:M,M861,$K:$K)," ")</f>
        <v> </v>
      </c>
      <c r="P861" s="86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5">
        <f ca="1" t="shared" si="0"/>
        <v>6</v>
      </c>
      <c r="F862" s="68" t="str">
        <f ca="1">IF(ISBLANK(A862)," ",INDIRECT(ADDRESS(1,5+MOD(ROW()-2,COUNTA('Form Responses 1'!$1:$1)-4),,TRUE,"Form Responses 1")))</f>
        <v>Halaman [Parkir Mobil]</v>
      </c>
      <c r="G862" s="68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Halaman</v>
      </c>
      <c r="I862" s="86" t="str">
        <f ca="1" t="shared" si="856"/>
        <v>Parkir Mobil</v>
      </c>
      <c r="J862" s="86" t="str">
        <f ca="1" t="shared" si="2"/>
        <v>CLEANING SERVICE</v>
      </c>
      <c r="K862" s="86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6" t="str">
        <f ca="1" t="shared" ref="O862:P862" si="884">IFERROR(AVERAGEIF(M:M,M862,$K:$K)," ")</f>
        <v> </v>
      </c>
      <c r="P862" s="86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5">
        <f ca="1" t="shared" si="0"/>
        <v>6</v>
      </c>
      <c r="F863" s="68" t="str">
        <f ca="1">IF(ISBLANK(A863)," ",INDIRECT(ADDRESS(1,5+MOD(ROW()-2,COUNTA('Form Responses 1'!$1:$1)-4),,TRUE,"Form Responses 1")))</f>
        <v>Halaman [Halaman depan]</v>
      </c>
      <c r="G863" s="68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Halaman</v>
      </c>
      <c r="I863" s="86" t="str">
        <f ca="1" t="shared" si="856"/>
        <v>Halaman depan</v>
      </c>
      <c r="J863" s="86" t="str">
        <f ca="1" t="shared" si="2"/>
        <v>CLEANING SERVICE</v>
      </c>
      <c r="K863" s="86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6" t="str">
        <f ca="1" t="shared" ref="O863:P863" si="885">IFERROR(AVERAGEIF(M:M,M863,$K:$K)," ")</f>
        <v> </v>
      </c>
      <c r="P863" s="86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5">
        <f ca="1" t="shared" si="0"/>
        <v>6</v>
      </c>
      <c r="F864" s="68" t="str">
        <f ca="1">IF(ISBLANK(A864)," ",INDIRECT(ADDRESS(1,5+MOD(ROW()-2,COUNTA('Form Responses 1'!$1:$1)-4),,TRUE,"Form Responses 1")))</f>
        <v>Halaman [ samping dan belakang]</v>
      </c>
      <c r="G864" s="68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Halaman</v>
      </c>
      <c r="I864" s="86" t="str">
        <f ca="1" t="shared" si="856"/>
        <v> samping dan belakang</v>
      </c>
      <c r="J864" s="86" t="str">
        <f ca="1" t="shared" si="2"/>
        <v>CLEANING SERVICE</v>
      </c>
      <c r="K864" s="86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6" t="str">
        <f ca="1" t="shared" ref="O864:P864" si="886">IFERROR(AVERAGEIF(M:M,M864,$K:$K)," ")</f>
        <v> </v>
      </c>
      <c r="P864" s="86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5">
        <f ca="1" t="shared" si="0"/>
        <v>6</v>
      </c>
      <c r="F865" s="68" t="str">
        <f ca="1">IF(ISBLANK(A865)," ",INDIRECT(ADDRESS(1,5+MOD(ROW()-2,COUNTA('Form Responses 1'!$1:$1)-4),,TRUE,"Form Responses 1")))</f>
        <v>Halaman [TPS]</v>
      </c>
      <c r="G865" s="68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Halaman</v>
      </c>
      <c r="I865" s="86" t="str">
        <f ca="1" t="shared" si="856"/>
        <v>TPS</v>
      </c>
      <c r="J865" s="86" t="str">
        <f ca="1" t="shared" si="2"/>
        <v>CLEANING SERVICE</v>
      </c>
      <c r="K865" s="86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6" t="str">
        <f ca="1" t="shared" ref="O865:P865" si="887">IFERROR(AVERAGEIF(M:M,M865,$K:$K)," ")</f>
        <v> </v>
      </c>
      <c r="P865" s="86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5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Security</v>
      </c>
      <c r="I866" s="86" t="str">
        <f ca="1" t="shared" si="856"/>
        <v>Security Functions</v>
      </c>
      <c r="J866" s="86" t="str">
        <f ca="1" t="shared" si="2"/>
        <v>SECURITY SERVICE</v>
      </c>
      <c r="K866" s="86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6" t="str">
        <f ca="1" t="shared" ref="O866:P866" si="888">IFERROR(AVERAGEIF(M:M,M866,$K:$K)," ")</f>
        <v> </v>
      </c>
      <c r="P866" s="86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5">
        <f ca="1" t="shared" si="0"/>
        <v>6</v>
      </c>
      <c r="F867" s="68" t="str">
        <f ca="1">IF(ISBLANK(A867)," ",INDIRECT(ADDRESS(1,5+MOD(ROW()-2,COUNTA('Form Responses 1'!$1:$1)-4),,TRUE,"Form Responses 1")))</f>
        <v>Driver [Driving Safety]</v>
      </c>
      <c r="G867" s="68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Driver</v>
      </c>
      <c r="I867" s="86" t="str">
        <f ca="1" t="shared" si="856"/>
        <v>Driving Safety</v>
      </c>
      <c r="J867" s="86" t="str">
        <f ca="1" t="shared" si="2"/>
        <v>LABOR SERVICE</v>
      </c>
      <c r="K867" s="86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6" t="str">
        <f ca="1" t="shared" ref="O867:P867" si="889">IFERROR(AVERAGEIF(M:M,M867,$K:$K)," ")</f>
        <v> </v>
      </c>
      <c r="P867" s="86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5">
        <f ca="1" t="shared" si="0"/>
        <v>6</v>
      </c>
      <c r="F868" s="68" t="str">
        <f ca="1">IF(ISBLANK(A868)," ",INDIRECT(ADDRESS(1,5+MOD(ROW()-2,COUNTA('Form Responses 1'!$1:$1)-4),,TRUE,"Form Responses 1")))</f>
        <v>Driver [ Attendance]</v>
      </c>
      <c r="G868" s="68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Driver</v>
      </c>
      <c r="I868" s="86" t="str">
        <f ca="1" t="shared" si="856"/>
        <v> Attendance</v>
      </c>
      <c r="J868" s="86" t="str">
        <f ca="1" t="shared" si="2"/>
        <v>LABOR SERVICE</v>
      </c>
      <c r="K868" s="86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6" t="str">
        <f ca="1" t="shared" ref="O868:P868" si="890">IFERROR(AVERAGEIF(M:M,M868,$K:$K)," ")</f>
        <v> </v>
      </c>
      <c r="P868" s="86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5">
        <f ca="1" t="shared" si="0"/>
        <v>6</v>
      </c>
      <c r="F869" s="68" t="str">
        <f ca="1">IF(ISBLANK(A869)," ",INDIRECT(ADDRESS(1,5+MOD(ROW()-2,COUNTA('Form Responses 1'!$1:$1)-4),,TRUE,"Form Responses 1")))</f>
        <v>Mess [Garasi Kendaraan R4 &amp; R2]</v>
      </c>
      <c r="G869" s="68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Mess</v>
      </c>
      <c r="I869" s="86" t="str">
        <f ca="1" t="shared" si="856"/>
        <v>Garasi Kendaraan R4 &amp; R2</v>
      </c>
      <c r="J869" s="86" t="str">
        <f ca="1" t="shared" si="2"/>
        <v>CLEANING SERVICE</v>
      </c>
      <c r="K869" s="86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6" t="str">
        <f ca="1" t="shared" ref="O869:P869" si="891">IFERROR(AVERAGEIF(M:M,M869,$K:$K)," ")</f>
        <v> </v>
      </c>
      <c r="P869" s="86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5">
        <f ca="1" t="shared" si="0"/>
        <v>6</v>
      </c>
      <c r="F870" s="68" t="str">
        <f ca="1">IF(ISBLANK(A870)," ",INDIRECT(ADDRESS(1,5+MOD(ROW()-2,COUNTA('Form Responses 1'!$1:$1)-4),,TRUE,"Form Responses 1")))</f>
        <v>Mess [Teras Depan &amp; Belakang]</v>
      </c>
      <c r="G870" s="68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Mess</v>
      </c>
      <c r="I870" s="86" t="str">
        <f ca="1" t="shared" si="856"/>
        <v>Teras Depan &amp; Belakang</v>
      </c>
      <c r="J870" s="86" t="str">
        <f ca="1" t="shared" si="2"/>
        <v>CLEANING SERVICE</v>
      </c>
      <c r="K870" s="86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6" t="str">
        <f ca="1" t="shared" ref="O870:P870" si="892">IFERROR(AVERAGEIF(M:M,M870,$K:$K)," ")</f>
        <v> </v>
      </c>
      <c r="P870" s="86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5">
        <f ca="1" t="shared" si="0"/>
        <v>6</v>
      </c>
      <c r="F871" s="68" t="str">
        <f ca="1">IF(ISBLANK(A871)," ",INDIRECT(ADDRESS(1,5+MOD(ROW()-2,COUNTA('Form Responses 1'!$1:$1)-4),,TRUE,"Form Responses 1")))</f>
        <v>Mess [Ruang Tamu Utama]</v>
      </c>
      <c r="G871" s="68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Mess</v>
      </c>
      <c r="I871" s="86" t="str">
        <f ca="1" t="shared" si="856"/>
        <v>Ruang Tamu Utama</v>
      </c>
      <c r="J871" s="86" t="str">
        <f ca="1" t="shared" si="2"/>
        <v>CLEANING SERVICE</v>
      </c>
      <c r="K871" s="86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6" t="str">
        <f ca="1" t="shared" ref="O871:P871" si="893">IFERROR(AVERAGEIF(M:M,M871,$K:$K)," ")</f>
        <v> </v>
      </c>
      <c r="P871" s="86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5">
        <f ca="1" t="shared" si="0"/>
        <v>6</v>
      </c>
      <c r="F872" s="68" t="str">
        <f ca="1">IF(ISBLANK(A872)," ",INDIRECT(ADDRESS(1,5+MOD(ROW()-2,COUNTA('Form Responses 1'!$1:$1)-4),,TRUE,"Form Responses 1")))</f>
        <v>Mess [Kamar 1.2.3&amp;4]</v>
      </c>
      <c r="G872" s="68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Mess</v>
      </c>
      <c r="I872" s="86" t="str">
        <f ca="1" t="shared" si="856"/>
        <v>Kamar 1.2.3&amp;4</v>
      </c>
      <c r="J872" s="86" t="str">
        <f ca="1" t="shared" si="2"/>
        <v>CLEANING SERVICE</v>
      </c>
      <c r="K872" s="86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6" t="str">
        <f ca="1" t="shared" ref="O872:P872" si="894">IFERROR(AVERAGEIF(M:M,M872,$K:$K)," ")</f>
        <v> </v>
      </c>
      <c r="P872" s="86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5">
        <f ca="1" t="shared" si="0"/>
        <v>6</v>
      </c>
      <c r="F873" s="68" t="str">
        <f ca="1">IF(ISBLANK(A873)," ",INDIRECT(ADDRESS(1,5+MOD(ROW()-2,COUNTA('Form Responses 1'!$1:$1)-4),,TRUE,"Form Responses 1")))</f>
        <v>Mess [Dapur]</v>
      </c>
      <c r="G873" s="68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Mess</v>
      </c>
      <c r="I873" s="86" t="str">
        <f ca="1" t="shared" si="856"/>
        <v>Dapur</v>
      </c>
      <c r="J873" s="86" t="str">
        <f ca="1" t="shared" si="2"/>
        <v>CLEANING SERVICE</v>
      </c>
      <c r="K873" s="86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6" t="str">
        <f ca="1" t="shared" ref="O873:P873" si="895">IFERROR(AVERAGEIF(M:M,M873,$K:$K)," ")</f>
        <v> </v>
      </c>
      <c r="P873" s="86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5">
        <f ca="1" t="shared" si="0"/>
        <v>6</v>
      </c>
      <c r="F874" s="68" t="str">
        <f ca="1">IF(ISBLANK(A874)," ",INDIRECT(ADDRESS(1,5+MOD(ROW()-2,COUNTA('Form Responses 1'!$1:$1)-4),,TRUE,"Form Responses 1")))</f>
        <v>Mess [Toilet Pria / Wanita]</v>
      </c>
      <c r="G874" s="68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Mess</v>
      </c>
      <c r="I874" s="86" t="str">
        <f ca="1" t="shared" si="856"/>
        <v>Toilet Pria / Wanita</v>
      </c>
      <c r="J874" s="86" t="str">
        <f ca="1" t="shared" si="2"/>
        <v>CLEANING SERVICE</v>
      </c>
      <c r="K874" s="86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6" t="str">
        <f ca="1" t="shared" ref="O874:P874" si="896">IFERROR(AVERAGEIF(M:M,M874,$K:$K)," ")</f>
        <v> </v>
      </c>
      <c r="P874" s="86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5">
        <f ca="1" t="shared" si="0"/>
        <v>6</v>
      </c>
      <c r="F875" s="68" t="str">
        <f ca="1">IF(ISBLANK(A875)," ",INDIRECT(ADDRESS(1,5+MOD(ROW()-2,COUNTA('Form Responses 1'!$1:$1)-4),,TRUE,"Form Responses 1")))</f>
        <v>Gedung Balai Arkiologi Lt.2 [Koridor]</v>
      </c>
      <c r="G875" s="68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Gedung Balai Arkiologi Lt.2</v>
      </c>
      <c r="I875" s="86" t="str">
        <f ca="1" t="shared" si="856"/>
        <v>Koridor</v>
      </c>
      <c r="J875" s="86" t="str">
        <f ca="1" t="shared" si="2"/>
        <v>CLEANING SERVICE</v>
      </c>
      <c r="K875" s="86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6" t="str">
        <f ca="1" t="shared" ref="O875:P875" si="897">IFERROR(AVERAGEIF(M:M,M875,$K:$K)," ")</f>
        <v> </v>
      </c>
      <c r="P875" s="86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5">
        <f ca="1" t="shared" si="0"/>
        <v>6</v>
      </c>
      <c r="F876" s="68" t="str">
        <f ca="1">IF(ISBLANK(A876)," ",INDIRECT(ADDRESS(1,5+MOD(ROW()-2,COUNTA('Form Responses 1'!$1:$1)-4),,TRUE,"Form Responses 1")))</f>
        <v>Gedung Balai Arkiologi Lt.2 [Meeting Room ]</v>
      </c>
      <c r="G876" s="68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Gedung Balai Arkiologi Lt.2</v>
      </c>
      <c r="I876" s="86" t="str">
        <f ca="1" t="shared" si="856"/>
        <v>Meeting Room </v>
      </c>
      <c r="J876" s="86" t="str">
        <f ca="1" t="shared" si="2"/>
        <v>CLEANING SERVICE</v>
      </c>
      <c r="K876" s="86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6" t="str">
        <f ca="1" t="shared" ref="O876:P876" si="898">IFERROR(AVERAGEIF(M:M,M876,$K:$K)," ")</f>
        <v> </v>
      </c>
      <c r="P876" s="86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5">
        <f ca="1" t="shared" si="0"/>
        <v>6</v>
      </c>
      <c r="F877" s="68" t="str">
        <f ca="1">IF(ISBLANK(A877)," ",INDIRECT(ADDRESS(1,5+MOD(ROW()-2,COUNTA('Form Responses 1'!$1:$1)-4),,TRUE,"Form Responses 1")))</f>
        <v>Gedung Balai Arkiologi Lt.2 [R. Kepala]</v>
      </c>
      <c r="G877" s="68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Gedung Balai Arkiologi Lt.2</v>
      </c>
      <c r="I877" s="86" t="str">
        <f ca="1" t="shared" si="856"/>
        <v>R. Kepala</v>
      </c>
      <c r="J877" s="86" t="str">
        <f ca="1" t="shared" si="2"/>
        <v>CLEANING SERVICE</v>
      </c>
      <c r="K877" s="86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6" t="str">
        <f ca="1" t="shared" ref="O877:P877" si="899">IFERROR(AVERAGEIF(M:M,M877,$K:$K)," ")</f>
        <v> </v>
      </c>
      <c r="P877" s="86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5">
        <f ca="1" t="shared" si="0"/>
        <v>6</v>
      </c>
      <c r="F878" s="68" t="str">
        <f ca="1">IF(ISBLANK(A878)," ",INDIRECT(ADDRESS(1,5+MOD(ROW()-2,COUNTA('Form Responses 1'!$1:$1)-4),,TRUE,"Form Responses 1")))</f>
        <v>Gedung Balai Arkiologi Lt.2 [R. 1-5]</v>
      </c>
      <c r="G878" s="68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Gedung Balai Arkiologi Lt.2</v>
      </c>
      <c r="I878" s="86" t="str">
        <f ca="1" t="shared" si="856"/>
        <v>R. 1-5</v>
      </c>
      <c r="J878" s="86" t="str">
        <f ca="1" t="shared" si="2"/>
        <v>CLEANING SERVICE</v>
      </c>
      <c r="K878" s="86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6" t="str">
        <f ca="1" t="shared" ref="O878:P878" si="900">IFERROR(AVERAGEIF(M:M,M878,$K:$K)," ")</f>
        <v> </v>
      </c>
      <c r="P878" s="86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5">
        <f ca="1" t="shared" si="0"/>
        <v>6</v>
      </c>
      <c r="F879" s="68" t="str">
        <f ca="1">IF(ISBLANK(A879)," ",INDIRECT(ADDRESS(1,5+MOD(ROW()-2,COUNTA('Form Responses 1'!$1:$1)-4),,TRUE,"Form Responses 1")))</f>
        <v>Gedung Balai Arkiologi Lt.2 [Tangga Penghubung LT1-2]</v>
      </c>
      <c r="G879" s="68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Gedung Balai Arkiologi Lt.2</v>
      </c>
      <c r="I879" s="86" t="str">
        <f ca="1" t="shared" si="856"/>
        <v>Tangga Penghubung LT1-2</v>
      </c>
      <c r="J879" s="86" t="str">
        <f ca="1" t="shared" si="2"/>
        <v>CLEANING SERVICE</v>
      </c>
      <c r="K879" s="86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6" t="str">
        <f ca="1" t="shared" ref="O879:P879" si="901">IFERROR(AVERAGEIF(M:M,M879,$K:$K)," ")</f>
        <v> </v>
      </c>
      <c r="P879" s="86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5">
        <f ca="1" t="shared" si="0"/>
        <v>6</v>
      </c>
      <c r="F880" s="68" t="str">
        <f ca="1">IF(ISBLANK(A880)," ",INDIRECT(ADDRESS(1,5+MOD(ROW()-2,COUNTA('Form Responses 1'!$1:$1)-4),,TRUE,"Form Responses 1")))</f>
        <v>Gedung Balai Arkiologi Lt.2 [Toilet Pria / Wanita &amp; Disabilitas]</v>
      </c>
      <c r="G880" s="68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Gedung Balai Arkiologi Lt.2</v>
      </c>
      <c r="I880" s="86" t="str">
        <f ca="1" t="shared" si="856"/>
        <v>Toilet Pria / Wanita &amp; Disabilitas</v>
      </c>
      <c r="J880" s="86" t="str">
        <f ca="1" t="shared" si="2"/>
        <v>CLEANING SERVICE</v>
      </c>
      <c r="K880" s="86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6" t="str">
        <f ca="1" t="shared" ref="O880:P880" si="902">IFERROR(AVERAGEIF(M:M,M880,$K:$K)," ")</f>
        <v> </v>
      </c>
      <c r="P880" s="86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5">
        <f ca="1" t="shared" si="0"/>
        <v>6</v>
      </c>
      <c r="F881" s="68" t="str">
        <f ca="1">IF(ISBLANK(A881)," ",INDIRECT(ADDRESS(1,5+MOD(ROW()-2,COUNTA('Form Responses 1'!$1:$1)-4),,TRUE,"Form Responses 1")))</f>
        <v>Gedung Balai Arkiologi Lt.1 [Lobby Utama]</v>
      </c>
      <c r="G881" s="68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Gedung Balai Arkiologi Lt.1</v>
      </c>
      <c r="I881" s="86" t="str">
        <f ca="1" t="shared" si="856"/>
        <v>Lobby Utama</v>
      </c>
      <c r="J881" s="86" t="str">
        <f ca="1" t="shared" si="2"/>
        <v>CLEANING SERVICE</v>
      </c>
      <c r="K881" s="86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6" t="str">
        <f ca="1" t="shared" ref="O881:P881" si="903">IFERROR(AVERAGEIF(M:M,M881,$K:$K)," ")</f>
        <v> </v>
      </c>
      <c r="P881" s="86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5">
        <f ca="1" t="shared" si="0"/>
        <v>6</v>
      </c>
      <c r="F882" s="68" t="str">
        <f ca="1">IF(ISBLANK(A882)," ",INDIRECT(ADDRESS(1,5+MOD(ROW()-2,COUNTA('Form Responses 1'!$1:$1)-4),,TRUE,"Form Responses 1")))</f>
        <v>Gedung Balai Arkiologi Lt.1 [Koridor]</v>
      </c>
      <c r="G882" s="68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Gedung Balai Arkiologi Lt.1</v>
      </c>
      <c r="I882" s="86" t="str">
        <f ca="1" t="shared" si="856"/>
        <v>Koridor</v>
      </c>
      <c r="J882" s="86" t="str">
        <f ca="1" t="shared" si="2"/>
        <v>CLEANING SERVICE</v>
      </c>
      <c r="K882" s="86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6" t="str">
        <f ca="1" t="shared" ref="O882:P882" si="904">IFERROR(AVERAGEIF(M:M,M882,$K:$K)," ")</f>
        <v> </v>
      </c>
      <c r="P882" s="86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5">
        <f ca="1" t="shared" si="0"/>
        <v>6</v>
      </c>
      <c r="F883" s="68" t="str">
        <f ca="1">IF(ISBLANK(A883)," ",INDIRECT(ADDRESS(1,5+MOD(ROW()-2,COUNTA('Form Responses 1'!$1:$1)-4),,TRUE,"Form Responses 1")))</f>
        <v>Gedung Balai Arkiologi Lt.1 [Meeting Room ]</v>
      </c>
      <c r="G883" s="68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Gedung Balai Arkiologi Lt.1</v>
      </c>
      <c r="I883" s="86" t="str">
        <f ca="1" t="shared" si="856"/>
        <v>Meeting Room </v>
      </c>
      <c r="J883" s="86" t="str">
        <f ca="1" t="shared" si="2"/>
        <v>CLEANING SERVICE</v>
      </c>
      <c r="K883" s="86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6" t="str">
        <f ca="1" t="shared" ref="O883:P883" si="905">IFERROR(AVERAGEIF(M:M,M883,$K:$K)," ")</f>
        <v> </v>
      </c>
      <c r="P883" s="86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5">
        <f ca="1" t="shared" si="0"/>
        <v>6</v>
      </c>
      <c r="F884" s="68" t="str">
        <f ca="1">IF(ISBLANK(A884)," ",INDIRECT(ADDRESS(1,5+MOD(ROW()-2,COUNTA('Form Responses 1'!$1:$1)-4),,TRUE,"Form Responses 1")))</f>
        <v>Gedung Balai Arkiologi Lt.1 [R. Staf TU]</v>
      </c>
      <c r="G884" s="68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Gedung Balai Arkiologi Lt.1</v>
      </c>
      <c r="I884" s="86" t="str">
        <f ca="1" t="shared" si="856"/>
        <v>R. Staf TU</v>
      </c>
      <c r="J884" s="86" t="str">
        <f ca="1" t="shared" si="2"/>
        <v>CLEANING SERVICE</v>
      </c>
      <c r="K884" s="86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6" t="str">
        <f ca="1" t="shared" ref="O884:P884" si="906">IFERROR(AVERAGEIF(M:M,M884,$K:$K)," ")</f>
        <v> </v>
      </c>
      <c r="P884" s="86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5">
        <f ca="1" t="shared" si="0"/>
        <v>6</v>
      </c>
      <c r="F885" s="68" t="str">
        <f ca="1">IF(ISBLANK(A885)," ",INDIRECT(ADDRESS(1,5+MOD(ROW()-2,COUNTA('Form Responses 1'!$1:$1)-4),,TRUE,"Form Responses 1")))</f>
        <v>Gedung Balai Arkiologi Lt.1 [R. Kasubag TU]</v>
      </c>
      <c r="G885" s="68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Gedung Balai Arkiologi Lt.1</v>
      </c>
      <c r="I885" s="86" t="str">
        <f ca="1" t="shared" si="856"/>
        <v>R. Kasubag TU</v>
      </c>
      <c r="J885" s="86" t="str">
        <f ca="1" t="shared" si="2"/>
        <v>CLEANING SERVICE</v>
      </c>
      <c r="K885" s="86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6" t="str">
        <f ca="1" t="shared" ref="O885:P885" si="907">IFERROR(AVERAGEIF(M:M,M885,$K:$K)," ")</f>
        <v> </v>
      </c>
      <c r="P885" s="86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5">
        <f ca="1" t="shared" si="0"/>
        <v>6</v>
      </c>
      <c r="F886" s="68" t="str">
        <f ca="1">IF(ISBLANK(A886)," ",INDIRECT(ADDRESS(1,5+MOD(ROW()-2,COUNTA('Form Responses 1'!$1:$1)-4),,TRUE,"Form Responses 1")))</f>
        <v>Gedung Balai Arkiologi Lt.1 [R. Arsib]</v>
      </c>
      <c r="G886" s="68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Gedung Balai Arkiologi Lt.1</v>
      </c>
      <c r="I886" s="86" t="str">
        <f ca="1" t="shared" si="856"/>
        <v>R. Arsib</v>
      </c>
      <c r="J886" s="86" t="str">
        <f ca="1" t="shared" si="2"/>
        <v>CLEANING SERVICE</v>
      </c>
      <c r="K886" s="86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6" t="str">
        <f ca="1" t="shared" ref="O886:P886" si="908">IFERROR(AVERAGEIF(M:M,M886,$K:$K)," ")</f>
        <v> </v>
      </c>
      <c r="P886" s="86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5">
        <f ca="1" t="shared" si="0"/>
        <v>6</v>
      </c>
      <c r="F887" s="68" t="str">
        <f ca="1">IF(ISBLANK(A887)," ",INDIRECT(ADDRESS(1,5+MOD(ROW()-2,COUNTA('Form Responses 1'!$1:$1)-4),,TRUE,"Form Responses 1")))</f>
        <v>Gedung Balai Arkiologi Lt.1 [R. Arsib Keuangan]</v>
      </c>
      <c r="G887" s="68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Gedung Balai Arkiologi Lt.1</v>
      </c>
      <c r="I887" s="86" t="str">
        <f ca="1" t="shared" si="856"/>
        <v>R. Arsib Keuangan</v>
      </c>
      <c r="J887" s="86" t="str">
        <f ca="1" t="shared" si="2"/>
        <v>CLEANING SERVICE</v>
      </c>
      <c r="K887" s="86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6" t="str">
        <f ca="1" t="shared" ref="O887:P887" si="909">IFERROR(AVERAGEIF(M:M,M887,$K:$K)," ")</f>
        <v> </v>
      </c>
      <c r="P887" s="86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5">
        <f ca="1" t="shared" si="0"/>
        <v>6</v>
      </c>
      <c r="F888" s="68" t="str">
        <f ca="1">IF(ISBLANK(A888)," ",INDIRECT(ADDRESS(1,5+MOD(ROW()-2,COUNTA('Form Responses 1'!$1:$1)-4),,TRUE,"Form Responses 1")))</f>
        <v>Gedung Balai Arkiologi Lt.1 [R. Bendahara]</v>
      </c>
      <c r="G888" s="68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Gedung Balai Arkiologi Lt.1</v>
      </c>
      <c r="I888" s="86" t="str">
        <f ca="1" t="shared" si="856"/>
        <v>R. Bendahara</v>
      </c>
      <c r="J888" s="86" t="str">
        <f ca="1" t="shared" si="2"/>
        <v>CLEANING SERVICE</v>
      </c>
      <c r="K888" s="86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6" t="str">
        <f ca="1" t="shared" ref="O888:P888" si="910">IFERROR(AVERAGEIF(M:M,M888,$K:$K)," ")</f>
        <v> </v>
      </c>
      <c r="P888" s="86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5">
        <f ca="1" t="shared" si="0"/>
        <v>6</v>
      </c>
      <c r="F889" s="68" t="str">
        <f ca="1">IF(ISBLANK(A889)," ",INDIRECT(ADDRESS(1,5+MOD(ROW()-2,COUNTA('Form Responses 1'!$1:$1)-4),,TRUE,"Form Responses 1")))</f>
        <v>Gedung Balai Arkiologi Lt.1 [R. Perpustakaan]</v>
      </c>
      <c r="G889" s="68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Gedung Balai Arkiologi Lt.1</v>
      </c>
      <c r="I889" s="86" t="str">
        <f ca="1" t="shared" si="856"/>
        <v>R. Perpustakaan</v>
      </c>
      <c r="J889" s="86" t="str">
        <f ca="1" t="shared" si="2"/>
        <v>CLEANING SERVICE</v>
      </c>
      <c r="K889" s="86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6" t="str">
        <f ca="1" t="shared" ref="O889:P889" si="911">IFERROR(AVERAGEIF(M:M,M889,$K:$K)," ")</f>
        <v> </v>
      </c>
      <c r="P889" s="86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5">
        <f ca="1" t="shared" si="0"/>
        <v>6</v>
      </c>
      <c r="F890" s="68" t="str">
        <f ca="1">IF(ISBLANK(A890)," ",INDIRECT(ADDRESS(1,5+MOD(ROW()-2,COUNTA('Form Responses 1'!$1:$1)-4),,TRUE,"Form Responses 1")))</f>
        <v>Gedung Balai Arkiologi Lt.1 [R. Laktasi &amp; Daicare]</v>
      </c>
      <c r="G890" s="68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Gedung Balai Arkiologi Lt.1</v>
      </c>
      <c r="I890" s="86" t="str">
        <f ca="1" t="shared" si="856"/>
        <v>R. Laktasi &amp; Daicare</v>
      </c>
      <c r="J890" s="86" t="str">
        <f ca="1" t="shared" si="2"/>
        <v>CLEANING SERVICE</v>
      </c>
      <c r="K890" s="86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6" t="str">
        <f ca="1" t="shared" ref="O890:P890" si="912">IFERROR(AVERAGEIF(M:M,M890,$K:$K)," ")</f>
        <v> </v>
      </c>
      <c r="P890" s="86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5">
        <f ca="1" t="shared" si="0"/>
        <v>6</v>
      </c>
      <c r="F891" s="68" t="str">
        <f ca="1">IF(ISBLANK(A891)," ",INDIRECT(ADDRESS(1,5+MOD(ROW()-2,COUNTA('Form Responses 1'!$1:$1)-4),,TRUE,"Form Responses 1")))</f>
        <v>Gedung Balai Arkiologi Lt.1 [R. Artepak]</v>
      </c>
      <c r="G891" s="68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Gedung Balai Arkiologi Lt.1</v>
      </c>
      <c r="I891" s="86" t="str">
        <f ca="1" t="shared" si="856"/>
        <v>R. Artepak</v>
      </c>
      <c r="J891" s="86" t="str">
        <f ca="1" t="shared" si="2"/>
        <v>CLEANING SERVICE</v>
      </c>
      <c r="K891" s="86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6" t="str">
        <f ca="1" t="shared" ref="O891:P891" si="913">IFERROR(AVERAGEIF(M:M,M891,$K:$K)," ")</f>
        <v> </v>
      </c>
      <c r="P891" s="86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5">
        <f ca="1" t="shared" si="0"/>
        <v>6</v>
      </c>
      <c r="F892" s="68" t="str">
        <f ca="1">IF(ISBLANK(A892)," ",INDIRECT(ADDRESS(1,5+MOD(ROW()-2,COUNTA('Form Responses 1'!$1:$1)-4),,TRUE,"Form Responses 1")))</f>
        <v>Gedung Balai Arkiologi Lt.1 [R. Lap / Analis]</v>
      </c>
      <c r="G892" s="68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Gedung Balai Arkiologi Lt.1</v>
      </c>
      <c r="I892" s="86" t="str">
        <f ca="1" t="shared" si="856"/>
        <v>R. Lap / Analis</v>
      </c>
      <c r="J892" s="86" t="str">
        <f ca="1" t="shared" si="2"/>
        <v>CLEANING SERVICE</v>
      </c>
      <c r="K892" s="86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6" t="str">
        <f ca="1" t="shared" ref="O892:P892" si="914">IFERROR(AVERAGEIF(M:M,M892,$K:$K)," ")</f>
        <v> </v>
      </c>
      <c r="P892" s="86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5">
        <f ca="1" t="shared" si="0"/>
        <v>6</v>
      </c>
      <c r="F893" s="68" t="str">
        <f ca="1">IF(ISBLANK(A893)," ",INDIRECT(ADDRESS(1,5+MOD(ROW()-2,COUNTA('Form Responses 1'!$1:$1)-4),,TRUE,"Form Responses 1")))</f>
        <v>Gedung Balai Arkiologi Lt.1 [Mushollah]</v>
      </c>
      <c r="G893" s="68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Gedung Balai Arkiologi Lt.1</v>
      </c>
      <c r="I893" s="86" t="str">
        <f ca="1" t="shared" si="856"/>
        <v>Mushollah</v>
      </c>
      <c r="J893" s="86" t="str">
        <f ca="1" t="shared" si="2"/>
        <v>CLEANING SERVICE</v>
      </c>
      <c r="K893" s="86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6" t="str">
        <f ca="1" t="shared" ref="O893:P893" si="915">IFERROR(AVERAGEIF(M:M,M893,$K:$K)," ")</f>
        <v> </v>
      </c>
      <c r="P893" s="86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5">
        <f ca="1" t="shared" si="0"/>
        <v>6</v>
      </c>
      <c r="F894" s="68" t="str">
        <f ca="1">IF(ISBLANK(A894)," ",INDIRECT(ADDRESS(1,5+MOD(ROW()-2,COUNTA('Form Responses 1'!$1:$1)-4),,TRUE,"Form Responses 1")))</f>
        <v>Gedung Balai Arkiologi Lt.1 [Pantry]</v>
      </c>
      <c r="G894" s="68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Gedung Balai Arkiologi Lt.1</v>
      </c>
      <c r="I894" s="86" t="str">
        <f ca="1" t="shared" si="856"/>
        <v>Pantry</v>
      </c>
      <c r="J894" s="86" t="str">
        <f ca="1" t="shared" si="2"/>
        <v>CLEANING SERVICE</v>
      </c>
      <c r="K894" s="86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6" t="str">
        <f ca="1" t="shared" ref="O894:P894" si="916">IFERROR(AVERAGEIF(M:M,M894,$K:$K)," ")</f>
        <v> </v>
      </c>
      <c r="P894" s="86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5">
        <f ca="1" t="shared" si="0"/>
        <v>6</v>
      </c>
      <c r="F895" s="68" t="str">
        <f ca="1">IF(ISBLANK(A895)," ",INDIRECT(ADDRESS(1,5+MOD(ROW()-2,COUNTA('Form Responses 1'!$1:$1)-4),,TRUE,"Form Responses 1")))</f>
        <v>Gedung Balai Arkiologi Lt.1 [Toilet Pria / Wanita &amp; Disabilitas]</v>
      </c>
      <c r="G895" s="68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Gedung Balai Arkiologi Lt.1</v>
      </c>
      <c r="I895" s="86" t="str">
        <f ca="1" t="shared" si="856"/>
        <v>Toilet Pria / Wanita &amp; Disabilitas</v>
      </c>
      <c r="J895" s="86" t="str">
        <f ca="1" t="shared" si="2"/>
        <v>CLEANING SERVICE</v>
      </c>
      <c r="K895" s="86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6" t="str">
        <f ca="1" t="shared" ref="O895:P895" si="917">IFERROR(AVERAGEIF(M:M,M895,$K:$K)," ")</f>
        <v> </v>
      </c>
      <c r="P895" s="86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5">
        <f ca="1" t="shared" si="0"/>
        <v>6</v>
      </c>
      <c r="F896" s="68" t="str">
        <f ca="1">IF(ISBLANK(A896)," ",INDIRECT(ADDRESS(1,5+MOD(ROW()-2,COUNTA('Form Responses 1'!$1:$1)-4),,TRUE,"Form Responses 1")))</f>
        <v>Halaman [Taman ]</v>
      </c>
      <c r="G896" s="68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Halaman</v>
      </c>
      <c r="I896" s="86" t="str">
        <f ca="1" t="shared" si="856"/>
        <v>Taman </v>
      </c>
      <c r="J896" s="86" t="str">
        <f ca="1" t="shared" si="2"/>
        <v>CLEANING SERVICE</v>
      </c>
      <c r="K896" s="86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6" t="str">
        <f ca="1" t="shared" ref="O896:P896" si="918">IFERROR(AVERAGEIF(M:M,M896,$K:$K)," ")</f>
        <v> </v>
      </c>
      <c r="P896" s="86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5">
        <f ca="1" t="shared" si="0"/>
        <v>6</v>
      </c>
      <c r="F897" s="68" t="str">
        <f ca="1">IF(ISBLANK(A897)," ",INDIRECT(ADDRESS(1,5+MOD(ROW()-2,COUNTA('Form Responses 1'!$1:$1)-4),,TRUE,"Form Responses 1")))</f>
        <v>Halaman [Parkir Motor ]</v>
      </c>
      <c r="G897" s="68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Halaman</v>
      </c>
      <c r="I897" s="86" t="str">
        <f ca="1" t="shared" si="856"/>
        <v>Parkir Motor </v>
      </c>
      <c r="J897" s="86" t="str">
        <f ca="1" t="shared" si="2"/>
        <v>CLEANING SERVICE</v>
      </c>
      <c r="K897" s="86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6" t="str">
        <f ca="1" t="shared" ref="O897:P897" si="919">IFERROR(AVERAGEIF(M:M,M897,$K:$K)," ")</f>
        <v> </v>
      </c>
      <c r="P897" s="86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5">
        <f ca="1" t="shared" si="0"/>
        <v>6</v>
      </c>
      <c r="F898" s="68" t="str">
        <f ca="1">IF(ISBLANK(A898)," ",INDIRECT(ADDRESS(1,5+MOD(ROW()-2,COUNTA('Form Responses 1'!$1:$1)-4),,TRUE,"Form Responses 1")))</f>
        <v>Halaman [Parkir Mobil]</v>
      </c>
      <c r="G898" s="68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Halaman</v>
      </c>
      <c r="I898" s="86" t="str">
        <f ca="1" t="shared" si="856"/>
        <v>Parkir Mobil</v>
      </c>
      <c r="J898" s="86" t="str">
        <f ca="1" t="shared" si="2"/>
        <v>CLEANING SERVICE</v>
      </c>
      <c r="K898" s="86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6" t="str">
        <f ca="1" t="shared" ref="O898:P898" si="920">IFERROR(AVERAGEIF(M:M,M898,$K:$K)," ")</f>
        <v> </v>
      </c>
      <c r="P898" s="86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5">
        <f ca="1" t="shared" si="0"/>
        <v>6</v>
      </c>
      <c r="F899" s="68" t="str">
        <f ca="1">IF(ISBLANK(A899)," ",INDIRECT(ADDRESS(1,5+MOD(ROW()-2,COUNTA('Form Responses 1'!$1:$1)-4),,TRUE,"Form Responses 1")))</f>
        <v>Halaman [Halaman depan]</v>
      </c>
      <c r="G899" s="68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Halaman</v>
      </c>
      <c r="I899" s="86" t="str">
        <f ca="1" t="shared" ref="I899:I962" si="921">MID(F899,FIND("[",F899)+1,LEN(F899)-FIND("[",F899)-1)</f>
        <v>Halaman depan</v>
      </c>
      <c r="J899" s="86" t="str">
        <f ca="1" t="shared" si="2"/>
        <v>CLEANING SERVICE</v>
      </c>
      <c r="K899" s="86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6" t="str">
        <f ca="1" t="shared" ref="O899:P899" si="922">IFERROR(AVERAGEIF(M:M,M899,$K:$K)," ")</f>
        <v> </v>
      </c>
      <c r="P899" s="86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5">
        <f ca="1" t="shared" si="0"/>
        <v>6</v>
      </c>
      <c r="F900" s="68" t="str">
        <f ca="1">IF(ISBLANK(A900)," ",INDIRECT(ADDRESS(1,5+MOD(ROW()-2,COUNTA('Form Responses 1'!$1:$1)-4),,TRUE,"Form Responses 1")))</f>
        <v>Halaman [ samping dan belakang]</v>
      </c>
      <c r="G900" s="68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Halaman</v>
      </c>
      <c r="I900" s="86" t="str">
        <f ca="1" t="shared" si="921"/>
        <v> samping dan belakang</v>
      </c>
      <c r="J900" s="86" t="str">
        <f ca="1" t="shared" si="2"/>
        <v>CLEANING SERVICE</v>
      </c>
      <c r="K900" s="86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6" t="str">
        <f ca="1" t="shared" ref="O900:P900" si="923">IFERROR(AVERAGEIF(M:M,M900,$K:$K)," ")</f>
        <v> </v>
      </c>
      <c r="P900" s="86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5">
        <f ca="1" t="shared" si="0"/>
        <v>6</v>
      </c>
      <c r="F901" s="68" t="str">
        <f ca="1">IF(ISBLANK(A901)," ",INDIRECT(ADDRESS(1,5+MOD(ROW()-2,COUNTA('Form Responses 1'!$1:$1)-4),,TRUE,"Form Responses 1")))</f>
        <v>Halaman [TPS]</v>
      </c>
      <c r="G901" s="68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Halaman</v>
      </c>
      <c r="I901" s="86" t="str">
        <f ca="1" t="shared" si="921"/>
        <v>TPS</v>
      </c>
      <c r="J901" s="86" t="str">
        <f ca="1" t="shared" si="2"/>
        <v>CLEANING SERVICE</v>
      </c>
      <c r="K901" s="86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6" t="str">
        <f ca="1" t="shared" ref="O901:P901" si="924">IFERROR(AVERAGEIF(M:M,M901,$K:$K)," ")</f>
        <v> </v>
      </c>
      <c r="P901" s="86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5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Security</v>
      </c>
      <c r="I902" s="86" t="str">
        <f ca="1" t="shared" si="921"/>
        <v>Security Functions</v>
      </c>
      <c r="J902" s="86" t="str">
        <f ca="1" t="shared" si="2"/>
        <v>SECURITY SERVICE</v>
      </c>
      <c r="K902" s="86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6" t="str">
        <f ca="1" t="shared" ref="O902:P902" si="925">IFERROR(AVERAGEIF(M:M,M902,$K:$K)," ")</f>
        <v> </v>
      </c>
      <c r="P902" s="86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5">
        <f ca="1" t="shared" si="0"/>
        <v>6</v>
      </c>
      <c r="F903" s="68" t="str">
        <f ca="1">IF(ISBLANK(A903)," ",INDIRECT(ADDRESS(1,5+MOD(ROW()-2,COUNTA('Form Responses 1'!$1:$1)-4),,TRUE,"Form Responses 1")))</f>
        <v>Driver [Driving Safety]</v>
      </c>
      <c r="G903" s="68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Driver</v>
      </c>
      <c r="I903" s="86" t="str">
        <f ca="1" t="shared" si="921"/>
        <v>Driving Safety</v>
      </c>
      <c r="J903" s="86" t="str">
        <f ca="1" t="shared" si="2"/>
        <v>LABOR SERVICE</v>
      </c>
      <c r="K903" s="86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6" t="str">
        <f ca="1" t="shared" ref="O903:P903" si="926">IFERROR(AVERAGEIF(M:M,M903,$K:$K)," ")</f>
        <v> </v>
      </c>
      <c r="P903" s="86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5">
        <f ca="1" t="shared" si="0"/>
        <v>6</v>
      </c>
      <c r="F904" s="68" t="str">
        <f ca="1">IF(ISBLANK(A904)," ",INDIRECT(ADDRESS(1,5+MOD(ROW()-2,COUNTA('Form Responses 1'!$1:$1)-4),,TRUE,"Form Responses 1")))</f>
        <v>Driver [ Attendance]</v>
      </c>
      <c r="G904" s="68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Driver</v>
      </c>
      <c r="I904" s="86" t="str">
        <f ca="1" t="shared" si="921"/>
        <v> Attendance</v>
      </c>
      <c r="J904" s="86" t="str">
        <f ca="1" t="shared" si="2"/>
        <v>LABOR SERVICE</v>
      </c>
      <c r="K904" s="86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6" t="str">
        <f ca="1" t="shared" ref="O904:P904" si="927">IFERROR(AVERAGEIF(M:M,M904,$K:$K)," ")</f>
        <v> </v>
      </c>
      <c r="P904" s="86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5">
        <f ca="1" t="shared" si="0"/>
        <v>6</v>
      </c>
      <c r="F905" s="68" t="str">
        <f ca="1">IF(ISBLANK(A905)," ",INDIRECT(ADDRESS(1,5+MOD(ROW()-2,COUNTA('Form Responses 1'!$1:$1)-4),,TRUE,"Form Responses 1")))</f>
        <v>Mess [Garasi Kendaraan R4 &amp; R2]</v>
      </c>
      <c r="G905" s="68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Mess</v>
      </c>
      <c r="I905" s="86" t="str">
        <f ca="1" t="shared" si="921"/>
        <v>Garasi Kendaraan R4 &amp; R2</v>
      </c>
      <c r="J905" s="86" t="str">
        <f ca="1" t="shared" si="2"/>
        <v>CLEANING SERVICE</v>
      </c>
      <c r="K905" s="86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6" t="str">
        <f ca="1" t="shared" ref="O905:P905" si="928">IFERROR(AVERAGEIF(M:M,M905,$K:$K)," ")</f>
        <v> </v>
      </c>
      <c r="P905" s="86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5">
        <f ca="1" t="shared" si="0"/>
        <v>6</v>
      </c>
      <c r="F906" s="68" t="str">
        <f ca="1">IF(ISBLANK(A906)," ",INDIRECT(ADDRESS(1,5+MOD(ROW()-2,COUNTA('Form Responses 1'!$1:$1)-4),,TRUE,"Form Responses 1")))</f>
        <v>Mess [Teras Depan &amp; Belakang]</v>
      </c>
      <c r="G906" s="68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Mess</v>
      </c>
      <c r="I906" s="86" t="str">
        <f ca="1" t="shared" si="921"/>
        <v>Teras Depan &amp; Belakang</v>
      </c>
      <c r="J906" s="86" t="str">
        <f ca="1" t="shared" si="2"/>
        <v>CLEANING SERVICE</v>
      </c>
      <c r="K906" s="86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6" t="str">
        <f ca="1" t="shared" ref="O906:P906" si="929">IFERROR(AVERAGEIF(M:M,M906,$K:$K)," ")</f>
        <v> </v>
      </c>
      <c r="P906" s="86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5">
        <f ca="1" t="shared" si="0"/>
        <v>6</v>
      </c>
      <c r="F907" s="68" t="str">
        <f ca="1">IF(ISBLANK(A907)," ",INDIRECT(ADDRESS(1,5+MOD(ROW()-2,COUNTA('Form Responses 1'!$1:$1)-4),,TRUE,"Form Responses 1")))</f>
        <v>Mess [Ruang Tamu Utama]</v>
      </c>
      <c r="G907" s="68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Mess</v>
      </c>
      <c r="I907" s="86" t="str">
        <f ca="1" t="shared" si="921"/>
        <v>Ruang Tamu Utama</v>
      </c>
      <c r="J907" s="86" t="str">
        <f ca="1" t="shared" si="2"/>
        <v>CLEANING SERVICE</v>
      </c>
      <c r="K907" s="86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6" t="str">
        <f ca="1" t="shared" ref="O907:P907" si="930">IFERROR(AVERAGEIF(M:M,M907,$K:$K)," ")</f>
        <v> </v>
      </c>
      <c r="P907" s="86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5">
        <f ca="1" t="shared" si="0"/>
        <v>6</v>
      </c>
      <c r="F908" s="68" t="str">
        <f ca="1">IF(ISBLANK(A908)," ",INDIRECT(ADDRESS(1,5+MOD(ROW()-2,COUNTA('Form Responses 1'!$1:$1)-4),,TRUE,"Form Responses 1")))</f>
        <v>Mess [Kamar 1.2.3&amp;4]</v>
      </c>
      <c r="G908" s="68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Mess</v>
      </c>
      <c r="I908" s="86" t="str">
        <f ca="1" t="shared" si="921"/>
        <v>Kamar 1.2.3&amp;4</v>
      </c>
      <c r="J908" s="86" t="str">
        <f ca="1" t="shared" si="2"/>
        <v>CLEANING SERVICE</v>
      </c>
      <c r="K908" s="86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6" t="str">
        <f ca="1" t="shared" ref="O908:P908" si="931">IFERROR(AVERAGEIF(M:M,M908,$K:$K)," ")</f>
        <v> </v>
      </c>
      <c r="P908" s="86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5">
        <f ca="1" t="shared" si="0"/>
        <v>6</v>
      </c>
      <c r="F909" s="68" t="str">
        <f ca="1">IF(ISBLANK(A909)," ",INDIRECT(ADDRESS(1,5+MOD(ROW()-2,COUNTA('Form Responses 1'!$1:$1)-4),,TRUE,"Form Responses 1")))</f>
        <v>Mess [Dapur]</v>
      </c>
      <c r="G909" s="68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Mess</v>
      </c>
      <c r="I909" s="86" t="str">
        <f ca="1" t="shared" si="921"/>
        <v>Dapur</v>
      </c>
      <c r="J909" s="86" t="str">
        <f ca="1" t="shared" si="2"/>
        <v>CLEANING SERVICE</v>
      </c>
      <c r="K909" s="86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6" t="str">
        <f ca="1" t="shared" ref="O909:P909" si="932">IFERROR(AVERAGEIF(M:M,M909,$K:$K)," ")</f>
        <v> </v>
      </c>
      <c r="P909" s="86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5">
        <f ca="1" t="shared" si="0"/>
        <v>6</v>
      </c>
      <c r="F910" s="68" t="str">
        <f ca="1">IF(ISBLANK(A910)," ",INDIRECT(ADDRESS(1,5+MOD(ROW()-2,COUNTA('Form Responses 1'!$1:$1)-4),,TRUE,"Form Responses 1")))</f>
        <v>Mess [Toilet Pria / Wanita]</v>
      </c>
      <c r="G910" s="68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Mess</v>
      </c>
      <c r="I910" s="86" t="str">
        <f ca="1" t="shared" si="921"/>
        <v>Toilet Pria / Wanita</v>
      </c>
      <c r="J910" s="86" t="str">
        <f ca="1" t="shared" si="2"/>
        <v>CLEANING SERVICE</v>
      </c>
      <c r="K910" s="86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6" t="str">
        <f ca="1" t="shared" ref="O910:P910" si="933">IFERROR(AVERAGEIF(M:M,M910,$K:$K)," ")</f>
        <v> </v>
      </c>
      <c r="P910" s="86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5">
        <f ca="1" t="shared" si="0"/>
        <v>6</v>
      </c>
      <c r="F911" s="68" t="str">
        <f ca="1">IF(ISBLANK(A911)," ",INDIRECT(ADDRESS(1,5+MOD(ROW()-2,COUNTA('Form Responses 1'!$1:$1)-4),,TRUE,"Form Responses 1")))</f>
        <v>Gedung Balai Arkiologi Lt.2 [Koridor]</v>
      </c>
      <c r="G911" s="68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Gedung Balai Arkiologi Lt.2</v>
      </c>
      <c r="I911" s="86" t="str">
        <f ca="1" t="shared" si="921"/>
        <v>Koridor</v>
      </c>
      <c r="J911" s="86" t="str">
        <f ca="1" t="shared" si="2"/>
        <v>CLEANING SERVICE</v>
      </c>
      <c r="K911" s="86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6" t="str">
        <f ca="1" t="shared" ref="O911:P911" si="934">IFERROR(AVERAGEIF(M:M,M911,$K:$K)," ")</f>
        <v> </v>
      </c>
      <c r="P911" s="86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5">
        <f ca="1" t="shared" si="0"/>
        <v>6</v>
      </c>
      <c r="F912" s="68" t="str">
        <f ca="1">IF(ISBLANK(A912)," ",INDIRECT(ADDRESS(1,5+MOD(ROW()-2,COUNTA('Form Responses 1'!$1:$1)-4),,TRUE,"Form Responses 1")))</f>
        <v>Gedung Balai Arkiologi Lt.2 [Meeting Room ]</v>
      </c>
      <c r="G912" s="68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Gedung Balai Arkiologi Lt.2</v>
      </c>
      <c r="I912" s="86" t="str">
        <f ca="1" t="shared" si="921"/>
        <v>Meeting Room </v>
      </c>
      <c r="J912" s="86" t="str">
        <f ca="1" t="shared" si="2"/>
        <v>CLEANING SERVICE</v>
      </c>
      <c r="K912" s="86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6" t="str">
        <f ca="1" t="shared" ref="O912:P912" si="935">IFERROR(AVERAGEIF(M:M,M912,$K:$K)," ")</f>
        <v> </v>
      </c>
      <c r="P912" s="86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5">
        <f ca="1" t="shared" si="0"/>
        <v>6</v>
      </c>
      <c r="F913" s="68" t="str">
        <f ca="1">IF(ISBLANK(A913)," ",INDIRECT(ADDRESS(1,5+MOD(ROW()-2,COUNTA('Form Responses 1'!$1:$1)-4),,TRUE,"Form Responses 1")))</f>
        <v>Gedung Balai Arkiologi Lt.2 [R. Kepala]</v>
      </c>
      <c r="G913" s="68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Gedung Balai Arkiologi Lt.2</v>
      </c>
      <c r="I913" s="86" t="str">
        <f ca="1" t="shared" si="921"/>
        <v>R. Kepala</v>
      </c>
      <c r="J913" s="86" t="str">
        <f ca="1" t="shared" si="2"/>
        <v>CLEANING SERVICE</v>
      </c>
      <c r="K913" s="86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6" t="str">
        <f ca="1" t="shared" ref="O913:P913" si="936">IFERROR(AVERAGEIF(M:M,M913,$K:$K)," ")</f>
        <v> </v>
      </c>
      <c r="P913" s="86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5">
        <f ca="1" t="shared" si="0"/>
        <v>6</v>
      </c>
      <c r="F914" s="68" t="str">
        <f ca="1">IF(ISBLANK(A914)," ",INDIRECT(ADDRESS(1,5+MOD(ROW()-2,COUNTA('Form Responses 1'!$1:$1)-4),,TRUE,"Form Responses 1")))</f>
        <v>Gedung Balai Arkiologi Lt.2 [R. 1-5]</v>
      </c>
      <c r="G914" s="68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Gedung Balai Arkiologi Lt.2</v>
      </c>
      <c r="I914" s="86" t="str">
        <f ca="1" t="shared" si="921"/>
        <v>R. 1-5</v>
      </c>
      <c r="J914" s="86" t="str">
        <f ca="1" t="shared" si="2"/>
        <v>CLEANING SERVICE</v>
      </c>
      <c r="K914" s="86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6" t="str">
        <f ca="1" t="shared" ref="O914:P914" si="937">IFERROR(AVERAGEIF(M:M,M914,$K:$K)," ")</f>
        <v> </v>
      </c>
      <c r="P914" s="86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5">
        <f ca="1" t="shared" si="0"/>
        <v>6</v>
      </c>
      <c r="F915" s="68" t="str">
        <f ca="1">IF(ISBLANK(A915)," ",INDIRECT(ADDRESS(1,5+MOD(ROW()-2,COUNTA('Form Responses 1'!$1:$1)-4),,TRUE,"Form Responses 1")))</f>
        <v>Gedung Balai Arkiologi Lt.2 [Tangga Penghubung LT1-2]</v>
      </c>
      <c r="G915" s="68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Gedung Balai Arkiologi Lt.2</v>
      </c>
      <c r="I915" s="86" t="str">
        <f ca="1" t="shared" si="921"/>
        <v>Tangga Penghubung LT1-2</v>
      </c>
      <c r="J915" s="86" t="str">
        <f ca="1" t="shared" si="2"/>
        <v>CLEANING SERVICE</v>
      </c>
      <c r="K915" s="86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6" t="str">
        <f ca="1" t="shared" ref="O915:P915" si="938">IFERROR(AVERAGEIF(M:M,M915,$K:$K)," ")</f>
        <v> </v>
      </c>
      <c r="P915" s="86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5">
        <f ca="1" t="shared" si="0"/>
        <v>6</v>
      </c>
      <c r="F916" s="68" t="str">
        <f ca="1">IF(ISBLANK(A916)," ",INDIRECT(ADDRESS(1,5+MOD(ROW()-2,COUNTA('Form Responses 1'!$1:$1)-4),,TRUE,"Form Responses 1")))</f>
        <v>Gedung Balai Arkiologi Lt.2 [Toilet Pria / Wanita &amp; Disabilitas]</v>
      </c>
      <c r="G916" s="68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Gedung Balai Arkiologi Lt.2</v>
      </c>
      <c r="I916" s="86" t="str">
        <f ca="1" t="shared" si="921"/>
        <v>Toilet Pria / Wanita &amp; Disabilitas</v>
      </c>
      <c r="J916" s="86" t="str">
        <f ca="1" t="shared" si="2"/>
        <v>CLEANING SERVICE</v>
      </c>
      <c r="K916" s="86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6" t="str">
        <f ca="1" t="shared" ref="O916:P916" si="939">IFERROR(AVERAGEIF(M:M,M916,$K:$K)," ")</f>
        <v> </v>
      </c>
      <c r="P916" s="86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5">
        <f ca="1" t="shared" si="0"/>
        <v>6</v>
      </c>
      <c r="F917" s="68" t="str">
        <f ca="1">IF(ISBLANK(A917)," ",INDIRECT(ADDRESS(1,5+MOD(ROW()-2,COUNTA('Form Responses 1'!$1:$1)-4),,TRUE,"Form Responses 1")))</f>
        <v>Gedung Balai Arkiologi Lt.1 [Lobby Utama]</v>
      </c>
      <c r="G917" s="68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Gedung Balai Arkiologi Lt.1</v>
      </c>
      <c r="I917" s="86" t="str">
        <f ca="1" t="shared" si="921"/>
        <v>Lobby Utama</v>
      </c>
      <c r="J917" s="86" t="str">
        <f ca="1" t="shared" si="2"/>
        <v>CLEANING SERVICE</v>
      </c>
      <c r="K917" s="86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6" t="str">
        <f ca="1" t="shared" ref="O917:P917" si="940">IFERROR(AVERAGEIF(M:M,M917,$K:$K)," ")</f>
        <v> </v>
      </c>
      <c r="P917" s="86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5">
        <f ca="1" t="shared" si="0"/>
        <v>6</v>
      </c>
      <c r="F918" s="68" t="str">
        <f ca="1">IF(ISBLANK(A918)," ",INDIRECT(ADDRESS(1,5+MOD(ROW()-2,COUNTA('Form Responses 1'!$1:$1)-4),,TRUE,"Form Responses 1")))</f>
        <v>Gedung Balai Arkiologi Lt.1 [Koridor]</v>
      </c>
      <c r="G918" s="68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Gedung Balai Arkiologi Lt.1</v>
      </c>
      <c r="I918" s="86" t="str">
        <f ca="1" t="shared" si="921"/>
        <v>Koridor</v>
      </c>
      <c r="J918" s="86" t="str">
        <f ca="1" t="shared" si="2"/>
        <v>CLEANING SERVICE</v>
      </c>
      <c r="K918" s="86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6" t="str">
        <f ca="1" t="shared" ref="O918:P918" si="941">IFERROR(AVERAGEIF(M:M,M918,$K:$K)," ")</f>
        <v> </v>
      </c>
      <c r="P918" s="86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5">
        <f ca="1" t="shared" si="0"/>
        <v>6</v>
      </c>
      <c r="F919" s="68" t="str">
        <f ca="1">IF(ISBLANK(A919)," ",INDIRECT(ADDRESS(1,5+MOD(ROW()-2,COUNTA('Form Responses 1'!$1:$1)-4),,TRUE,"Form Responses 1")))</f>
        <v>Gedung Balai Arkiologi Lt.1 [Meeting Room ]</v>
      </c>
      <c r="G919" s="68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Gedung Balai Arkiologi Lt.1</v>
      </c>
      <c r="I919" s="86" t="str">
        <f ca="1" t="shared" si="921"/>
        <v>Meeting Room </v>
      </c>
      <c r="J919" s="86" t="str">
        <f ca="1" t="shared" si="2"/>
        <v>CLEANING SERVICE</v>
      </c>
      <c r="K919" s="86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6" t="str">
        <f ca="1" t="shared" ref="O919:P919" si="942">IFERROR(AVERAGEIF(M:M,M919,$K:$K)," ")</f>
        <v> </v>
      </c>
      <c r="P919" s="86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5">
        <f ca="1" t="shared" si="0"/>
        <v>6</v>
      </c>
      <c r="F920" s="68" t="str">
        <f ca="1">IF(ISBLANK(A920)," ",INDIRECT(ADDRESS(1,5+MOD(ROW()-2,COUNTA('Form Responses 1'!$1:$1)-4),,TRUE,"Form Responses 1")))</f>
        <v>Gedung Balai Arkiologi Lt.1 [R. Staf TU]</v>
      </c>
      <c r="G920" s="68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Gedung Balai Arkiologi Lt.1</v>
      </c>
      <c r="I920" s="86" t="str">
        <f ca="1" t="shared" si="921"/>
        <v>R. Staf TU</v>
      </c>
      <c r="J920" s="86" t="str">
        <f ca="1" t="shared" si="2"/>
        <v>CLEANING SERVICE</v>
      </c>
      <c r="K920" s="86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6" t="str">
        <f ca="1" t="shared" ref="O920:P920" si="943">IFERROR(AVERAGEIF(M:M,M920,$K:$K)," ")</f>
        <v> </v>
      </c>
      <c r="P920" s="86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5">
        <f ca="1" t="shared" si="0"/>
        <v>6</v>
      </c>
      <c r="F921" s="68" t="str">
        <f ca="1">IF(ISBLANK(A921)," ",INDIRECT(ADDRESS(1,5+MOD(ROW()-2,COUNTA('Form Responses 1'!$1:$1)-4),,TRUE,"Form Responses 1")))</f>
        <v>Gedung Balai Arkiologi Lt.1 [R. Kasubag TU]</v>
      </c>
      <c r="G921" s="68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Gedung Balai Arkiologi Lt.1</v>
      </c>
      <c r="I921" s="86" t="str">
        <f ca="1" t="shared" si="921"/>
        <v>R. Kasubag TU</v>
      </c>
      <c r="J921" s="86" t="str">
        <f ca="1" t="shared" si="2"/>
        <v>CLEANING SERVICE</v>
      </c>
      <c r="K921" s="86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6" t="str">
        <f ca="1" t="shared" ref="O921:P921" si="944">IFERROR(AVERAGEIF(M:M,M921,$K:$K)," ")</f>
        <v> </v>
      </c>
      <c r="P921" s="86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5">
        <f ca="1" t="shared" si="0"/>
        <v>6</v>
      </c>
      <c r="F922" s="68" t="str">
        <f ca="1">IF(ISBLANK(A922)," ",INDIRECT(ADDRESS(1,5+MOD(ROW()-2,COUNTA('Form Responses 1'!$1:$1)-4),,TRUE,"Form Responses 1")))</f>
        <v>Gedung Balai Arkiologi Lt.1 [R. Arsib]</v>
      </c>
      <c r="G922" s="68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Gedung Balai Arkiologi Lt.1</v>
      </c>
      <c r="I922" s="86" t="str">
        <f ca="1" t="shared" si="921"/>
        <v>R. Arsib</v>
      </c>
      <c r="J922" s="86" t="str">
        <f ca="1" t="shared" si="2"/>
        <v>CLEANING SERVICE</v>
      </c>
      <c r="K922" s="86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6" t="str">
        <f ca="1" t="shared" ref="O922:P922" si="945">IFERROR(AVERAGEIF(M:M,M922,$K:$K)," ")</f>
        <v> </v>
      </c>
      <c r="P922" s="86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5">
        <f ca="1" t="shared" si="0"/>
        <v>6</v>
      </c>
      <c r="F923" s="68" t="str">
        <f ca="1">IF(ISBLANK(A923)," ",INDIRECT(ADDRESS(1,5+MOD(ROW()-2,COUNTA('Form Responses 1'!$1:$1)-4),,TRUE,"Form Responses 1")))</f>
        <v>Gedung Balai Arkiologi Lt.1 [R. Arsib Keuangan]</v>
      </c>
      <c r="G923" s="68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Gedung Balai Arkiologi Lt.1</v>
      </c>
      <c r="I923" s="86" t="str">
        <f ca="1" t="shared" si="921"/>
        <v>R. Arsib Keuangan</v>
      </c>
      <c r="J923" s="86" t="str">
        <f ca="1" t="shared" si="2"/>
        <v>CLEANING SERVICE</v>
      </c>
      <c r="K923" s="86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6" t="str">
        <f ca="1" t="shared" ref="O923:P923" si="946">IFERROR(AVERAGEIF(M:M,M923,$K:$K)," ")</f>
        <v> </v>
      </c>
      <c r="P923" s="86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5">
        <f ca="1" t="shared" si="0"/>
        <v>6</v>
      </c>
      <c r="F924" s="68" t="str">
        <f ca="1">IF(ISBLANK(A924)," ",INDIRECT(ADDRESS(1,5+MOD(ROW()-2,COUNTA('Form Responses 1'!$1:$1)-4),,TRUE,"Form Responses 1")))</f>
        <v>Gedung Balai Arkiologi Lt.1 [R. Bendahara]</v>
      </c>
      <c r="G924" s="68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Gedung Balai Arkiologi Lt.1</v>
      </c>
      <c r="I924" s="86" t="str">
        <f ca="1" t="shared" si="921"/>
        <v>R. Bendahara</v>
      </c>
      <c r="J924" s="86" t="str">
        <f ca="1" t="shared" si="2"/>
        <v>CLEANING SERVICE</v>
      </c>
      <c r="K924" s="86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6" t="str">
        <f ca="1" t="shared" ref="O924:P924" si="947">IFERROR(AVERAGEIF(M:M,M924,$K:$K)," ")</f>
        <v> </v>
      </c>
      <c r="P924" s="86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5">
        <f ca="1" t="shared" si="0"/>
        <v>6</v>
      </c>
      <c r="F925" s="68" t="str">
        <f ca="1">IF(ISBLANK(A925)," ",INDIRECT(ADDRESS(1,5+MOD(ROW()-2,COUNTA('Form Responses 1'!$1:$1)-4),,TRUE,"Form Responses 1")))</f>
        <v>Gedung Balai Arkiologi Lt.1 [R. Perpustakaan]</v>
      </c>
      <c r="G925" s="68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Gedung Balai Arkiologi Lt.1</v>
      </c>
      <c r="I925" s="86" t="str">
        <f ca="1" t="shared" si="921"/>
        <v>R. Perpustakaan</v>
      </c>
      <c r="J925" s="86" t="str">
        <f ca="1" t="shared" si="2"/>
        <v>CLEANING SERVICE</v>
      </c>
      <c r="K925" s="86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6" t="str">
        <f ca="1" t="shared" ref="O925:P925" si="948">IFERROR(AVERAGEIF(M:M,M925,$K:$K)," ")</f>
        <v> </v>
      </c>
      <c r="P925" s="86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5">
        <f ca="1" t="shared" si="0"/>
        <v>6</v>
      </c>
      <c r="F926" s="68" t="str">
        <f ca="1">IF(ISBLANK(A926)," ",INDIRECT(ADDRESS(1,5+MOD(ROW()-2,COUNTA('Form Responses 1'!$1:$1)-4),,TRUE,"Form Responses 1")))</f>
        <v>Gedung Balai Arkiologi Lt.1 [R. Laktasi &amp; Daicare]</v>
      </c>
      <c r="G926" s="68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Gedung Balai Arkiologi Lt.1</v>
      </c>
      <c r="I926" s="86" t="str">
        <f ca="1" t="shared" si="921"/>
        <v>R. Laktasi &amp; Daicare</v>
      </c>
      <c r="J926" s="86" t="str">
        <f ca="1" t="shared" si="2"/>
        <v>CLEANING SERVICE</v>
      </c>
      <c r="K926" s="86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6" t="str">
        <f ca="1" t="shared" ref="O926:P926" si="949">IFERROR(AVERAGEIF(M:M,M926,$K:$K)," ")</f>
        <v> </v>
      </c>
      <c r="P926" s="86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5">
        <f ca="1" t="shared" si="0"/>
        <v>6</v>
      </c>
      <c r="F927" s="68" t="str">
        <f ca="1">IF(ISBLANK(A927)," ",INDIRECT(ADDRESS(1,5+MOD(ROW()-2,COUNTA('Form Responses 1'!$1:$1)-4),,TRUE,"Form Responses 1")))</f>
        <v>Gedung Balai Arkiologi Lt.1 [R. Artepak]</v>
      </c>
      <c r="G927" s="68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Gedung Balai Arkiologi Lt.1</v>
      </c>
      <c r="I927" s="86" t="str">
        <f ca="1" t="shared" si="921"/>
        <v>R. Artepak</v>
      </c>
      <c r="J927" s="86" t="str">
        <f ca="1" t="shared" si="2"/>
        <v>CLEANING SERVICE</v>
      </c>
      <c r="K927" s="86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6" t="str">
        <f ca="1" t="shared" ref="O927:P927" si="950">IFERROR(AVERAGEIF(M:M,M927,$K:$K)," ")</f>
        <v> </v>
      </c>
      <c r="P927" s="86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5">
        <f ca="1" t="shared" si="0"/>
        <v>6</v>
      </c>
      <c r="F928" s="68" t="str">
        <f ca="1">IF(ISBLANK(A928)," ",INDIRECT(ADDRESS(1,5+MOD(ROW()-2,COUNTA('Form Responses 1'!$1:$1)-4),,TRUE,"Form Responses 1")))</f>
        <v>Gedung Balai Arkiologi Lt.1 [R. Lap / Analis]</v>
      </c>
      <c r="G928" s="68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Gedung Balai Arkiologi Lt.1</v>
      </c>
      <c r="I928" s="86" t="str">
        <f ca="1" t="shared" si="921"/>
        <v>R. Lap / Analis</v>
      </c>
      <c r="J928" s="86" t="str">
        <f ca="1" t="shared" si="2"/>
        <v>CLEANING SERVICE</v>
      </c>
      <c r="K928" s="86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6" t="str">
        <f ca="1" t="shared" ref="O928:P928" si="951">IFERROR(AVERAGEIF(M:M,M928,$K:$K)," ")</f>
        <v> </v>
      </c>
      <c r="P928" s="86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5">
        <f ca="1" t="shared" si="0"/>
        <v>6</v>
      </c>
      <c r="F929" s="68" t="str">
        <f ca="1">IF(ISBLANK(A929)," ",INDIRECT(ADDRESS(1,5+MOD(ROW()-2,COUNTA('Form Responses 1'!$1:$1)-4),,TRUE,"Form Responses 1")))</f>
        <v>Gedung Balai Arkiologi Lt.1 [Mushollah]</v>
      </c>
      <c r="G929" s="68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Gedung Balai Arkiologi Lt.1</v>
      </c>
      <c r="I929" s="86" t="str">
        <f ca="1" t="shared" si="921"/>
        <v>Mushollah</v>
      </c>
      <c r="J929" s="86" t="str">
        <f ca="1" t="shared" si="2"/>
        <v>CLEANING SERVICE</v>
      </c>
      <c r="K929" s="86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6" t="str">
        <f ca="1" t="shared" ref="O929:P929" si="952">IFERROR(AVERAGEIF(M:M,M929,$K:$K)," ")</f>
        <v> </v>
      </c>
      <c r="P929" s="86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5">
        <f ca="1" t="shared" si="0"/>
        <v>6</v>
      </c>
      <c r="F930" s="68" t="str">
        <f ca="1">IF(ISBLANK(A930)," ",INDIRECT(ADDRESS(1,5+MOD(ROW()-2,COUNTA('Form Responses 1'!$1:$1)-4),,TRUE,"Form Responses 1")))</f>
        <v>Gedung Balai Arkiologi Lt.1 [Pantry]</v>
      </c>
      <c r="G930" s="68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Gedung Balai Arkiologi Lt.1</v>
      </c>
      <c r="I930" s="86" t="str">
        <f ca="1" t="shared" si="921"/>
        <v>Pantry</v>
      </c>
      <c r="J930" s="86" t="str">
        <f ca="1" t="shared" si="2"/>
        <v>CLEANING SERVICE</v>
      </c>
      <c r="K930" s="86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6" t="str">
        <f ca="1" t="shared" ref="O930:P930" si="953">IFERROR(AVERAGEIF(M:M,M930,$K:$K)," ")</f>
        <v> </v>
      </c>
      <c r="P930" s="86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5">
        <f ca="1" t="shared" si="0"/>
        <v>6</v>
      </c>
      <c r="F931" s="68" t="str">
        <f ca="1">IF(ISBLANK(A931)," ",INDIRECT(ADDRESS(1,5+MOD(ROW()-2,COUNTA('Form Responses 1'!$1:$1)-4),,TRUE,"Form Responses 1")))</f>
        <v>Gedung Balai Arkiologi Lt.1 [Toilet Pria / Wanita &amp; Disabilitas]</v>
      </c>
      <c r="G931" s="68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Gedung Balai Arkiologi Lt.1</v>
      </c>
      <c r="I931" s="86" t="str">
        <f ca="1" t="shared" si="921"/>
        <v>Toilet Pria / Wanita &amp; Disabilitas</v>
      </c>
      <c r="J931" s="86" t="str">
        <f ca="1" t="shared" si="2"/>
        <v>CLEANING SERVICE</v>
      </c>
      <c r="K931" s="86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6" t="str">
        <f ca="1" t="shared" ref="O931:P931" si="954">IFERROR(AVERAGEIF(M:M,M931,$K:$K)," ")</f>
        <v> </v>
      </c>
      <c r="P931" s="86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5">
        <f ca="1" t="shared" si="0"/>
        <v>6</v>
      </c>
      <c r="F932" s="68" t="str">
        <f ca="1">IF(ISBLANK(A932)," ",INDIRECT(ADDRESS(1,5+MOD(ROW()-2,COUNTA('Form Responses 1'!$1:$1)-4),,TRUE,"Form Responses 1")))</f>
        <v>Halaman [Taman ]</v>
      </c>
      <c r="G932" s="68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Halaman</v>
      </c>
      <c r="I932" s="86" t="str">
        <f ca="1" t="shared" si="921"/>
        <v>Taman </v>
      </c>
      <c r="J932" s="86" t="str">
        <f ca="1" t="shared" si="2"/>
        <v>CLEANING SERVICE</v>
      </c>
      <c r="K932" s="86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6" t="str">
        <f ca="1" t="shared" ref="O932:P932" si="955">IFERROR(AVERAGEIF(M:M,M932,$K:$K)," ")</f>
        <v> </v>
      </c>
      <c r="P932" s="86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5">
        <f ca="1" t="shared" si="0"/>
        <v>6</v>
      </c>
      <c r="F933" s="68" t="str">
        <f ca="1">IF(ISBLANK(A933)," ",INDIRECT(ADDRESS(1,5+MOD(ROW()-2,COUNTA('Form Responses 1'!$1:$1)-4),,TRUE,"Form Responses 1")))</f>
        <v>Halaman [Parkir Motor ]</v>
      </c>
      <c r="G933" s="68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Halaman</v>
      </c>
      <c r="I933" s="86" t="str">
        <f ca="1" t="shared" si="921"/>
        <v>Parkir Motor </v>
      </c>
      <c r="J933" s="86" t="str">
        <f ca="1" t="shared" si="2"/>
        <v>CLEANING SERVICE</v>
      </c>
      <c r="K933" s="86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6" t="str">
        <f ca="1" t="shared" ref="O933:P933" si="956">IFERROR(AVERAGEIF(M:M,M933,$K:$K)," ")</f>
        <v> </v>
      </c>
      <c r="P933" s="86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5">
        <f ca="1" t="shared" si="0"/>
        <v>6</v>
      </c>
      <c r="F934" s="68" t="str">
        <f ca="1">IF(ISBLANK(A934)," ",INDIRECT(ADDRESS(1,5+MOD(ROW()-2,COUNTA('Form Responses 1'!$1:$1)-4),,TRUE,"Form Responses 1")))</f>
        <v>Halaman [Parkir Mobil]</v>
      </c>
      <c r="G934" s="68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Halaman</v>
      </c>
      <c r="I934" s="86" t="str">
        <f ca="1" t="shared" si="921"/>
        <v>Parkir Mobil</v>
      </c>
      <c r="J934" s="86" t="str">
        <f ca="1" t="shared" si="2"/>
        <v>CLEANING SERVICE</v>
      </c>
      <c r="K934" s="86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6" t="str">
        <f ca="1" t="shared" ref="O934:P934" si="957">IFERROR(AVERAGEIF(M:M,M934,$K:$K)," ")</f>
        <v> </v>
      </c>
      <c r="P934" s="86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5">
        <f ca="1" t="shared" si="0"/>
        <v>6</v>
      </c>
      <c r="F935" s="68" t="str">
        <f ca="1">IF(ISBLANK(A935)," ",INDIRECT(ADDRESS(1,5+MOD(ROW()-2,COUNTA('Form Responses 1'!$1:$1)-4),,TRUE,"Form Responses 1")))</f>
        <v>Halaman [Halaman depan]</v>
      </c>
      <c r="G935" s="68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Halaman</v>
      </c>
      <c r="I935" s="86" t="str">
        <f ca="1" t="shared" si="921"/>
        <v>Halaman depan</v>
      </c>
      <c r="J935" s="86" t="str">
        <f ca="1" t="shared" si="2"/>
        <v>CLEANING SERVICE</v>
      </c>
      <c r="K935" s="86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6" t="str">
        <f ca="1" t="shared" ref="O935:P935" si="958">IFERROR(AVERAGEIF(M:M,M935,$K:$K)," ")</f>
        <v> </v>
      </c>
      <c r="P935" s="86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5">
        <f ca="1" t="shared" si="0"/>
        <v>6</v>
      </c>
      <c r="F936" s="68" t="str">
        <f ca="1">IF(ISBLANK(A936)," ",INDIRECT(ADDRESS(1,5+MOD(ROW()-2,COUNTA('Form Responses 1'!$1:$1)-4),,TRUE,"Form Responses 1")))</f>
        <v>Halaman [ samping dan belakang]</v>
      </c>
      <c r="G936" s="68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Halaman</v>
      </c>
      <c r="I936" s="86" t="str">
        <f ca="1" t="shared" si="921"/>
        <v> samping dan belakang</v>
      </c>
      <c r="J936" s="86" t="str">
        <f ca="1" t="shared" si="2"/>
        <v>CLEANING SERVICE</v>
      </c>
      <c r="K936" s="86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6" t="str">
        <f ca="1" t="shared" ref="O936:P936" si="959">IFERROR(AVERAGEIF(M:M,M936,$K:$K)," ")</f>
        <v> </v>
      </c>
      <c r="P936" s="86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5">
        <f ca="1" t="shared" si="0"/>
        <v>6</v>
      </c>
      <c r="F937" s="68" t="str">
        <f ca="1">IF(ISBLANK(A937)," ",INDIRECT(ADDRESS(1,5+MOD(ROW()-2,COUNTA('Form Responses 1'!$1:$1)-4),,TRUE,"Form Responses 1")))</f>
        <v>Halaman [TPS]</v>
      </c>
      <c r="G937" s="68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Halaman</v>
      </c>
      <c r="I937" s="86" t="str">
        <f ca="1" t="shared" si="921"/>
        <v>TPS</v>
      </c>
      <c r="J937" s="86" t="str">
        <f ca="1" t="shared" si="2"/>
        <v>CLEANING SERVICE</v>
      </c>
      <c r="K937" s="86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6" t="str">
        <f ca="1" t="shared" ref="O937:P937" si="960">IFERROR(AVERAGEIF(M:M,M937,$K:$K)," ")</f>
        <v> </v>
      </c>
      <c r="P937" s="86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5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Security</v>
      </c>
      <c r="I938" s="86" t="str">
        <f ca="1" t="shared" si="921"/>
        <v>Security Functions</v>
      </c>
      <c r="J938" s="86" t="str">
        <f ca="1" t="shared" si="2"/>
        <v>SECURITY SERVICE</v>
      </c>
      <c r="K938" s="86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6" t="str">
        <f ca="1" t="shared" ref="O938:P938" si="961">IFERROR(AVERAGEIF(M:M,M938,$K:$K)," ")</f>
        <v> </v>
      </c>
      <c r="P938" s="86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5">
        <f ca="1" t="shared" si="0"/>
        <v>6</v>
      </c>
      <c r="F939" s="68" t="str">
        <f ca="1">IF(ISBLANK(A939)," ",INDIRECT(ADDRESS(1,5+MOD(ROW()-2,COUNTA('Form Responses 1'!$1:$1)-4),,TRUE,"Form Responses 1")))</f>
        <v>Driver [Driving Safety]</v>
      </c>
      <c r="G939" s="68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Driver</v>
      </c>
      <c r="I939" s="86" t="str">
        <f ca="1" t="shared" si="921"/>
        <v>Driving Safety</v>
      </c>
      <c r="J939" s="86" t="str">
        <f ca="1" t="shared" si="2"/>
        <v>LABOR SERVICE</v>
      </c>
      <c r="K939" s="86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6" t="str">
        <f ca="1" t="shared" ref="O939:P939" si="962">IFERROR(AVERAGEIF(M:M,M939,$K:$K)," ")</f>
        <v> </v>
      </c>
      <c r="P939" s="86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5">
        <f ca="1" t="shared" si="0"/>
        <v>6</v>
      </c>
      <c r="F940" s="68" t="str">
        <f ca="1">IF(ISBLANK(A940)," ",INDIRECT(ADDRESS(1,5+MOD(ROW()-2,COUNTA('Form Responses 1'!$1:$1)-4),,TRUE,"Form Responses 1")))</f>
        <v>Driver [ Attendance]</v>
      </c>
      <c r="G940" s="68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Driver</v>
      </c>
      <c r="I940" s="86" t="str">
        <f ca="1" t="shared" si="921"/>
        <v> Attendance</v>
      </c>
      <c r="J940" s="86" t="str">
        <f ca="1" t="shared" si="2"/>
        <v>LABOR SERVICE</v>
      </c>
      <c r="K940" s="86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6" t="str">
        <f ca="1" t="shared" ref="O940:P940" si="963">IFERROR(AVERAGEIF(M:M,M940,$K:$K)," ")</f>
        <v> </v>
      </c>
      <c r="P940" s="86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5">
        <f ca="1" t="shared" si="0"/>
        <v>6</v>
      </c>
      <c r="F941" s="68" t="str">
        <f ca="1">IF(ISBLANK(A941)," ",INDIRECT(ADDRESS(1,5+MOD(ROW()-2,COUNTA('Form Responses 1'!$1:$1)-4),,TRUE,"Form Responses 1")))</f>
        <v>Mess [Garasi Kendaraan R4 &amp; R2]</v>
      </c>
      <c r="G941" s="68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Mess</v>
      </c>
      <c r="I941" s="86" t="str">
        <f ca="1" t="shared" si="921"/>
        <v>Garasi Kendaraan R4 &amp; R2</v>
      </c>
      <c r="J941" s="86" t="str">
        <f ca="1" t="shared" si="2"/>
        <v>CLEANING SERVICE</v>
      </c>
      <c r="K941" s="86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6" t="str">
        <f ca="1" t="shared" ref="O941:P941" si="964">IFERROR(AVERAGEIF(M:M,M941,$K:$K)," ")</f>
        <v> </v>
      </c>
      <c r="P941" s="86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5">
        <f ca="1" t="shared" si="0"/>
        <v>6</v>
      </c>
      <c r="F942" s="68" t="str">
        <f ca="1">IF(ISBLANK(A942)," ",INDIRECT(ADDRESS(1,5+MOD(ROW()-2,COUNTA('Form Responses 1'!$1:$1)-4),,TRUE,"Form Responses 1")))</f>
        <v>Mess [Teras Depan &amp; Belakang]</v>
      </c>
      <c r="G942" s="68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Mess</v>
      </c>
      <c r="I942" s="86" t="str">
        <f ca="1" t="shared" si="921"/>
        <v>Teras Depan &amp; Belakang</v>
      </c>
      <c r="J942" s="86" t="str">
        <f ca="1" t="shared" si="2"/>
        <v>CLEANING SERVICE</v>
      </c>
      <c r="K942" s="86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6" t="str">
        <f ca="1" t="shared" ref="O942:P942" si="965">IFERROR(AVERAGEIF(M:M,M942,$K:$K)," ")</f>
        <v> </v>
      </c>
      <c r="P942" s="86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5">
        <f ca="1" t="shared" si="0"/>
        <v>6</v>
      </c>
      <c r="F943" s="68" t="str">
        <f ca="1">IF(ISBLANK(A943)," ",INDIRECT(ADDRESS(1,5+MOD(ROW()-2,COUNTA('Form Responses 1'!$1:$1)-4),,TRUE,"Form Responses 1")))</f>
        <v>Mess [Ruang Tamu Utama]</v>
      </c>
      <c r="G943" s="68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Mess</v>
      </c>
      <c r="I943" s="86" t="str">
        <f ca="1" t="shared" si="921"/>
        <v>Ruang Tamu Utama</v>
      </c>
      <c r="J943" s="86" t="str">
        <f ca="1" t="shared" si="2"/>
        <v>CLEANING SERVICE</v>
      </c>
      <c r="K943" s="86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6" t="str">
        <f ca="1" t="shared" ref="O943:P943" si="966">IFERROR(AVERAGEIF(M:M,M943,$K:$K)," ")</f>
        <v> </v>
      </c>
      <c r="P943" s="86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5">
        <f ca="1" t="shared" si="0"/>
        <v>6</v>
      </c>
      <c r="F944" s="68" t="str">
        <f ca="1">IF(ISBLANK(A944)," ",INDIRECT(ADDRESS(1,5+MOD(ROW()-2,COUNTA('Form Responses 1'!$1:$1)-4),,TRUE,"Form Responses 1")))</f>
        <v>Mess [Kamar 1.2.3&amp;4]</v>
      </c>
      <c r="G944" s="68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Mess</v>
      </c>
      <c r="I944" s="86" t="str">
        <f ca="1" t="shared" si="921"/>
        <v>Kamar 1.2.3&amp;4</v>
      </c>
      <c r="J944" s="86" t="str">
        <f ca="1" t="shared" si="2"/>
        <v>CLEANING SERVICE</v>
      </c>
      <c r="K944" s="86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6" t="str">
        <f ca="1" t="shared" ref="O944:P944" si="967">IFERROR(AVERAGEIF(M:M,M944,$K:$K)," ")</f>
        <v> </v>
      </c>
      <c r="P944" s="86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5">
        <f ca="1" t="shared" si="0"/>
        <v>6</v>
      </c>
      <c r="F945" s="68" t="str">
        <f ca="1">IF(ISBLANK(A945)," ",INDIRECT(ADDRESS(1,5+MOD(ROW()-2,COUNTA('Form Responses 1'!$1:$1)-4),,TRUE,"Form Responses 1")))</f>
        <v>Mess [Dapur]</v>
      </c>
      <c r="G945" s="68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Mess</v>
      </c>
      <c r="I945" s="86" t="str">
        <f ca="1" t="shared" si="921"/>
        <v>Dapur</v>
      </c>
      <c r="J945" s="86" t="str">
        <f ca="1" t="shared" si="2"/>
        <v>CLEANING SERVICE</v>
      </c>
      <c r="K945" s="86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6" t="str">
        <f ca="1" t="shared" ref="O945:P945" si="968">IFERROR(AVERAGEIF(M:M,M945,$K:$K)," ")</f>
        <v> </v>
      </c>
      <c r="P945" s="86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5">
        <f ca="1" t="shared" si="0"/>
        <v>6</v>
      </c>
      <c r="F946" s="68" t="str">
        <f ca="1">IF(ISBLANK(A946)," ",INDIRECT(ADDRESS(1,5+MOD(ROW()-2,COUNTA('Form Responses 1'!$1:$1)-4),,TRUE,"Form Responses 1")))</f>
        <v>Mess [Toilet Pria / Wanita]</v>
      </c>
      <c r="G946" s="68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Mess</v>
      </c>
      <c r="I946" s="86" t="str">
        <f ca="1" t="shared" si="921"/>
        <v>Toilet Pria / Wanita</v>
      </c>
      <c r="J946" s="86" t="str">
        <f ca="1" t="shared" si="2"/>
        <v>CLEANING SERVICE</v>
      </c>
      <c r="K946" s="86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6" t="str">
        <f ca="1" t="shared" ref="O946:P946" si="969">IFERROR(AVERAGEIF(M:M,M946,$K:$K)," ")</f>
        <v> </v>
      </c>
      <c r="P946" s="86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5">
        <f ca="1" t="shared" si="0"/>
        <v>6</v>
      </c>
      <c r="F947" s="68" t="str">
        <f ca="1">IF(ISBLANK(A947)," ",INDIRECT(ADDRESS(1,5+MOD(ROW()-2,COUNTA('Form Responses 1'!$1:$1)-4),,TRUE,"Form Responses 1")))</f>
        <v>Gedung Balai Arkiologi Lt.2 [Koridor]</v>
      </c>
      <c r="G947" s="68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Gedung Balai Arkiologi Lt.2</v>
      </c>
      <c r="I947" s="86" t="str">
        <f ca="1" t="shared" si="921"/>
        <v>Koridor</v>
      </c>
      <c r="J947" s="86" t="str">
        <f ca="1" t="shared" si="2"/>
        <v>CLEANING SERVICE</v>
      </c>
      <c r="K947" s="86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6" t="str">
        <f ca="1" t="shared" ref="O947:P947" si="970">IFERROR(AVERAGEIF(M:M,M947,$K:$K)," ")</f>
        <v> </v>
      </c>
      <c r="P947" s="86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5">
        <f ca="1" t="shared" si="0"/>
        <v>6</v>
      </c>
      <c r="F948" s="68" t="str">
        <f ca="1">IF(ISBLANK(A948)," ",INDIRECT(ADDRESS(1,5+MOD(ROW()-2,COUNTA('Form Responses 1'!$1:$1)-4),,TRUE,"Form Responses 1")))</f>
        <v>Gedung Balai Arkiologi Lt.2 [Meeting Room ]</v>
      </c>
      <c r="G948" s="68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Gedung Balai Arkiologi Lt.2</v>
      </c>
      <c r="I948" s="86" t="str">
        <f ca="1" t="shared" si="921"/>
        <v>Meeting Room </v>
      </c>
      <c r="J948" s="86" t="str">
        <f ca="1" t="shared" si="2"/>
        <v>CLEANING SERVICE</v>
      </c>
      <c r="K948" s="86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6" t="str">
        <f ca="1" t="shared" ref="O948:P948" si="971">IFERROR(AVERAGEIF(M:M,M948,$K:$K)," ")</f>
        <v> </v>
      </c>
      <c r="P948" s="86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5">
        <f ca="1" t="shared" si="0"/>
        <v>6</v>
      </c>
      <c r="F949" s="68" t="str">
        <f ca="1">IF(ISBLANK(A949)," ",INDIRECT(ADDRESS(1,5+MOD(ROW()-2,COUNTA('Form Responses 1'!$1:$1)-4),,TRUE,"Form Responses 1")))</f>
        <v>Gedung Balai Arkiologi Lt.2 [R. Kepala]</v>
      </c>
      <c r="G949" s="68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Gedung Balai Arkiologi Lt.2</v>
      </c>
      <c r="I949" s="86" t="str">
        <f ca="1" t="shared" si="921"/>
        <v>R. Kepala</v>
      </c>
      <c r="J949" s="86" t="str">
        <f ca="1" t="shared" si="2"/>
        <v>CLEANING SERVICE</v>
      </c>
      <c r="K949" s="86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6" t="str">
        <f ca="1" t="shared" ref="O949:P949" si="972">IFERROR(AVERAGEIF(M:M,M949,$K:$K)," ")</f>
        <v> </v>
      </c>
      <c r="P949" s="86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5">
        <f ca="1" t="shared" si="0"/>
        <v>6</v>
      </c>
      <c r="F950" s="68" t="str">
        <f ca="1">IF(ISBLANK(A950)," ",INDIRECT(ADDRESS(1,5+MOD(ROW()-2,COUNTA('Form Responses 1'!$1:$1)-4),,TRUE,"Form Responses 1")))</f>
        <v>Gedung Balai Arkiologi Lt.2 [R. 1-5]</v>
      </c>
      <c r="G950" s="68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Gedung Balai Arkiologi Lt.2</v>
      </c>
      <c r="I950" s="86" t="str">
        <f ca="1" t="shared" si="921"/>
        <v>R. 1-5</v>
      </c>
      <c r="J950" s="86" t="str">
        <f ca="1" t="shared" si="2"/>
        <v>CLEANING SERVICE</v>
      </c>
      <c r="K950" s="86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6" t="str">
        <f ca="1" t="shared" ref="O950:P950" si="973">IFERROR(AVERAGEIF(M:M,M950,$K:$K)," ")</f>
        <v> </v>
      </c>
      <c r="P950" s="86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5">
        <f ca="1" t="shared" si="0"/>
        <v>6</v>
      </c>
      <c r="F951" s="68" t="str">
        <f ca="1">IF(ISBLANK(A951)," ",INDIRECT(ADDRESS(1,5+MOD(ROW()-2,COUNTA('Form Responses 1'!$1:$1)-4),,TRUE,"Form Responses 1")))</f>
        <v>Gedung Balai Arkiologi Lt.2 [Tangga Penghubung LT1-2]</v>
      </c>
      <c r="G951" s="68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Gedung Balai Arkiologi Lt.2</v>
      </c>
      <c r="I951" s="86" t="str">
        <f ca="1" t="shared" si="921"/>
        <v>Tangga Penghubung LT1-2</v>
      </c>
      <c r="J951" s="86" t="str">
        <f ca="1" t="shared" si="2"/>
        <v>CLEANING SERVICE</v>
      </c>
      <c r="K951" s="86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6" t="str">
        <f ca="1" t="shared" ref="O951:P951" si="974">IFERROR(AVERAGEIF(M:M,M951,$K:$K)," ")</f>
        <v> </v>
      </c>
      <c r="P951" s="86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5">
        <f ca="1" t="shared" si="0"/>
        <v>6</v>
      </c>
      <c r="F952" s="68" t="str">
        <f ca="1">IF(ISBLANK(A952)," ",INDIRECT(ADDRESS(1,5+MOD(ROW()-2,COUNTA('Form Responses 1'!$1:$1)-4),,TRUE,"Form Responses 1")))</f>
        <v>Gedung Balai Arkiologi Lt.2 [Toilet Pria / Wanita &amp; Disabilitas]</v>
      </c>
      <c r="G952" s="68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Gedung Balai Arkiologi Lt.2</v>
      </c>
      <c r="I952" s="86" t="str">
        <f ca="1" t="shared" si="921"/>
        <v>Toilet Pria / Wanita &amp; Disabilitas</v>
      </c>
      <c r="J952" s="86" t="str">
        <f ca="1" t="shared" si="2"/>
        <v>CLEANING SERVICE</v>
      </c>
      <c r="K952" s="86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6" t="str">
        <f ca="1" t="shared" ref="O952:P952" si="975">IFERROR(AVERAGEIF(M:M,M952,$K:$K)," ")</f>
        <v> </v>
      </c>
      <c r="P952" s="86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5">
        <f ca="1" t="shared" si="0"/>
        <v>6</v>
      </c>
      <c r="F953" s="68" t="str">
        <f ca="1">IF(ISBLANK(A953)," ",INDIRECT(ADDRESS(1,5+MOD(ROW()-2,COUNTA('Form Responses 1'!$1:$1)-4),,TRUE,"Form Responses 1")))</f>
        <v>Gedung Balai Arkiologi Lt.1 [Lobby Utama]</v>
      </c>
      <c r="G953" s="68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Gedung Balai Arkiologi Lt.1</v>
      </c>
      <c r="I953" s="86" t="str">
        <f ca="1" t="shared" si="921"/>
        <v>Lobby Utama</v>
      </c>
      <c r="J953" s="86" t="str">
        <f ca="1" t="shared" si="2"/>
        <v>CLEANING SERVICE</v>
      </c>
      <c r="K953" s="86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6" t="str">
        <f ca="1" t="shared" ref="O953:P953" si="976">IFERROR(AVERAGEIF(M:M,M953,$K:$K)," ")</f>
        <v> </v>
      </c>
      <c r="P953" s="86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5">
        <f ca="1" t="shared" si="0"/>
        <v>6</v>
      </c>
      <c r="F954" s="68" t="str">
        <f ca="1">IF(ISBLANK(A954)," ",INDIRECT(ADDRESS(1,5+MOD(ROW()-2,COUNTA('Form Responses 1'!$1:$1)-4),,TRUE,"Form Responses 1")))</f>
        <v>Gedung Balai Arkiologi Lt.1 [Koridor]</v>
      </c>
      <c r="G954" s="68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Gedung Balai Arkiologi Lt.1</v>
      </c>
      <c r="I954" s="86" t="str">
        <f ca="1" t="shared" si="921"/>
        <v>Koridor</v>
      </c>
      <c r="J954" s="86" t="str">
        <f ca="1" t="shared" si="2"/>
        <v>CLEANING SERVICE</v>
      </c>
      <c r="K954" s="86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6" t="str">
        <f ca="1" t="shared" ref="O954:P954" si="977">IFERROR(AVERAGEIF(M:M,M954,$K:$K)," ")</f>
        <v> </v>
      </c>
      <c r="P954" s="86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5">
        <f ca="1" t="shared" si="0"/>
        <v>6</v>
      </c>
      <c r="F955" s="68" t="str">
        <f ca="1">IF(ISBLANK(A955)," ",INDIRECT(ADDRESS(1,5+MOD(ROW()-2,COUNTA('Form Responses 1'!$1:$1)-4),,TRUE,"Form Responses 1")))</f>
        <v>Gedung Balai Arkiologi Lt.1 [Meeting Room ]</v>
      </c>
      <c r="G955" s="68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Gedung Balai Arkiologi Lt.1</v>
      </c>
      <c r="I955" s="86" t="str">
        <f ca="1" t="shared" si="921"/>
        <v>Meeting Room </v>
      </c>
      <c r="J955" s="86" t="str">
        <f ca="1" t="shared" si="2"/>
        <v>CLEANING SERVICE</v>
      </c>
      <c r="K955" s="86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6" t="str">
        <f ca="1" t="shared" ref="O955:P955" si="978">IFERROR(AVERAGEIF(M:M,M955,$K:$K)," ")</f>
        <v> </v>
      </c>
      <c r="P955" s="86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5">
        <f ca="1" t="shared" si="0"/>
        <v>6</v>
      </c>
      <c r="F956" s="68" t="str">
        <f ca="1">IF(ISBLANK(A956)," ",INDIRECT(ADDRESS(1,5+MOD(ROW()-2,COUNTA('Form Responses 1'!$1:$1)-4),,TRUE,"Form Responses 1")))</f>
        <v>Gedung Balai Arkiologi Lt.1 [R. Staf TU]</v>
      </c>
      <c r="G956" s="68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Gedung Balai Arkiologi Lt.1</v>
      </c>
      <c r="I956" s="86" t="str">
        <f ca="1" t="shared" si="921"/>
        <v>R. Staf TU</v>
      </c>
      <c r="J956" s="86" t="str">
        <f ca="1" t="shared" si="2"/>
        <v>CLEANING SERVICE</v>
      </c>
      <c r="K956" s="86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6" t="str">
        <f ca="1" t="shared" ref="O956:P956" si="979">IFERROR(AVERAGEIF(M:M,M956,$K:$K)," ")</f>
        <v> </v>
      </c>
      <c r="P956" s="86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5">
        <f ca="1" t="shared" si="0"/>
        <v>6</v>
      </c>
      <c r="F957" s="68" t="str">
        <f ca="1">IF(ISBLANK(A957)," ",INDIRECT(ADDRESS(1,5+MOD(ROW()-2,COUNTA('Form Responses 1'!$1:$1)-4),,TRUE,"Form Responses 1")))</f>
        <v>Gedung Balai Arkiologi Lt.1 [R. Kasubag TU]</v>
      </c>
      <c r="G957" s="68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Gedung Balai Arkiologi Lt.1</v>
      </c>
      <c r="I957" s="86" t="str">
        <f ca="1" t="shared" si="921"/>
        <v>R. Kasubag TU</v>
      </c>
      <c r="J957" s="86" t="str">
        <f ca="1" t="shared" si="2"/>
        <v>CLEANING SERVICE</v>
      </c>
      <c r="K957" s="86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6" t="str">
        <f ca="1" t="shared" ref="O957:P957" si="980">IFERROR(AVERAGEIF(M:M,M957,$K:$K)," ")</f>
        <v> </v>
      </c>
      <c r="P957" s="86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5">
        <f ca="1" t="shared" si="0"/>
        <v>6</v>
      </c>
      <c r="F958" s="68" t="str">
        <f ca="1">IF(ISBLANK(A958)," ",INDIRECT(ADDRESS(1,5+MOD(ROW()-2,COUNTA('Form Responses 1'!$1:$1)-4),,TRUE,"Form Responses 1")))</f>
        <v>Gedung Balai Arkiologi Lt.1 [R. Arsib]</v>
      </c>
      <c r="G958" s="68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Gedung Balai Arkiologi Lt.1</v>
      </c>
      <c r="I958" s="86" t="str">
        <f ca="1" t="shared" si="921"/>
        <v>R. Arsib</v>
      </c>
      <c r="J958" s="86" t="str">
        <f ca="1" t="shared" si="2"/>
        <v>CLEANING SERVICE</v>
      </c>
      <c r="K958" s="86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6" t="str">
        <f ca="1" t="shared" ref="O958:P958" si="981">IFERROR(AVERAGEIF(M:M,M958,$K:$K)," ")</f>
        <v> </v>
      </c>
      <c r="P958" s="86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5">
        <f ca="1" t="shared" si="0"/>
        <v>6</v>
      </c>
      <c r="F959" s="68" t="str">
        <f ca="1">IF(ISBLANK(A959)," ",INDIRECT(ADDRESS(1,5+MOD(ROW()-2,COUNTA('Form Responses 1'!$1:$1)-4),,TRUE,"Form Responses 1")))</f>
        <v>Gedung Balai Arkiologi Lt.1 [R. Arsib Keuangan]</v>
      </c>
      <c r="G959" s="68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Gedung Balai Arkiologi Lt.1</v>
      </c>
      <c r="I959" s="86" t="str">
        <f ca="1" t="shared" si="921"/>
        <v>R. Arsib Keuangan</v>
      </c>
      <c r="J959" s="86" t="str">
        <f ca="1" t="shared" si="2"/>
        <v>CLEANING SERVICE</v>
      </c>
      <c r="K959" s="86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6" t="str">
        <f ca="1" t="shared" ref="O959:P959" si="982">IFERROR(AVERAGEIF(M:M,M959,$K:$K)," ")</f>
        <v> </v>
      </c>
      <c r="P959" s="86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5">
        <f ca="1" t="shared" si="0"/>
        <v>6</v>
      </c>
      <c r="F960" s="68" t="str">
        <f ca="1">IF(ISBLANK(A960)," ",INDIRECT(ADDRESS(1,5+MOD(ROW()-2,COUNTA('Form Responses 1'!$1:$1)-4),,TRUE,"Form Responses 1")))</f>
        <v>Gedung Balai Arkiologi Lt.1 [R. Bendahara]</v>
      </c>
      <c r="G960" s="68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Gedung Balai Arkiologi Lt.1</v>
      </c>
      <c r="I960" s="86" t="str">
        <f ca="1" t="shared" si="921"/>
        <v>R. Bendahara</v>
      </c>
      <c r="J960" s="86" t="str">
        <f ca="1" t="shared" si="2"/>
        <v>CLEANING SERVICE</v>
      </c>
      <c r="K960" s="86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6" t="str">
        <f ca="1" t="shared" ref="O960:P960" si="983">IFERROR(AVERAGEIF(M:M,M960,$K:$K)," ")</f>
        <v> </v>
      </c>
      <c r="P960" s="86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5">
        <f ca="1" t="shared" si="0"/>
        <v>6</v>
      </c>
      <c r="F961" s="68" t="str">
        <f ca="1">IF(ISBLANK(A961)," ",INDIRECT(ADDRESS(1,5+MOD(ROW()-2,COUNTA('Form Responses 1'!$1:$1)-4),,TRUE,"Form Responses 1")))</f>
        <v>Gedung Balai Arkiologi Lt.1 [R. Perpustakaan]</v>
      </c>
      <c r="G961" s="68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Gedung Balai Arkiologi Lt.1</v>
      </c>
      <c r="I961" s="86" t="str">
        <f ca="1" t="shared" si="921"/>
        <v>R. Perpustakaan</v>
      </c>
      <c r="J961" s="86" t="str">
        <f ca="1" t="shared" si="2"/>
        <v>CLEANING SERVICE</v>
      </c>
      <c r="K961" s="86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6" t="str">
        <f ca="1" t="shared" ref="O961:P961" si="984">IFERROR(AVERAGEIF(M:M,M961,$K:$K)," ")</f>
        <v> </v>
      </c>
      <c r="P961" s="86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5">
        <f ca="1" t="shared" si="0"/>
        <v>6</v>
      </c>
      <c r="F962" s="68" t="str">
        <f ca="1">IF(ISBLANK(A962)," ",INDIRECT(ADDRESS(1,5+MOD(ROW()-2,COUNTA('Form Responses 1'!$1:$1)-4),,TRUE,"Form Responses 1")))</f>
        <v>Gedung Balai Arkiologi Lt.1 [R. Laktasi &amp; Daicare]</v>
      </c>
      <c r="G962" s="68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Gedung Balai Arkiologi Lt.1</v>
      </c>
      <c r="I962" s="86" t="str">
        <f ca="1" t="shared" si="921"/>
        <v>R. Laktasi &amp; Daicare</v>
      </c>
      <c r="J962" s="86" t="str">
        <f ca="1" t="shared" si="2"/>
        <v>CLEANING SERVICE</v>
      </c>
      <c r="K962" s="86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6" t="str">
        <f ca="1" t="shared" ref="O962:P962" si="985">IFERROR(AVERAGEIF(M:M,M962,$K:$K)," ")</f>
        <v> </v>
      </c>
      <c r="P962" s="86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5">
        <f ca="1" t="shared" si="0"/>
        <v>6</v>
      </c>
      <c r="F963" s="68" t="str">
        <f ca="1">IF(ISBLANK(A963)," ",INDIRECT(ADDRESS(1,5+MOD(ROW()-2,COUNTA('Form Responses 1'!$1:$1)-4),,TRUE,"Form Responses 1")))</f>
        <v>Gedung Balai Arkiologi Lt.1 [R. Artepak]</v>
      </c>
      <c r="G963" s="68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Gedung Balai Arkiologi Lt.1</v>
      </c>
      <c r="I963" s="86" t="str">
        <f ca="1" t="shared" ref="I963:I1000" si="986">MID(F963,FIND("[",F963)+1,LEN(F963)-FIND("[",F963)-1)</f>
        <v>R. Artepak</v>
      </c>
      <c r="J963" s="86" t="str">
        <f ca="1" t="shared" si="2"/>
        <v>CLEANING SERVICE</v>
      </c>
      <c r="K963" s="86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6" t="str">
        <f ca="1" t="shared" ref="O963:P963" si="987">IFERROR(AVERAGEIF(M:M,M963,$K:$K)," ")</f>
        <v> </v>
      </c>
      <c r="P963" s="86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5">
        <f ca="1" t="shared" si="0"/>
        <v>6</v>
      </c>
      <c r="F964" s="68" t="str">
        <f ca="1">IF(ISBLANK(A964)," ",INDIRECT(ADDRESS(1,5+MOD(ROW()-2,COUNTA('Form Responses 1'!$1:$1)-4),,TRUE,"Form Responses 1")))</f>
        <v>Gedung Balai Arkiologi Lt.1 [R. Lap / Analis]</v>
      </c>
      <c r="G964" s="68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Gedung Balai Arkiologi Lt.1</v>
      </c>
      <c r="I964" s="86" t="str">
        <f ca="1" t="shared" si="986"/>
        <v>R. Lap / Analis</v>
      </c>
      <c r="J964" s="86" t="str">
        <f ca="1" t="shared" si="2"/>
        <v>CLEANING SERVICE</v>
      </c>
      <c r="K964" s="86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6" t="str">
        <f ca="1" t="shared" ref="O964:P964" si="988">IFERROR(AVERAGEIF(M:M,M964,$K:$K)," ")</f>
        <v> </v>
      </c>
      <c r="P964" s="86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5">
        <f ca="1" t="shared" si="0"/>
        <v>6</v>
      </c>
      <c r="F965" s="68" t="str">
        <f ca="1">IF(ISBLANK(A965)," ",INDIRECT(ADDRESS(1,5+MOD(ROW()-2,COUNTA('Form Responses 1'!$1:$1)-4),,TRUE,"Form Responses 1")))</f>
        <v>Gedung Balai Arkiologi Lt.1 [Mushollah]</v>
      </c>
      <c r="G965" s="68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Gedung Balai Arkiologi Lt.1</v>
      </c>
      <c r="I965" s="86" t="str">
        <f ca="1" t="shared" si="986"/>
        <v>Mushollah</v>
      </c>
      <c r="J965" s="86" t="str">
        <f ca="1" t="shared" si="2"/>
        <v>CLEANING SERVICE</v>
      </c>
      <c r="K965" s="86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6" t="str">
        <f ca="1" t="shared" ref="O965:P965" si="989">IFERROR(AVERAGEIF(M:M,M965,$K:$K)," ")</f>
        <v> </v>
      </c>
      <c r="P965" s="86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5">
        <f ca="1" t="shared" si="0"/>
        <v>6</v>
      </c>
      <c r="F966" s="68" t="str">
        <f ca="1">IF(ISBLANK(A966)," ",INDIRECT(ADDRESS(1,5+MOD(ROW()-2,COUNTA('Form Responses 1'!$1:$1)-4),,TRUE,"Form Responses 1")))</f>
        <v>Gedung Balai Arkiologi Lt.1 [Pantry]</v>
      </c>
      <c r="G966" s="68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Gedung Balai Arkiologi Lt.1</v>
      </c>
      <c r="I966" s="86" t="str">
        <f ca="1" t="shared" si="986"/>
        <v>Pantry</v>
      </c>
      <c r="J966" s="86" t="str">
        <f ca="1" t="shared" si="2"/>
        <v>CLEANING SERVICE</v>
      </c>
      <c r="K966" s="86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6" t="str">
        <f ca="1" t="shared" ref="O966:P966" si="990">IFERROR(AVERAGEIF(M:M,M966,$K:$K)," ")</f>
        <v> </v>
      </c>
      <c r="P966" s="86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5">
        <f ca="1" t="shared" si="0"/>
        <v>6</v>
      </c>
      <c r="F967" s="68" t="str">
        <f ca="1">IF(ISBLANK(A967)," ",INDIRECT(ADDRESS(1,5+MOD(ROW()-2,COUNTA('Form Responses 1'!$1:$1)-4),,TRUE,"Form Responses 1")))</f>
        <v>Gedung Balai Arkiologi Lt.1 [Toilet Pria / Wanita &amp; Disabilitas]</v>
      </c>
      <c r="G967" s="68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Gedung Balai Arkiologi Lt.1</v>
      </c>
      <c r="I967" s="86" t="str">
        <f ca="1" t="shared" si="986"/>
        <v>Toilet Pria / Wanita &amp; Disabilitas</v>
      </c>
      <c r="J967" s="86" t="str">
        <f ca="1" t="shared" si="2"/>
        <v>CLEANING SERVICE</v>
      </c>
      <c r="K967" s="86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6" t="str">
        <f ca="1" t="shared" ref="O967:P967" si="991">IFERROR(AVERAGEIF(M:M,M967,$K:$K)," ")</f>
        <v> </v>
      </c>
      <c r="P967" s="86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5">
        <f ca="1" t="shared" si="0"/>
        <v>6</v>
      </c>
      <c r="F968" s="68" t="str">
        <f ca="1">IF(ISBLANK(A968)," ",INDIRECT(ADDRESS(1,5+MOD(ROW()-2,COUNTA('Form Responses 1'!$1:$1)-4),,TRUE,"Form Responses 1")))</f>
        <v>Halaman [Taman ]</v>
      </c>
      <c r="G968" s="68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Halaman</v>
      </c>
      <c r="I968" s="86" t="str">
        <f ca="1" t="shared" si="986"/>
        <v>Taman </v>
      </c>
      <c r="J968" s="86" t="str">
        <f ca="1" t="shared" si="2"/>
        <v>CLEANING SERVICE</v>
      </c>
      <c r="K968" s="86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6" t="str">
        <f ca="1" t="shared" ref="O968:P968" si="992">IFERROR(AVERAGEIF(M:M,M968,$K:$K)," ")</f>
        <v> </v>
      </c>
      <c r="P968" s="86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5">
        <f ca="1" t="shared" si="0"/>
        <v>6</v>
      </c>
      <c r="F969" s="68" t="str">
        <f ca="1">IF(ISBLANK(A969)," ",INDIRECT(ADDRESS(1,5+MOD(ROW()-2,COUNTA('Form Responses 1'!$1:$1)-4),,TRUE,"Form Responses 1")))</f>
        <v>Halaman [Parkir Motor ]</v>
      </c>
      <c r="G969" s="68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Halaman</v>
      </c>
      <c r="I969" s="86" t="str">
        <f ca="1" t="shared" si="986"/>
        <v>Parkir Motor </v>
      </c>
      <c r="J969" s="86" t="str">
        <f ca="1" t="shared" si="2"/>
        <v>CLEANING SERVICE</v>
      </c>
      <c r="K969" s="86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6" t="str">
        <f ca="1" t="shared" ref="O969:P969" si="993">IFERROR(AVERAGEIF(M:M,M969,$K:$K)," ")</f>
        <v> </v>
      </c>
      <c r="P969" s="86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5">
        <f ca="1" t="shared" si="0"/>
        <v>6</v>
      </c>
      <c r="F970" s="68" t="str">
        <f ca="1">IF(ISBLANK(A970)," ",INDIRECT(ADDRESS(1,5+MOD(ROW()-2,COUNTA('Form Responses 1'!$1:$1)-4),,TRUE,"Form Responses 1")))</f>
        <v>Halaman [Parkir Mobil]</v>
      </c>
      <c r="G970" s="68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Halaman</v>
      </c>
      <c r="I970" s="86" t="str">
        <f ca="1" t="shared" si="986"/>
        <v>Parkir Mobil</v>
      </c>
      <c r="J970" s="86" t="str">
        <f ca="1" t="shared" si="2"/>
        <v>CLEANING SERVICE</v>
      </c>
      <c r="K970" s="86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6" t="str">
        <f ca="1" t="shared" ref="O970:P970" si="994">IFERROR(AVERAGEIF(M:M,M970,$K:$K)," ")</f>
        <v> </v>
      </c>
      <c r="P970" s="86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5">
        <f ca="1" t="shared" si="0"/>
        <v>6</v>
      </c>
      <c r="F971" s="68" t="str">
        <f ca="1">IF(ISBLANK(A971)," ",INDIRECT(ADDRESS(1,5+MOD(ROW()-2,COUNTA('Form Responses 1'!$1:$1)-4),,TRUE,"Form Responses 1")))</f>
        <v>Halaman [Halaman depan]</v>
      </c>
      <c r="G971" s="68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Halaman</v>
      </c>
      <c r="I971" s="86" t="str">
        <f ca="1" t="shared" si="986"/>
        <v>Halaman depan</v>
      </c>
      <c r="J971" s="86" t="str">
        <f ca="1" t="shared" si="2"/>
        <v>CLEANING SERVICE</v>
      </c>
      <c r="K971" s="86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6" t="str">
        <f ca="1" t="shared" ref="O971:P971" si="995">IFERROR(AVERAGEIF(M:M,M971,$K:$K)," ")</f>
        <v> </v>
      </c>
      <c r="P971" s="86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5">
        <f ca="1" t="shared" si="0"/>
        <v>6</v>
      </c>
      <c r="F972" s="68" t="str">
        <f ca="1">IF(ISBLANK(A972)," ",INDIRECT(ADDRESS(1,5+MOD(ROW()-2,COUNTA('Form Responses 1'!$1:$1)-4),,TRUE,"Form Responses 1")))</f>
        <v>Halaman [ samping dan belakang]</v>
      </c>
      <c r="G972" s="68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Halaman</v>
      </c>
      <c r="I972" s="86" t="str">
        <f ca="1" t="shared" si="986"/>
        <v> samping dan belakang</v>
      </c>
      <c r="J972" s="86" t="str">
        <f ca="1" t="shared" si="2"/>
        <v>CLEANING SERVICE</v>
      </c>
      <c r="K972" s="86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6" t="str">
        <f ca="1" t="shared" ref="O972:P972" si="996">IFERROR(AVERAGEIF(M:M,M972,$K:$K)," ")</f>
        <v> </v>
      </c>
      <c r="P972" s="86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5">
        <f ca="1" t="shared" si="0"/>
        <v>6</v>
      </c>
      <c r="F973" s="68" t="str">
        <f ca="1">IF(ISBLANK(A973)," ",INDIRECT(ADDRESS(1,5+MOD(ROW()-2,COUNTA('Form Responses 1'!$1:$1)-4),,TRUE,"Form Responses 1")))</f>
        <v>Halaman [TPS]</v>
      </c>
      <c r="G973" s="68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Halaman</v>
      </c>
      <c r="I973" s="86" t="str">
        <f ca="1" t="shared" si="986"/>
        <v>TPS</v>
      </c>
      <c r="J973" s="86" t="str">
        <f ca="1" t="shared" si="2"/>
        <v>CLEANING SERVICE</v>
      </c>
      <c r="K973" s="86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6" t="str">
        <f ca="1" t="shared" ref="O973:P973" si="997">IFERROR(AVERAGEIF(M:M,M973,$K:$K)," ")</f>
        <v> </v>
      </c>
      <c r="P973" s="86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5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Security</v>
      </c>
      <c r="I974" s="86" t="str">
        <f ca="1" t="shared" si="986"/>
        <v>Security Functions</v>
      </c>
      <c r="J974" s="86" t="str">
        <f ca="1" t="shared" si="2"/>
        <v>SECURITY SERVICE</v>
      </c>
      <c r="K974" s="86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6" t="str">
        <f ca="1" t="shared" ref="O974:P974" si="998">IFERROR(AVERAGEIF(M:M,M974,$K:$K)," ")</f>
        <v> </v>
      </c>
      <c r="P974" s="86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5">
        <f ca="1" t="shared" si="0"/>
        <v>6</v>
      </c>
      <c r="F975" s="68" t="str">
        <f ca="1">IF(ISBLANK(A975)," ",INDIRECT(ADDRESS(1,5+MOD(ROW()-2,COUNTA('Form Responses 1'!$1:$1)-4),,TRUE,"Form Responses 1")))</f>
        <v>Driver [Driving Safety]</v>
      </c>
      <c r="G975" s="68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Driver</v>
      </c>
      <c r="I975" s="86" t="str">
        <f ca="1" t="shared" si="986"/>
        <v>Driving Safety</v>
      </c>
      <c r="J975" s="86" t="str">
        <f ca="1" t="shared" si="2"/>
        <v>LABOR SERVICE</v>
      </c>
      <c r="K975" s="86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6" t="str">
        <f ca="1" t="shared" ref="O975:P975" si="999">IFERROR(AVERAGEIF(M:M,M975,$K:$K)," ")</f>
        <v> </v>
      </c>
      <c r="P975" s="86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5">
        <f ca="1" t="shared" si="0"/>
        <v>6</v>
      </c>
      <c r="F976" s="68" t="str">
        <f ca="1">IF(ISBLANK(A976)," ",INDIRECT(ADDRESS(1,5+MOD(ROW()-2,COUNTA('Form Responses 1'!$1:$1)-4),,TRUE,"Form Responses 1")))</f>
        <v>Driver [ Attendance]</v>
      </c>
      <c r="G976" s="68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Driver</v>
      </c>
      <c r="I976" s="86" t="str">
        <f ca="1" t="shared" si="986"/>
        <v> Attendance</v>
      </c>
      <c r="J976" s="86" t="str">
        <f ca="1" t="shared" si="2"/>
        <v>LABOR SERVICE</v>
      </c>
      <c r="K976" s="86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6" t="str">
        <f ca="1" t="shared" ref="O976:P976" si="1000">IFERROR(AVERAGEIF(M:M,M976,$K:$K)," ")</f>
        <v> </v>
      </c>
      <c r="P976" s="86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5">
        <f ca="1" t="shared" si="0"/>
        <v>6</v>
      </c>
      <c r="F977" s="68" t="str">
        <f ca="1">IF(ISBLANK(A977)," ",INDIRECT(ADDRESS(1,5+MOD(ROW()-2,COUNTA('Form Responses 1'!$1:$1)-4),,TRUE,"Form Responses 1")))</f>
        <v>Mess [Garasi Kendaraan R4 &amp; R2]</v>
      </c>
      <c r="G977" s="68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Mess</v>
      </c>
      <c r="I977" s="86" t="str">
        <f ca="1" t="shared" si="986"/>
        <v>Garasi Kendaraan R4 &amp; R2</v>
      </c>
      <c r="J977" s="86" t="str">
        <f ca="1" t="shared" si="2"/>
        <v>CLEANING SERVICE</v>
      </c>
      <c r="K977" s="86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6" t="str">
        <f ca="1" t="shared" ref="O977:P977" si="1001">IFERROR(AVERAGEIF(M:M,M977,$K:$K)," ")</f>
        <v> </v>
      </c>
      <c r="P977" s="86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5">
        <f ca="1" t="shared" si="0"/>
        <v>6</v>
      </c>
      <c r="F978" s="68" t="str">
        <f ca="1">IF(ISBLANK(A978)," ",INDIRECT(ADDRESS(1,5+MOD(ROW()-2,COUNTA('Form Responses 1'!$1:$1)-4),,TRUE,"Form Responses 1")))</f>
        <v>Mess [Teras Depan &amp; Belakang]</v>
      </c>
      <c r="G978" s="68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Mess</v>
      </c>
      <c r="I978" s="86" t="str">
        <f ca="1" t="shared" si="986"/>
        <v>Teras Depan &amp; Belakang</v>
      </c>
      <c r="J978" s="86" t="str">
        <f ca="1" t="shared" si="2"/>
        <v>CLEANING SERVICE</v>
      </c>
      <c r="K978" s="86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6" t="str">
        <f ca="1" t="shared" ref="O978:P978" si="1002">IFERROR(AVERAGEIF(M:M,M978,$K:$K)," ")</f>
        <v> </v>
      </c>
      <c r="P978" s="86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5">
        <f ca="1" t="shared" si="0"/>
        <v>6</v>
      </c>
      <c r="F979" s="68" t="str">
        <f ca="1">IF(ISBLANK(A979)," ",INDIRECT(ADDRESS(1,5+MOD(ROW()-2,COUNTA('Form Responses 1'!$1:$1)-4),,TRUE,"Form Responses 1")))</f>
        <v>Mess [Ruang Tamu Utama]</v>
      </c>
      <c r="G979" s="68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Mess</v>
      </c>
      <c r="I979" s="86" t="str">
        <f ca="1" t="shared" si="986"/>
        <v>Ruang Tamu Utama</v>
      </c>
      <c r="J979" s="86" t="str">
        <f ca="1" t="shared" si="2"/>
        <v>CLEANING SERVICE</v>
      </c>
      <c r="K979" s="86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6" t="str">
        <f ca="1" t="shared" ref="O979:P979" si="1003">IFERROR(AVERAGEIF(M:M,M979,$K:$K)," ")</f>
        <v> </v>
      </c>
      <c r="P979" s="86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5">
        <f ca="1" t="shared" si="0"/>
        <v>6</v>
      </c>
      <c r="F980" s="68" t="str">
        <f ca="1">IF(ISBLANK(A980)," ",INDIRECT(ADDRESS(1,5+MOD(ROW()-2,COUNTA('Form Responses 1'!$1:$1)-4),,TRUE,"Form Responses 1")))</f>
        <v>Mess [Kamar 1.2.3&amp;4]</v>
      </c>
      <c r="G980" s="68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Mess</v>
      </c>
      <c r="I980" s="86" t="str">
        <f ca="1" t="shared" si="986"/>
        <v>Kamar 1.2.3&amp;4</v>
      </c>
      <c r="J980" s="86" t="str">
        <f ca="1" t="shared" si="2"/>
        <v>CLEANING SERVICE</v>
      </c>
      <c r="K980" s="86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6" t="str">
        <f ca="1" t="shared" ref="O980:P980" si="1004">IFERROR(AVERAGEIF(M:M,M980,$K:$K)," ")</f>
        <v> </v>
      </c>
      <c r="P980" s="86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5">
        <f ca="1" t="shared" si="0"/>
        <v>6</v>
      </c>
      <c r="F981" s="68" t="str">
        <f ca="1">IF(ISBLANK(A981)," ",INDIRECT(ADDRESS(1,5+MOD(ROW()-2,COUNTA('Form Responses 1'!$1:$1)-4),,TRUE,"Form Responses 1")))</f>
        <v>Mess [Dapur]</v>
      </c>
      <c r="G981" s="68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Mess</v>
      </c>
      <c r="I981" s="86" t="str">
        <f ca="1" t="shared" si="986"/>
        <v>Dapur</v>
      </c>
      <c r="J981" s="86" t="str">
        <f ca="1" t="shared" si="2"/>
        <v>CLEANING SERVICE</v>
      </c>
      <c r="K981" s="86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6" t="str">
        <f ca="1" t="shared" ref="O981:P981" si="1005">IFERROR(AVERAGEIF(M:M,M981,$K:$K)," ")</f>
        <v> </v>
      </c>
      <c r="P981" s="86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5">
        <f ca="1" t="shared" si="0"/>
        <v>6</v>
      </c>
      <c r="F982" s="68" t="str">
        <f ca="1">IF(ISBLANK(A982)," ",INDIRECT(ADDRESS(1,5+MOD(ROW()-2,COUNTA('Form Responses 1'!$1:$1)-4),,TRUE,"Form Responses 1")))</f>
        <v>Mess [Toilet Pria / Wanita]</v>
      </c>
      <c r="G982" s="68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Mess</v>
      </c>
      <c r="I982" s="86" t="str">
        <f ca="1" t="shared" si="986"/>
        <v>Toilet Pria / Wanita</v>
      </c>
      <c r="J982" s="86" t="str">
        <f ca="1" t="shared" si="2"/>
        <v>CLEANING SERVICE</v>
      </c>
      <c r="K982" s="86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6" t="str">
        <f ca="1" t="shared" ref="O982:P982" si="1006">IFERROR(AVERAGEIF(M:M,M982,$K:$K)," ")</f>
        <v> </v>
      </c>
      <c r="P982" s="86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5">
        <f ca="1" t="shared" si="0"/>
        <v>6</v>
      </c>
      <c r="F983" s="68" t="str">
        <f ca="1">IF(ISBLANK(A983)," ",INDIRECT(ADDRESS(1,5+MOD(ROW()-2,COUNTA('Form Responses 1'!$1:$1)-4),,TRUE,"Form Responses 1")))</f>
        <v>Gedung Balai Arkiologi Lt.2 [Koridor]</v>
      </c>
      <c r="G983" s="68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Gedung Balai Arkiologi Lt.2</v>
      </c>
      <c r="I983" s="86" t="str">
        <f ca="1" t="shared" si="986"/>
        <v>Koridor</v>
      </c>
      <c r="J983" s="86" t="str">
        <f ca="1" t="shared" si="2"/>
        <v>CLEANING SERVICE</v>
      </c>
      <c r="K983" s="86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6" t="str">
        <f ca="1" t="shared" ref="O983:P983" si="1007">IFERROR(AVERAGEIF(M:M,M983,$K:$K)," ")</f>
        <v> </v>
      </c>
      <c r="P983" s="86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5">
        <f ca="1" t="shared" si="0"/>
        <v>6</v>
      </c>
      <c r="F984" s="68" t="str">
        <f ca="1">IF(ISBLANK(A984)," ",INDIRECT(ADDRESS(1,5+MOD(ROW()-2,COUNTA('Form Responses 1'!$1:$1)-4),,TRUE,"Form Responses 1")))</f>
        <v>Gedung Balai Arkiologi Lt.2 [Meeting Room ]</v>
      </c>
      <c r="G984" s="68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Gedung Balai Arkiologi Lt.2</v>
      </c>
      <c r="I984" s="86" t="str">
        <f ca="1" t="shared" si="986"/>
        <v>Meeting Room </v>
      </c>
      <c r="J984" s="86" t="str">
        <f ca="1" t="shared" si="2"/>
        <v>CLEANING SERVICE</v>
      </c>
      <c r="K984" s="86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6" t="str">
        <f ca="1" t="shared" ref="O984:P984" si="1008">IFERROR(AVERAGEIF(M:M,M984,$K:$K)," ")</f>
        <v> </v>
      </c>
      <c r="P984" s="86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5">
        <f ca="1" t="shared" si="0"/>
        <v>6</v>
      </c>
      <c r="F985" s="68" t="str">
        <f ca="1">IF(ISBLANK(A985)," ",INDIRECT(ADDRESS(1,5+MOD(ROW()-2,COUNTA('Form Responses 1'!$1:$1)-4),,TRUE,"Form Responses 1")))</f>
        <v>Gedung Balai Arkiologi Lt.2 [R. Kepala]</v>
      </c>
      <c r="G985" s="68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Gedung Balai Arkiologi Lt.2</v>
      </c>
      <c r="I985" s="86" t="str">
        <f ca="1" t="shared" si="986"/>
        <v>R. Kepala</v>
      </c>
      <c r="J985" s="86" t="str">
        <f ca="1" t="shared" si="2"/>
        <v>CLEANING SERVICE</v>
      </c>
      <c r="K985" s="86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6" t="str">
        <f ca="1" t="shared" ref="O985:P985" si="1009">IFERROR(AVERAGEIF(M:M,M985,$K:$K)," ")</f>
        <v> </v>
      </c>
      <c r="P985" s="86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5">
        <f ca="1" t="shared" si="0"/>
        <v>6</v>
      </c>
      <c r="F986" s="68" t="str">
        <f ca="1">IF(ISBLANK(A986)," ",INDIRECT(ADDRESS(1,5+MOD(ROW()-2,COUNTA('Form Responses 1'!$1:$1)-4),,TRUE,"Form Responses 1")))</f>
        <v>Gedung Balai Arkiologi Lt.2 [R. 1-5]</v>
      </c>
      <c r="G986" s="68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Gedung Balai Arkiologi Lt.2</v>
      </c>
      <c r="I986" s="86" t="str">
        <f ca="1" t="shared" si="986"/>
        <v>R. 1-5</v>
      </c>
      <c r="J986" s="86" t="str">
        <f ca="1" t="shared" si="2"/>
        <v>CLEANING SERVICE</v>
      </c>
      <c r="K986" s="86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6" t="str">
        <f ca="1" t="shared" ref="O986:P986" si="1010">IFERROR(AVERAGEIF(M:M,M986,$K:$K)," ")</f>
        <v> </v>
      </c>
      <c r="P986" s="86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5">
        <f ca="1" t="shared" si="0"/>
        <v>6</v>
      </c>
      <c r="F987" s="68" t="str">
        <f ca="1">IF(ISBLANK(A987)," ",INDIRECT(ADDRESS(1,5+MOD(ROW()-2,COUNTA('Form Responses 1'!$1:$1)-4),,TRUE,"Form Responses 1")))</f>
        <v>Gedung Balai Arkiologi Lt.2 [Tangga Penghubung LT1-2]</v>
      </c>
      <c r="G987" s="68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Gedung Balai Arkiologi Lt.2</v>
      </c>
      <c r="I987" s="86" t="str">
        <f ca="1" t="shared" si="986"/>
        <v>Tangga Penghubung LT1-2</v>
      </c>
      <c r="J987" s="86" t="str">
        <f ca="1" t="shared" si="2"/>
        <v>CLEANING SERVICE</v>
      </c>
      <c r="K987" s="86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6" t="str">
        <f ca="1" t="shared" ref="O987:P987" si="1011">IFERROR(AVERAGEIF(M:M,M987,$K:$K)," ")</f>
        <v> </v>
      </c>
      <c r="P987" s="86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5">
        <f ca="1" t="shared" si="0"/>
        <v>6</v>
      </c>
      <c r="F988" s="68" t="str">
        <f ca="1">IF(ISBLANK(A988)," ",INDIRECT(ADDRESS(1,5+MOD(ROW()-2,COUNTA('Form Responses 1'!$1:$1)-4),,TRUE,"Form Responses 1")))</f>
        <v>Gedung Balai Arkiologi Lt.2 [Toilet Pria / Wanita &amp; Disabilitas]</v>
      </c>
      <c r="G988" s="68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Gedung Balai Arkiologi Lt.2</v>
      </c>
      <c r="I988" s="86" t="str">
        <f ca="1" t="shared" si="986"/>
        <v>Toilet Pria / Wanita &amp; Disabilitas</v>
      </c>
      <c r="J988" s="86" t="str">
        <f ca="1" t="shared" si="2"/>
        <v>CLEANING SERVICE</v>
      </c>
      <c r="K988" s="86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6" t="str">
        <f ca="1" t="shared" ref="O988:P988" si="1012">IFERROR(AVERAGEIF(M:M,M988,$K:$K)," ")</f>
        <v> </v>
      </c>
      <c r="P988" s="86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5">
        <f ca="1" t="shared" si="0"/>
        <v>6</v>
      </c>
      <c r="F989" s="68" t="str">
        <f ca="1">IF(ISBLANK(A989)," ",INDIRECT(ADDRESS(1,5+MOD(ROW()-2,COUNTA('Form Responses 1'!$1:$1)-4),,TRUE,"Form Responses 1")))</f>
        <v>Gedung Balai Arkiologi Lt.1 [Lobby Utama]</v>
      </c>
      <c r="G989" s="68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Gedung Balai Arkiologi Lt.1</v>
      </c>
      <c r="I989" s="86" t="str">
        <f ca="1" t="shared" si="986"/>
        <v>Lobby Utama</v>
      </c>
      <c r="J989" s="86" t="str">
        <f ca="1" t="shared" si="2"/>
        <v>CLEANING SERVICE</v>
      </c>
      <c r="K989" s="86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6" t="str">
        <f ca="1" t="shared" ref="O989:P989" si="1013">IFERROR(AVERAGEIF(M:M,M989,$K:$K)," ")</f>
        <v> </v>
      </c>
      <c r="P989" s="86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5">
        <f ca="1" t="shared" si="0"/>
        <v>6</v>
      </c>
      <c r="F990" s="68" t="str">
        <f ca="1">IF(ISBLANK(A990)," ",INDIRECT(ADDRESS(1,5+MOD(ROW()-2,COUNTA('Form Responses 1'!$1:$1)-4),,TRUE,"Form Responses 1")))</f>
        <v>Gedung Balai Arkiologi Lt.1 [Koridor]</v>
      </c>
      <c r="G990" s="68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Gedung Balai Arkiologi Lt.1</v>
      </c>
      <c r="I990" s="86" t="str">
        <f ca="1" t="shared" si="986"/>
        <v>Koridor</v>
      </c>
      <c r="J990" s="86" t="str">
        <f ca="1" t="shared" si="2"/>
        <v>CLEANING SERVICE</v>
      </c>
      <c r="K990" s="86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6" t="str">
        <f ca="1" t="shared" ref="O990:P990" si="1014">IFERROR(AVERAGEIF(M:M,M990,$K:$K)," ")</f>
        <v> </v>
      </c>
      <c r="P990" s="86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5">
        <f ca="1" t="shared" si="0"/>
        <v>6</v>
      </c>
      <c r="F991" s="68" t="str">
        <f ca="1">IF(ISBLANK(A991)," ",INDIRECT(ADDRESS(1,5+MOD(ROW()-2,COUNTA('Form Responses 1'!$1:$1)-4),,TRUE,"Form Responses 1")))</f>
        <v>Gedung Balai Arkiologi Lt.1 [Meeting Room ]</v>
      </c>
      <c r="G991" s="68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Gedung Balai Arkiologi Lt.1</v>
      </c>
      <c r="I991" s="86" t="str">
        <f ca="1" t="shared" si="986"/>
        <v>Meeting Room </v>
      </c>
      <c r="J991" s="86" t="str">
        <f ca="1" t="shared" si="2"/>
        <v>CLEANING SERVICE</v>
      </c>
      <c r="K991" s="86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6" t="str">
        <f ca="1" t="shared" ref="O991:P991" si="1015">IFERROR(AVERAGEIF(M:M,M991,$K:$K)," ")</f>
        <v> </v>
      </c>
      <c r="P991" s="86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5">
        <f ca="1" t="shared" si="0"/>
        <v>6</v>
      </c>
      <c r="F992" s="68" t="str">
        <f ca="1">IF(ISBLANK(A992)," ",INDIRECT(ADDRESS(1,5+MOD(ROW()-2,COUNTA('Form Responses 1'!$1:$1)-4),,TRUE,"Form Responses 1")))</f>
        <v>Gedung Balai Arkiologi Lt.1 [R. Staf TU]</v>
      </c>
      <c r="G992" s="68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Gedung Balai Arkiologi Lt.1</v>
      </c>
      <c r="I992" s="86" t="str">
        <f ca="1" t="shared" si="986"/>
        <v>R. Staf TU</v>
      </c>
      <c r="J992" s="86" t="str">
        <f ca="1" t="shared" si="2"/>
        <v>CLEANING SERVICE</v>
      </c>
      <c r="K992" s="86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6" t="str">
        <f ca="1" t="shared" ref="O992:P992" si="1016">IFERROR(AVERAGEIF(M:M,M992,$K:$K)," ")</f>
        <v> </v>
      </c>
      <c r="P992" s="86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5">
        <f ca="1" t="shared" si="0"/>
        <v>6</v>
      </c>
      <c r="F993" s="68" t="str">
        <f ca="1">IF(ISBLANK(A993)," ",INDIRECT(ADDRESS(1,5+MOD(ROW()-2,COUNTA('Form Responses 1'!$1:$1)-4),,TRUE,"Form Responses 1")))</f>
        <v>Gedung Balai Arkiologi Lt.1 [R. Kasubag TU]</v>
      </c>
      <c r="G993" s="68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Gedung Balai Arkiologi Lt.1</v>
      </c>
      <c r="I993" s="86" t="str">
        <f ca="1" t="shared" si="986"/>
        <v>R. Kasubag TU</v>
      </c>
      <c r="J993" s="86" t="str">
        <f ca="1" t="shared" si="2"/>
        <v>CLEANING SERVICE</v>
      </c>
      <c r="K993" s="86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6" t="str">
        <f ca="1" t="shared" ref="O993:P993" si="1017">IFERROR(AVERAGEIF(M:M,M993,$K:$K)," ")</f>
        <v> </v>
      </c>
      <c r="P993" s="86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5">
        <f ca="1" t="shared" si="0"/>
        <v>6</v>
      </c>
      <c r="F994" s="68" t="str">
        <f ca="1">IF(ISBLANK(A994)," ",INDIRECT(ADDRESS(1,5+MOD(ROW()-2,COUNTA('Form Responses 1'!$1:$1)-4),,TRUE,"Form Responses 1")))</f>
        <v>Gedung Balai Arkiologi Lt.1 [R. Arsib]</v>
      </c>
      <c r="G994" s="68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Gedung Balai Arkiologi Lt.1</v>
      </c>
      <c r="I994" s="86" t="str">
        <f ca="1" t="shared" si="986"/>
        <v>R. Arsib</v>
      </c>
      <c r="J994" s="86" t="str">
        <f ca="1" t="shared" si="2"/>
        <v>CLEANING SERVICE</v>
      </c>
      <c r="K994" s="86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6" t="str">
        <f ca="1" t="shared" ref="O994:P994" si="1018">IFERROR(AVERAGEIF(M:M,M994,$K:$K)," ")</f>
        <v> </v>
      </c>
      <c r="P994" s="86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5">
        <f ca="1" t="shared" si="0"/>
        <v>6</v>
      </c>
      <c r="F995" s="68" t="str">
        <f ca="1">IF(ISBLANK(A995)," ",INDIRECT(ADDRESS(1,5+MOD(ROW()-2,COUNTA('Form Responses 1'!$1:$1)-4),,TRUE,"Form Responses 1")))</f>
        <v>Gedung Balai Arkiologi Lt.1 [R. Arsib Keuangan]</v>
      </c>
      <c r="G995" s="68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Gedung Balai Arkiologi Lt.1</v>
      </c>
      <c r="I995" s="86" t="str">
        <f ca="1" t="shared" si="986"/>
        <v>R. Arsib Keuangan</v>
      </c>
      <c r="J995" s="86" t="str">
        <f ca="1" t="shared" si="2"/>
        <v>CLEANING SERVICE</v>
      </c>
      <c r="K995" s="86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6" t="str">
        <f ca="1" t="shared" ref="O995:P995" si="1019">IFERROR(AVERAGEIF(M:M,M995,$K:$K)," ")</f>
        <v> </v>
      </c>
      <c r="P995" s="86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5">
        <f ca="1" t="shared" si="0"/>
        <v>6</v>
      </c>
      <c r="F996" s="68" t="str">
        <f ca="1">IF(ISBLANK(A996)," ",INDIRECT(ADDRESS(1,5+MOD(ROW()-2,COUNTA('Form Responses 1'!$1:$1)-4),,TRUE,"Form Responses 1")))</f>
        <v>Gedung Balai Arkiologi Lt.1 [R. Bendahara]</v>
      </c>
      <c r="G996" s="68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Gedung Balai Arkiologi Lt.1</v>
      </c>
      <c r="I996" s="86" t="str">
        <f ca="1" t="shared" si="986"/>
        <v>R. Bendahara</v>
      </c>
      <c r="J996" s="86" t="str">
        <f ca="1" t="shared" si="2"/>
        <v>CLEANING SERVICE</v>
      </c>
      <c r="K996" s="86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6" t="str">
        <f ca="1" t="shared" ref="O996:P996" si="1020">IFERROR(AVERAGEIF(M:M,M996,$K:$K)," ")</f>
        <v> </v>
      </c>
      <c r="P996" s="86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5">
        <f ca="1" t="shared" si="0"/>
        <v>6</v>
      </c>
      <c r="F997" s="68" t="str">
        <f ca="1">IF(ISBLANK(A997)," ",INDIRECT(ADDRESS(1,5+MOD(ROW()-2,COUNTA('Form Responses 1'!$1:$1)-4),,TRUE,"Form Responses 1")))</f>
        <v>Gedung Balai Arkiologi Lt.1 [R. Perpustakaan]</v>
      </c>
      <c r="G997" s="68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Gedung Balai Arkiologi Lt.1</v>
      </c>
      <c r="I997" s="86" t="str">
        <f ca="1" t="shared" si="986"/>
        <v>R. Perpustakaan</v>
      </c>
      <c r="J997" s="86" t="str">
        <f ca="1" t="shared" si="2"/>
        <v>CLEANING SERVICE</v>
      </c>
      <c r="K997" s="86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6" t="str">
        <f ca="1" t="shared" ref="O997:P997" si="1021">IFERROR(AVERAGEIF(M:M,M997,$K:$K)," ")</f>
        <v> </v>
      </c>
      <c r="P997" s="86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5">
        <f ca="1" t="shared" si="0"/>
        <v>6</v>
      </c>
      <c r="F998" s="68" t="str">
        <f ca="1">IF(ISBLANK(A998)," ",INDIRECT(ADDRESS(1,5+MOD(ROW()-2,COUNTA('Form Responses 1'!$1:$1)-4),,TRUE,"Form Responses 1")))</f>
        <v>Gedung Balai Arkiologi Lt.1 [R. Laktasi &amp; Daicare]</v>
      </c>
      <c r="G998" s="68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Gedung Balai Arkiologi Lt.1</v>
      </c>
      <c r="I998" s="86" t="str">
        <f ca="1" t="shared" si="986"/>
        <v>R. Laktasi &amp; Daicare</v>
      </c>
      <c r="J998" s="86" t="str">
        <f ca="1" t="shared" si="2"/>
        <v>CLEANING SERVICE</v>
      </c>
      <c r="K998" s="86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6" t="str">
        <f ca="1" t="shared" ref="O998:P998" si="1022">IFERROR(AVERAGEIF(M:M,M998,$K:$K)," ")</f>
        <v> </v>
      </c>
      <c r="P998" s="86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5">
        <f ca="1" t="shared" si="0"/>
        <v>6</v>
      </c>
      <c r="F999" s="68" t="str">
        <f ca="1">IF(ISBLANK(A999)," ",INDIRECT(ADDRESS(1,5+MOD(ROW()-2,COUNTA('Form Responses 1'!$1:$1)-4),,TRUE,"Form Responses 1")))</f>
        <v>Gedung Balai Arkiologi Lt.1 [R. Artepak]</v>
      </c>
      <c r="G999" s="68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Gedung Balai Arkiologi Lt.1</v>
      </c>
      <c r="I999" s="86" t="str">
        <f ca="1" t="shared" si="986"/>
        <v>R. Artepak</v>
      </c>
      <c r="J999" s="86" t="str">
        <f ca="1" t="shared" si="2"/>
        <v>CLEANING SERVICE</v>
      </c>
      <c r="K999" s="86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6" t="str">
        <f ca="1" t="shared" ref="O999:P999" si="1023">IFERROR(AVERAGEIF(M:M,M999,$K:$K)," ")</f>
        <v> </v>
      </c>
      <c r="P999" s="86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5">
        <f ca="1" t="shared" si="0"/>
        <v>6</v>
      </c>
      <c r="F1000" s="68" t="str">
        <f ca="1">IF(ISBLANK(A1000)," ",INDIRECT(ADDRESS(1,5+MOD(ROW()-2,COUNTA('Form Responses 1'!$1:$1)-4),,TRUE,"Form Responses 1")))</f>
        <v>Gedung Balai Arkiologi Lt.1 [R. Lap / Analis]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Gedung Balai Arkiologi Lt.1</v>
      </c>
      <c r="I1000" s="86" t="str">
        <f ca="1" t="shared" si="986"/>
        <v>R. Lap / Analis</v>
      </c>
      <c r="J1000" s="86" t="str">
        <f ca="1" t="shared" si="2"/>
        <v>CLEANING SERVICE</v>
      </c>
      <c r="K1000" s="86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6" t="str">
        <f ca="1" t="shared" ref="O1000:P1000" si="1024">IFERROR(AVERAGEIF(M:M,M1000,$K:$K)," ")</f>
        <v> </v>
      </c>
      <c r="P1000" s="86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1" max="41" width="12.8571428571429"/>
  </cols>
  <sheetData>
    <row r="1" customHeight="1" spans="1:2">
      <c r="A1" s="44" t="s">
        <v>144</v>
      </c>
      <c r="B1" s="44" t="s">
        <v>149</v>
      </c>
    </row>
    <row r="3" customHeight="1" spans="1:41">
      <c r="A3" s="38" t="s">
        <v>150</v>
      </c>
      <c r="B3" s="69"/>
      <c r="C3" s="69"/>
      <c r="D3" s="69"/>
      <c r="E3" s="38" t="s">
        <v>137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6"/>
    </row>
    <row r="4" customHeight="1" spans="1:4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20</v>
      </c>
      <c r="H4" s="70" t="s">
        <v>19</v>
      </c>
      <c r="I4" s="70" t="s">
        <v>21</v>
      </c>
      <c r="J4" s="70" t="s">
        <v>31</v>
      </c>
      <c r="K4" s="70" t="s">
        <v>32</v>
      </c>
      <c r="L4" s="70" t="s">
        <v>25</v>
      </c>
      <c r="M4" s="70" t="s">
        <v>24</v>
      </c>
      <c r="N4" s="70" t="s">
        <v>29</v>
      </c>
      <c r="O4" s="70" t="s">
        <v>26</v>
      </c>
      <c r="P4" s="70" t="s">
        <v>23</v>
      </c>
      <c r="Q4" s="70" t="s">
        <v>28</v>
      </c>
      <c r="R4" s="70" t="s">
        <v>30</v>
      </c>
      <c r="S4" s="70" t="s">
        <v>27</v>
      </c>
      <c r="T4" s="70" t="s">
        <v>22</v>
      </c>
      <c r="U4" s="70" t="s">
        <v>33</v>
      </c>
      <c r="V4" s="70" t="s">
        <v>13</v>
      </c>
      <c r="W4" s="70" t="s">
        <v>14</v>
      </c>
      <c r="X4" s="70" t="s">
        <v>16</v>
      </c>
      <c r="Y4" s="70" t="s">
        <v>15</v>
      </c>
      <c r="Z4" s="70" t="s">
        <v>17</v>
      </c>
      <c r="AA4" s="70" t="s">
        <v>18</v>
      </c>
      <c r="AB4" s="70" t="s">
        <v>38</v>
      </c>
      <c r="AC4" s="70" t="s">
        <v>37</v>
      </c>
      <c r="AD4" s="70" t="s">
        <v>36</v>
      </c>
      <c r="AE4" s="70" t="s">
        <v>35</v>
      </c>
      <c r="AF4" s="70" t="s">
        <v>34</v>
      </c>
      <c r="AG4" s="70" t="s">
        <v>39</v>
      </c>
      <c r="AH4" s="70" t="s">
        <v>11</v>
      </c>
      <c r="AI4" s="70" t="s">
        <v>7</v>
      </c>
      <c r="AJ4" s="70" t="s">
        <v>10</v>
      </c>
      <c r="AK4" s="70" t="s">
        <v>9</v>
      </c>
      <c r="AL4" s="70" t="s">
        <v>8</v>
      </c>
      <c r="AM4" s="70" t="s">
        <v>12</v>
      </c>
      <c r="AN4" s="70" t="s">
        <v>4</v>
      </c>
      <c r="AO4" s="39" t="s">
        <v>151</v>
      </c>
    </row>
    <row r="5" customHeight="1" spans="1:41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39" t="e">
        <v>#DIV/0!</v>
      </c>
    </row>
    <row r="6" customHeight="1" spans="1:41">
      <c r="A6" s="78">
        <v>45009.6917013889</v>
      </c>
      <c r="B6" s="38" t="s">
        <v>40</v>
      </c>
      <c r="C6" s="38" t="s">
        <v>41</v>
      </c>
      <c r="D6" s="41">
        <v>45009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0.89</v>
      </c>
      <c r="AC6" s="70">
        <v>0.89</v>
      </c>
      <c r="AD6" s="70">
        <v>0.89</v>
      </c>
      <c r="AE6" s="70">
        <v>0.74</v>
      </c>
      <c r="AF6" s="70">
        <v>0.89</v>
      </c>
      <c r="AG6" s="70">
        <v>0.95</v>
      </c>
      <c r="AH6" s="70">
        <v>0.95</v>
      </c>
      <c r="AI6" s="70">
        <v>0.89</v>
      </c>
      <c r="AJ6" s="70">
        <v>0.95</v>
      </c>
      <c r="AK6" s="70">
        <v>0.95</v>
      </c>
      <c r="AL6" s="70">
        <v>0.95</v>
      </c>
      <c r="AM6" s="70">
        <v>0.89</v>
      </c>
      <c r="AN6" s="70">
        <v>0.95</v>
      </c>
      <c r="AO6" s="39">
        <v>0.934166666666666</v>
      </c>
    </row>
    <row r="7" customHeight="1" spans="1:41">
      <c r="A7" s="78">
        <v>45009.7097800926</v>
      </c>
      <c r="B7" s="38" t="s">
        <v>40</v>
      </c>
      <c r="C7" s="38" t="s">
        <v>45</v>
      </c>
      <c r="D7" s="41">
        <v>45009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0.95</v>
      </c>
      <c r="AI7" s="70">
        <v>0.95</v>
      </c>
      <c r="AJ7" s="70">
        <v>0.95</v>
      </c>
      <c r="AK7" s="70">
        <v>0.95</v>
      </c>
      <c r="AL7" s="70">
        <v>0.95</v>
      </c>
      <c r="AM7" s="70">
        <v>0.95</v>
      </c>
      <c r="AN7" s="70">
        <v>0.95</v>
      </c>
      <c r="AO7" s="39">
        <v>0.95</v>
      </c>
    </row>
    <row r="8" customHeight="1" spans="1:41">
      <c r="A8" s="78">
        <v>45009.712025463</v>
      </c>
      <c r="B8" s="38" t="s">
        <v>40</v>
      </c>
      <c r="C8" s="38" t="s">
        <v>41</v>
      </c>
      <c r="D8" s="41">
        <v>45009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0.95</v>
      </c>
      <c r="AM8" s="70">
        <v>0.95</v>
      </c>
      <c r="AN8" s="70">
        <v>0.95</v>
      </c>
      <c r="AO8" s="39">
        <v>0.95</v>
      </c>
    </row>
    <row r="9" customHeight="1" spans="1:41">
      <c r="A9" s="78">
        <v>45012.5446875</v>
      </c>
      <c r="B9" s="38" t="s">
        <v>40</v>
      </c>
      <c r="C9" s="38" t="s">
        <v>45</v>
      </c>
      <c r="D9" s="41">
        <v>44951</v>
      </c>
      <c r="E9" s="38">
        <v>0.95</v>
      </c>
      <c r="F9" s="70">
        <v>0.95</v>
      </c>
      <c r="G9" s="70">
        <v>0.95</v>
      </c>
      <c r="H9" s="70">
        <v>0.95</v>
      </c>
      <c r="I9" s="70">
        <v>0.95</v>
      </c>
      <c r="J9" s="70">
        <v>0.95</v>
      </c>
      <c r="K9" s="70">
        <v>0.95</v>
      </c>
      <c r="L9" s="70">
        <v>0.95</v>
      </c>
      <c r="M9" s="70">
        <v>0.95</v>
      </c>
      <c r="N9" s="70">
        <v>0.95</v>
      </c>
      <c r="O9" s="70">
        <v>0.95</v>
      </c>
      <c r="P9" s="70">
        <v>0.95</v>
      </c>
      <c r="Q9" s="70">
        <v>0.95</v>
      </c>
      <c r="R9" s="70">
        <v>0.95</v>
      </c>
      <c r="S9" s="70">
        <v>0.95</v>
      </c>
      <c r="T9" s="70">
        <v>0.95</v>
      </c>
      <c r="U9" s="70">
        <v>0.95</v>
      </c>
      <c r="V9" s="70">
        <v>0.95</v>
      </c>
      <c r="W9" s="70">
        <v>0.95</v>
      </c>
      <c r="X9" s="70">
        <v>0.95</v>
      </c>
      <c r="Y9" s="70">
        <v>0.95</v>
      </c>
      <c r="Z9" s="70">
        <v>0.95</v>
      </c>
      <c r="AA9" s="70">
        <v>0.95</v>
      </c>
      <c r="AB9" s="70">
        <v>0.95</v>
      </c>
      <c r="AC9" s="70">
        <v>0.95</v>
      </c>
      <c r="AD9" s="70">
        <v>0.95</v>
      </c>
      <c r="AE9" s="70">
        <v>0.95</v>
      </c>
      <c r="AF9" s="70">
        <v>0.95</v>
      </c>
      <c r="AG9" s="70">
        <v>0.95</v>
      </c>
      <c r="AH9" s="70">
        <v>0.95</v>
      </c>
      <c r="AI9" s="70">
        <v>0.95</v>
      </c>
      <c r="AJ9" s="70">
        <v>0.95</v>
      </c>
      <c r="AK9" s="70">
        <v>0.95</v>
      </c>
      <c r="AL9" s="70">
        <v>0.95</v>
      </c>
      <c r="AM9" s="70">
        <v>0.95</v>
      </c>
      <c r="AN9" s="70">
        <v>0.95</v>
      </c>
      <c r="AO9" s="39">
        <v>0.95</v>
      </c>
    </row>
    <row r="10" customHeight="1" spans="1:41">
      <c r="A10" s="78">
        <v>45012.5476157407</v>
      </c>
      <c r="B10" s="38" t="s">
        <v>40</v>
      </c>
      <c r="C10" s="38" t="s">
        <v>45</v>
      </c>
      <c r="D10" s="41">
        <v>44982</v>
      </c>
      <c r="E10" s="38">
        <v>0.95</v>
      </c>
      <c r="F10" s="70">
        <v>0.95</v>
      </c>
      <c r="G10" s="70">
        <v>0.95</v>
      </c>
      <c r="H10" s="70">
        <v>0.95</v>
      </c>
      <c r="I10" s="70">
        <v>0.95</v>
      </c>
      <c r="J10" s="70">
        <v>0.95</v>
      </c>
      <c r="K10" s="70">
        <v>0.95</v>
      </c>
      <c r="L10" s="70">
        <v>0.95</v>
      </c>
      <c r="M10" s="70">
        <v>0.95</v>
      </c>
      <c r="N10" s="70">
        <v>0.95</v>
      </c>
      <c r="O10" s="70">
        <v>0.95</v>
      </c>
      <c r="P10" s="70">
        <v>0.95</v>
      </c>
      <c r="Q10" s="70">
        <v>0.95</v>
      </c>
      <c r="R10" s="70">
        <v>0.95</v>
      </c>
      <c r="S10" s="70">
        <v>0.95</v>
      </c>
      <c r="T10" s="70">
        <v>0.95</v>
      </c>
      <c r="U10" s="70">
        <v>0.95</v>
      </c>
      <c r="V10" s="70">
        <v>0.95</v>
      </c>
      <c r="W10" s="70">
        <v>0.95</v>
      </c>
      <c r="X10" s="70">
        <v>0.95</v>
      </c>
      <c r="Y10" s="70">
        <v>0.95</v>
      </c>
      <c r="Z10" s="70">
        <v>0.95</v>
      </c>
      <c r="AA10" s="70">
        <v>0.95</v>
      </c>
      <c r="AB10" s="70">
        <v>0.95</v>
      </c>
      <c r="AC10" s="70">
        <v>0.95</v>
      </c>
      <c r="AD10" s="70">
        <v>0.95</v>
      </c>
      <c r="AE10" s="70">
        <v>0.95</v>
      </c>
      <c r="AF10" s="70">
        <v>0.95</v>
      </c>
      <c r="AG10" s="70">
        <v>0.95</v>
      </c>
      <c r="AH10" s="70">
        <v>0.95</v>
      </c>
      <c r="AI10" s="70">
        <v>0.95</v>
      </c>
      <c r="AJ10" s="70">
        <v>0.95</v>
      </c>
      <c r="AK10" s="70">
        <v>0.95</v>
      </c>
      <c r="AL10" s="70">
        <v>0.95</v>
      </c>
      <c r="AM10" s="70">
        <v>0.95</v>
      </c>
      <c r="AN10" s="70">
        <v>0.95</v>
      </c>
      <c r="AO10" s="39">
        <v>0.95</v>
      </c>
    </row>
    <row r="11" customHeight="1" spans="1:41">
      <c r="A11" s="78">
        <v>45012.5498958333</v>
      </c>
      <c r="B11" s="38" t="s">
        <v>40</v>
      </c>
      <c r="C11" s="38" t="s">
        <v>41</v>
      </c>
      <c r="D11" s="41">
        <v>45010</v>
      </c>
      <c r="E11" s="38">
        <v>0.95</v>
      </c>
      <c r="F11" s="70">
        <v>0.95</v>
      </c>
      <c r="G11" s="70">
        <v>0.95</v>
      </c>
      <c r="H11" s="70">
        <v>0.95</v>
      </c>
      <c r="I11" s="70">
        <v>0.95</v>
      </c>
      <c r="J11" s="70">
        <v>0.95</v>
      </c>
      <c r="K11" s="70">
        <v>0.95</v>
      </c>
      <c r="L11" s="70">
        <v>0.95</v>
      </c>
      <c r="M11" s="70">
        <v>0.95</v>
      </c>
      <c r="N11" s="70">
        <v>0.95</v>
      </c>
      <c r="O11" s="70">
        <v>0.95</v>
      </c>
      <c r="P11" s="70">
        <v>0.95</v>
      </c>
      <c r="Q11" s="70">
        <v>0.95</v>
      </c>
      <c r="R11" s="70">
        <v>0.95</v>
      </c>
      <c r="S11" s="70">
        <v>0.95</v>
      </c>
      <c r="T11" s="70">
        <v>0.95</v>
      </c>
      <c r="U11" s="70">
        <v>0.95</v>
      </c>
      <c r="V11" s="70">
        <v>0.95</v>
      </c>
      <c r="W11" s="70">
        <v>0.95</v>
      </c>
      <c r="X11" s="70">
        <v>0.95</v>
      </c>
      <c r="Y11" s="70">
        <v>0.95</v>
      </c>
      <c r="Z11" s="70">
        <v>0.95</v>
      </c>
      <c r="AA11" s="70">
        <v>0.95</v>
      </c>
      <c r="AB11" s="70">
        <v>0.95</v>
      </c>
      <c r="AC11" s="70">
        <v>0.95</v>
      </c>
      <c r="AD11" s="70">
        <v>0.95</v>
      </c>
      <c r="AE11" s="70">
        <v>0.95</v>
      </c>
      <c r="AF11" s="70">
        <v>0.95</v>
      </c>
      <c r="AG11" s="70">
        <v>0.95</v>
      </c>
      <c r="AH11" s="70">
        <v>0.95</v>
      </c>
      <c r="AI11" s="70">
        <v>0.95</v>
      </c>
      <c r="AJ11" s="70">
        <v>0.95</v>
      </c>
      <c r="AK11" s="70">
        <v>0.95</v>
      </c>
      <c r="AL11" s="70">
        <v>0.95</v>
      </c>
      <c r="AM11" s="70">
        <v>0.95</v>
      </c>
      <c r="AN11" s="70">
        <v>0.95</v>
      </c>
      <c r="AO11" s="39">
        <v>0.95</v>
      </c>
    </row>
    <row r="12" customHeight="1" spans="1:41">
      <c r="A12" s="78">
        <v>45029.6171643519</v>
      </c>
      <c r="B12" s="38" t="s">
        <v>40</v>
      </c>
      <c r="C12" s="38" t="s">
        <v>46</v>
      </c>
      <c r="D12" s="41">
        <v>45029</v>
      </c>
      <c r="E12" s="38">
        <v>0.95</v>
      </c>
      <c r="F12" s="70">
        <v>0.95</v>
      </c>
      <c r="G12" s="70">
        <v>0.95</v>
      </c>
      <c r="H12" s="70">
        <v>0.95</v>
      </c>
      <c r="I12" s="70">
        <v>0.95</v>
      </c>
      <c r="J12" s="70">
        <v>0.95</v>
      </c>
      <c r="K12" s="70">
        <v>0.95</v>
      </c>
      <c r="L12" s="70">
        <v>0.95</v>
      </c>
      <c r="M12" s="70">
        <v>0.95</v>
      </c>
      <c r="N12" s="70">
        <v>0.95</v>
      </c>
      <c r="O12" s="70">
        <v>0.95</v>
      </c>
      <c r="P12" s="70">
        <v>0.95</v>
      </c>
      <c r="Q12" s="70">
        <v>0.95</v>
      </c>
      <c r="R12" s="70">
        <v>0.95</v>
      </c>
      <c r="S12" s="70">
        <v>0.95</v>
      </c>
      <c r="T12" s="70">
        <v>0.95</v>
      </c>
      <c r="U12" s="70">
        <v>0.95</v>
      </c>
      <c r="V12" s="70">
        <v>0.95</v>
      </c>
      <c r="W12" s="70">
        <v>0.95</v>
      </c>
      <c r="X12" s="70">
        <v>0.95</v>
      </c>
      <c r="Y12" s="70">
        <v>0.95</v>
      </c>
      <c r="Z12" s="70">
        <v>0.95</v>
      </c>
      <c r="AA12" s="70">
        <v>0.95</v>
      </c>
      <c r="AB12" s="70">
        <v>0.95</v>
      </c>
      <c r="AC12" s="70">
        <v>0.95</v>
      </c>
      <c r="AD12" s="70">
        <v>0.95</v>
      </c>
      <c r="AE12" s="70">
        <v>0.95</v>
      </c>
      <c r="AF12" s="70">
        <v>0.95</v>
      </c>
      <c r="AG12" s="70">
        <v>0.95</v>
      </c>
      <c r="AH12" s="70">
        <v>0.95</v>
      </c>
      <c r="AI12" s="70">
        <v>0.95</v>
      </c>
      <c r="AJ12" s="70">
        <v>0.95</v>
      </c>
      <c r="AK12" s="70">
        <v>0.95</v>
      </c>
      <c r="AL12" s="70">
        <v>0.95</v>
      </c>
      <c r="AM12" s="70">
        <v>0.95</v>
      </c>
      <c r="AN12" s="70">
        <v>0.95</v>
      </c>
      <c r="AO12" s="39">
        <v>0.95</v>
      </c>
    </row>
    <row r="13" customHeight="1" spans="1:41">
      <c r="A13" s="78">
        <v>45041.6196296296</v>
      </c>
      <c r="B13" s="38" t="s">
        <v>40</v>
      </c>
      <c r="C13" s="38" t="s">
        <v>46</v>
      </c>
      <c r="D13" s="41">
        <v>45041</v>
      </c>
      <c r="E13" s="38">
        <v>0.95</v>
      </c>
      <c r="F13" s="70">
        <v>0.95</v>
      </c>
      <c r="G13" s="70">
        <v>0.95</v>
      </c>
      <c r="H13" s="70">
        <v>0.95</v>
      </c>
      <c r="I13" s="70">
        <v>0.95</v>
      </c>
      <c r="J13" s="70">
        <v>0.95</v>
      </c>
      <c r="K13" s="70">
        <v>0.95</v>
      </c>
      <c r="L13" s="70">
        <v>0.95</v>
      </c>
      <c r="M13" s="70">
        <v>0.95</v>
      </c>
      <c r="N13" s="70">
        <v>0.95</v>
      </c>
      <c r="O13" s="70">
        <v>0.95</v>
      </c>
      <c r="P13" s="70">
        <v>0.95</v>
      </c>
      <c r="Q13" s="70">
        <v>0.95</v>
      </c>
      <c r="R13" s="70">
        <v>0.95</v>
      </c>
      <c r="S13" s="70">
        <v>0.95</v>
      </c>
      <c r="T13" s="70">
        <v>0.95</v>
      </c>
      <c r="U13" s="70">
        <v>0.95</v>
      </c>
      <c r="V13" s="70">
        <v>0.95</v>
      </c>
      <c r="W13" s="70">
        <v>0.95</v>
      </c>
      <c r="X13" s="70">
        <v>0.95</v>
      </c>
      <c r="Y13" s="70">
        <v>0.95</v>
      </c>
      <c r="Z13" s="70">
        <v>0.95</v>
      </c>
      <c r="AA13" s="70">
        <v>0.95</v>
      </c>
      <c r="AB13" s="70">
        <v>0.95</v>
      </c>
      <c r="AC13" s="70">
        <v>0.95</v>
      </c>
      <c r="AD13" s="70">
        <v>0.95</v>
      </c>
      <c r="AE13" s="70">
        <v>0.95</v>
      </c>
      <c r="AF13" s="70">
        <v>0.95</v>
      </c>
      <c r="AG13" s="70">
        <v>0.95</v>
      </c>
      <c r="AH13" s="70">
        <v>0.95</v>
      </c>
      <c r="AI13" s="70">
        <v>0.95</v>
      </c>
      <c r="AJ13" s="70">
        <v>0.95</v>
      </c>
      <c r="AK13" s="70">
        <v>0.95</v>
      </c>
      <c r="AL13" s="70">
        <v>0.95</v>
      </c>
      <c r="AM13" s="70">
        <v>0.95</v>
      </c>
      <c r="AN13" s="70">
        <v>0.95</v>
      </c>
      <c r="AO13" s="39">
        <v>0.95</v>
      </c>
    </row>
    <row r="14" customHeight="1" spans="1:41">
      <c r="A14" s="79">
        <v>45072.5173842593</v>
      </c>
      <c r="B14" s="43" t="s">
        <v>40</v>
      </c>
      <c r="C14" s="43" t="s">
        <v>46</v>
      </c>
      <c r="D14" s="42">
        <v>45072</v>
      </c>
      <c r="E14" s="43">
        <v>0.95</v>
      </c>
      <c r="F14" s="75">
        <v>0.95</v>
      </c>
      <c r="G14" s="75">
        <v>0.95</v>
      </c>
      <c r="H14" s="75">
        <v>0.95</v>
      </c>
      <c r="I14" s="75">
        <v>0.95</v>
      </c>
      <c r="J14" s="75">
        <v>0.95</v>
      </c>
      <c r="K14" s="75">
        <v>0.95</v>
      </c>
      <c r="L14" s="75">
        <v>0.95</v>
      </c>
      <c r="M14" s="75">
        <v>0.95</v>
      </c>
      <c r="N14" s="75">
        <v>0.95</v>
      </c>
      <c r="O14" s="75">
        <v>0.95</v>
      </c>
      <c r="P14" s="75">
        <v>0.95</v>
      </c>
      <c r="Q14" s="75">
        <v>0.95</v>
      </c>
      <c r="R14" s="75">
        <v>0.95</v>
      </c>
      <c r="S14" s="75">
        <v>0.95</v>
      </c>
      <c r="T14" s="75">
        <v>0.95</v>
      </c>
      <c r="U14" s="75">
        <v>0.95</v>
      </c>
      <c r="V14" s="75">
        <v>0.95</v>
      </c>
      <c r="W14" s="75">
        <v>0.95</v>
      </c>
      <c r="X14" s="75">
        <v>0.95</v>
      </c>
      <c r="Y14" s="75">
        <v>0.95</v>
      </c>
      <c r="Z14" s="75">
        <v>0.95</v>
      </c>
      <c r="AA14" s="75">
        <v>0.95</v>
      </c>
      <c r="AB14" s="75">
        <v>0.95</v>
      </c>
      <c r="AC14" s="75">
        <v>0.95</v>
      </c>
      <c r="AD14" s="75">
        <v>0.95</v>
      </c>
      <c r="AE14" s="75">
        <v>0.95</v>
      </c>
      <c r="AF14" s="75">
        <v>0.95</v>
      </c>
      <c r="AG14" s="75">
        <v>0.95</v>
      </c>
      <c r="AH14" s="75">
        <v>0.95</v>
      </c>
      <c r="AI14" s="75">
        <v>0.95</v>
      </c>
      <c r="AJ14" s="75">
        <v>0.95</v>
      </c>
      <c r="AK14" s="75">
        <v>0.95</v>
      </c>
      <c r="AL14" s="75">
        <v>0.95</v>
      </c>
      <c r="AM14" s="75">
        <v>0.95</v>
      </c>
      <c r="AN14" s="75">
        <v>0.95</v>
      </c>
      <c r="AO14" s="44">
        <v>0.95</v>
      </c>
    </row>
    <row r="15" customHeight="1" spans="1:11">
      <c r="A15" s="80"/>
      <c r="B15" s="81"/>
      <c r="C15" s="81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0" max="10" width="12.8571428571429"/>
  </cols>
  <sheetData>
    <row r="1" customHeight="1" spans="1:11">
      <c r="A1" s="44" t="s">
        <v>144</v>
      </c>
      <c r="B1" s="44" t="s">
        <v>149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150</v>
      </c>
      <c r="B3" s="69"/>
      <c r="C3" s="38" t="s">
        <v>143</v>
      </c>
      <c r="D3" s="38"/>
      <c r="E3" s="69"/>
      <c r="F3" s="69"/>
      <c r="G3" s="69"/>
      <c r="H3" s="69"/>
      <c r="I3" s="69"/>
      <c r="J3" s="76"/>
      <c r="K3" s="68"/>
    </row>
    <row r="4" customHeight="1" spans="1:11">
      <c r="A4" s="38" t="s">
        <v>140</v>
      </c>
      <c r="B4" s="38" t="s">
        <v>137</v>
      </c>
      <c r="C4" s="38" t="s">
        <v>152</v>
      </c>
      <c r="D4" s="70" t="s">
        <v>70</v>
      </c>
      <c r="E4" s="70" t="s">
        <v>82</v>
      </c>
      <c r="F4" s="70" t="s">
        <v>94</v>
      </c>
      <c r="G4" s="70" t="s">
        <v>97</v>
      </c>
      <c r="H4" s="70" t="s">
        <v>99</v>
      </c>
      <c r="I4" s="70" t="s">
        <v>103</v>
      </c>
      <c r="J4" s="39" t="s">
        <v>151</v>
      </c>
      <c r="K4" s="68"/>
    </row>
    <row r="5" customHeight="1" spans="1:11">
      <c r="A5" s="38" t="s">
        <v>153</v>
      </c>
      <c r="B5" s="38" t="s">
        <v>20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70">
        <v>0.95</v>
      </c>
      <c r="J5" s="39">
        <v>0.95</v>
      </c>
      <c r="K5" s="68"/>
    </row>
    <row r="6" customHeight="1" spans="1:11">
      <c r="A6" s="71"/>
      <c r="B6" s="72" t="s">
        <v>19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 s="77">
        <v>0.95</v>
      </c>
      <c r="K6" s="68"/>
    </row>
    <row r="7" customHeight="1" spans="1:11">
      <c r="A7" s="71"/>
      <c r="B7" s="72" t="s">
        <v>21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 s="77">
        <v>0.95</v>
      </c>
      <c r="K7" s="68"/>
    </row>
    <row r="8" customHeight="1" spans="1:11">
      <c r="A8" s="71"/>
      <c r="B8" s="72" t="s">
        <v>31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 s="77">
        <v>0.95</v>
      </c>
      <c r="K8" s="68"/>
    </row>
    <row r="9" customHeight="1" spans="1:11">
      <c r="A9" s="71"/>
      <c r="B9" s="72" t="s">
        <v>32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 s="77">
        <v>0.95</v>
      </c>
      <c r="K9" s="68"/>
    </row>
    <row r="10" customHeight="1" spans="1:11">
      <c r="A10" s="71"/>
      <c r="B10" s="72" t="s">
        <v>25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 s="77">
        <v>0.95</v>
      </c>
      <c r="K10" s="68"/>
    </row>
    <row r="11" customHeight="1" spans="1:11">
      <c r="A11" s="71"/>
      <c r="B11" s="72" t="s">
        <v>24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 s="77">
        <v>0.95</v>
      </c>
      <c r="K11" s="68"/>
    </row>
    <row r="12" customHeight="1" spans="1:11">
      <c r="A12" s="71"/>
      <c r="B12" s="72" t="s">
        <v>29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 s="77">
        <v>0.95</v>
      </c>
      <c r="K12" s="68"/>
    </row>
    <row r="13" customHeight="1" spans="1:11">
      <c r="A13" s="71"/>
      <c r="B13" s="72" t="s">
        <v>26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 s="77">
        <v>0.95</v>
      </c>
      <c r="K13" s="68"/>
    </row>
    <row r="14" customHeight="1" spans="1:11">
      <c r="A14" s="71"/>
      <c r="B14" s="72" t="s">
        <v>23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 s="77">
        <v>0.95</v>
      </c>
      <c r="K14" s="68"/>
    </row>
    <row r="15" customHeight="1" spans="1:11">
      <c r="A15" s="71"/>
      <c r="B15" s="72" t="s">
        <v>28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 s="77">
        <v>0.95</v>
      </c>
      <c r="K15" s="68"/>
    </row>
    <row r="16" customHeight="1" spans="1:11">
      <c r="A16" s="71"/>
      <c r="B16" s="72" t="s">
        <v>30</v>
      </c>
      <c r="C16" s="73" t="e">
        <v>#DIV/0!</v>
      </c>
      <c r="D16">
        <v>0.95</v>
      </c>
      <c r="E16">
        <v>0.95</v>
      </c>
      <c r="F16">
        <v>0.95</v>
      </c>
      <c r="G16">
        <v>0.95</v>
      </c>
      <c r="H16">
        <v>0.95</v>
      </c>
      <c r="I16">
        <v>0.95</v>
      </c>
      <c r="J16" s="77">
        <v>0.95</v>
      </c>
      <c r="K16" s="68"/>
    </row>
    <row r="17" customHeight="1" spans="1:11">
      <c r="A17" s="71"/>
      <c r="B17" s="72" t="s">
        <v>27</v>
      </c>
      <c r="C17" s="73" t="e">
        <v>#DIV/0!</v>
      </c>
      <c r="D17">
        <v>0.95</v>
      </c>
      <c r="E17">
        <v>0.95</v>
      </c>
      <c r="F17">
        <v>0.95</v>
      </c>
      <c r="G17">
        <v>0.95</v>
      </c>
      <c r="H17">
        <v>0.95</v>
      </c>
      <c r="I17">
        <v>0.95</v>
      </c>
      <c r="J17" s="77">
        <v>0.95</v>
      </c>
      <c r="K17" s="68"/>
    </row>
    <row r="18" customHeight="1" spans="1:11">
      <c r="A18" s="71"/>
      <c r="B18" s="72" t="s">
        <v>22</v>
      </c>
      <c r="C18" s="73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 s="77">
        <v>0.95</v>
      </c>
      <c r="K18" s="68"/>
    </row>
    <row r="19" customHeight="1" spans="1:11">
      <c r="A19" s="71"/>
      <c r="B19" s="72" t="s">
        <v>33</v>
      </c>
      <c r="C19" s="73" t="e">
        <v>#DIV/0!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 s="77">
        <v>0.95</v>
      </c>
      <c r="K19" s="68"/>
    </row>
    <row r="20" customHeight="1" spans="1:11">
      <c r="A20" s="71"/>
      <c r="B20" s="72" t="s">
        <v>13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 s="77">
        <v>0.95</v>
      </c>
      <c r="K20" s="68"/>
    </row>
    <row r="21" customHeight="1" spans="1:11">
      <c r="A21" s="71"/>
      <c r="B21" s="72" t="s">
        <v>14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 s="77">
        <v>0.95</v>
      </c>
      <c r="K21" s="68"/>
    </row>
    <row r="22" customHeight="1" spans="1:11">
      <c r="A22" s="71"/>
      <c r="B22" s="72" t="s">
        <v>16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 s="77">
        <v>0.95</v>
      </c>
      <c r="K22" s="68"/>
    </row>
    <row r="23" customHeight="1" spans="1:11">
      <c r="A23" s="71"/>
      <c r="B23" s="72" t="s">
        <v>15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 s="77">
        <v>0.95</v>
      </c>
      <c r="K23" s="68"/>
    </row>
    <row r="24" customHeight="1" spans="1:11">
      <c r="A24" s="71"/>
      <c r="B24" s="72" t="s">
        <v>17</v>
      </c>
      <c r="C24" s="73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0.95</v>
      </c>
      <c r="J24" s="77">
        <v>0.95</v>
      </c>
      <c r="K24" s="68"/>
    </row>
    <row r="25" customHeight="1" spans="1:11">
      <c r="A25" s="71"/>
      <c r="B25" s="72" t="s">
        <v>18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0.95</v>
      </c>
      <c r="J25" s="77">
        <v>0.95</v>
      </c>
      <c r="K25" s="68"/>
    </row>
    <row r="26" customHeight="1" spans="1:11">
      <c r="A26" s="71"/>
      <c r="B26" s="72" t="s">
        <v>38</v>
      </c>
      <c r="C26" s="73" t="e">
        <v>#DIV/0!</v>
      </c>
      <c r="D26">
        <v>0.95</v>
      </c>
      <c r="E26">
        <v>0.95</v>
      </c>
      <c r="F26">
        <v>0.935</v>
      </c>
      <c r="G26">
        <v>0.95</v>
      </c>
      <c r="H26">
        <v>0.95</v>
      </c>
      <c r="I26">
        <v>0.95</v>
      </c>
      <c r="J26" s="77">
        <v>0.943333333333333</v>
      </c>
      <c r="K26" s="68"/>
    </row>
    <row r="27" customHeight="1" spans="1:11">
      <c r="A27" s="71"/>
      <c r="B27" s="72" t="s">
        <v>37</v>
      </c>
      <c r="C27" s="73" t="e">
        <v>#DIV/0!</v>
      </c>
      <c r="D27">
        <v>0.95</v>
      </c>
      <c r="E27">
        <v>0.95</v>
      </c>
      <c r="F27">
        <v>0.935</v>
      </c>
      <c r="G27">
        <v>0.95</v>
      </c>
      <c r="H27">
        <v>0.95</v>
      </c>
      <c r="I27">
        <v>0.95</v>
      </c>
      <c r="J27" s="77">
        <v>0.943333333333333</v>
      </c>
      <c r="K27" s="68"/>
    </row>
    <row r="28" customHeight="1" spans="1:11">
      <c r="A28" s="71"/>
      <c r="B28" s="72" t="s">
        <v>36</v>
      </c>
      <c r="C28" s="73" t="e">
        <v>#DIV/0!</v>
      </c>
      <c r="D28">
        <v>0.95</v>
      </c>
      <c r="E28">
        <v>0.95</v>
      </c>
      <c r="F28">
        <v>0.935</v>
      </c>
      <c r="G28">
        <v>0.95</v>
      </c>
      <c r="H28">
        <v>0.95</v>
      </c>
      <c r="I28">
        <v>0.95</v>
      </c>
      <c r="J28" s="77">
        <v>0.943333333333333</v>
      </c>
      <c r="K28" s="68"/>
    </row>
    <row r="29" customHeight="1" spans="1:11">
      <c r="A29" s="71"/>
      <c r="B29" s="72" t="s">
        <v>35</v>
      </c>
      <c r="C29" s="73" t="e">
        <v>#DIV/0!</v>
      </c>
      <c r="D29">
        <v>0.95</v>
      </c>
      <c r="E29">
        <v>0.95</v>
      </c>
      <c r="F29">
        <v>0.8975</v>
      </c>
      <c r="G29">
        <v>0.95</v>
      </c>
      <c r="H29">
        <v>0.95</v>
      </c>
      <c r="I29">
        <v>0.95</v>
      </c>
      <c r="J29" s="77">
        <v>0.926666666666667</v>
      </c>
      <c r="K29" s="68"/>
    </row>
    <row r="30" customHeight="1" spans="1:11">
      <c r="A30" s="71"/>
      <c r="B30" s="72" t="s">
        <v>34</v>
      </c>
      <c r="C30" s="73" t="e">
        <v>#DIV/0!</v>
      </c>
      <c r="D30">
        <v>0.95</v>
      </c>
      <c r="E30">
        <v>0.95</v>
      </c>
      <c r="F30">
        <v>0.935</v>
      </c>
      <c r="G30">
        <v>0.95</v>
      </c>
      <c r="H30">
        <v>0.95</v>
      </c>
      <c r="I30">
        <v>0.95</v>
      </c>
      <c r="J30" s="77">
        <v>0.943333333333333</v>
      </c>
      <c r="K30" s="68"/>
    </row>
    <row r="31" customHeight="1" spans="1:11">
      <c r="A31" s="71"/>
      <c r="B31" s="72" t="s">
        <v>39</v>
      </c>
      <c r="C31" s="73" t="e">
        <v>#DIV/0!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  <c r="J31" s="77">
        <v>0.95</v>
      </c>
      <c r="K31" s="68"/>
    </row>
    <row r="32" customHeight="1" spans="1:11">
      <c r="A32" s="71"/>
      <c r="B32" s="72" t="s">
        <v>11</v>
      </c>
      <c r="C32" s="73" t="e">
        <v>#DIV/0!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 s="77">
        <v>0.95</v>
      </c>
      <c r="K32" s="68"/>
    </row>
    <row r="33" customHeight="1" spans="1:11">
      <c r="A33" s="71"/>
      <c r="B33" s="72" t="s">
        <v>7</v>
      </c>
      <c r="C33" s="73" t="e">
        <v>#DIV/0!</v>
      </c>
      <c r="D33">
        <v>0.95</v>
      </c>
      <c r="E33">
        <v>0.95</v>
      </c>
      <c r="F33">
        <v>0.935</v>
      </c>
      <c r="G33">
        <v>0.95</v>
      </c>
      <c r="H33">
        <v>0.95</v>
      </c>
      <c r="I33">
        <v>0.95</v>
      </c>
      <c r="J33" s="77">
        <v>0.943333333333333</v>
      </c>
      <c r="K33" s="68"/>
    </row>
    <row r="34" customHeight="1" spans="1:11">
      <c r="A34" s="71"/>
      <c r="B34" s="72" t="s">
        <v>10</v>
      </c>
      <c r="C34" s="73" t="e">
        <v>#DIV/0!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  <c r="J34" s="77">
        <v>0.95</v>
      </c>
      <c r="K34" s="68"/>
    </row>
    <row r="35" customHeight="1" spans="1:11">
      <c r="A35" s="71"/>
      <c r="B35" s="72" t="s">
        <v>9</v>
      </c>
      <c r="C35" s="73" t="e">
        <v>#DIV/0!</v>
      </c>
      <c r="D35">
        <v>0.95</v>
      </c>
      <c r="E35">
        <v>0.95</v>
      </c>
      <c r="F35">
        <v>0.95</v>
      </c>
      <c r="G35">
        <v>0.95</v>
      </c>
      <c r="H35">
        <v>0.95</v>
      </c>
      <c r="I35">
        <v>0.95</v>
      </c>
      <c r="J35" s="77">
        <v>0.95</v>
      </c>
      <c r="K35" s="68"/>
    </row>
    <row r="36" customHeight="1" spans="1:11">
      <c r="A36" s="71"/>
      <c r="B36" s="72" t="s">
        <v>8</v>
      </c>
      <c r="C36" s="73" t="e">
        <v>#DIV/0!</v>
      </c>
      <c r="D36">
        <v>0.95</v>
      </c>
      <c r="E36">
        <v>0.95</v>
      </c>
      <c r="F36">
        <v>0.95</v>
      </c>
      <c r="G36">
        <v>0.95</v>
      </c>
      <c r="H36">
        <v>0.95</v>
      </c>
      <c r="I36">
        <v>0.95</v>
      </c>
      <c r="J36" s="77">
        <v>0.95</v>
      </c>
      <c r="K36" s="68"/>
    </row>
    <row r="37" customHeight="1" spans="1:11">
      <c r="A37" s="71"/>
      <c r="B37" s="72" t="s">
        <v>12</v>
      </c>
      <c r="C37" s="73" t="e">
        <v>#DIV/0!</v>
      </c>
      <c r="D37">
        <v>0.95</v>
      </c>
      <c r="E37">
        <v>0.95</v>
      </c>
      <c r="F37">
        <v>0.935</v>
      </c>
      <c r="G37">
        <v>0.95</v>
      </c>
      <c r="H37">
        <v>0.95</v>
      </c>
      <c r="I37">
        <v>0.95</v>
      </c>
      <c r="J37" s="77">
        <v>0.943333333333333</v>
      </c>
      <c r="K37" s="68"/>
    </row>
    <row r="38" customHeight="1" spans="1:11">
      <c r="A38" s="38" t="s">
        <v>154</v>
      </c>
      <c r="B38" s="69"/>
      <c r="C38" s="38" t="e">
        <v>#DIV/0!</v>
      </c>
      <c r="D38" s="70">
        <v>0.95</v>
      </c>
      <c r="E38" s="70">
        <v>0.95</v>
      </c>
      <c r="F38" s="70">
        <v>0.945681818181818</v>
      </c>
      <c r="G38" s="70">
        <v>0.95</v>
      </c>
      <c r="H38" s="70">
        <v>0.95</v>
      </c>
      <c r="I38" s="70">
        <v>0.95</v>
      </c>
      <c r="J38" s="39">
        <v>0.948080808080809</v>
      </c>
      <c r="K38" s="68"/>
    </row>
    <row r="39" customHeight="1" spans="1:11">
      <c r="A39" s="38" t="s">
        <v>155</v>
      </c>
      <c r="B39" s="38" t="s">
        <v>6</v>
      </c>
      <c r="C39" s="38" t="e">
        <v>#DIV/0!</v>
      </c>
      <c r="D39" s="70">
        <v>0.95</v>
      </c>
      <c r="E39" s="70">
        <v>0.95</v>
      </c>
      <c r="F39" s="70">
        <v>0.95</v>
      </c>
      <c r="G39" s="70">
        <v>0.95</v>
      </c>
      <c r="H39" s="70">
        <v>0.95</v>
      </c>
      <c r="I39" s="70">
        <v>0.95</v>
      </c>
      <c r="J39" s="39">
        <v>0.95</v>
      </c>
      <c r="K39" s="68"/>
    </row>
    <row r="40" customHeight="1" spans="1:11">
      <c r="A40" s="71"/>
      <c r="B40" s="72" t="s">
        <v>5</v>
      </c>
      <c r="C40" s="73" t="e">
        <v>#DIV/0!</v>
      </c>
      <c r="D40">
        <v>0.95</v>
      </c>
      <c r="E40">
        <v>0.95</v>
      </c>
      <c r="F40">
        <v>0.95</v>
      </c>
      <c r="G40">
        <v>0.95</v>
      </c>
      <c r="H40">
        <v>0.95</v>
      </c>
      <c r="I40">
        <v>0.95</v>
      </c>
      <c r="J40" s="77">
        <v>0.95</v>
      </c>
      <c r="K40" s="68"/>
    </row>
    <row r="41" customHeight="1" spans="1:11">
      <c r="A41" s="38" t="s">
        <v>156</v>
      </c>
      <c r="B41" s="69"/>
      <c r="C41" s="38" t="e">
        <v>#DIV/0!</v>
      </c>
      <c r="D41" s="70">
        <v>0.95</v>
      </c>
      <c r="E41" s="70">
        <v>0.95</v>
      </c>
      <c r="F41" s="70">
        <v>0.95</v>
      </c>
      <c r="G41" s="70">
        <v>0.95</v>
      </c>
      <c r="H41" s="70">
        <v>0.95</v>
      </c>
      <c r="I41" s="70">
        <v>0.95</v>
      </c>
      <c r="J41" s="39">
        <v>0.95</v>
      </c>
      <c r="K41" s="68"/>
    </row>
    <row r="42" customHeight="1" spans="1:11">
      <c r="A42" s="38" t="s">
        <v>157</v>
      </c>
      <c r="B42" s="38" t="s">
        <v>4</v>
      </c>
      <c r="C42" s="38" t="e">
        <v>#DIV/0!</v>
      </c>
      <c r="D42" s="70">
        <v>0.95</v>
      </c>
      <c r="E42" s="70">
        <v>0.95</v>
      </c>
      <c r="F42" s="70">
        <v>0.95</v>
      </c>
      <c r="G42" s="70">
        <v>0.95</v>
      </c>
      <c r="H42" s="70">
        <v>0.95</v>
      </c>
      <c r="I42" s="70">
        <v>0.95</v>
      </c>
      <c r="J42" s="39">
        <v>0.95</v>
      </c>
      <c r="K42" s="68"/>
    </row>
    <row r="43" customHeight="1" spans="1:11">
      <c r="A43" s="38" t="s">
        <v>158</v>
      </c>
      <c r="B43" s="69"/>
      <c r="C43" s="38" t="e">
        <v>#DIV/0!</v>
      </c>
      <c r="D43" s="70">
        <v>0.95</v>
      </c>
      <c r="E43" s="70">
        <v>0.95</v>
      </c>
      <c r="F43" s="70">
        <v>0.95</v>
      </c>
      <c r="G43" s="70">
        <v>0.95</v>
      </c>
      <c r="H43" s="70">
        <v>0.95</v>
      </c>
      <c r="I43" s="70">
        <v>0.95</v>
      </c>
      <c r="J43" s="39">
        <v>0.95</v>
      </c>
      <c r="K43" s="68"/>
    </row>
    <row r="44" customHeight="1" spans="1:11">
      <c r="A44" s="43" t="s">
        <v>151</v>
      </c>
      <c r="B44" s="74"/>
      <c r="C44" s="43" t="e">
        <v>#DIV/0!</v>
      </c>
      <c r="D44" s="75">
        <v>0.95</v>
      </c>
      <c r="E44" s="75">
        <v>0.95</v>
      </c>
      <c r="F44" s="75">
        <v>0.946041666666666</v>
      </c>
      <c r="G44" s="75">
        <v>0.95</v>
      </c>
      <c r="H44" s="75">
        <v>0.95</v>
      </c>
      <c r="I44" s="75">
        <v>0.95</v>
      </c>
      <c r="J44" s="44">
        <v>0.948240740740741</v>
      </c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161</v>
      </c>
      <c r="E3" s="46"/>
      <c r="F3" s="47">
        <v>2023</v>
      </c>
      <c r="G3" s="48"/>
      <c r="H3" s="46" t="s">
        <v>50</v>
      </c>
      <c r="I3" s="46"/>
      <c r="J3" s="47" t="s">
        <v>69</v>
      </c>
      <c r="K3" s="58"/>
      <c r="L3" s="58"/>
      <c r="N3" s="62">
        <f>$J$6/$F$6</f>
        <v>0.1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136</v>
      </c>
      <c r="AL3" s="38" t="s">
        <v>142</v>
      </c>
      <c r="AM3" s="39" t="s">
        <v>144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162</v>
      </c>
      <c r="E4" s="46"/>
      <c r="F4" s="49">
        <f t="array" ref="F4">DATE(F3,INDEX(MASTER!G:G,MATCH(J3,MASTER!F:F,0)),1)</f>
        <v>45017</v>
      </c>
      <c r="G4" s="50"/>
      <c r="H4" s="46" t="s">
        <v>163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164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165</v>
      </c>
      <c r="E5" s="46"/>
      <c r="F5" s="49">
        <f>EOMONTH(F4,0)</f>
        <v>45046</v>
      </c>
      <c r="G5" s="50"/>
      <c r="H5" s="46" t="s">
        <v>166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167</v>
      </c>
      <c r="E6" s="46"/>
      <c r="F6" s="51">
        <f>NETWORKDAYS(F4,F5)</f>
        <v>20</v>
      </c>
      <c r="G6" s="48"/>
      <c r="H6" s="46" t="s">
        <v>168</v>
      </c>
      <c r="I6" s="46"/>
      <c r="J6" s="51">
        <f>COUNTIFS($AK:$AK,"&lt;=7",$AL:$AL,"&gt;="&amp;$J$4,$AL:$AL,"&lt;="&amp;$J$5,$AM:$AM,$L$1)</f>
        <v>2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2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64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45010</v>
      </c>
      <c r="AK8" s="38">
        <v>6</v>
      </c>
      <c r="AL8" s="38">
        <v>12</v>
      </c>
      <c r="AM8" s="39" t="s">
        <v>64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45029</v>
      </c>
      <c r="AK9" s="38">
        <v>4</v>
      </c>
      <c r="AL9" s="38">
        <v>15</v>
      </c>
      <c r="AM9" s="39" t="s">
        <v>68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45041</v>
      </c>
      <c r="AK10" s="38">
        <v>2</v>
      </c>
      <c r="AL10" s="38">
        <v>17</v>
      </c>
      <c r="AM10" s="39" t="s">
        <v>68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45072</v>
      </c>
      <c r="AK11" s="43">
        <v>5</v>
      </c>
      <c r="AL11" s="43">
        <v>21</v>
      </c>
      <c r="AM11" s="44" t="s">
        <v>71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4"/>
      <c r="AK12" s="64"/>
      <c r="AL12" s="64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153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64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64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0.950000000000001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155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64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64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161</v>
      </c>
      <c r="E3" s="46"/>
      <c r="F3" s="47">
        <f>DASHBOARD!F3</f>
        <v>2023</v>
      </c>
      <c r="G3" s="48"/>
      <c r="H3" s="46" t="s">
        <v>50</v>
      </c>
      <c r="I3" s="46"/>
      <c r="J3" s="47" t="s">
        <v>69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136</v>
      </c>
      <c r="AL3" s="38" t="s">
        <v>142</v>
      </c>
      <c r="AM3" s="39" t="s">
        <v>144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162</v>
      </c>
      <c r="E4" s="46"/>
      <c r="F4" s="49">
        <f t="array" ref="F4">DATE(F3,INDEX(MASTER!G:G,MATCH(J3,MASTER!F:F,0)),1)</f>
        <v>45017</v>
      </c>
      <c r="G4" s="50"/>
      <c r="H4" s="46" t="s">
        <v>163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164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165</v>
      </c>
      <c r="E5" s="46"/>
      <c r="F5" s="49">
        <f>EOMONTH(F4,0)</f>
        <v>45046</v>
      </c>
      <c r="G5" s="50"/>
      <c r="H5" s="46" t="s">
        <v>166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56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167</v>
      </c>
      <c r="E6" s="46"/>
      <c r="F6" s="51">
        <f>NETWORKDAYS(F4,F5)</f>
        <v>20</v>
      </c>
      <c r="G6" s="48"/>
      <c r="H6" s="46" t="s">
        <v>168</v>
      </c>
      <c r="I6" s="46"/>
      <c r="J6" s="51">
        <f>COUNTIFS($AK:$AK,"&lt;=7",$AL:$AL,"&gt;="&amp;$J$4,$AL:$AL,"&lt;="&amp;$J$5,$AM:$AM,$L$1)</f>
        <v>2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60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IFERROR(AVERAGEIFS(DATA!$K:$K,DATA!$N:$N,$L$1,DATA!$E:$E,"&lt;=7"),"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64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45010</v>
      </c>
      <c r="AK8" s="38">
        <v>6</v>
      </c>
      <c r="AL8" s="38">
        <v>12</v>
      </c>
      <c r="AM8" s="39" t="s">
        <v>64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45029</v>
      </c>
      <c r="AK9" s="38">
        <v>4</v>
      </c>
      <c r="AL9" s="38">
        <v>15</v>
      </c>
      <c r="AM9" s="39" t="s">
        <v>68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157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45041</v>
      </c>
      <c r="AK10" s="38">
        <v>2</v>
      </c>
      <c r="AL10" s="38">
        <v>17</v>
      </c>
      <c r="AM10" s="39" t="s">
        <v>68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45072</v>
      </c>
      <c r="AK11" s="43">
        <v>5</v>
      </c>
      <c r="AL11" s="43">
        <v>21</v>
      </c>
      <c r="AM11" s="44" t="s">
        <v>71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155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9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153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20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19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21</v>
      </c>
      <c r="C20" s="53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31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32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25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24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29</v>
      </c>
      <c r="C25" s="53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26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23</v>
      </c>
      <c r="C27" s="53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9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28</v>
      </c>
      <c r="C28" s="53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9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30</v>
      </c>
      <c r="C29" s="53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9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27</v>
      </c>
      <c r="C30" s="53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9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22</v>
      </c>
      <c r="C31" s="53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9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33</v>
      </c>
      <c r="C32" s="53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9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13</v>
      </c>
      <c r="C33" s="53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9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14</v>
      </c>
      <c r="C34" s="53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9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16</v>
      </c>
      <c r="C35" s="53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9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15</v>
      </c>
      <c r="C36" s="53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9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17</v>
      </c>
      <c r="C37" s="53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9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18</v>
      </c>
      <c r="C38" s="53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9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38</v>
      </c>
      <c r="C39" s="53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9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37</v>
      </c>
      <c r="C40" s="53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9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36</v>
      </c>
      <c r="C41" s="53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9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35</v>
      </c>
      <c r="C42" s="53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9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34</v>
      </c>
      <c r="C43" s="53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9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39</v>
      </c>
      <c r="C44" s="53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9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0"/>
      <c r="B45" s="34" t="s">
        <v>11</v>
      </c>
      <c r="C45" s="53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9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customHeight="1" spans="1:50">
      <c r="A46" s="1"/>
      <c r="B46" s="34" t="s">
        <v>7</v>
      </c>
      <c r="C46" s="53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9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10</v>
      </c>
      <c r="C47" s="53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9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9</v>
      </c>
      <c r="C48" s="53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9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8</v>
      </c>
      <c r="C49" s="53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9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12</v>
      </c>
      <c r="C50" s="53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9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0"/>
      <c r="C51" s="1"/>
      <c r="D51" s="30"/>
      <c r="E51" s="1"/>
      <c r="F51" s="30"/>
      <c r="G51" s="1"/>
      <c r="H51" s="30"/>
      <c r="I51" s="1"/>
      <c r="J51" s="30"/>
      <c r="K51" s="1"/>
      <c r="L51" s="30"/>
      <c r="M51" s="1"/>
      <c r="N51" s="3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56"/>
      <c r="C52" s="1"/>
      <c r="D52" s="56"/>
      <c r="E52" s="1"/>
      <c r="F52" s="56"/>
      <c r="G52" s="1"/>
      <c r="H52" s="56"/>
      <c r="I52" s="1"/>
      <c r="J52" s="56"/>
      <c r="K52" s="1"/>
      <c r="L52" s="56"/>
      <c r="M52" s="1"/>
      <c r="N52" s="6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30"/>
      <c r="B53" s="57"/>
      <c r="C53" s="30"/>
      <c r="D53" s="57"/>
      <c r="E53" s="30"/>
      <c r="F53" s="57"/>
      <c r="G53" s="30"/>
      <c r="H53" s="57"/>
      <c r="I53" s="30"/>
      <c r="J53" s="57"/>
      <c r="K53" s="30"/>
      <c r="L53" s="57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4" t="s">
        <v>172</v>
      </c>
      <c r="C56" s="1"/>
      <c r="E56" s="1"/>
      <c r="F56" s="14" t="s">
        <v>173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 t="s">
        <v>174</v>
      </c>
      <c r="C65" s="1"/>
      <c r="D65" s="1"/>
      <c r="E65" s="1"/>
      <c r="F65" s="1" t="s">
        <v>174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175</v>
      </c>
      <c r="C66" s="1"/>
      <c r="D66" s="1"/>
      <c r="E66" s="1"/>
      <c r="F66" s="1" t="s">
        <v>175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3"/>
  <sheetViews>
    <sheetView workbookViewId="0">
      <pane ySplit="10" topLeftCell="A11" activePane="bottomLeft" state="frozen"/>
      <selection/>
      <selection pane="bottomLeft" activeCell="G12" sqref="G12:I5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176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170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171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177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136</v>
      </c>
      <c r="AI4" s="38" t="s">
        <v>142</v>
      </c>
      <c r="AJ4" s="39" t="s">
        <v>144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164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178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56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69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60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64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45010</v>
      </c>
      <c r="AH9" s="38">
        <v>6</v>
      </c>
      <c r="AI9" s="38">
        <v>12</v>
      </c>
      <c r="AJ9" s="39" t="s">
        <v>64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179</v>
      </c>
      <c r="E10" s="13"/>
      <c r="F10" s="6" t="s">
        <v>180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45029</v>
      </c>
      <c r="AH10" s="38">
        <v>4</v>
      </c>
      <c r="AI10" s="38">
        <v>15</v>
      </c>
      <c r="AJ10" s="39" t="s">
        <v>68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157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45041</v>
      </c>
      <c r="AH11" s="38">
        <v>2</v>
      </c>
      <c r="AI11" s="38">
        <v>17</v>
      </c>
      <c r="AJ11" s="39" t="s">
        <v>68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51" si="0">IFERROR(TRIM(LEFT(B12,FIND("[",B12)-1))," ")</f>
        <v>Security</v>
      </c>
      <c r="H12" s="24" t="str">
        <f t="shared" ref="H12:H51" si="1">IFERROR(TRIM(MID(B12,FIND("[",B12)+1,LEN(B12)-FIND("[",B12)-1))," ")</f>
        <v>Security Functions</v>
      </c>
      <c r="I12" s="36">
        <f ca="1" t="shared" ref="I12:I51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2">
        <v>45072</v>
      </c>
      <c r="AH12" s="43">
        <v>5</v>
      </c>
      <c r="AI12" s="43">
        <v>21</v>
      </c>
      <c r="AJ12" s="44" t="s">
        <v>71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5"/>
      <c r="AH13" s="45"/>
      <c r="AI13" s="4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155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153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20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 Balai Arkiologi Lt.1</v>
      </c>
      <c r="H19" s="24" t="str">
        <f t="shared" si="1"/>
        <v>Koridor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19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Balai Arkiologi Lt.1</v>
      </c>
      <c r="H20" s="24" t="str">
        <f t="shared" si="1"/>
        <v>Lobby Utama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21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Balai Arkiologi Lt.1</v>
      </c>
      <c r="H21" s="24" t="str">
        <f t="shared" si="1"/>
        <v>Meeting Room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31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Balai Arkiologi Lt.1</v>
      </c>
      <c r="H22" s="24" t="str">
        <f t="shared" si="1"/>
        <v>Mushollah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32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Balai Arkiologi Lt.1</v>
      </c>
      <c r="H23" s="24" t="str">
        <f t="shared" si="1"/>
        <v>Pantry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25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Balai Arkiologi Lt.1</v>
      </c>
      <c r="H24" s="24" t="str">
        <f t="shared" si="1"/>
        <v>R. Arsib Keuangan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24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Balai Arkiologi Lt.1</v>
      </c>
      <c r="H25" s="24" t="str">
        <f t="shared" si="1"/>
        <v>R. Arsib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29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Gedung Balai Arkiologi Lt.1</v>
      </c>
      <c r="H26" s="24" t="str">
        <f t="shared" si="1"/>
        <v>R. Artepak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26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Gedung Balai Arkiologi Lt.1</v>
      </c>
      <c r="H27" s="24" t="str">
        <f t="shared" si="1"/>
        <v>R. Bendahara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23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Gedung Balai Arkiologi Lt.1</v>
      </c>
      <c r="H28" s="24" t="str">
        <f t="shared" si="1"/>
        <v>R. Kasubag TU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28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Gedung Balai Arkiologi Lt.1</v>
      </c>
      <c r="H29" s="24" t="str">
        <f t="shared" si="1"/>
        <v>R. Laktasi &amp; Daicare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30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Gedung Balai Arkiologi Lt.1</v>
      </c>
      <c r="H30" s="24" t="str">
        <f t="shared" si="1"/>
        <v>R. Lap / Analis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27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Balai Arkiologi Lt.1</v>
      </c>
      <c r="H31" s="24" t="str">
        <f t="shared" si="1"/>
        <v>R. Perpustakaan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22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Balai Arkiologi Lt.1</v>
      </c>
      <c r="H32" s="24" t="str">
        <f t="shared" si="1"/>
        <v>R. Staf TU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33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Balai Arkiologi Lt.1</v>
      </c>
      <c r="H33" s="24" t="str">
        <f t="shared" si="1"/>
        <v>Toilet Pria / Wanita &amp; Disabilitas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13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Balai Arkiologi Lt.2</v>
      </c>
      <c r="H34" s="24" t="str">
        <f t="shared" si="1"/>
        <v>Koridor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14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 Balai Arkiologi Lt.2</v>
      </c>
      <c r="H35" s="24" t="str">
        <f t="shared" si="1"/>
        <v>Meeting Room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16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 Balai Arkiologi Lt.2</v>
      </c>
      <c r="H36" s="24" t="str">
        <f t="shared" si="1"/>
        <v>R. 1-5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15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Balai Arkiologi Lt.2</v>
      </c>
      <c r="H37" s="24" t="str">
        <f t="shared" si="1"/>
        <v>R. Kepala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17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 Balai Arkiologi Lt.2</v>
      </c>
      <c r="H38" s="24" t="str">
        <f t="shared" si="1"/>
        <v>Tangga Penghubung LT1-2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18</v>
      </c>
      <c r="C39" s="18"/>
      <c r="D39" s="22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Gedung Balai Arkiologi Lt.2</v>
      </c>
      <c r="H39" s="24" t="str">
        <f t="shared" si="1"/>
        <v>Toilet Pria / Wanita &amp; Disabilitas</v>
      </c>
      <c r="I39" s="36">
        <f ca="1" t="shared" si="2"/>
        <v>95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38</v>
      </c>
      <c r="C40" s="18"/>
      <c r="D40" s="22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Halaman</v>
      </c>
      <c r="H40" s="24" t="str">
        <f t="shared" si="1"/>
        <v>samping dan belakang</v>
      </c>
      <c r="I40" s="36">
        <f ca="1" t="shared" si="2"/>
        <v>95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37</v>
      </c>
      <c r="C41" s="18"/>
      <c r="D41" s="22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Halaman</v>
      </c>
      <c r="H41" s="24" t="str">
        <f t="shared" si="1"/>
        <v>Halaman depan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36</v>
      </c>
      <c r="C42" s="18"/>
      <c r="D42" s="22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Halaman</v>
      </c>
      <c r="H42" s="24" t="str">
        <f t="shared" si="1"/>
        <v>Parkir Mobil</v>
      </c>
      <c r="I42" s="36">
        <f ca="1" t="shared" si="2"/>
        <v>95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35</v>
      </c>
      <c r="C43" s="18"/>
      <c r="D43" s="22">
        <f ca="1">IFERROR(ROUND(AVERAGEIFS(DATA!$K:$K,DATA!$F:$F,$B43,DATA!$N:$N,$F$2,DATA!$E:$E,"&lt;=7"),4),"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Halaman</v>
      </c>
      <c r="H43" s="24" t="str">
        <f t="shared" si="1"/>
        <v>Parkir Motor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34</v>
      </c>
      <c r="C44" s="18"/>
      <c r="D44" s="22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Halaman</v>
      </c>
      <c r="H44" s="24" t="str">
        <f t="shared" si="1"/>
        <v>Taman</v>
      </c>
      <c r="I44" s="36">
        <f ca="1" t="shared" si="2"/>
        <v>95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39</v>
      </c>
      <c r="C45" s="18"/>
      <c r="D45" s="22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Halaman</v>
      </c>
      <c r="H45" s="24" t="str">
        <f t="shared" si="1"/>
        <v>TPS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11</v>
      </c>
      <c r="C46" s="18"/>
      <c r="D46" s="22">
        <f ca="1">IFERROR(ROUND(AVERAGEIFS(DATA!$K:$K,DATA!$F:$F,$B46,DATA!$N:$N,$F$2,DATA!$E:$E,"&lt;=7"),4),"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Mess</v>
      </c>
      <c r="H46" s="24" t="str">
        <f t="shared" si="1"/>
        <v>Dapur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7</v>
      </c>
      <c r="C47" s="18"/>
      <c r="D47" s="22">
        <f ca="1">IFERROR(ROUND(AVERAGEIFS(DATA!$K:$K,DATA!$F:$F,$B47,DATA!$N:$N,$F$2,DATA!$E:$E,"&lt;=7"),4),"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Mess</v>
      </c>
      <c r="H47" s="24" t="str">
        <f t="shared" si="1"/>
        <v>Garasi Kendaraan R4 &amp; R2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10</v>
      </c>
      <c r="C48" s="18"/>
      <c r="D48" s="22">
        <f ca="1">IFERROR(ROUND(AVERAGEIFS(DATA!$K:$K,DATA!$F:$F,$B48,DATA!$N:$N,$F$2,DATA!$E:$E,"&lt;=7"),4),"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Mess</v>
      </c>
      <c r="H48" s="24" t="str">
        <f t="shared" si="1"/>
        <v>Kamar 1.2.3&amp;4</v>
      </c>
      <c r="I48" s="36">
        <f ca="1" t="shared" si="2"/>
        <v>95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9</v>
      </c>
      <c r="C49" s="18"/>
      <c r="D49" s="22">
        <f ca="1">IFERROR(ROUND(AVERAGEIFS(DATA!$K:$K,DATA!$F:$F,$B49,DATA!$N:$N,$F$2,DATA!$E:$E,"&lt;=7"),4),"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Mess</v>
      </c>
      <c r="H49" s="24" t="str">
        <f t="shared" si="1"/>
        <v>Ruang Tamu Utama</v>
      </c>
      <c r="I49" s="36">
        <f ca="1" t="shared" si="2"/>
        <v>95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8</v>
      </c>
      <c r="C50" s="18"/>
      <c r="D50" s="22">
        <f ca="1">IFERROR(ROUND(AVERAGEIFS(DATA!$K:$K,DATA!$F:$F,$B50,DATA!$N:$N,$F$2,DATA!$E:$E,"&lt;=7"),4),"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Mess</v>
      </c>
      <c r="H50" s="24" t="str">
        <f t="shared" si="1"/>
        <v>Teras Depan &amp; Belakang</v>
      </c>
      <c r="I50" s="36">
        <f ca="1" t="shared" si="2"/>
        <v>95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12</v>
      </c>
      <c r="C51" s="18"/>
      <c r="D51" s="22">
        <f ca="1">IFERROR(ROUND(AVERAGEIFS(DATA!$K:$K,DATA!$F:$F,$B51,DATA!$N:$N,$F$2,DATA!$E:$E,"&lt;=7"),4),"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Mess</v>
      </c>
      <c r="H51" s="24" t="str">
        <f t="shared" si="1"/>
        <v>Toilet Pria / Wanita</v>
      </c>
      <c r="I51" s="36">
        <f ca="1" t="shared" si="2"/>
        <v>95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4" t="s">
        <v>172</v>
      </c>
      <c r="C57" s="1"/>
      <c r="E57" s="1"/>
      <c r="F57" s="14" t="s">
        <v>173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 t="s">
        <v>174</v>
      </c>
      <c r="C66" s="1"/>
      <c r="D66" s="1"/>
      <c r="E66" s="1"/>
      <c r="F66" s="1" t="s">
        <v>174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 t="s">
        <v>175</v>
      </c>
      <c r="C67" s="1"/>
      <c r="D67" s="1"/>
      <c r="E67" s="1"/>
      <c r="F67" s="1" t="s">
        <v>175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2023-06-02T02:35:00Z</dcterms:created>
  <dcterms:modified xsi:type="dcterms:W3CDTF">2023-06-05T04:51:55Z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1E3F50585E834C018D2670754E14E9C8</vt:lpwstr>
  </property>
  <property fmtid="{D5CDD505-2E9C-101B-9397-08002B2CF9AE}" pid="3" name="KSOProductBuildVer">
    <vt:lpwstr>2057-11.2.0.11537</vt:lpwstr>
  </property>
</Properties>
</file>