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<sst xmlns="http://schemas.openxmlformats.org/spreadsheetml/2006/main" count="607" uniqueCount="170">
  <si>
    <t>Timestamp</t>
  </si>
  <si>
    <t>Email Address</t>
  </si>
  <si>
    <t>Full Name</t>
  </si>
  <si>
    <t>Penilaian untuk pekerjaan tanggal</t>
  </si>
  <si>
    <t>Security [PERMATA HIJAU - Security Functions]</t>
  </si>
  <si>
    <t>Security [ PONDOK INDAH - Security Functions]</t>
  </si>
  <si>
    <t>PERMATA HIJAU - Lantai 1 [Ruang tamu Depan]</t>
  </si>
  <si>
    <t>PERMATA HIJAU - Lantai 1 [Ruang tidur Utama ]</t>
  </si>
  <si>
    <t>PERMATA HIJAU - Lantai 1 [Pantry]</t>
  </si>
  <si>
    <t>PERMATA HIJAU - Lantai 1 [Ruang keluarga]</t>
  </si>
  <si>
    <t>PERMATA HIJAU - Lantai 1 [Ruang tidur anak 1]</t>
  </si>
  <si>
    <t>PERMATA HIJAU - Lantai 1 [Ruang tidur anak 2]</t>
  </si>
  <si>
    <t>PERMATA HIJAU - Outdoor Area [Halaman depan]</t>
  </si>
  <si>
    <t>PERMATA HIJAU - Outdoor Area [Halaman samping teras]</t>
  </si>
  <si>
    <t>PERMATA HIJAU - Outdoor Area [Garasi mobil]</t>
  </si>
  <si>
    <t>PERMATA HIJAU - Outdoor Area [tempat wudhu]</t>
  </si>
  <si>
    <t>PERMATA HIJAU - Outdoor Area [Ruang pembantu]</t>
  </si>
  <si>
    <t>PERMATA HIJAU - Outdoor Area [Gudang]</t>
  </si>
  <si>
    <t>PONDOK INDAH - Lantai 1 [Ruang tamu Depan]</t>
  </si>
  <si>
    <t>PONDOK INDAH - Lantai 1 [Ruang tidur Utama ]</t>
  </si>
  <si>
    <t>PONDOK INDAH - Lantai 1 [Pantry]</t>
  </si>
  <si>
    <t>PONDOK INDAH - Lantai 1 [Ruang keluarga]</t>
  </si>
  <si>
    <t>PONDOK INDAH - Lantai 1 [Ruang tidur anak 1]</t>
  </si>
  <si>
    <t>PONDOK INDAH - Lantai 1 [Ruang tidur anak 2]</t>
  </si>
  <si>
    <t>PONDOK INDAH - Outdoor Area [Halaman depan]</t>
  </si>
  <si>
    <t>PONDOK INDAH - Outdoor Area [Halaman samping teras]</t>
  </si>
  <si>
    <t>PONDOK INDAH - Outdoor Area [Garasi mobil]</t>
  </si>
  <si>
    <t>PONDOK INDAH - Outdoor Area [tempat wudhu]</t>
  </si>
  <si>
    <t>PONDOK INDAH - Outdoor Area [Ruang pembantu]</t>
  </si>
  <si>
    <t>PONDOK INDAH - Outdoor Area [Gudang]</t>
  </si>
  <si>
    <t>edy.kyd@gmail.com</t>
  </si>
  <si>
    <t>Edi Karyadi</t>
  </si>
  <si>
    <t>BAIK</t>
  </si>
  <si>
    <t>CUKUP BAIK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</si>
  <si>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</si>
  <si>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</si>
  <si>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</si>
  <si>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</si>
  <si>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</si>
  <si>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</si>
  <si>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</si>
  <si>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</si>
  <si>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</si>
  <si>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</si>
  <si>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</si>
  <si>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</si>
  <si>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</si>
  <si>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</si>
  <si>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</si>
  <si>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</si>
  <si>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</si>
  <si>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</si>
  <si>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</si>
  <si>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</si>
  <si>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</si>
  <si>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</si>
  <si>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</si>
  <si>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</si>
  <si>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</si>
  <si>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</si>
  <si>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</si>
  <si>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</si>
  <si>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</si>
  <si>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</si>
  <si>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</si>
  <si>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</si>
  <si>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</si>
  <si>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</si>
  <si>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</si>
  <si>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</si>
  <si>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</si>
  <si>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</si>
  <si>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</si>
  <si>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</si>
  <si>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</si>
  <si>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</si>
  <si>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</si>
  <si>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</si>
  <si>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</si>
  <si>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</si>
  <si>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</si>
  <si>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</si>
  <si>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</si>
  <si>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</si>
  <si>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</si>
  <si>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</si>
  <si>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</si>
  <si>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</si>
  <si>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</si>
  <si>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</si>
  <si>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</si>
  <si>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</si>
  <si>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</si>
  <si>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</si>
  <si>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</si>
  <si>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</si>
  <si>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</si>
  <si>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</si>
  <si>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</si>
  <si>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</si>
  <si>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</si>
  <si>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</si>
  <si>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</si>
  <si>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</si>
  <si>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</si>
  <si>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</si>
  <si>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</si>
  <si>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</si>
  <si>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</si>
  <si>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</si>
  <si>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</si>
  <si>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</si>
  <si>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</si>
  <si>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</si>
  <si>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</si>
  <si>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</si>
  <si>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</si>
  <si>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</si>
  <si>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</si>
  <si>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</si>
  <si>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</si>
  <si>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</si>
  <si>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</si>
  <si>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</si>
  <si>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</si>
  <si>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</si>
  <si>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</si>
  <si>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</si>
  <si>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</si>
  <si>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</si>
  <si>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</si>
  <si>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</si>
  <si>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</si>
  <si>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</si>
  <si>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</si>
  <si>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</si>
  <si>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</si>
  <si>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</si>
  <si>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</si>
  <si>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</si>
  <si>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</si>
  <si>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</si>
  <si>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</si>
  <si>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</si>
  <si>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</si>
  <si>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</si>
  <si>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</si>
  <si>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</si>
  <si>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</si>
  <si>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</si>
  <si>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</si>
  <si>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</si>
  <si>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</si>
  <si>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</si>
  <si>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</si>
  <si>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</si>
  <si>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</si>
  <si>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</si>
  <si>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</si>
  <si>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</si>
  <si>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</si>
  <si>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</si>
  <si>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</si>
  <si>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</si>
  <si>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</si>
  <si>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PERMATA HIJAU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</si>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</sst>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177" formatCode="m/d/yyyy\ h:mm:ss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10" borderId="1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5" borderId="2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11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792592593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9">
        <d v="2023-04-17T16:15:10"/>
        <d v="2023-04-18T18:58:49"/>
        <d v="2023-04-19T10:28:50"/>
        <d v="2023-04-19T10:30:06"/>
        <d v="2023-04-19T10:31:07"/>
        <d v="2023-04-19T10:32:28"/>
        <d v="2023-04-19T11:16:22"/>
        <d v="2023-05-05T10:35:51"/>
        <n v="0"/>
      </sharedItems>
    </cacheField>
    <cacheField name="Email Address" numFmtId="0">
      <sharedItems containsNumber="1" containsInteger="1" containsMixedTypes="1" count="3">
        <s v="edy.kyd@gmail.com"/>
        <s v="barn002@brin.go.id"/>
        <n v="0"/>
      </sharedItems>
    </cacheField>
    <cacheField name="Full Name" numFmtId="0">
      <sharedItems containsNumber="1" containsInteger="1" containsMixedTypes="1" count="3">
        <s v="Edi Karyadi"/>
        <s v="Barnas"/>
        <n v="0"/>
      </sharedItems>
    </cacheField>
    <cacheField name="Penilaian untuk pekerjaan tanggal" numFmtId="0">
      <sharedItems containsSemiMixedTypes="0" containsString="0" containsDate="1" containsMixedTypes="1" count="8">
        <d v="2023-04-17T00:00:00"/>
        <d v="2023-02-15T00:00:00"/>
        <d v="2023-01-31T00:00:00"/>
        <d v="2023-02-28T00:00:00"/>
        <d v="2023-03-31T00:00:00"/>
        <d v="2023-04-19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6">
        <n v="1"/>
        <n v="3"/>
        <n v="2"/>
        <n v="5"/>
        <n v="7"/>
        <n v="6"/>
      </sharedItems>
    </cacheField>
    <cacheField name="Sub Area" numFmtId="0">
      <sharedItems count="26">
        <s v="Security [PERMATA HIJAU - Security Functions]"/>
        <s v="Security [ PONDOK INDAH - Security Functions]"/>
        <s v="PERMATA HIJAU - Lantai 1 [Ruang tamu Depan]"/>
        <s v="PERMATA HIJAU - Lantai 1 [Ruang tidur Utama ]"/>
        <s v="PERMATA HIJAU - Lantai 1 [Pantry]"/>
        <s v="PERMATA HIJAU - Lantai 1 [Ruang keluarga]"/>
        <s v="PERMATA HIJAU - Lantai 1 [Ruang tidur anak 1]"/>
        <s v="PERMATA HIJAU - Lantai 1 [Ruang tidur anak 2]"/>
        <s v="PERMATA HIJAU - Outdoor Area [Halaman depan]"/>
        <s v="PERMATA HIJAU - Outdoor Area [Halaman samping teras]"/>
        <s v="PERMATA HIJAU - Outdoor Area [Garasi mobil]"/>
        <s v="PERMATA HIJAU - Outdoor Area [tempat wudhu]"/>
        <s v="PERMATA HIJAU - Outdoor Area [Ruang pembantu]"/>
        <s v="PERMATA HIJAU - Outdoor Area [Gudang]"/>
        <s v="PONDOK INDAH - Lantai 1 [Ruang tamu Depan]"/>
        <s v="PONDOK INDAH - Lantai 1 [Ruang tidur Utama ]"/>
        <s v="PONDOK INDAH - Lantai 1 [Pantry]"/>
        <s v="PONDOK INDAH - Lantai 1 [Ruang keluarga]"/>
        <s v="PONDOK INDAH - Lantai 1 [Ruang tidur anak 1]"/>
        <s v="PONDOK INDAH - Lantai 1 [Ruang tidur anak 2]"/>
        <s v="PONDOK INDAH - Outdoor Area [Halaman depan]"/>
        <s v="PONDOK INDAH - Outdoor Area [Halaman samping teras]"/>
        <s v="PONDOK INDAH - Outdoor Area [Garasi mobil]"/>
        <s v="PONDOK INDAH - Outdoor Area [tempat wudhu]"/>
        <s v="PONDOK INDAH - Outdoor Area [Ruang pembantu]"/>
        <s v="PONDOK INDAH - Outdoor Area [Gudang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5">
        <s v="Security"/>
        <s v="PERMATA HIJAU - Lantai 1"/>
        <s v="PERMATA HIJAU - Outdoor Area"/>
        <s v="PONDOK INDAH - Lantai 1"/>
        <s v="PONDOK INDAH - Outdoor Are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7">
        <n v="16"/>
        <n v="7"/>
        <n v="5"/>
        <n v="9"/>
        <n v="13"/>
        <n v="18"/>
        <n v="0"/>
      </sharedItems>
    </cacheField>
    <cacheField name="Week" numFmtId="0">
      <sharedItems count="7">
        <s v="2023 - WEEK 16"/>
        <s v="2023 - WEEK 07"/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4"/>
        <s v="2023 - MONTH 02"/>
        <s v="2023 - MONTH 01"/>
        <s v="2023 - MONTH 03"/>
        <s v="1900 - MONTH 01"/>
      </sharedItems>
    </cacheField>
    <cacheField name="Average Week" numFmtId="10">
      <sharedItems containsNumber="1" containsMixedTypes="1" count="7">
        <n v="0.936153846153847"/>
        <n v="0.95"/>
        <n v="0.933846153846154"/>
        <n v="0.94076923076923"/>
        <n v="0.940769230769231"/>
        <n v="0.89"/>
        <s v=" "/>
      </sharedItems>
    </cacheField>
    <cacheField name="Average Value Month" numFmtId="10">
      <sharedItems containsNumber="1" containsMixedTypes="1" count="5">
        <n v="0.920769230769232"/>
        <n v="0.945384615384616"/>
        <n v="0.933846153846154"/>
        <n v="0.940769230769231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1"/>
    <x v="2"/>
    <x v="1"/>
    <x v="1"/>
    <x v="0"/>
    <x v="0"/>
    <x v="0"/>
    <x v="0"/>
    <x v="0"/>
    <x v="0"/>
    <x v="0"/>
  </r>
  <r>
    <x v="0"/>
    <x v="0"/>
    <x v="0"/>
    <x v="0"/>
    <x v="0"/>
    <x v="12"/>
    <x v="1"/>
    <x v="2"/>
    <x v="1"/>
    <x v="1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1"/>
    <x v="3"/>
    <x v="1"/>
    <x v="1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3"/>
    <x v="1"/>
    <x v="0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1"/>
    <x v="4"/>
    <x v="1"/>
    <x v="1"/>
    <x v="0"/>
    <x v="0"/>
    <x v="0"/>
    <x v="0"/>
    <x v="0"/>
    <x v="0"/>
    <x v="0"/>
  </r>
  <r>
    <x v="0"/>
    <x v="0"/>
    <x v="0"/>
    <x v="0"/>
    <x v="0"/>
    <x v="23"/>
    <x v="1"/>
    <x v="4"/>
    <x v="1"/>
    <x v="1"/>
    <x v="0"/>
    <x v="0"/>
    <x v="0"/>
    <x v="0"/>
    <x v="0"/>
    <x v="0"/>
    <x v="0"/>
  </r>
  <r>
    <x v="0"/>
    <x v="0"/>
    <x v="0"/>
    <x v="0"/>
    <x v="0"/>
    <x v="24"/>
    <x v="1"/>
    <x v="4"/>
    <x v="1"/>
    <x v="1"/>
    <x v="0"/>
    <x v="0"/>
    <x v="0"/>
    <x v="0"/>
    <x v="0"/>
    <x v="0"/>
    <x v="0"/>
  </r>
  <r>
    <x v="0"/>
    <x v="0"/>
    <x v="0"/>
    <x v="0"/>
    <x v="0"/>
    <x v="25"/>
    <x v="1"/>
    <x v="4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0"/>
  </r>
  <r>
    <x v="1"/>
    <x v="1"/>
    <x v="1"/>
    <x v="1"/>
    <x v="1"/>
    <x v="1"/>
    <x v="0"/>
    <x v="0"/>
    <x v="0"/>
    <x v="0"/>
    <x v="1"/>
    <x v="1"/>
    <x v="1"/>
    <x v="1"/>
    <x v="1"/>
    <x v="0"/>
    <x v="0"/>
  </r>
  <r>
    <x v="1"/>
    <x v="1"/>
    <x v="1"/>
    <x v="1"/>
    <x v="1"/>
    <x v="2"/>
    <x v="0"/>
    <x v="1"/>
    <x v="1"/>
    <x v="0"/>
    <x v="1"/>
    <x v="1"/>
    <x v="1"/>
    <x v="1"/>
    <x v="1"/>
    <x v="0"/>
    <x v="0"/>
  </r>
  <r>
    <x v="1"/>
    <x v="1"/>
    <x v="1"/>
    <x v="1"/>
    <x v="1"/>
    <x v="3"/>
    <x v="0"/>
    <x v="1"/>
    <x v="1"/>
    <x v="0"/>
    <x v="1"/>
    <x v="1"/>
    <x v="1"/>
    <x v="1"/>
    <x v="1"/>
    <x v="0"/>
    <x v="0"/>
  </r>
  <r>
    <x v="1"/>
    <x v="1"/>
    <x v="1"/>
    <x v="1"/>
    <x v="1"/>
    <x v="4"/>
    <x v="0"/>
    <x v="1"/>
    <x v="1"/>
    <x v="0"/>
    <x v="1"/>
    <x v="1"/>
    <x v="1"/>
    <x v="1"/>
    <x v="1"/>
    <x v="0"/>
    <x v="0"/>
  </r>
  <r>
    <x v="1"/>
    <x v="1"/>
    <x v="1"/>
    <x v="1"/>
    <x v="1"/>
    <x v="5"/>
    <x v="0"/>
    <x v="1"/>
    <x v="1"/>
    <x v="0"/>
    <x v="1"/>
    <x v="1"/>
    <x v="1"/>
    <x v="1"/>
    <x v="1"/>
    <x v="0"/>
    <x v="0"/>
  </r>
  <r>
    <x v="1"/>
    <x v="1"/>
    <x v="1"/>
    <x v="1"/>
    <x v="1"/>
    <x v="6"/>
    <x v="0"/>
    <x v="1"/>
    <x v="1"/>
    <x v="0"/>
    <x v="1"/>
    <x v="1"/>
    <x v="1"/>
    <x v="1"/>
    <x v="1"/>
    <x v="0"/>
    <x v="0"/>
  </r>
  <r>
    <x v="1"/>
    <x v="1"/>
    <x v="1"/>
    <x v="1"/>
    <x v="1"/>
    <x v="7"/>
    <x v="0"/>
    <x v="1"/>
    <x v="1"/>
    <x v="0"/>
    <x v="1"/>
    <x v="1"/>
    <x v="1"/>
    <x v="1"/>
    <x v="1"/>
    <x v="0"/>
    <x v="0"/>
  </r>
  <r>
    <x v="1"/>
    <x v="1"/>
    <x v="1"/>
    <x v="1"/>
    <x v="1"/>
    <x v="8"/>
    <x v="0"/>
    <x v="2"/>
    <x v="1"/>
    <x v="0"/>
    <x v="1"/>
    <x v="1"/>
    <x v="1"/>
    <x v="1"/>
    <x v="1"/>
    <x v="0"/>
    <x v="0"/>
  </r>
  <r>
    <x v="1"/>
    <x v="1"/>
    <x v="1"/>
    <x v="1"/>
    <x v="1"/>
    <x v="9"/>
    <x v="0"/>
    <x v="2"/>
    <x v="1"/>
    <x v="0"/>
    <x v="1"/>
    <x v="1"/>
    <x v="1"/>
    <x v="1"/>
    <x v="1"/>
    <x v="0"/>
    <x v="0"/>
  </r>
  <r>
    <x v="1"/>
    <x v="1"/>
    <x v="1"/>
    <x v="1"/>
    <x v="1"/>
    <x v="10"/>
    <x v="0"/>
    <x v="2"/>
    <x v="1"/>
    <x v="0"/>
    <x v="1"/>
    <x v="1"/>
    <x v="1"/>
    <x v="1"/>
    <x v="1"/>
    <x v="0"/>
    <x v="0"/>
  </r>
  <r>
    <x v="1"/>
    <x v="1"/>
    <x v="1"/>
    <x v="1"/>
    <x v="1"/>
    <x v="11"/>
    <x v="0"/>
    <x v="2"/>
    <x v="1"/>
    <x v="0"/>
    <x v="1"/>
    <x v="1"/>
    <x v="1"/>
    <x v="1"/>
    <x v="1"/>
    <x v="0"/>
    <x v="0"/>
  </r>
  <r>
    <x v="1"/>
    <x v="1"/>
    <x v="1"/>
    <x v="1"/>
    <x v="1"/>
    <x v="12"/>
    <x v="0"/>
    <x v="2"/>
    <x v="1"/>
    <x v="0"/>
    <x v="1"/>
    <x v="1"/>
    <x v="1"/>
    <x v="1"/>
    <x v="1"/>
    <x v="0"/>
    <x v="0"/>
  </r>
  <r>
    <x v="1"/>
    <x v="1"/>
    <x v="1"/>
    <x v="1"/>
    <x v="1"/>
    <x v="13"/>
    <x v="0"/>
    <x v="2"/>
    <x v="1"/>
    <x v="0"/>
    <x v="1"/>
    <x v="1"/>
    <x v="1"/>
    <x v="1"/>
    <x v="1"/>
    <x v="0"/>
    <x v="0"/>
  </r>
  <r>
    <x v="1"/>
    <x v="1"/>
    <x v="1"/>
    <x v="1"/>
    <x v="1"/>
    <x v="14"/>
    <x v="0"/>
    <x v="3"/>
    <x v="1"/>
    <x v="0"/>
    <x v="1"/>
    <x v="1"/>
    <x v="1"/>
    <x v="1"/>
    <x v="1"/>
    <x v="0"/>
    <x v="0"/>
  </r>
  <r>
    <x v="1"/>
    <x v="1"/>
    <x v="1"/>
    <x v="1"/>
    <x v="1"/>
    <x v="15"/>
    <x v="0"/>
    <x v="3"/>
    <x v="1"/>
    <x v="0"/>
    <x v="1"/>
    <x v="1"/>
    <x v="1"/>
    <x v="1"/>
    <x v="1"/>
    <x v="0"/>
    <x v="0"/>
  </r>
  <r>
    <x v="1"/>
    <x v="1"/>
    <x v="1"/>
    <x v="1"/>
    <x v="1"/>
    <x v="16"/>
    <x v="0"/>
    <x v="3"/>
    <x v="1"/>
    <x v="0"/>
    <x v="1"/>
    <x v="1"/>
    <x v="1"/>
    <x v="1"/>
    <x v="1"/>
    <x v="0"/>
    <x v="0"/>
  </r>
  <r>
    <x v="1"/>
    <x v="1"/>
    <x v="1"/>
    <x v="1"/>
    <x v="1"/>
    <x v="17"/>
    <x v="0"/>
    <x v="3"/>
    <x v="1"/>
    <x v="0"/>
    <x v="1"/>
    <x v="1"/>
    <x v="1"/>
    <x v="1"/>
    <x v="1"/>
    <x v="0"/>
    <x v="0"/>
  </r>
  <r>
    <x v="1"/>
    <x v="1"/>
    <x v="1"/>
    <x v="1"/>
    <x v="1"/>
    <x v="18"/>
    <x v="0"/>
    <x v="3"/>
    <x v="1"/>
    <x v="0"/>
    <x v="1"/>
    <x v="1"/>
    <x v="1"/>
    <x v="1"/>
    <x v="1"/>
    <x v="0"/>
    <x v="0"/>
  </r>
  <r>
    <x v="1"/>
    <x v="1"/>
    <x v="1"/>
    <x v="1"/>
    <x v="1"/>
    <x v="19"/>
    <x v="0"/>
    <x v="3"/>
    <x v="1"/>
    <x v="0"/>
    <x v="1"/>
    <x v="1"/>
    <x v="1"/>
    <x v="1"/>
    <x v="1"/>
    <x v="0"/>
    <x v="0"/>
  </r>
  <r>
    <x v="1"/>
    <x v="1"/>
    <x v="1"/>
    <x v="1"/>
    <x v="1"/>
    <x v="20"/>
    <x v="0"/>
    <x v="4"/>
    <x v="1"/>
    <x v="0"/>
    <x v="1"/>
    <x v="1"/>
    <x v="1"/>
    <x v="1"/>
    <x v="1"/>
    <x v="0"/>
    <x v="0"/>
  </r>
  <r>
    <x v="1"/>
    <x v="1"/>
    <x v="1"/>
    <x v="1"/>
    <x v="1"/>
    <x v="21"/>
    <x v="0"/>
    <x v="4"/>
    <x v="1"/>
    <x v="0"/>
    <x v="1"/>
    <x v="1"/>
    <x v="1"/>
    <x v="1"/>
    <x v="1"/>
    <x v="0"/>
    <x v="0"/>
  </r>
  <r>
    <x v="1"/>
    <x v="1"/>
    <x v="1"/>
    <x v="1"/>
    <x v="1"/>
    <x v="22"/>
    <x v="0"/>
    <x v="4"/>
    <x v="1"/>
    <x v="0"/>
    <x v="1"/>
    <x v="1"/>
    <x v="1"/>
    <x v="1"/>
    <x v="1"/>
    <x v="0"/>
    <x v="0"/>
  </r>
  <r>
    <x v="1"/>
    <x v="1"/>
    <x v="1"/>
    <x v="1"/>
    <x v="1"/>
    <x v="23"/>
    <x v="0"/>
    <x v="4"/>
    <x v="1"/>
    <x v="0"/>
    <x v="1"/>
    <x v="1"/>
    <x v="1"/>
    <x v="1"/>
    <x v="1"/>
    <x v="0"/>
    <x v="0"/>
  </r>
  <r>
    <x v="1"/>
    <x v="1"/>
    <x v="1"/>
    <x v="1"/>
    <x v="1"/>
    <x v="24"/>
    <x v="0"/>
    <x v="4"/>
    <x v="1"/>
    <x v="0"/>
    <x v="1"/>
    <x v="1"/>
    <x v="1"/>
    <x v="1"/>
    <x v="1"/>
    <x v="0"/>
    <x v="0"/>
  </r>
  <r>
    <x v="1"/>
    <x v="1"/>
    <x v="1"/>
    <x v="1"/>
    <x v="1"/>
    <x v="25"/>
    <x v="0"/>
    <x v="4"/>
    <x v="1"/>
    <x v="0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2"/>
    <x v="2"/>
    <x v="0"/>
    <x v="0"/>
  </r>
  <r>
    <x v="2"/>
    <x v="0"/>
    <x v="0"/>
    <x v="2"/>
    <x v="2"/>
    <x v="1"/>
    <x v="0"/>
    <x v="0"/>
    <x v="0"/>
    <x v="0"/>
    <x v="2"/>
    <x v="2"/>
    <x v="2"/>
    <x v="2"/>
    <x v="2"/>
    <x v="0"/>
    <x v="0"/>
  </r>
  <r>
    <x v="2"/>
    <x v="0"/>
    <x v="0"/>
    <x v="2"/>
    <x v="2"/>
    <x v="2"/>
    <x v="0"/>
    <x v="1"/>
    <x v="1"/>
    <x v="0"/>
    <x v="2"/>
    <x v="2"/>
    <x v="2"/>
    <x v="2"/>
    <x v="2"/>
    <x v="0"/>
    <x v="0"/>
  </r>
  <r>
    <x v="2"/>
    <x v="0"/>
    <x v="0"/>
    <x v="2"/>
    <x v="2"/>
    <x v="3"/>
    <x v="1"/>
    <x v="1"/>
    <x v="1"/>
    <x v="1"/>
    <x v="2"/>
    <x v="2"/>
    <x v="2"/>
    <x v="2"/>
    <x v="2"/>
    <x v="0"/>
    <x v="0"/>
  </r>
  <r>
    <x v="2"/>
    <x v="0"/>
    <x v="0"/>
    <x v="2"/>
    <x v="2"/>
    <x v="4"/>
    <x v="0"/>
    <x v="1"/>
    <x v="1"/>
    <x v="0"/>
    <x v="2"/>
    <x v="2"/>
    <x v="2"/>
    <x v="2"/>
    <x v="2"/>
    <x v="0"/>
    <x v="0"/>
  </r>
  <r>
    <x v="2"/>
    <x v="0"/>
    <x v="0"/>
    <x v="2"/>
    <x v="2"/>
    <x v="5"/>
    <x v="0"/>
    <x v="1"/>
    <x v="1"/>
    <x v="0"/>
    <x v="2"/>
    <x v="2"/>
    <x v="2"/>
    <x v="2"/>
    <x v="2"/>
    <x v="0"/>
    <x v="0"/>
  </r>
  <r>
    <x v="2"/>
    <x v="0"/>
    <x v="0"/>
    <x v="2"/>
    <x v="2"/>
    <x v="6"/>
    <x v="1"/>
    <x v="1"/>
    <x v="1"/>
    <x v="1"/>
    <x v="2"/>
    <x v="2"/>
    <x v="2"/>
    <x v="2"/>
    <x v="2"/>
    <x v="0"/>
    <x v="0"/>
  </r>
  <r>
    <x v="2"/>
    <x v="0"/>
    <x v="0"/>
    <x v="2"/>
    <x v="2"/>
    <x v="7"/>
    <x v="0"/>
    <x v="1"/>
    <x v="1"/>
    <x v="0"/>
    <x v="2"/>
    <x v="2"/>
    <x v="2"/>
    <x v="2"/>
    <x v="2"/>
    <x v="0"/>
    <x v="0"/>
  </r>
  <r>
    <x v="2"/>
    <x v="0"/>
    <x v="0"/>
    <x v="2"/>
    <x v="2"/>
    <x v="8"/>
    <x v="0"/>
    <x v="2"/>
    <x v="1"/>
    <x v="0"/>
    <x v="2"/>
    <x v="2"/>
    <x v="2"/>
    <x v="2"/>
    <x v="2"/>
    <x v="0"/>
    <x v="0"/>
  </r>
  <r>
    <x v="2"/>
    <x v="0"/>
    <x v="0"/>
    <x v="2"/>
    <x v="2"/>
    <x v="9"/>
    <x v="0"/>
    <x v="2"/>
    <x v="1"/>
    <x v="0"/>
    <x v="2"/>
    <x v="2"/>
    <x v="2"/>
    <x v="2"/>
    <x v="2"/>
    <x v="0"/>
    <x v="0"/>
  </r>
  <r>
    <x v="2"/>
    <x v="0"/>
    <x v="0"/>
    <x v="2"/>
    <x v="2"/>
    <x v="10"/>
    <x v="0"/>
    <x v="2"/>
    <x v="1"/>
    <x v="0"/>
    <x v="2"/>
    <x v="2"/>
    <x v="2"/>
    <x v="2"/>
    <x v="2"/>
    <x v="0"/>
    <x v="0"/>
  </r>
  <r>
    <x v="2"/>
    <x v="0"/>
    <x v="0"/>
    <x v="2"/>
    <x v="2"/>
    <x v="11"/>
    <x v="0"/>
    <x v="2"/>
    <x v="1"/>
    <x v="0"/>
    <x v="2"/>
    <x v="2"/>
    <x v="2"/>
    <x v="2"/>
    <x v="2"/>
    <x v="0"/>
    <x v="0"/>
  </r>
  <r>
    <x v="2"/>
    <x v="0"/>
    <x v="0"/>
    <x v="2"/>
    <x v="2"/>
    <x v="12"/>
    <x v="0"/>
    <x v="2"/>
    <x v="1"/>
    <x v="0"/>
    <x v="2"/>
    <x v="2"/>
    <x v="2"/>
    <x v="2"/>
    <x v="2"/>
    <x v="0"/>
    <x v="0"/>
  </r>
  <r>
    <x v="2"/>
    <x v="0"/>
    <x v="0"/>
    <x v="2"/>
    <x v="2"/>
    <x v="13"/>
    <x v="0"/>
    <x v="2"/>
    <x v="1"/>
    <x v="0"/>
    <x v="2"/>
    <x v="2"/>
    <x v="2"/>
    <x v="2"/>
    <x v="2"/>
    <x v="0"/>
    <x v="0"/>
  </r>
  <r>
    <x v="2"/>
    <x v="0"/>
    <x v="0"/>
    <x v="2"/>
    <x v="2"/>
    <x v="14"/>
    <x v="0"/>
    <x v="3"/>
    <x v="1"/>
    <x v="0"/>
    <x v="2"/>
    <x v="2"/>
    <x v="2"/>
    <x v="2"/>
    <x v="2"/>
    <x v="0"/>
    <x v="0"/>
  </r>
  <r>
    <x v="2"/>
    <x v="0"/>
    <x v="0"/>
    <x v="2"/>
    <x v="2"/>
    <x v="15"/>
    <x v="0"/>
    <x v="3"/>
    <x v="1"/>
    <x v="0"/>
    <x v="2"/>
    <x v="2"/>
    <x v="2"/>
    <x v="2"/>
    <x v="2"/>
    <x v="0"/>
    <x v="0"/>
  </r>
  <r>
    <x v="2"/>
    <x v="0"/>
    <x v="0"/>
    <x v="2"/>
    <x v="2"/>
    <x v="16"/>
    <x v="1"/>
    <x v="3"/>
    <x v="1"/>
    <x v="1"/>
    <x v="2"/>
    <x v="2"/>
    <x v="2"/>
    <x v="2"/>
    <x v="2"/>
    <x v="0"/>
    <x v="0"/>
  </r>
  <r>
    <x v="2"/>
    <x v="0"/>
    <x v="0"/>
    <x v="2"/>
    <x v="2"/>
    <x v="17"/>
    <x v="0"/>
    <x v="3"/>
    <x v="1"/>
    <x v="0"/>
    <x v="2"/>
    <x v="2"/>
    <x v="2"/>
    <x v="2"/>
    <x v="2"/>
    <x v="0"/>
    <x v="0"/>
  </r>
  <r>
    <x v="2"/>
    <x v="0"/>
    <x v="0"/>
    <x v="2"/>
    <x v="2"/>
    <x v="18"/>
    <x v="0"/>
    <x v="3"/>
    <x v="1"/>
    <x v="0"/>
    <x v="2"/>
    <x v="2"/>
    <x v="2"/>
    <x v="2"/>
    <x v="2"/>
    <x v="0"/>
    <x v="0"/>
  </r>
  <r>
    <x v="2"/>
    <x v="0"/>
    <x v="0"/>
    <x v="2"/>
    <x v="2"/>
    <x v="19"/>
    <x v="0"/>
    <x v="3"/>
    <x v="1"/>
    <x v="0"/>
    <x v="2"/>
    <x v="2"/>
    <x v="2"/>
    <x v="2"/>
    <x v="2"/>
    <x v="0"/>
    <x v="0"/>
  </r>
  <r>
    <x v="2"/>
    <x v="0"/>
    <x v="0"/>
    <x v="2"/>
    <x v="2"/>
    <x v="20"/>
    <x v="0"/>
    <x v="4"/>
    <x v="1"/>
    <x v="0"/>
    <x v="2"/>
    <x v="2"/>
    <x v="2"/>
    <x v="2"/>
    <x v="2"/>
    <x v="0"/>
    <x v="0"/>
  </r>
  <r>
    <x v="2"/>
    <x v="0"/>
    <x v="0"/>
    <x v="2"/>
    <x v="2"/>
    <x v="21"/>
    <x v="0"/>
    <x v="4"/>
    <x v="1"/>
    <x v="0"/>
    <x v="2"/>
    <x v="2"/>
    <x v="2"/>
    <x v="2"/>
    <x v="2"/>
    <x v="0"/>
    <x v="0"/>
  </r>
  <r>
    <x v="2"/>
    <x v="0"/>
    <x v="0"/>
    <x v="2"/>
    <x v="2"/>
    <x v="22"/>
    <x v="1"/>
    <x v="4"/>
    <x v="1"/>
    <x v="1"/>
    <x v="2"/>
    <x v="2"/>
    <x v="2"/>
    <x v="2"/>
    <x v="2"/>
    <x v="0"/>
    <x v="0"/>
  </r>
  <r>
    <x v="2"/>
    <x v="0"/>
    <x v="0"/>
    <x v="2"/>
    <x v="2"/>
    <x v="23"/>
    <x v="1"/>
    <x v="4"/>
    <x v="1"/>
    <x v="1"/>
    <x v="2"/>
    <x v="2"/>
    <x v="2"/>
    <x v="2"/>
    <x v="2"/>
    <x v="0"/>
    <x v="0"/>
  </r>
  <r>
    <x v="2"/>
    <x v="0"/>
    <x v="0"/>
    <x v="2"/>
    <x v="2"/>
    <x v="24"/>
    <x v="0"/>
    <x v="4"/>
    <x v="1"/>
    <x v="0"/>
    <x v="2"/>
    <x v="2"/>
    <x v="2"/>
    <x v="2"/>
    <x v="2"/>
    <x v="0"/>
    <x v="0"/>
  </r>
  <r>
    <x v="2"/>
    <x v="0"/>
    <x v="0"/>
    <x v="2"/>
    <x v="2"/>
    <x v="25"/>
    <x v="0"/>
    <x v="4"/>
    <x v="1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1"/>
    <x v="3"/>
    <x v="1"/>
    <x v="0"/>
    <x v="0"/>
  </r>
  <r>
    <x v="3"/>
    <x v="0"/>
    <x v="0"/>
    <x v="3"/>
    <x v="2"/>
    <x v="1"/>
    <x v="0"/>
    <x v="0"/>
    <x v="0"/>
    <x v="0"/>
    <x v="3"/>
    <x v="3"/>
    <x v="1"/>
    <x v="3"/>
    <x v="1"/>
    <x v="0"/>
    <x v="0"/>
  </r>
  <r>
    <x v="3"/>
    <x v="0"/>
    <x v="0"/>
    <x v="3"/>
    <x v="2"/>
    <x v="2"/>
    <x v="0"/>
    <x v="1"/>
    <x v="1"/>
    <x v="0"/>
    <x v="3"/>
    <x v="3"/>
    <x v="1"/>
    <x v="3"/>
    <x v="1"/>
    <x v="0"/>
    <x v="0"/>
  </r>
  <r>
    <x v="3"/>
    <x v="0"/>
    <x v="0"/>
    <x v="3"/>
    <x v="2"/>
    <x v="3"/>
    <x v="0"/>
    <x v="1"/>
    <x v="1"/>
    <x v="0"/>
    <x v="3"/>
    <x v="3"/>
    <x v="1"/>
    <x v="3"/>
    <x v="1"/>
    <x v="0"/>
    <x v="0"/>
  </r>
  <r>
    <x v="3"/>
    <x v="0"/>
    <x v="0"/>
    <x v="3"/>
    <x v="2"/>
    <x v="4"/>
    <x v="0"/>
    <x v="1"/>
    <x v="1"/>
    <x v="0"/>
    <x v="3"/>
    <x v="3"/>
    <x v="1"/>
    <x v="3"/>
    <x v="1"/>
    <x v="0"/>
    <x v="0"/>
  </r>
  <r>
    <x v="3"/>
    <x v="0"/>
    <x v="0"/>
    <x v="3"/>
    <x v="2"/>
    <x v="5"/>
    <x v="0"/>
    <x v="1"/>
    <x v="1"/>
    <x v="0"/>
    <x v="3"/>
    <x v="3"/>
    <x v="1"/>
    <x v="3"/>
    <x v="1"/>
    <x v="0"/>
    <x v="0"/>
  </r>
  <r>
    <x v="3"/>
    <x v="0"/>
    <x v="0"/>
    <x v="3"/>
    <x v="2"/>
    <x v="6"/>
    <x v="1"/>
    <x v="1"/>
    <x v="1"/>
    <x v="1"/>
    <x v="3"/>
    <x v="3"/>
    <x v="1"/>
    <x v="3"/>
    <x v="1"/>
    <x v="0"/>
    <x v="0"/>
  </r>
  <r>
    <x v="3"/>
    <x v="0"/>
    <x v="0"/>
    <x v="3"/>
    <x v="2"/>
    <x v="7"/>
    <x v="1"/>
    <x v="1"/>
    <x v="1"/>
    <x v="1"/>
    <x v="3"/>
    <x v="3"/>
    <x v="1"/>
    <x v="3"/>
    <x v="1"/>
    <x v="0"/>
    <x v="0"/>
  </r>
  <r>
    <x v="3"/>
    <x v="0"/>
    <x v="0"/>
    <x v="3"/>
    <x v="2"/>
    <x v="8"/>
    <x v="0"/>
    <x v="2"/>
    <x v="1"/>
    <x v="0"/>
    <x v="3"/>
    <x v="3"/>
    <x v="1"/>
    <x v="3"/>
    <x v="1"/>
    <x v="0"/>
    <x v="0"/>
  </r>
  <r>
    <x v="3"/>
    <x v="0"/>
    <x v="0"/>
    <x v="3"/>
    <x v="2"/>
    <x v="9"/>
    <x v="0"/>
    <x v="2"/>
    <x v="1"/>
    <x v="0"/>
    <x v="3"/>
    <x v="3"/>
    <x v="1"/>
    <x v="3"/>
    <x v="1"/>
    <x v="0"/>
    <x v="0"/>
  </r>
  <r>
    <x v="3"/>
    <x v="0"/>
    <x v="0"/>
    <x v="3"/>
    <x v="2"/>
    <x v="10"/>
    <x v="1"/>
    <x v="2"/>
    <x v="1"/>
    <x v="1"/>
    <x v="3"/>
    <x v="3"/>
    <x v="1"/>
    <x v="3"/>
    <x v="1"/>
    <x v="0"/>
    <x v="0"/>
  </r>
  <r>
    <x v="3"/>
    <x v="0"/>
    <x v="0"/>
    <x v="3"/>
    <x v="2"/>
    <x v="11"/>
    <x v="1"/>
    <x v="2"/>
    <x v="1"/>
    <x v="1"/>
    <x v="3"/>
    <x v="3"/>
    <x v="1"/>
    <x v="3"/>
    <x v="1"/>
    <x v="0"/>
    <x v="0"/>
  </r>
  <r>
    <x v="3"/>
    <x v="0"/>
    <x v="0"/>
    <x v="3"/>
    <x v="2"/>
    <x v="12"/>
    <x v="0"/>
    <x v="2"/>
    <x v="1"/>
    <x v="0"/>
    <x v="3"/>
    <x v="3"/>
    <x v="1"/>
    <x v="3"/>
    <x v="1"/>
    <x v="0"/>
    <x v="0"/>
  </r>
  <r>
    <x v="3"/>
    <x v="0"/>
    <x v="0"/>
    <x v="3"/>
    <x v="2"/>
    <x v="13"/>
    <x v="0"/>
    <x v="2"/>
    <x v="1"/>
    <x v="0"/>
    <x v="3"/>
    <x v="3"/>
    <x v="1"/>
    <x v="3"/>
    <x v="1"/>
    <x v="0"/>
    <x v="0"/>
  </r>
  <r>
    <x v="3"/>
    <x v="0"/>
    <x v="0"/>
    <x v="3"/>
    <x v="2"/>
    <x v="14"/>
    <x v="0"/>
    <x v="3"/>
    <x v="1"/>
    <x v="0"/>
    <x v="3"/>
    <x v="3"/>
    <x v="1"/>
    <x v="3"/>
    <x v="1"/>
    <x v="0"/>
    <x v="0"/>
  </r>
  <r>
    <x v="3"/>
    <x v="0"/>
    <x v="0"/>
    <x v="3"/>
    <x v="2"/>
    <x v="15"/>
    <x v="0"/>
    <x v="3"/>
    <x v="1"/>
    <x v="0"/>
    <x v="3"/>
    <x v="3"/>
    <x v="1"/>
    <x v="3"/>
    <x v="1"/>
    <x v="0"/>
    <x v="0"/>
  </r>
  <r>
    <x v="3"/>
    <x v="0"/>
    <x v="0"/>
    <x v="3"/>
    <x v="2"/>
    <x v="16"/>
    <x v="0"/>
    <x v="3"/>
    <x v="1"/>
    <x v="0"/>
    <x v="3"/>
    <x v="3"/>
    <x v="1"/>
    <x v="3"/>
    <x v="1"/>
    <x v="0"/>
    <x v="0"/>
  </r>
  <r>
    <x v="3"/>
    <x v="0"/>
    <x v="0"/>
    <x v="3"/>
    <x v="2"/>
    <x v="17"/>
    <x v="0"/>
    <x v="3"/>
    <x v="1"/>
    <x v="0"/>
    <x v="3"/>
    <x v="3"/>
    <x v="1"/>
    <x v="3"/>
    <x v="1"/>
    <x v="0"/>
    <x v="0"/>
  </r>
  <r>
    <x v="3"/>
    <x v="0"/>
    <x v="0"/>
    <x v="3"/>
    <x v="2"/>
    <x v="18"/>
    <x v="0"/>
    <x v="3"/>
    <x v="1"/>
    <x v="0"/>
    <x v="3"/>
    <x v="3"/>
    <x v="1"/>
    <x v="3"/>
    <x v="1"/>
    <x v="0"/>
    <x v="0"/>
  </r>
  <r>
    <x v="3"/>
    <x v="0"/>
    <x v="0"/>
    <x v="3"/>
    <x v="2"/>
    <x v="19"/>
    <x v="0"/>
    <x v="3"/>
    <x v="1"/>
    <x v="0"/>
    <x v="3"/>
    <x v="3"/>
    <x v="1"/>
    <x v="3"/>
    <x v="1"/>
    <x v="0"/>
    <x v="0"/>
  </r>
  <r>
    <x v="3"/>
    <x v="0"/>
    <x v="0"/>
    <x v="3"/>
    <x v="2"/>
    <x v="20"/>
    <x v="0"/>
    <x v="4"/>
    <x v="1"/>
    <x v="0"/>
    <x v="3"/>
    <x v="3"/>
    <x v="1"/>
    <x v="3"/>
    <x v="1"/>
    <x v="0"/>
    <x v="0"/>
  </r>
  <r>
    <x v="3"/>
    <x v="0"/>
    <x v="0"/>
    <x v="3"/>
    <x v="2"/>
    <x v="21"/>
    <x v="0"/>
    <x v="4"/>
    <x v="1"/>
    <x v="0"/>
    <x v="3"/>
    <x v="3"/>
    <x v="1"/>
    <x v="3"/>
    <x v="1"/>
    <x v="0"/>
    <x v="0"/>
  </r>
  <r>
    <x v="3"/>
    <x v="0"/>
    <x v="0"/>
    <x v="3"/>
    <x v="2"/>
    <x v="22"/>
    <x v="0"/>
    <x v="4"/>
    <x v="1"/>
    <x v="0"/>
    <x v="3"/>
    <x v="3"/>
    <x v="1"/>
    <x v="3"/>
    <x v="1"/>
    <x v="0"/>
    <x v="0"/>
  </r>
  <r>
    <x v="3"/>
    <x v="0"/>
    <x v="0"/>
    <x v="3"/>
    <x v="2"/>
    <x v="23"/>
    <x v="0"/>
    <x v="4"/>
    <x v="1"/>
    <x v="0"/>
    <x v="3"/>
    <x v="3"/>
    <x v="1"/>
    <x v="3"/>
    <x v="1"/>
    <x v="0"/>
    <x v="0"/>
  </r>
  <r>
    <x v="3"/>
    <x v="0"/>
    <x v="0"/>
    <x v="3"/>
    <x v="2"/>
    <x v="24"/>
    <x v="0"/>
    <x v="4"/>
    <x v="1"/>
    <x v="0"/>
    <x v="3"/>
    <x v="3"/>
    <x v="1"/>
    <x v="3"/>
    <x v="1"/>
    <x v="0"/>
    <x v="0"/>
  </r>
  <r>
    <x v="3"/>
    <x v="0"/>
    <x v="0"/>
    <x v="3"/>
    <x v="2"/>
    <x v="25"/>
    <x v="0"/>
    <x v="4"/>
    <x v="1"/>
    <x v="0"/>
    <x v="3"/>
    <x v="3"/>
    <x v="1"/>
    <x v="3"/>
    <x v="1"/>
    <x v="0"/>
    <x v="0"/>
  </r>
  <r>
    <x v="4"/>
    <x v="0"/>
    <x v="0"/>
    <x v="4"/>
    <x v="3"/>
    <x v="0"/>
    <x v="0"/>
    <x v="0"/>
    <x v="0"/>
    <x v="0"/>
    <x v="4"/>
    <x v="4"/>
    <x v="3"/>
    <x v="4"/>
    <x v="3"/>
    <x v="0"/>
    <x v="0"/>
  </r>
  <r>
    <x v="4"/>
    <x v="0"/>
    <x v="0"/>
    <x v="4"/>
    <x v="3"/>
    <x v="1"/>
    <x v="0"/>
    <x v="0"/>
    <x v="0"/>
    <x v="0"/>
    <x v="4"/>
    <x v="4"/>
    <x v="3"/>
    <x v="4"/>
    <x v="3"/>
    <x v="0"/>
    <x v="0"/>
  </r>
  <r>
    <x v="4"/>
    <x v="0"/>
    <x v="0"/>
    <x v="4"/>
    <x v="3"/>
    <x v="2"/>
    <x v="0"/>
    <x v="1"/>
    <x v="1"/>
    <x v="0"/>
    <x v="4"/>
    <x v="4"/>
    <x v="3"/>
    <x v="4"/>
    <x v="3"/>
    <x v="0"/>
    <x v="0"/>
  </r>
  <r>
    <x v="4"/>
    <x v="0"/>
    <x v="0"/>
    <x v="4"/>
    <x v="3"/>
    <x v="3"/>
    <x v="0"/>
    <x v="1"/>
    <x v="1"/>
    <x v="0"/>
    <x v="4"/>
    <x v="4"/>
    <x v="3"/>
    <x v="4"/>
    <x v="3"/>
    <x v="0"/>
    <x v="0"/>
  </r>
  <r>
    <x v="4"/>
    <x v="0"/>
    <x v="0"/>
    <x v="4"/>
    <x v="3"/>
    <x v="4"/>
    <x v="0"/>
    <x v="1"/>
    <x v="1"/>
    <x v="0"/>
    <x v="4"/>
    <x v="4"/>
    <x v="3"/>
    <x v="4"/>
    <x v="3"/>
    <x v="0"/>
    <x v="0"/>
  </r>
  <r>
    <x v="4"/>
    <x v="0"/>
    <x v="0"/>
    <x v="4"/>
    <x v="3"/>
    <x v="5"/>
    <x v="0"/>
    <x v="1"/>
    <x v="1"/>
    <x v="0"/>
    <x v="4"/>
    <x v="4"/>
    <x v="3"/>
    <x v="4"/>
    <x v="3"/>
    <x v="0"/>
    <x v="0"/>
  </r>
  <r>
    <x v="4"/>
    <x v="0"/>
    <x v="0"/>
    <x v="4"/>
    <x v="3"/>
    <x v="6"/>
    <x v="0"/>
    <x v="1"/>
    <x v="1"/>
    <x v="0"/>
    <x v="4"/>
    <x v="4"/>
    <x v="3"/>
    <x v="4"/>
    <x v="3"/>
    <x v="0"/>
    <x v="0"/>
  </r>
  <r>
    <x v="4"/>
    <x v="0"/>
    <x v="0"/>
    <x v="4"/>
    <x v="3"/>
    <x v="7"/>
    <x v="0"/>
    <x v="1"/>
    <x v="1"/>
    <x v="0"/>
    <x v="4"/>
    <x v="4"/>
    <x v="3"/>
    <x v="4"/>
    <x v="3"/>
    <x v="0"/>
    <x v="0"/>
  </r>
  <r>
    <x v="4"/>
    <x v="0"/>
    <x v="0"/>
    <x v="4"/>
    <x v="3"/>
    <x v="8"/>
    <x v="0"/>
    <x v="2"/>
    <x v="1"/>
    <x v="0"/>
    <x v="4"/>
    <x v="4"/>
    <x v="3"/>
    <x v="4"/>
    <x v="3"/>
    <x v="0"/>
    <x v="0"/>
  </r>
  <r>
    <x v="4"/>
    <x v="0"/>
    <x v="0"/>
    <x v="4"/>
    <x v="3"/>
    <x v="9"/>
    <x v="0"/>
    <x v="2"/>
    <x v="1"/>
    <x v="0"/>
    <x v="4"/>
    <x v="4"/>
    <x v="3"/>
    <x v="4"/>
    <x v="3"/>
    <x v="0"/>
    <x v="0"/>
  </r>
  <r>
    <x v="4"/>
    <x v="0"/>
    <x v="0"/>
    <x v="4"/>
    <x v="3"/>
    <x v="10"/>
    <x v="0"/>
    <x v="2"/>
    <x v="1"/>
    <x v="0"/>
    <x v="4"/>
    <x v="4"/>
    <x v="3"/>
    <x v="4"/>
    <x v="3"/>
    <x v="0"/>
    <x v="0"/>
  </r>
  <r>
    <x v="4"/>
    <x v="0"/>
    <x v="0"/>
    <x v="4"/>
    <x v="3"/>
    <x v="11"/>
    <x v="0"/>
    <x v="2"/>
    <x v="1"/>
    <x v="0"/>
    <x v="4"/>
    <x v="4"/>
    <x v="3"/>
    <x v="4"/>
    <x v="3"/>
    <x v="0"/>
    <x v="0"/>
  </r>
  <r>
    <x v="4"/>
    <x v="0"/>
    <x v="0"/>
    <x v="4"/>
    <x v="3"/>
    <x v="12"/>
    <x v="1"/>
    <x v="2"/>
    <x v="1"/>
    <x v="1"/>
    <x v="4"/>
    <x v="4"/>
    <x v="3"/>
    <x v="4"/>
    <x v="3"/>
    <x v="0"/>
    <x v="0"/>
  </r>
  <r>
    <x v="4"/>
    <x v="0"/>
    <x v="0"/>
    <x v="4"/>
    <x v="3"/>
    <x v="13"/>
    <x v="1"/>
    <x v="2"/>
    <x v="1"/>
    <x v="1"/>
    <x v="4"/>
    <x v="4"/>
    <x v="3"/>
    <x v="4"/>
    <x v="3"/>
    <x v="0"/>
    <x v="0"/>
  </r>
  <r>
    <x v="4"/>
    <x v="0"/>
    <x v="0"/>
    <x v="4"/>
    <x v="3"/>
    <x v="14"/>
    <x v="0"/>
    <x v="3"/>
    <x v="1"/>
    <x v="0"/>
    <x v="4"/>
    <x v="4"/>
    <x v="3"/>
    <x v="4"/>
    <x v="3"/>
    <x v="0"/>
    <x v="0"/>
  </r>
  <r>
    <x v="4"/>
    <x v="0"/>
    <x v="0"/>
    <x v="4"/>
    <x v="3"/>
    <x v="15"/>
    <x v="0"/>
    <x v="3"/>
    <x v="1"/>
    <x v="0"/>
    <x v="4"/>
    <x v="4"/>
    <x v="3"/>
    <x v="4"/>
    <x v="3"/>
    <x v="0"/>
    <x v="0"/>
  </r>
  <r>
    <x v="4"/>
    <x v="0"/>
    <x v="0"/>
    <x v="4"/>
    <x v="3"/>
    <x v="16"/>
    <x v="0"/>
    <x v="3"/>
    <x v="1"/>
    <x v="0"/>
    <x v="4"/>
    <x v="4"/>
    <x v="3"/>
    <x v="4"/>
    <x v="3"/>
    <x v="0"/>
    <x v="0"/>
  </r>
  <r>
    <x v="4"/>
    <x v="0"/>
    <x v="0"/>
    <x v="4"/>
    <x v="3"/>
    <x v="17"/>
    <x v="0"/>
    <x v="3"/>
    <x v="1"/>
    <x v="0"/>
    <x v="4"/>
    <x v="4"/>
    <x v="3"/>
    <x v="4"/>
    <x v="3"/>
    <x v="0"/>
    <x v="0"/>
  </r>
  <r>
    <x v="4"/>
    <x v="0"/>
    <x v="0"/>
    <x v="4"/>
    <x v="3"/>
    <x v="18"/>
    <x v="1"/>
    <x v="3"/>
    <x v="1"/>
    <x v="1"/>
    <x v="4"/>
    <x v="4"/>
    <x v="3"/>
    <x v="4"/>
    <x v="3"/>
    <x v="0"/>
    <x v="0"/>
  </r>
  <r>
    <x v="4"/>
    <x v="0"/>
    <x v="0"/>
    <x v="4"/>
    <x v="3"/>
    <x v="19"/>
    <x v="1"/>
    <x v="3"/>
    <x v="1"/>
    <x v="1"/>
    <x v="4"/>
    <x v="4"/>
    <x v="3"/>
    <x v="4"/>
    <x v="3"/>
    <x v="0"/>
    <x v="0"/>
  </r>
  <r>
    <x v="4"/>
    <x v="0"/>
    <x v="0"/>
    <x v="4"/>
    <x v="3"/>
    <x v="20"/>
    <x v="0"/>
    <x v="4"/>
    <x v="1"/>
    <x v="0"/>
    <x v="4"/>
    <x v="4"/>
    <x v="3"/>
    <x v="4"/>
    <x v="3"/>
    <x v="0"/>
    <x v="0"/>
  </r>
  <r>
    <x v="4"/>
    <x v="0"/>
    <x v="0"/>
    <x v="4"/>
    <x v="3"/>
    <x v="21"/>
    <x v="0"/>
    <x v="4"/>
    <x v="1"/>
    <x v="0"/>
    <x v="4"/>
    <x v="4"/>
    <x v="3"/>
    <x v="4"/>
    <x v="3"/>
    <x v="0"/>
    <x v="0"/>
  </r>
  <r>
    <x v="4"/>
    <x v="0"/>
    <x v="0"/>
    <x v="4"/>
    <x v="3"/>
    <x v="22"/>
    <x v="0"/>
    <x v="4"/>
    <x v="1"/>
    <x v="0"/>
    <x v="4"/>
    <x v="4"/>
    <x v="3"/>
    <x v="4"/>
    <x v="3"/>
    <x v="0"/>
    <x v="0"/>
  </r>
  <r>
    <x v="4"/>
    <x v="0"/>
    <x v="0"/>
    <x v="4"/>
    <x v="3"/>
    <x v="23"/>
    <x v="0"/>
    <x v="4"/>
    <x v="1"/>
    <x v="0"/>
    <x v="4"/>
    <x v="4"/>
    <x v="3"/>
    <x v="4"/>
    <x v="3"/>
    <x v="0"/>
    <x v="0"/>
  </r>
  <r>
    <x v="4"/>
    <x v="0"/>
    <x v="0"/>
    <x v="4"/>
    <x v="3"/>
    <x v="24"/>
    <x v="0"/>
    <x v="4"/>
    <x v="1"/>
    <x v="0"/>
    <x v="4"/>
    <x v="4"/>
    <x v="3"/>
    <x v="4"/>
    <x v="3"/>
    <x v="0"/>
    <x v="0"/>
  </r>
  <r>
    <x v="4"/>
    <x v="0"/>
    <x v="0"/>
    <x v="4"/>
    <x v="3"/>
    <x v="25"/>
    <x v="0"/>
    <x v="4"/>
    <x v="1"/>
    <x v="0"/>
    <x v="4"/>
    <x v="4"/>
    <x v="3"/>
    <x v="4"/>
    <x v="3"/>
    <x v="0"/>
    <x v="0"/>
  </r>
  <r>
    <x v="5"/>
    <x v="0"/>
    <x v="0"/>
    <x v="5"/>
    <x v="1"/>
    <x v="0"/>
    <x v="0"/>
    <x v="0"/>
    <x v="0"/>
    <x v="0"/>
    <x v="0"/>
    <x v="0"/>
    <x v="0"/>
    <x v="0"/>
    <x v="0"/>
    <x v="0"/>
    <x v="0"/>
  </r>
  <r>
    <x v="5"/>
    <x v="0"/>
    <x v="0"/>
    <x v="5"/>
    <x v="1"/>
    <x v="1"/>
    <x v="0"/>
    <x v="0"/>
    <x v="0"/>
    <x v="0"/>
    <x v="0"/>
    <x v="0"/>
    <x v="0"/>
    <x v="0"/>
    <x v="0"/>
    <x v="0"/>
    <x v="0"/>
  </r>
  <r>
    <x v="5"/>
    <x v="0"/>
    <x v="0"/>
    <x v="5"/>
    <x v="1"/>
    <x v="2"/>
    <x v="0"/>
    <x v="1"/>
    <x v="1"/>
    <x v="0"/>
    <x v="0"/>
    <x v="0"/>
    <x v="0"/>
    <x v="0"/>
    <x v="0"/>
    <x v="0"/>
    <x v="0"/>
  </r>
  <r>
    <x v="5"/>
    <x v="0"/>
    <x v="0"/>
    <x v="5"/>
    <x v="1"/>
    <x v="3"/>
    <x v="0"/>
    <x v="1"/>
    <x v="1"/>
    <x v="0"/>
    <x v="0"/>
    <x v="0"/>
    <x v="0"/>
    <x v="0"/>
    <x v="0"/>
    <x v="0"/>
    <x v="0"/>
  </r>
  <r>
    <x v="5"/>
    <x v="0"/>
    <x v="0"/>
    <x v="5"/>
    <x v="1"/>
    <x v="4"/>
    <x v="0"/>
    <x v="1"/>
    <x v="1"/>
    <x v="0"/>
    <x v="0"/>
    <x v="0"/>
    <x v="0"/>
    <x v="0"/>
    <x v="0"/>
    <x v="0"/>
    <x v="0"/>
  </r>
  <r>
    <x v="5"/>
    <x v="0"/>
    <x v="0"/>
    <x v="5"/>
    <x v="1"/>
    <x v="5"/>
    <x v="0"/>
    <x v="1"/>
    <x v="1"/>
    <x v="0"/>
    <x v="0"/>
    <x v="0"/>
    <x v="0"/>
    <x v="0"/>
    <x v="0"/>
    <x v="0"/>
    <x v="0"/>
  </r>
  <r>
    <x v="5"/>
    <x v="0"/>
    <x v="0"/>
    <x v="5"/>
    <x v="1"/>
    <x v="6"/>
    <x v="0"/>
    <x v="1"/>
    <x v="1"/>
    <x v="0"/>
    <x v="0"/>
    <x v="0"/>
    <x v="0"/>
    <x v="0"/>
    <x v="0"/>
    <x v="0"/>
    <x v="0"/>
  </r>
  <r>
    <x v="5"/>
    <x v="0"/>
    <x v="0"/>
    <x v="5"/>
    <x v="1"/>
    <x v="7"/>
    <x v="0"/>
    <x v="1"/>
    <x v="1"/>
    <x v="0"/>
    <x v="0"/>
    <x v="0"/>
    <x v="0"/>
    <x v="0"/>
    <x v="0"/>
    <x v="0"/>
    <x v="0"/>
  </r>
  <r>
    <x v="5"/>
    <x v="0"/>
    <x v="0"/>
    <x v="5"/>
    <x v="1"/>
    <x v="8"/>
    <x v="0"/>
    <x v="2"/>
    <x v="1"/>
    <x v="0"/>
    <x v="0"/>
    <x v="0"/>
    <x v="0"/>
    <x v="0"/>
    <x v="0"/>
    <x v="0"/>
    <x v="0"/>
  </r>
  <r>
    <x v="5"/>
    <x v="0"/>
    <x v="0"/>
    <x v="5"/>
    <x v="1"/>
    <x v="9"/>
    <x v="0"/>
    <x v="2"/>
    <x v="1"/>
    <x v="0"/>
    <x v="0"/>
    <x v="0"/>
    <x v="0"/>
    <x v="0"/>
    <x v="0"/>
    <x v="0"/>
    <x v="0"/>
  </r>
  <r>
    <x v="5"/>
    <x v="0"/>
    <x v="0"/>
    <x v="5"/>
    <x v="1"/>
    <x v="10"/>
    <x v="1"/>
    <x v="2"/>
    <x v="1"/>
    <x v="1"/>
    <x v="0"/>
    <x v="0"/>
    <x v="0"/>
    <x v="0"/>
    <x v="0"/>
    <x v="0"/>
    <x v="0"/>
  </r>
  <r>
    <x v="5"/>
    <x v="0"/>
    <x v="0"/>
    <x v="5"/>
    <x v="1"/>
    <x v="11"/>
    <x v="0"/>
    <x v="2"/>
    <x v="1"/>
    <x v="0"/>
    <x v="0"/>
    <x v="0"/>
    <x v="0"/>
    <x v="0"/>
    <x v="0"/>
    <x v="0"/>
    <x v="0"/>
  </r>
  <r>
    <x v="5"/>
    <x v="0"/>
    <x v="0"/>
    <x v="5"/>
    <x v="1"/>
    <x v="12"/>
    <x v="1"/>
    <x v="2"/>
    <x v="1"/>
    <x v="1"/>
    <x v="0"/>
    <x v="0"/>
    <x v="0"/>
    <x v="0"/>
    <x v="0"/>
    <x v="0"/>
    <x v="0"/>
  </r>
  <r>
    <x v="5"/>
    <x v="0"/>
    <x v="0"/>
    <x v="5"/>
    <x v="1"/>
    <x v="13"/>
    <x v="0"/>
    <x v="2"/>
    <x v="1"/>
    <x v="0"/>
    <x v="0"/>
    <x v="0"/>
    <x v="0"/>
    <x v="0"/>
    <x v="0"/>
    <x v="0"/>
    <x v="0"/>
  </r>
  <r>
    <x v="5"/>
    <x v="0"/>
    <x v="0"/>
    <x v="5"/>
    <x v="1"/>
    <x v="14"/>
    <x v="0"/>
    <x v="3"/>
    <x v="1"/>
    <x v="0"/>
    <x v="0"/>
    <x v="0"/>
    <x v="0"/>
    <x v="0"/>
    <x v="0"/>
    <x v="0"/>
    <x v="0"/>
  </r>
  <r>
    <x v="5"/>
    <x v="0"/>
    <x v="0"/>
    <x v="5"/>
    <x v="1"/>
    <x v="15"/>
    <x v="0"/>
    <x v="3"/>
    <x v="1"/>
    <x v="0"/>
    <x v="0"/>
    <x v="0"/>
    <x v="0"/>
    <x v="0"/>
    <x v="0"/>
    <x v="0"/>
    <x v="0"/>
  </r>
  <r>
    <x v="5"/>
    <x v="0"/>
    <x v="0"/>
    <x v="5"/>
    <x v="1"/>
    <x v="16"/>
    <x v="0"/>
    <x v="3"/>
    <x v="1"/>
    <x v="0"/>
    <x v="0"/>
    <x v="0"/>
    <x v="0"/>
    <x v="0"/>
    <x v="0"/>
    <x v="0"/>
    <x v="0"/>
  </r>
  <r>
    <x v="5"/>
    <x v="0"/>
    <x v="0"/>
    <x v="5"/>
    <x v="1"/>
    <x v="17"/>
    <x v="0"/>
    <x v="3"/>
    <x v="1"/>
    <x v="0"/>
    <x v="0"/>
    <x v="0"/>
    <x v="0"/>
    <x v="0"/>
    <x v="0"/>
    <x v="0"/>
    <x v="0"/>
  </r>
  <r>
    <x v="5"/>
    <x v="0"/>
    <x v="0"/>
    <x v="5"/>
    <x v="1"/>
    <x v="18"/>
    <x v="0"/>
    <x v="3"/>
    <x v="1"/>
    <x v="0"/>
    <x v="0"/>
    <x v="0"/>
    <x v="0"/>
    <x v="0"/>
    <x v="0"/>
    <x v="0"/>
    <x v="0"/>
  </r>
  <r>
    <x v="5"/>
    <x v="0"/>
    <x v="0"/>
    <x v="5"/>
    <x v="1"/>
    <x v="19"/>
    <x v="1"/>
    <x v="3"/>
    <x v="1"/>
    <x v="1"/>
    <x v="0"/>
    <x v="0"/>
    <x v="0"/>
    <x v="0"/>
    <x v="0"/>
    <x v="0"/>
    <x v="0"/>
  </r>
  <r>
    <x v="5"/>
    <x v="0"/>
    <x v="0"/>
    <x v="5"/>
    <x v="1"/>
    <x v="20"/>
    <x v="0"/>
    <x v="4"/>
    <x v="1"/>
    <x v="0"/>
    <x v="0"/>
    <x v="0"/>
    <x v="0"/>
    <x v="0"/>
    <x v="0"/>
    <x v="0"/>
    <x v="0"/>
  </r>
  <r>
    <x v="5"/>
    <x v="0"/>
    <x v="0"/>
    <x v="5"/>
    <x v="1"/>
    <x v="21"/>
    <x v="0"/>
    <x v="4"/>
    <x v="1"/>
    <x v="0"/>
    <x v="0"/>
    <x v="0"/>
    <x v="0"/>
    <x v="0"/>
    <x v="0"/>
    <x v="0"/>
    <x v="0"/>
  </r>
  <r>
    <x v="5"/>
    <x v="0"/>
    <x v="0"/>
    <x v="5"/>
    <x v="1"/>
    <x v="22"/>
    <x v="0"/>
    <x v="4"/>
    <x v="1"/>
    <x v="0"/>
    <x v="0"/>
    <x v="0"/>
    <x v="0"/>
    <x v="0"/>
    <x v="0"/>
    <x v="0"/>
    <x v="0"/>
  </r>
  <r>
    <x v="5"/>
    <x v="0"/>
    <x v="0"/>
    <x v="5"/>
    <x v="1"/>
    <x v="23"/>
    <x v="0"/>
    <x v="4"/>
    <x v="1"/>
    <x v="0"/>
    <x v="0"/>
    <x v="0"/>
    <x v="0"/>
    <x v="0"/>
    <x v="0"/>
    <x v="0"/>
    <x v="0"/>
  </r>
  <r>
    <x v="5"/>
    <x v="0"/>
    <x v="0"/>
    <x v="5"/>
    <x v="1"/>
    <x v="24"/>
    <x v="0"/>
    <x v="4"/>
    <x v="1"/>
    <x v="0"/>
    <x v="0"/>
    <x v="0"/>
    <x v="0"/>
    <x v="0"/>
    <x v="0"/>
    <x v="0"/>
    <x v="0"/>
  </r>
  <r>
    <x v="5"/>
    <x v="0"/>
    <x v="0"/>
    <x v="5"/>
    <x v="1"/>
    <x v="25"/>
    <x v="0"/>
    <x v="4"/>
    <x v="1"/>
    <x v="0"/>
    <x v="0"/>
    <x v="0"/>
    <x v="0"/>
    <x v="0"/>
    <x v="0"/>
    <x v="0"/>
    <x v="0"/>
  </r>
  <r>
    <x v="6"/>
    <x v="0"/>
    <x v="0"/>
    <x v="2"/>
    <x v="2"/>
    <x v="0"/>
    <x v="0"/>
    <x v="0"/>
    <x v="0"/>
    <x v="0"/>
    <x v="2"/>
    <x v="2"/>
    <x v="2"/>
    <x v="2"/>
    <x v="2"/>
    <x v="0"/>
    <x v="0"/>
  </r>
  <r>
    <x v="6"/>
    <x v="0"/>
    <x v="0"/>
    <x v="2"/>
    <x v="2"/>
    <x v="1"/>
    <x v="0"/>
    <x v="0"/>
    <x v="0"/>
    <x v="0"/>
    <x v="2"/>
    <x v="2"/>
    <x v="2"/>
    <x v="2"/>
    <x v="2"/>
    <x v="0"/>
    <x v="0"/>
  </r>
  <r>
    <x v="6"/>
    <x v="0"/>
    <x v="0"/>
    <x v="2"/>
    <x v="2"/>
    <x v="2"/>
    <x v="0"/>
    <x v="1"/>
    <x v="1"/>
    <x v="0"/>
    <x v="2"/>
    <x v="2"/>
    <x v="2"/>
    <x v="2"/>
    <x v="2"/>
    <x v="0"/>
    <x v="0"/>
  </r>
  <r>
    <x v="6"/>
    <x v="0"/>
    <x v="0"/>
    <x v="2"/>
    <x v="2"/>
    <x v="3"/>
    <x v="0"/>
    <x v="1"/>
    <x v="1"/>
    <x v="0"/>
    <x v="2"/>
    <x v="2"/>
    <x v="2"/>
    <x v="2"/>
    <x v="2"/>
    <x v="0"/>
    <x v="0"/>
  </r>
  <r>
    <x v="6"/>
    <x v="0"/>
    <x v="0"/>
    <x v="2"/>
    <x v="2"/>
    <x v="4"/>
    <x v="0"/>
    <x v="1"/>
    <x v="1"/>
    <x v="0"/>
    <x v="2"/>
    <x v="2"/>
    <x v="2"/>
    <x v="2"/>
    <x v="2"/>
    <x v="0"/>
    <x v="0"/>
  </r>
  <r>
    <x v="6"/>
    <x v="0"/>
    <x v="0"/>
    <x v="2"/>
    <x v="2"/>
    <x v="5"/>
    <x v="0"/>
    <x v="1"/>
    <x v="1"/>
    <x v="0"/>
    <x v="2"/>
    <x v="2"/>
    <x v="2"/>
    <x v="2"/>
    <x v="2"/>
    <x v="0"/>
    <x v="0"/>
  </r>
  <r>
    <x v="6"/>
    <x v="0"/>
    <x v="0"/>
    <x v="2"/>
    <x v="2"/>
    <x v="6"/>
    <x v="0"/>
    <x v="1"/>
    <x v="1"/>
    <x v="0"/>
    <x v="2"/>
    <x v="2"/>
    <x v="2"/>
    <x v="2"/>
    <x v="2"/>
    <x v="0"/>
    <x v="0"/>
  </r>
  <r>
    <x v="6"/>
    <x v="0"/>
    <x v="0"/>
    <x v="2"/>
    <x v="2"/>
    <x v="7"/>
    <x v="1"/>
    <x v="1"/>
    <x v="1"/>
    <x v="1"/>
    <x v="2"/>
    <x v="2"/>
    <x v="2"/>
    <x v="2"/>
    <x v="2"/>
    <x v="0"/>
    <x v="0"/>
  </r>
  <r>
    <x v="6"/>
    <x v="0"/>
    <x v="0"/>
    <x v="2"/>
    <x v="2"/>
    <x v="8"/>
    <x v="0"/>
    <x v="2"/>
    <x v="1"/>
    <x v="0"/>
    <x v="2"/>
    <x v="2"/>
    <x v="2"/>
    <x v="2"/>
    <x v="2"/>
    <x v="0"/>
    <x v="0"/>
  </r>
  <r>
    <x v="6"/>
    <x v="0"/>
    <x v="0"/>
    <x v="2"/>
    <x v="2"/>
    <x v="9"/>
    <x v="0"/>
    <x v="2"/>
    <x v="1"/>
    <x v="0"/>
    <x v="2"/>
    <x v="2"/>
    <x v="2"/>
    <x v="2"/>
    <x v="2"/>
    <x v="0"/>
    <x v="0"/>
  </r>
  <r>
    <x v="6"/>
    <x v="0"/>
    <x v="0"/>
    <x v="2"/>
    <x v="2"/>
    <x v="10"/>
    <x v="1"/>
    <x v="2"/>
    <x v="1"/>
    <x v="1"/>
    <x v="2"/>
    <x v="2"/>
    <x v="2"/>
    <x v="2"/>
    <x v="2"/>
    <x v="0"/>
    <x v="0"/>
  </r>
  <r>
    <x v="6"/>
    <x v="0"/>
    <x v="0"/>
    <x v="2"/>
    <x v="2"/>
    <x v="11"/>
    <x v="1"/>
    <x v="2"/>
    <x v="1"/>
    <x v="1"/>
    <x v="2"/>
    <x v="2"/>
    <x v="2"/>
    <x v="2"/>
    <x v="2"/>
    <x v="0"/>
    <x v="0"/>
  </r>
  <r>
    <x v="6"/>
    <x v="0"/>
    <x v="0"/>
    <x v="2"/>
    <x v="2"/>
    <x v="12"/>
    <x v="1"/>
    <x v="2"/>
    <x v="1"/>
    <x v="1"/>
    <x v="2"/>
    <x v="2"/>
    <x v="2"/>
    <x v="2"/>
    <x v="2"/>
    <x v="0"/>
    <x v="0"/>
  </r>
  <r>
    <x v="6"/>
    <x v="0"/>
    <x v="0"/>
    <x v="2"/>
    <x v="2"/>
    <x v="13"/>
    <x v="1"/>
    <x v="2"/>
    <x v="1"/>
    <x v="1"/>
    <x v="2"/>
    <x v="2"/>
    <x v="2"/>
    <x v="2"/>
    <x v="2"/>
    <x v="0"/>
    <x v="0"/>
  </r>
  <r>
    <x v="6"/>
    <x v="0"/>
    <x v="0"/>
    <x v="2"/>
    <x v="2"/>
    <x v="14"/>
    <x v="0"/>
    <x v="3"/>
    <x v="1"/>
    <x v="0"/>
    <x v="2"/>
    <x v="2"/>
    <x v="2"/>
    <x v="2"/>
    <x v="2"/>
    <x v="0"/>
    <x v="0"/>
  </r>
  <r>
    <x v="6"/>
    <x v="0"/>
    <x v="0"/>
    <x v="2"/>
    <x v="2"/>
    <x v="15"/>
    <x v="0"/>
    <x v="3"/>
    <x v="1"/>
    <x v="0"/>
    <x v="2"/>
    <x v="2"/>
    <x v="2"/>
    <x v="2"/>
    <x v="2"/>
    <x v="0"/>
    <x v="0"/>
  </r>
  <r>
    <x v="6"/>
    <x v="0"/>
    <x v="0"/>
    <x v="2"/>
    <x v="2"/>
    <x v="16"/>
    <x v="0"/>
    <x v="3"/>
    <x v="1"/>
    <x v="0"/>
    <x v="2"/>
    <x v="2"/>
    <x v="2"/>
    <x v="2"/>
    <x v="2"/>
    <x v="0"/>
    <x v="0"/>
  </r>
  <r>
    <x v="6"/>
    <x v="0"/>
    <x v="0"/>
    <x v="2"/>
    <x v="2"/>
    <x v="17"/>
    <x v="0"/>
    <x v="3"/>
    <x v="1"/>
    <x v="0"/>
    <x v="2"/>
    <x v="2"/>
    <x v="2"/>
    <x v="2"/>
    <x v="2"/>
    <x v="0"/>
    <x v="0"/>
  </r>
  <r>
    <x v="6"/>
    <x v="0"/>
    <x v="0"/>
    <x v="2"/>
    <x v="2"/>
    <x v="18"/>
    <x v="1"/>
    <x v="3"/>
    <x v="1"/>
    <x v="1"/>
    <x v="2"/>
    <x v="2"/>
    <x v="2"/>
    <x v="2"/>
    <x v="2"/>
    <x v="0"/>
    <x v="0"/>
  </r>
  <r>
    <x v="6"/>
    <x v="0"/>
    <x v="0"/>
    <x v="2"/>
    <x v="2"/>
    <x v="19"/>
    <x v="1"/>
    <x v="3"/>
    <x v="1"/>
    <x v="1"/>
    <x v="2"/>
    <x v="2"/>
    <x v="2"/>
    <x v="2"/>
    <x v="2"/>
    <x v="0"/>
    <x v="0"/>
  </r>
  <r>
    <x v="6"/>
    <x v="0"/>
    <x v="0"/>
    <x v="2"/>
    <x v="2"/>
    <x v="20"/>
    <x v="0"/>
    <x v="4"/>
    <x v="1"/>
    <x v="0"/>
    <x v="2"/>
    <x v="2"/>
    <x v="2"/>
    <x v="2"/>
    <x v="2"/>
    <x v="0"/>
    <x v="0"/>
  </r>
  <r>
    <x v="6"/>
    <x v="0"/>
    <x v="0"/>
    <x v="2"/>
    <x v="2"/>
    <x v="21"/>
    <x v="0"/>
    <x v="4"/>
    <x v="1"/>
    <x v="0"/>
    <x v="2"/>
    <x v="2"/>
    <x v="2"/>
    <x v="2"/>
    <x v="2"/>
    <x v="0"/>
    <x v="0"/>
  </r>
  <r>
    <x v="6"/>
    <x v="0"/>
    <x v="0"/>
    <x v="2"/>
    <x v="2"/>
    <x v="22"/>
    <x v="0"/>
    <x v="4"/>
    <x v="1"/>
    <x v="0"/>
    <x v="2"/>
    <x v="2"/>
    <x v="2"/>
    <x v="2"/>
    <x v="2"/>
    <x v="0"/>
    <x v="0"/>
  </r>
  <r>
    <x v="6"/>
    <x v="0"/>
    <x v="0"/>
    <x v="2"/>
    <x v="2"/>
    <x v="23"/>
    <x v="0"/>
    <x v="4"/>
    <x v="1"/>
    <x v="0"/>
    <x v="2"/>
    <x v="2"/>
    <x v="2"/>
    <x v="2"/>
    <x v="2"/>
    <x v="0"/>
    <x v="0"/>
  </r>
  <r>
    <x v="6"/>
    <x v="0"/>
    <x v="0"/>
    <x v="2"/>
    <x v="2"/>
    <x v="24"/>
    <x v="1"/>
    <x v="4"/>
    <x v="1"/>
    <x v="1"/>
    <x v="2"/>
    <x v="2"/>
    <x v="2"/>
    <x v="2"/>
    <x v="2"/>
    <x v="0"/>
    <x v="0"/>
  </r>
  <r>
    <x v="6"/>
    <x v="0"/>
    <x v="0"/>
    <x v="2"/>
    <x v="2"/>
    <x v="25"/>
    <x v="1"/>
    <x v="4"/>
    <x v="1"/>
    <x v="1"/>
    <x v="2"/>
    <x v="2"/>
    <x v="2"/>
    <x v="2"/>
    <x v="2"/>
    <x v="0"/>
    <x v="0"/>
  </r>
  <r>
    <x v="7"/>
    <x v="0"/>
    <x v="0"/>
    <x v="6"/>
    <x v="4"/>
    <x v="0"/>
    <x v="1"/>
    <x v="0"/>
    <x v="0"/>
    <x v="1"/>
    <x v="5"/>
    <x v="5"/>
    <x v="0"/>
    <x v="5"/>
    <x v="0"/>
    <x v="1"/>
    <x v="0"/>
  </r>
  <r>
    <x v="7"/>
    <x v="0"/>
    <x v="0"/>
    <x v="6"/>
    <x v="4"/>
    <x v="1"/>
    <x v="1"/>
    <x v="0"/>
    <x v="0"/>
    <x v="1"/>
    <x v="5"/>
    <x v="5"/>
    <x v="0"/>
    <x v="5"/>
    <x v="0"/>
    <x v="1"/>
    <x v="0"/>
  </r>
  <r>
    <x v="7"/>
    <x v="0"/>
    <x v="0"/>
    <x v="6"/>
    <x v="4"/>
    <x v="2"/>
    <x v="1"/>
    <x v="1"/>
    <x v="1"/>
    <x v="1"/>
    <x v="5"/>
    <x v="5"/>
    <x v="0"/>
    <x v="5"/>
    <x v="0"/>
    <x v="1"/>
    <x v="0"/>
  </r>
  <r>
    <x v="7"/>
    <x v="0"/>
    <x v="0"/>
    <x v="6"/>
    <x v="4"/>
    <x v="3"/>
    <x v="1"/>
    <x v="1"/>
    <x v="1"/>
    <x v="1"/>
    <x v="5"/>
    <x v="5"/>
    <x v="0"/>
    <x v="5"/>
    <x v="0"/>
    <x v="1"/>
    <x v="0"/>
  </r>
  <r>
    <x v="7"/>
    <x v="0"/>
    <x v="0"/>
    <x v="6"/>
    <x v="4"/>
    <x v="4"/>
    <x v="1"/>
    <x v="1"/>
    <x v="1"/>
    <x v="1"/>
    <x v="5"/>
    <x v="5"/>
    <x v="0"/>
    <x v="5"/>
    <x v="0"/>
    <x v="1"/>
    <x v="0"/>
  </r>
  <r>
    <x v="7"/>
    <x v="0"/>
    <x v="0"/>
    <x v="6"/>
    <x v="4"/>
    <x v="5"/>
    <x v="1"/>
    <x v="1"/>
    <x v="1"/>
    <x v="1"/>
    <x v="5"/>
    <x v="5"/>
    <x v="0"/>
    <x v="5"/>
    <x v="0"/>
    <x v="1"/>
    <x v="0"/>
  </r>
  <r>
    <x v="7"/>
    <x v="0"/>
    <x v="0"/>
    <x v="6"/>
    <x v="4"/>
    <x v="6"/>
    <x v="1"/>
    <x v="1"/>
    <x v="1"/>
    <x v="1"/>
    <x v="5"/>
    <x v="5"/>
    <x v="0"/>
    <x v="5"/>
    <x v="0"/>
    <x v="1"/>
    <x v="0"/>
  </r>
  <r>
    <x v="7"/>
    <x v="0"/>
    <x v="0"/>
    <x v="6"/>
    <x v="4"/>
    <x v="7"/>
    <x v="1"/>
    <x v="1"/>
    <x v="1"/>
    <x v="1"/>
    <x v="5"/>
    <x v="5"/>
    <x v="0"/>
    <x v="5"/>
    <x v="0"/>
    <x v="1"/>
    <x v="0"/>
  </r>
  <r>
    <x v="7"/>
    <x v="0"/>
    <x v="0"/>
    <x v="6"/>
    <x v="4"/>
    <x v="8"/>
    <x v="1"/>
    <x v="2"/>
    <x v="1"/>
    <x v="1"/>
    <x v="5"/>
    <x v="5"/>
    <x v="0"/>
    <x v="5"/>
    <x v="0"/>
    <x v="1"/>
    <x v="0"/>
  </r>
  <r>
    <x v="7"/>
    <x v="0"/>
    <x v="0"/>
    <x v="6"/>
    <x v="4"/>
    <x v="9"/>
    <x v="1"/>
    <x v="2"/>
    <x v="1"/>
    <x v="1"/>
    <x v="5"/>
    <x v="5"/>
    <x v="0"/>
    <x v="5"/>
    <x v="0"/>
    <x v="1"/>
    <x v="0"/>
  </r>
  <r>
    <x v="7"/>
    <x v="0"/>
    <x v="0"/>
    <x v="6"/>
    <x v="4"/>
    <x v="10"/>
    <x v="1"/>
    <x v="2"/>
    <x v="1"/>
    <x v="1"/>
    <x v="5"/>
    <x v="5"/>
    <x v="0"/>
    <x v="5"/>
    <x v="0"/>
    <x v="1"/>
    <x v="0"/>
  </r>
  <r>
    <x v="7"/>
    <x v="0"/>
    <x v="0"/>
    <x v="6"/>
    <x v="4"/>
    <x v="11"/>
    <x v="1"/>
    <x v="2"/>
    <x v="1"/>
    <x v="1"/>
    <x v="5"/>
    <x v="5"/>
    <x v="0"/>
    <x v="5"/>
    <x v="0"/>
    <x v="1"/>
    <x v="0"/>
  </r>
  <r>
    <x v="7"/>
    <x v="0"/>
    <x v="0"/>
    <x v="6"/>
    <x v="4"/>
    <x v="12"/>
    <x v="1"/>
    <x v="2"/>
    <x v="1"/>
    <x v="1"/>
    <x v="5"/>
    <x v="5"/>
    <x v="0"/>
    <x v="5"/>
    <x v="0"/>
    <x v="1"/>
    <x v="0"/>
  </r>
  <r>
    <x v="7"/>
    <x v="0"/>
    <x v="0"/>
    <x v="6"/>
    <x v="4"/>
    <x v="13"/>
    <x v="1"/>
    <x v="2"/>
    <x v="1"/>
    <x v="1"/>
    <x v="5"/>
    <x v="5"/>
    <x v="0"/>
    <x v="5"/>
    <x v="0"/>
    <x v="1"/>
    <x v="0"/>
  </r>
  <r>
    <x v="7"/>
    <x v="0"/>
    <x v="0"/>
    <x v="6"/>
    <x v="4"/>
    <x v="14"/>
    <x v="1"/>
    <x v="3"/>
    <x v="1"/>
    <x v="1"/>
    <x v="5"/>
    <x v="5"/>
    <x v="0"/>
    <x v="5"/>
    <x v="0"/>
    <x v="1"/>
    <x v="0"/>
  </r>
  <r>
    <x v="7"/>
    <x v="0"/>
    <x v="0"/>
    <x v="6"/>
    <x v="4"/>
    <x v="15"/>
    <x v="1"/>
    <x v="3"/>
    <x v="1"/>
    <x v="1"/>
    <x v="5"/>
    <x v="5"/>
    <x v="0"/>
    <x v="5"/>
    <x v="0"/>
    <x v="1"/>
    <x v="0"/>
  </r>
  <r>
    <x v="7"/>
    <x v="0"/>
    <x v="0"/>
    <x v="6"/>
    <x v="4"/>
    <x v="16"/>
    <x v="1"/>
    <x v="3"/>
    <x v="1"/>
    <x v="1"/>
    <x v="5"/>
    <x v="5"/>
    <x v="0"/>
    <x v="5"/>
    <x v="0"/>
    <x v="1"/>
    <x v="0"/>
  </r>
  <r>
    <x v="7"/>
    <x v="0"/>
    <x v="0"/>
    <x v="6"/>
    <x v="4"/>
    <x v="17"/>
    <x v="1"/>
    <x v="3"/>
    <x v="1"/>
    <x v="1"/>
    <x v="5"/>
    <x v="5"/>
    <x v="0"/>
    <x v="5"/>
    <x v="0"/>
    <x v="1"/>
    <x v="0"/>
  </r>
  <r>
    <x v="7"/>
    <x v="0"/>
    <x v="0"/>
    <x v="6"/>
    <x v="4"/>
    <x v="18"/>
    <x v="1"/>
    <x v="3"/>
    <x v="1"/>
    <x v="1"/>
    <x v="5"/>
    <x v="5"/>
    <x v="0"/>
    <x v="5"/>
    <x v="0"/>
    <x v="1"/>
    <x v="0"/>
  </r>
  <r>
    <x v="7"/>
    <x v="0"/>
    <x v="0"/>
    <x v="6"/>
    <x v="4"/>
    <x v="19"/>
    <x v="1"/>
    <x v="3"/>
    <x v="1"/>
    <x v="1"/>
    <x v="5"/>
    <x v="5"/>
    <x v="0"/>
    <x v="5"/>
    <x v="0"/>
    <x v="1"/>
    <x v="0"/>
  </r>
  <r>
    <x v="7"/>
    <x v="0"/>
    <x v="0"/>
    <x v="6"/>
    <x v="4"/>
    <x v="20"/>
    <x v="1"/>
    <x v="4"/>
    <x v="1"/>
    <x v="1"/>
    <x v="5"/>
    <x v="5"/>
    <x v="0"/>
    <x v="5"/>
    <x v="0"/>
    <x v="1"/>
    <x v="0"/>
  </r>
  <r>
    <x v="7"/>
    <x v="0"/>
    <x v="0"/>
    <x v="6"/>
    <x v="4"/>
    <x v="21"/>
    <x v="1"/>
    <x v="4"/>
    <x v="1"/>
    <x v="1"/>
    <x v="5"/>
    <x v="5"/>
    <x v="0"/>
    <x v="5"/>
    <x v="0"/>
    <x v="1"/>
    <x v="0"/>
  </r>
  <r>
    <x v="7"/>
    <x v="0"/>
    <x v="0"/>
    <x v="6"/>
    <x v="4"/>
    <x v="22"/>
    <x v="1"/>
    <x v="4"/>
    <x v="1"/>
    <x v="1"/>
    <x v="5"/>
    <x v="5"/>
    <x v="0"/>
    <x v="5"/>
    <x v="0"/>
    <x v="1"/>
    <x v="0"/>
  </r>
  <r>
    <x v="7"/>
    <x v="0"/>
    <x v="0"/>
    <x v="6"/>
    <x v="4"/>
    <x v="23"/>
    <x v="1"/>
    <x v="4"/>
    <x v="1"/>
    <x v="1"/>
    <x v="5"/>
    <x v="5"/>
    <x v="0"/>
    <x v="5"/>
    <x v="0"/>
    <x v="1"/>
    <x v="0"/>
  </r>
  <r>
    <x v="7"/>
    <x v="0"/>
    <x v="0"/>
    <x v="6"/>
    <x v="4"/>
    <x v="24"/>
    <x v="1"/>
    <x v="4"/>
    <x v="1"/>
    <x v="1"/>
    <x v="5"/>
    <x v="5"/>
    <x v="0"/>
    <x v="5"/>
    <x v="0"/>
    <x v="1"/>
    <x v="0"/>
  </r>
  <r>
    <x v="7"/>
    <x v="0"/>
    <x v="0"/>
    <x v="6"/>
    <x v="4"/>
    <x v="25"/>
    <x v="1"/>
    <x v="4"/>
    <x v="1"/>
    <x v="1"/>
    <x v="5"/>
    <x v="5"/>
    <x v="0"/>
    <x v="5"/>
    <x v="0"/>
    <x v="1"/>
    <x v="0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9">
        <item x="7"/>
        <item x="2"/>
        <item x="1"/>
        <item x="3"/>
        <item x="4"/>
        <item x="0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2"/>
      <x v="5"/>
    </i>
    <i>
      <x v="2"/>
      <x v="1"/>
      <x v="1"/>
      <x v="2"/>
    </i>
    <i>
      <x v="3"/>
      <x v="2"/>
      <x v="2"/>
      <x v="1"/>
    </i>
    <i>
      <x v="4"/>
      <x v="2"/>
      <x v="2"/>
      <x v="3"/>
    </i>
    <i>
      <x v="5"/>
      <x v="2"/>
      <x v="2"/>
      <x v="4"/>
    </i>
    <i>
      <x v="6"/>
      <x v="2"/>
      <x v="2"/>
      <x v="6"/>
    </i>
    <i>
      <x v="7"/>
      <x v="2"/>
      <x v="2"/>
      <x v="1"/>
    </i>
    <i>
      <x v="8"/>
      <x v="2"/>
      <x v="2"/>
      <x v="7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33" firstHeaderRow="1" firstDataRow="2" firstDataCol="2" rowPageCount="1" colPageCount="1"/>
  <pivotFields count="17">
    <pivotField compact="0" outline="0" multipleItemSelectionAllowed="1" numFmtId="177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8">
        <item x="6"/>
        <item x="2"/>
        <item x="1"/>
        <item x="3"/>
        <item x="4"/>
        <item x="0"/>
        <item x="5"/>
        <item t="default"/>
      </items>
    </pivotField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/>
    </i>
    <i>
      <x v="1"/>
      <x v="24"/>
    </i>
    <i r="1">
      <x v="25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6" width="18.8761904761905" customWidth="1"/>
  </cols>
  <sheetData>
    <row r="1" customHeight="1" spans="1:30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</row>
    <row r="2" customHeight="1" spans="1:30">
      <c r="A2" s="87">
        <v>45033.6771994097</v>
      </c>
      <c r="B2" s="81" t="s">
        <v>30</v>
      </c>
      <c r="C2" s="81" t="s">
        <v>31</v>
      </c>
      <c r="D2" s="88">
        <v>45033</v>
      </c>
      <c r="E2" s="81" t="s">
        <v>32</v>
      </c>
      <c r="F2" s="81" t="s">
        <v>32</v>
      </c>
      <c r="G2" s="81" t="s">
        <v>32</v>
      </c>
      <c r="H2" s="81" t="s">
        <v>32</v>
      </c>
      <c r="I2" s="81" t="s">
        <v>33</v>
      </c>
      <c r="J2" s="81" t="s">
        <v>32</v>
      </c>
      <c r="K2" s="81" t="s">
        <v>32</v>
      </c>
      <c r="L2" s="81" t="s">
        <v>32</v>
      </c>
      <c r="M2" s="81" t="s">
        <v>32</v>
      </c>
      <c r="N2" s="81" t="s">
        <v>32</v>
      </c>
      <c r="O2" s="81" t="s">
        <v>33</v>
      </c>
      <c r="P2" s="81" t="s">
        <v>33</v>
      </c>
      <c r="Q2" s="81" t="s">
        <v>33</v>
      </c>
      <c r="R2" s="81" t="s">
        <v>32</v>
      </c>
      <c r="S2" s="81" t="s">
        <v>32</v>
      </c>
      <c r="T2" s="81" t="s">
        <v>32</v>
      </c>
      <c r="U2" s="81" t="s">
        <v>33</v>
      </c>
      <c r="V2" s="81" t="s">
        <v>32</v>
      </c>
      <c r="W2" s="81" t="s">
        <v>32</v>
      </c>
      <c r="X2" s="81" t="s">
        <v>32</v>
      </c>
      <c r="Y2" s="81" t="s">
        <v>32</v>
      </c>
      <c r="Z2" s="81" t="s">
        <v>32</v>
      </c>
      <c r="AA2" s="81" t="s">
        <v>33</v>
      </c>
      <c r="AB2" s="81" t="s">
        <v>33</v>
      </c>
      <c r="AC2" s="81" t="s">
        <v>33</v>
      </c>
      <c r="AD2" s="81" t="s">
        <v>33</v>
      </c>
    </row>
    <row r="3" customHeight="1" spans="1:30">
      <c r="A3" s="87">
        <v>45034.7908421991</v>
      </c>
      <c r="B3" s="81" t="s">
        <v>34</v>
      </c>
      <c r="C3" s="81" t="s">
        <v>35</v>
      </c>
      <c r="D3" s="88">
        <v>44972</v>
      </c>
      <c r="E3" s="81" t="s">
        <v>32</v>
      </c>
      <c r="F3" s="81" t="s">
        <v>32</v>
      </c>
      <c r="G3" s="81" t="s">
        <v>32</v>
      </c>
      <c r="H3" s="81" t="s">
        <v>32</v>
      </c>
      <c r="I3" s="81" t="s">
        <v>32</v>
      </c>
      <c r="J3" s="81" t="s">
        <v>32</v>
      </c>
      <c r="K3" s="81" t="s">
        <v>32</v>
      </c>
      <c r="L3" s="81" t="s">
        <v>32</v>
      </c>
      <c r="M3" s="81" t="s">
        <v>32</v>
      </c>
      <c r="N3" s="81" t="s">
        <v>32</v>
      </c>
      <c r="O3" s="81" t="s">
        <v>32</v>
      </c>
      <c r="P3" s="81" t="s">
        <v>32</v>
      </c>
      <c r="Q3" s="81" t="s">
        <v>32</v>
      </c>
      <c r="R3" s="81" t="s">
        <v>32</v>
      </c>
      <c r="S3" s="81" t="s">
        <v>32</v>
      </c>
      <c r="T3" s="81" t="s">
        <v>32</v>
      </c>
      <c r="U3" s="81" t="s">
        <v>32</v>
      </c>
      <c r="V3" s="81" t="s">
        <v>32</v>
      </c>
      <c r="W3" s="81" t="s">
        <v>32</v>
      </c>
      <c r="X3" s="81" t="s">
        <v>32</v>
      </c>
      <c r="Y3" s="81" t="s">
        <v>32</v>
      </c>
      <c r="Z3" s="81" t="s">
        <v>32</v>
      </c>
      <c r="AA3" s="81" t="s">
        <v>32</v>
      </c>
      <c r="AB3" s="81" t="s">
        <v>32</v>
      </c>
      <c r="AC3" s="81" t="s">
        <v>32</v>
      </c>
      <c r="AD3" s="81" t="s">
        <v>32</v>
      </c>
    </row>
    <row r="4" customHeight="1" spans="1:30">
      <c r="A4" s="87">
        <v>45035.4366925347</v>
      </c>
      <c r="B4" s="81" t="s">
        <v>30</v>
      </c>
      <c r="C4" s="81" t="s">
        <v>31</v>
      </c>
      <c r="D4" s="88">
        <v>44957</v>
      </c>
      <c r="E4" s="81" t="s">
        <v>32</v>
      </c>
      <c r="F4" s="81" t="s">
        <v>32</v>
      </c>
      <c r="G4" s="81" t="s">
        <v>32</v>
      </c>
      <c r="H4" s="81" t="s">
        <v>33</v>
      </c>
      <c r="I4" s="81" t="s">
        <v>32</v>
      </c>
      <c r="J4" s="81" t="s">
        <v>32</v>
      </c>
      <c r="K4" s="81" t="s">
        <v>33</v>
      </c>
      <c r="L4" s="81" t="s">
        <v>32</v>
      </c>
      <c r="M4" s="81" t="s">
        <v>32</v>
      </c>
      <c r="N4" s="81" t="s">
        <v>32</v>
      </c>
      <c r="O4" s="81" t="s">
        <v>32</v>
      </c>
      <c r="P4" s="81" t="s">
        <v>32</v>
      </c>
      <c r="Q4" s="81" t="s">
        <v>32</v>
      </c>
      <c r="R4" s="81" t="s">
        <v>32</v>
      </c>
      <c r="S4" s="81" t="s">
        <v>32</v>
      </c>
      <c r="T4" s="81" t="s">
        <v>32</v>
      </c>
      <c r="U4" s="81" t="s">
        <v>33</v>
      </c>
      <c r="V4" s="81" t="s">
        <v>32</v>
      </c>
      <c r="W4" s="81" t="s">
        <v>32</v>
      </c>
      <c r="X4" s="81" t="s">
        <v>32</v>
      </c>
      <c r="Y4" s="81" t="s">
        <v>32</v>
      </c>
      <c r="Z4" s="81" t="s">
        <v>32</v>
      </c>
      <c r="AA4" s="81" t="s">
        <v>33</v>
      </c>
      <c r="AB4" s="81" t="s">
        <v>33</v>
      </c>
      <c r="AC4" s="81" t="s">
        <v>32</v>
      </c>
      <c r="AD4" s="81" t="s">
        <v>32</v>
      </c>
    </row>
    <row r="5" customHeight="1" spans="1:30">
      <c r="A5" s="87">
        <v>45035.4375679861</v>
      </c>
      <c r="B5" s="81" t="s">
        <v>30</v>
      </c>
      <c r="C5" s="81" t="s">
        <v>31</v>
      </c>
      <c r="D5" s="88">
        <v>44985</v>
      </c>
      <c r="E5" s="81" t="s">
        <v>32</v>
      </c>
      <c r="F5" s="81" t="s">
        <v>32</v>
      </c>
      <c r="G5" s="81" t="s">
        <v>32</v>
      </c>
      <c r="H5" s="81" t="s">
        <v>32</v>
      </c>
      <c r="I5" s="81" t="s">
        <v>32</v>
      </c>
      <c r="J5" s="81" t="s">
        <v>32</v>
      </c>
      <c r="K5" s="81" t="s">
        <v>33</v>
      </c>
      <c r="L5" s="81" t="s">
        <v>33</v>
      </c>
      <c r="M5" s="81" t="s">
        <v>32</v>
      </c>
      <c r="N5" s="81" t="s">
        <v>32</v>
      </c>
      <c r="O5" s="81" t="s">
        <v>33</v>
      </c>
      <c r="P5" s="81" t="s">
        <v>33</v>
      </c>
      <c r="Q5" s="81" t="s">
        <v>32</v>
      </c>
      <c r="R5" s="81" t="s">
        <v>32</v>
      </c>
      <c r="S5" s="81" t="s">
        <v>32</v>
      </c>
      <c r="T5" s="81" t="s">
        <v>32</v>
      </c>
      <c r="U5" s="81" t="s">
        <v>32</v>
      </c>
      <c r="V5" s="81" t="s">
        <v>32</v>
      </c>
      <c r="W5" s="81" t="s">
        <v>32</v>
      </c>
      <c r="X5" s="81" t="s">
        <v>32</v>
      </c>
      <c r="Y5" s="81" t="s">
        <v>32</v>
      </c>
      <c r="Z5" s="81" t="s">
        <v>32</v>
      </c>
      <c r="AA5" s="81" t="s">
        <v>32</v>
      </c>
      <c r="AB5" s="81" t="s">
        <v>32</v>
      </c>
      <c r="AC5" s="81" t="s">
        <v>32</v>
      </c>
      <c r="AD5" s="81" t="s">
        <v>32</v>
      </c>
    </row>
    <row r="6" customHeight="1" spans="1:30">
      <c r="A6" s="87">
        <v>45035.4382706597</v>
      </c>
      <c r="B6" s="81" t="s">
        <v>30</v>
      </c>
      <c r="C6" s="81" t="s">
        <v>31</v>
      </c>
      <c r="D6" s="88">
        <v>45016</v>
      </c>
      <c r="E6" s="81" t="s">
        <v>32</v>
      </c>
      <c r="F6" s="81" t="s">
        <v>32</v>
      </c>
      <c r="G6" s="81" t="s">
        <v>32</v>
      </c>
      <c r="H6" s="81" t="s">
        <v>32</v>
      </c>
      <c r="I6" s="81" t="s">
        <v>32</v>
      </c>
      <c r="J6" s="81" t="s">
        <v>32</v>
      </c>
      <c r="K6" s="81" t="s">
        <v>32</v>
      </c>
      <c r="L6" s="81" t="s">
        <v>32</v>
      </c>
      <c r="M6" s="81" t="s">
        <v>32</v>
      </c>
      <c r="N6" s="81" t="s">
        <v>32</v>
      </c>
      <c r="O6" s="81" t="s">
        <v>32</v>
      </c>
      <c r="P6" s="81" t="s">
        <v>32</v>
      </c>
      <c r="Q6" s="81" t="s">
        <v>33</v>
      </c>
      <c r="R6" s="81" t="s">
        <v>33</v>
      </c>
      <c r="S6" s="81" t="s">
        <v>32</v>
      </c>
      <c r="T6" s="81" t="s">
        <v>32</v>
      </c>
      <c r="U6" s="81" t="s">
        <v>32</v>
      </c>
      <c r="V6" s="81" t="s">
        <v>32</v>
      </c>
      <c r="W6" s="81" t="s">
        <v>33</v>
      </c>
      <c r="X6" s="81" t="s">
        <v>33</v>
      </c>
      <c r="Y6" s="81" t="s">
        <v>32</v>
      </c>
      <c r="Z6" s="81" t="s">
        <v>32</v>
      </c>
      <c r="AA6" s="81" t="s">
        <v>32</v>
      </c>
      <c r="AB6" s="81" t="s">
        <v>32</v>
      </c>
      <c r="AC6" s="81" t="s">
        <v>32</v>
      </c>
      <c r="AD6" s="81" t="s">
        <v>32</v>
      </c>
    </row>
    <row r="7" customHeight="1" spans="1:30">
      <c r="A7" s="87">
        <v>45035.4392076968</v>
      </c>
      <c r="B7" s="81" t="s">
        <v>30</v>
      </c>
      <c r="C7" s="81" t="s">
        <v>31</v>
      </c>
      <c r="D7" s="88">
        <v>45035</v>
      </c>
      <c r="E7" s="81" t="s">
        <v>32</v>
      </c>
      <c r="F7" s="81" t="s">
        <v>32</v>
      </c>
      <c r="G7" s="81" t="s">
        <v>32</v>
      </c>
      <c r="H7" s="81" t="s">
        <v>32</v>
      </c>
      <c r="I7" s="81" t="s">
        <v>32</v>
      </c>
      <c r="J7" s="81" t="s">
        <v>32</v>
      </c>
      <c r="K7" s="81" t="s">
        <v>32</v>
      </c>
      <c r="L7" s="81" t="s">
        <v>32</v>
      </c>
      <c r="M7" s="81" t="s">
        <v>32</v>
      </c>
      <c r="N7" s="81" t="s">
        <v>32</v>
      </c>
      <c r="O7" s="81" t="s">
        <v>33</v>
      </c>
      <c r="P7" s="81" t="s">
        <v>32</v>
      </c>
      <c r="Q7" s="81" t="s">
        <v>33</v>
      </c>
      <c r="R7" s="81" t="s">
        <v>32</v>
      </c>
      <c r="S7" s="81" t="s">
        <v>32</v>
      </c>
      <c r="T7" s="81" t="s">
        <v>32</v>
      </c>
      <c r="U7" s="81" t="s">
        <v>32</v>
      </c>
      <c r="V7" s="81" t="s">
        <v>32</v>
      </c>
      <c r="W7" s="81" t="s">
        <v>32</v>
      </c>
      <c r="X7" s="81" t="s">
        <v>33</v>
      </c>
      <c r="Y7" s="81" t="s">
        <v>32</v>
      </c>
      <c r="Z7" s="81" t="s">
        <v>32</v>
      </c>
      <c r="AA7" s="81" t="s">
        <v>32</v>
      </c>
      <c r="AB7" s="81" t="s">
        <v>32</v>
      </c>
      <c r="AC7" s="81" t="s">
        <v>32</v>
      </c>
      <c r="AD7" s="81" t="s">
        <v>32</v>
      </c>
    </row>
    <row r="8" customHeight="1" spans="1:30">
      <c r="A8" s="87">
        <v>45035.469699375</v>
      </c>
      <c r="B8" s="81" t="s">
        <v>30</v>
      </c>
      <c r="C8" s="81" t="s">
        <v>31</v>
      </c>
      <c r="D8" s="88">
        <v>44957</v>
      </c>
      <c r="E8" s="81" t="s">
        <v>32</v>
      </c>
      <c r="F8" s="81" t="s">
        <v>32</v>
      </c>
      <c r="G8" s="81" t="s">
        <v>32</v>
      </c>
      <c r="H8" s="81" t="s">
        <v>32</v>
      </c>
      <c r="I8" s="81" t="s">
        <v>32</v>
      </c>
      <c r="J8" s="81" t="s">
        <v>32</v>
      </c>
      <c r="K8" s="81" t="s">
        <v>32</v>
      </c>
      <c r="L8" s="81" t="s">
        <v>33</v>
      </c>
      <c r="M8" s="81" t="s">
        <v>32</v>
      </c>
      <c r="N8" s="81" t="s">
        <v>32</v>
      </c>
      <c r="O8" s="81" t="s">
        <v>33</v>
      </c>
      <c r="P8" s="81" t="s">
        <v>33</v>
      </c>
      <c r="Q8" s="81" t="s">
        <v>33</v>
      </c>
      <c r="R8" s="81" t="s">
        <v>33</v>
      </c>
      <c r="S8" s="81" t="s">
        <v>32</v>
      </c>
      <c r="T8" s="81" t="s">
        <v>32</v>
      </c>
      <c r="U8" s="81" t="s">
        <v>32</v>
      </c>
      <c r="V8" s="81" t="s">
        <v>32</v>
      </c>
      <c r="W8" s="81" t="s">
        <v>33</v>
      </c>
      <c r="X8" s="81" t="s">
        <v>33</v>
      </c>
      <c r="Y8" s="81" t="s">
        <v>32</v>
      </c>
      <c r="Z8" s="81" t="s">
        <v>32</v>
      </c>
      <c r="AA8" s="81" t="s">
        <v>32</v>
      </c>
      <c r="AB8" s="81" t="s">
        <v>32</v>
      </c>
      <c r="AC8" s="81" t="s">
        <v>33</v>
      </c>
      <c r="AD8" s="81" t="s">
        <v>33</v>
      </c>
    </row>
    <row r="9" customHeight="1" spans="1:30">
      <c r="A9" s="87">
        <v>45051.4415641435</v>
      </c>
      <c r="B9" s="81" t="s">
        <v>30</v>
      </c>
      <c r="C9" s="81" t="s">
        <v>31</v>
      </c>
      <c r="D9" s="88">
        <v>45046</v>
      </c>
      <c r="E9" s="81" t="s">
        <v>33</v>
      </c>
      <c r="F9" s="81" t="s">
        <v>33</v>
      </c>
      <c r="G9" s="81" t="s">
        <v>33</v>
      </c>
      <c r="H9" s="81" t="s">
        <v>33</v>
      </c>
      <c r="I9" s="81" t="s">
        <v>33</v>
      </c>
      <c r="J9" s="81" t="s">
        <v>33</v>
      </c>
      <c r="K9" s="81" t="s">
        <v>33</v>
      </c>
      <c r="L9" s="81" t="s">
        <v>33</v>
      </c>
      <c r="M9" s="81" t="s">
        <v>33</v>
      </c>
      <c r="N9" s="81" t="s">
        <v>33</v>
      </c>
      <c r="O9" s="81" t="s">
        <v>33</v>
      </c>
      <c r="P9" s="81" t="s">
        <v>33</v>
      </c>
      <c r="Q9" s="81" t="s">
        <v>33</v>
      </c>
      <c r="R9" s="81" t="s">
        <v>33</v>
      </c>
      <c r="S9" s="81" t="s">
        <v>33</v>
      </c>
      <c r="T9" s="81" t="s">
        <v>33</v>
      </c>
      <c r="U9" s="81" t="s">
        <v>33</v>
      </c>
      <c r="V9" s="81" t="s">
        <v>33</v>
      </c>
      <c r="W9" s="81" t="s">
        <v>33</v>
      </c>
      <c r="X9" s="81" t="s">
        <v>33</v>
      </c>
      <c r="Y9" s="81" t="s">
        <v>33</v>
      </c>
      <c r="Z9" s="81" t="s">
        <v>33</v>
      </c>
      <c r="AA9" s="81" t="s">
        <v>33</v>
      </c>
      <c r="AB9" s="81" t="s">
        <v>33</v>
      </c>
      <c r="AC9" s="81" t="s">
        <v>33</v>
      </c>
      <c r="AD9" s="81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36</v>
      </c>
      <c r="B1" s="81" t="s">
        <v>37</v>
      </c>
      <c r="C1" s="81" t="s">
        <v>38</v>
      </c>
      <c r="E1" s="81" t="s">
        <v>39</v>
      </c>
      <c r="F1" s="81" t="s">
        <v>40</v>
      </c>
      <c r="G1" s="81" t="s">
        <v>41</v>
      </c>
      <c r="I1" s="81" t="s">
        <v>42</v>
      </c>
    </row>
    <row r="2" customHeight="1" spans="1:9">
      <c r="A2" s="81" t="s">
        <v>43</v>
      </c>
      <c r="B2" s="81">
        <v>100</v>
      </c>
      <c r="C2" s="81" t="s">
        <v>44</v>
      </c>
      <c r="E2" s="81" t="s">
        <v>45</v>
      </c>
      <c r="F2" s="81" t="s">
        <v>46</v>
      </c>
      <c r="G2" s="81">
        <v>1</v>
      </c>
      <c r="I2" s="67" t="s">
        <v>47</v>
      </c>
    </row>
    <row r="3" customHeight="1" spans="1:9">
      <c r="A3" s="81" t="s">
        <v>32</v>
      </c>
      <c r="B3" s="81">
        <v>95</v>
      </c>
      <c r="C3" s="81" t="s">
        <v>48</v>
      </c>
      <c r="E3" s="81" t="s">
        <v>49</v>
      </c>
      <c r="F3" s="81" t="s">
        <v>50</v>
      </c>
      <c r="G3" s="81">
        <v>2</v>
      </c>
      <c r="I3" s="67" t="s">
        <v>51</v>
      </c>
    </row>
    <row r="4" customHeight="1" spans="1:9">
      <c r="A4" s="81" t="s">
        <v>33</v>
      </c>
      <c r="B4" s="81">
        <v>89</v>
      </c>
      <c r="C4" s="81" t="s">
        <v>52</v>
      </c>
      <c r="E4" s="81" t="s">
        <v>53</v>
      </c>
      <c r="F4" s="81" t="s">
        <v>54</v>
      </c>
      <c r="G4" s="81">
        <v>3</v>
      </c>
      <c r="I4" s="67" t="s">
        <v>55</v>
      </c>
    </row>
    <row r="5" customHeight="1" spans="1:9">
      <c r="A5" s="81" t="s">
        <v>56</v>
      </c>
      <c r="B5" s="81">
        <v>74</v>
      </c>
      <c r="C5" s="81" t="s">
        <v>57</v>
      </c>
      <c r="E5" s="81" t="s">
        <v>58</v>
      </c>
      <c r="F5" s="81" t="s">
        <v>59</v>
      </c>
      <c r="G5" s="81">
        <v>4</v>
      </c>
      <c r="I5" s="67" t="s">
        <v>60</v>
      </c>
    </row>
    <row r="6" customHeight="1" spans="5:9">
      <c r="E6" s="81" t="s">
        <v>61</v>
      </c>
      <c r="F6" s="81" t="s">
        <v>62</v>
      </c>
      <c r="G6" s="81">
        <v>5</v>
      </c>
      <c r="I6" s="67" t="s">
        <v>63</v>
      </c>
    </row>
    <row r="7" customHeight="1" spans="5:9">
      <c r="E7" s="81" t="s">
        <v>64</v>
      </c>
      <c r="F7" s="81" t="s">
        <v>65</v>
      </c>
      <c r="G7" s="81">
        <v>6</v>
      </c>
      <c r="I7" s="67" t="s">
        <v>66</v>
      </c>
    </row>
    <row r="8" customHeight="1" spans="5:9">
      <c r="E8" s="81" t="s">
        <v>67</v>
      </c>
      <c r="F8" s="81" t="s">
        <v>68</v>
      </c>
      <c r="G8" s="81">
        <v>7</v>
      </c>
      <c r="I8" s="67" t="s">
        <v>69</v>
      </c>
    </row>
    <row r="9" customHeight="1" spans="5:9">
      <c r="E9" s="81" t="s">
        <v>70</v>
      </c>
      <c r="F9" s="81" t="s">
        <v>71</v>
      </c>
      <c r="G9" s="81">
        <v>8</v>
      </c>
      <c r="I9" s="67" t="s">
        <v>72</v>
      </c>
    </row>
    <row r="10" customHeight="1" spans="5:9">
      <c r="E10" s="81" t="s">
        <v>73</v>
      </c>
      <c r="F10" s="81" t="s">
        <v>74</v>
      </c>
      <c r="G10" s="81">
        <v>9</v>
      </c>
      <c r="I10" s="67" t="s">
        <v>75</v>
      </c>
    </row>
    <row r="11" customHeight="1" spans="5:9">
      <c r="E11" s="81" t="s">
        <v>76</v>
      </c>
      <c r="F11" s="81" t="s">
        <v>77</v>
      </c>
      <c r="G11" s="81">
        <v>10</v>
      </c>
      <c r="I11" s="67" t="s">
        <v>78</v>
      </c>
    </row>
    <row r="12" customHeight="1" spans="5:9">
      <c r="E12" s="81" t="s">
        <v>79</v>
      </c>
      <c r="F12" s="81" t="s">
        <v>80</v>
      </c>
      <c r="G12" s="81">
        <v>11</v>
      </c>
      <c r="I12" s="67" t="s">
        <v>81</v>
      </c>
    </row>
    <row r="13" customHeight="1" spans="5:9">
      <c r="E13" s="81" t="s">
        <v>82</v>
      </c>
      <c r="F13" s="81" t="s">
        <v>83</v>
      </c>
      <c r="G13" s="81">
        <v>12</v>
      </c>
      <c r="I13" s="67" t="s">
        <v>84</v>
      </c>
    </row>
    <row r="14" customHeight="1" spans="9:9">
      <c r="I14" s="67" t="s">
        <v>85</v>
      </c>
    </row>
    <row r="15" customHeight="1" spans="9:9">
      <c r="I15" s="67" t="s">
        <v>86</v>
      </c>
    </row>
    <row r="16" customHeight="1" spans="9:9">
      <c r="I16" s="67" t="s">
        <v>87</v>
      </c>
    </row>
    <row r="17" customHeight="1" spans="9:9">
      <c r="I17" s="67" t="s">
        <v>88</v>
      </c>
    </row>
    <row r="18" customHeight="1" spans="9:9">
      <c r="I18" s="67" t="s">
        <v>89</v>
      </c>
    </row>
    <row r="19" customHeight="1" spans="9:9">
      <c r="I19" s="67" t="s">
        <v>90</v>
      </c>
    </row>
    <row r="20" customHeight="1" spans="9:9">
      <c r="I20" s="67" t="s">
        <v>91</v>
      </c>
    </row>
    <row r="21" customHeight="1" spans="9:9">
      <c r="I21" s="67" t="s">
        <v>92</v>
      </c>
    </row>
    <row r="22" customHeight="1" spans="9:9">
      <c r="I22" s="67" t="s">
        <v>93</v>
      </c>
    </row>
    <row r="23" customHeight="1" spans="9:9">
      <c r="I23" s="67" t="s">
        <v>94</v>
      </c>
    </row>
    <row r="24" customHeight="1" spans="9:9">
      <c r="I24" s="67" t="s">
        <v>95</v>
      </c>
    </row>
    <row r="25" customHeight="1" spans="9:9">
      <c r="I25" s="67" t="s">
        <v>96</v>
      </c>
    </row>
    <row r="26" customHeight="1" spans="9:9">
      <c r="I26" s="67" t="s">
        <v>97</v>
      </c>
    </row>
    <row r="27" customHeight="1" spans="9:9">
      <c r="I27" s="67" t="s">
        <v>98</v>
      </c>
    </row>
    <row r="28" customHeight="1" spans="9:9">
      <c r="I28" s="67" t="s">
        <v>99</v>
      </c>
    </row>
    <row r="29" customHeight="1" spans="9:9">
      <c r="I29" s="67" t="s">
        <v>100</v>
      </c>
    </row>
    <row r="30" customHeight="1" spans="9:9">
      <c r="I30" s="67" t="s">
        <v>101</v>
      </c>
    </row>
    <row r="31" customHeight="1" spans="9:9">
      <c r="I31" s="67" t="s">
        <v>102</v>
      </c>
    </row>
    <row r="32" customHeight="1" spans="9:9">
      <c r="I32" s="67" t="s">
        <v>103</v>
      </c>
    </row>
    <row r="33" customHeight="1" spans="9:9">
      <c r="I33" s="67" t="s">
        <v>104</v>
      </c>
    </row>
    <row r="34" customHeight="1" spans="9:9">
      <c r="I34" s="67" t="s">
        <v>105</v>
      </c>
    </row>
    <row r="35" customHeight="1" spans="9:9">
      <c r="I35" s="67" t="s">
        <v>106</v>
      </c>
    </row>
    <row r="36" customHeight="1" spans="9:9">
      <c r="I36" s="67" t="s">
        <v>107</v>
      </c>
    </row>
    <row r="37" customHeight="1" spans="9:9">
      <c r="I37" s="67" t="s">
        <v>108</v>
      </c>
    </row>
    <row r="38" customHeight="1" spans="9:9">
      <c r="I38" s="67" t="s">
        <v>109</v>
      </c>
    </row>
    <row r="39" customHeight="1" spans="9:9">
      <c r="I39" s="67" t="s">
        <v>110</v>
      </c>
    </row>
    <row r="40" customHeight="1" spans="9:9">
      <c r="I40" s="67" t="s">
        <v>111</v>
      </c>
    </row>
    <row r="41" customHeight="1" spans="9:9">
      <c r="I41" s="67" t="s">
        <v>112</v>
      </c>
    </row>
    <row r="42" customHeight="1" spans="9:9">
      <c r="I42" s="67" t="s">
        <v>113</v>
      </c>
    </row>
    <row r="43" customHeight="1" spans="9:9">
      <c r="I43" s="67" t="s">
        <v>114</v>
      </c>
    </row>
    <row r="44" customHeight="1" spans="9:9">
      <c r="I44" s="67" t="s">
        <v>115</v>
      </c>
    </row>
    <row r="45" customHeight="1" spans="9:9">
      <c r="I45" s="67" t="s">
        <v>116</v>
      </c>
    </row>
    <row r="46" customHeight="1" spans="9:9">
      <c r="I46" s="67" t="s">
        <v>117</v>
      </c>
    </row>
    <row r="47" customHeight="1" spans="9:9">
      <c r="I47" s="67" t="s">
        <v>118</v>
      </c>
    </row>
    <row r="48" customHeight="1" spans="9:9">
      <c r="I48" s="67" t="s">
        <v>119</v>
      </c>
    </row>
    <row r="49" customHeight="1" spans="9:9">
      <c r="I49" s="67" t="s">
        <v>120</v>
      </c>
    </row>
    <row r="50" customHeight="1" spans="9:9">
      <c r="I50" s="67" t="s">
        <v>121</v>
      </c>
    </row>
    <row r="51" customHeight="1" spans="9:9">
      <c r="I51" s="67" t="s">
        <v>122</v>
      </c>
    </row>
    <row r="52" customHeight="1" spans="9:9">
      <c r="I52" s="67" t="s">
        <v>123</v>
      </c>
    </row>
    <row r="53" customHeight="1" spans="9:9">
      <c r="I53" s="67" t="s">
        <v>124</v>
      </c>
    </row>
    <row r="54" customHeight="1" spans="9:9">
      <c r="I54" s="67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2" sqref="H2:I209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81" t="s">
        <v>126</v>
      </c>
      <c r="F1" s="81" t="s">
        <v>127</v>
      </c>
      <c r="G1" s="81" t="s">
        <v>128</v>
      </c>
      <c r="H1" s="81" t="s">
        <v>129</v>
      </c>
      <c r="I1" s="81" t="s">
        <v>127</v>
      </c>
      <c r="J1" s="81" t="s">
        <v>130</v>
      </c>
      <c r="K1" s="86" t="s">
        <v>131</v>
      </c>
      <c r="L1" s="81" t="s">
        <v>132</v>
      </c>
      <c r="M1" s="81" t="s">
        <v>133</v>
      </c>
      <c r="N1" s="81" t="s">
        <v>134</v>
      </c>
      <c r="O1" s="81" t="s">
        <v>135</v>
      </c>
      <c r="P1" s="81" t="s">
        <v>136</v>
      </c>
      <c r="Q1" s="81" t="s">
        <v>137</v>
      </c>
      <c r="R1" s="81" t="s">
        <v>138</v>
      </c>
      <c r="S1" s="67"/>
      <c r="T1" s="67"/>
    </row>
    <row r="2" customHeight="1" spans="1:18">
      <c r="A2" s="82">
        <f ca="1">INDIRECT(ADDRESS(2+QUOTIENT(ROW()-2,COUNTA('Form Responses 1'!$1:$1)-4),1,,TRUE,"Form Responses 1"))</f>
        <v>45033.6771994097</v>
      </c>
      <c r="B2" s="67" t="str">
        <f ca="1">INDIRECT(ADDRESS(2+QUOTIENT(ROW()-2,COUNTA('Form Responses 1'!$1:$1)-4),2,,TRUE,"Form Responses 1"))</f>
        <v>edy.kyd@gmail.com</v>
      </c>
      <c r="C2" s="67" t="str">
        <f ca="1">INDIRECT(ADDRESS(2+QUOTIENT(ROW()-2,COUNTA('Form Responses 1'!$1:$1)-4),3,,TRUE,"Form Responses 1"))</f>
        <v>Edi Karyadi</v>
      </c>
      <c r="D2" s="83">
        <f ca="1">INDIRECT(ADDRESS(2+QUOTIENT(ROW()-2,COUNTA('Form Responses 1'!$1:$1)-4),4,,TRUE,"Form Responses 1"))</f>
        <v>45033</v>
      </c>
      <c r="E2" s="84">
        <f ca="1" t="shared" ref="E2:E1000" si="0">IF(ISBLANK(D2)," ",WEEKDAY(D2,2))</f>
        <v>1</v>
      </c>
      <c r="F2" s="67" t="str">
        <f ca="1">IF(ISBLANK(A2)," ",INDIRECT(ADDRESS(1,5+MOD(ROW()-2,COUNTA('Form Responses 1'!$1:$1)-4),,TRUE,"Form Responses 1")))</f>
        <v>Security [PERMATA HIJAU - 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PERMATA HIJAU - 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7">
        <f ca="1" t="shared" ref="L2:L1000" si="3">IF(ISBLANK(D2)," ",WEEKNUM(D2))</f>
        <v>16</v>
      </c>
      <c r="M2" s="67" t="str">
        <f ca="1" t="shared" ref="M2:M1000" si="4">IF(ISBLANK(A2)," ",CONCATENATE(TEXT($D2,"YYY")," - WEEK ",TEXT(WEEKNUM($D2),"00")))</f>
        <v>2023 - WEEK 16</v>
      </c>
      <c r="N2" s="67" t="str">
        <f ca="1" t="shared" ref="N2:N1000" si="5">IF(ISBLANK(A2)," ",CONCATENATE(TEXT($D2,"YYY")," - MONTH ",TEXT($D2,"MM")))</f>
        <v>2023 - MONTH 04</v>
      </c>
      <c r="O2" s="85">
        <f ca="1" t="shared" ref="O2:P2" si="6">IFERROR(AVERAGEIF(M:M,M2,$K:$K)," ")</f>
        <v>0.936153846153847</v>
      </c>
      <c r="P2" s="85">
        <f ca="1" t="shared" si="6"/>
        <v>0.920769230769231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45033.6771994097</v>
      </c>
      <c r="B3" s="67" t="str">
        <f ca="1">INDIRECT(ADDRESS(2+QUOTIENT(ROW()-2,COUNTA('Form Responses 1'!$1:$1)-4),2,,TRUE,"Form Responses 1"))</f>
        <v>edy.kyd@gmail.com</v>
      </c>
      <c r="C3" s="67" t="str">
        <f ca="1">INDIRECT(ADDRESS(2+QUOTIENT(ROW()-2,COUNTA('Form Responses 1'!$1:$1)-4),3,,TRUE,"Form Responses 1"))</f>
        <v>Edi Karyadi</v>
      </c>
      <c r="D3" s="83">
        <f ca="1">INDIRECT(ADDRESS(2+QUOTIENT(ROW()-2,COUNTA('Form Responses 1'!$1:$1)-4),4,,TRUE,"Form Responses 1"))</f>
        <v>45033</v>
      </c>
      <c r="E3" s="84">
        <f ca="1" t="shared" si="0"/>
        <v>1</v>
      </c>
      <c r="F3" s="67" t="str">
        <f ca="1">IF(ISBLANK(A3)," ",INDIRECT(ADDRESS(1,5+MOD(ROW()-2,COUNTA('Form Responses 1'!$1:$1)-4),,TRUE,"Form Responses 1")))</f>
        <v>Security [ PONDOK INDAH - Security Functions]</v>
      </c>
      <c r="G3" s="67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Security</v>
      </c>
      <c r="I3" s="85" t="str">
        <f ca="1" t="shared" ref="I3:I66" si="7">MID(F3,FIND("[",F3)+1,LEN(F3)-FIND("[",F3)-1)</f>
        <v> PONDOK INDAH - Security Functions</v>
      </c>
      <c r="J3" s="85" t="str">
        <f ca="1" t="shared" si="2"/>
        <v>SECURITY SERVICE</v>
      </c>
      <c r="K3" s="85">
        <f ca="1" t="array" ref="K3">IFERROR(INDEX(MASTER!B:B,MATCH(G3,MASTER!A:A,0))/100," ")</f>
        <v>0.95</v>
      </c>
      <c r="L3" s="67">
        <f ca="1" t="shared" si="3"/>
        <v>16</v>
      </c>
      <c r="M3" s="67" t="str">
        <f ca="1" t="shared" si="4"/>
        <v>2023 - WEEK 16</v>
      </c>
      <c r="N3" s="67" t="str">
        <f ca="1" t="shared" si="5"/>
        <v>2023 - MONTH 04</v>
      </c>
      <c r="O3" s="85">
        <f ca="1" t="shared" ref="O3:P3" si="8">IFERROR(AVERAGEIF(M:M,M3,$K:$K)," ")</f>
        <v>0.936153846153847</v>
      </c>
      <c r="P3" s="85">
        <f ca="1" t="shared" si="8"/>
        <v>0.920769230769231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45033.6771994097</v>
      </c>
      <c r="B4" s="67" t="str">
        <f ca="1">INDIRECT(ADDRESS(2+QUOTIENT(ROW()-2,COUNTA('Form Responses 1'!$1:$1)-4),2,,TRUE,"Form Responses 1"))</f>
        <v>edy.kyd@gmail.com</v>
      </c>
      <c r="C4" s="67" t="str">
        <f ca="1">INDIRECT(ADDRESS(2+QUOTIENT(ROW()-2,COUNTA('Form Responses 1'!$1:$1)-4),3,,TRUE,"Form Responses 1"))</f>
        <v>Edi Karyadi</v>
      </c>
      <c r="D4" s="83">
        <f ca="1">INDIRECT(ADDRESS(2+QUOTIENT(ROW()-2,COUNTA('Form Responses 1'!$1:$1)-4),4,,TRUE,"Form Responses 1"))</f>
        <v>45033</v>
      </c>
      <c r="E4" s="84">
        <f ca="1" t="shared" si="0"/>
        <v>1</v>
      </c>
      <c r="F4" s="67" t="str">
        <f ca="1">IF(ISBLANK(A4)," ",INDIRECT(ADDRESS(1,5+MOD(ROW()-2,COUNTA('Form Responses 1'!$1:$1)-4),,TRUE,"Form Responses 1")))</f>
        <v>PERMATA HIJAU - Lantai 1 [Ruang tamu Depan]</v>
      </c>
      <c r="G4" s="67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PERMATA HIJAU - Lantai 1</v>
      </c>
      <c r="I4" s="85" t="str">
        <f ca="1" t="shared" si="7"/>
        <v>Ruang tamu Depan</v>
      </c>
      <c r="J4" s="85" t="str">
        <f ca="1" t="shared" si="2"/>
        <v>CLEANING SERVICE</v>
      </c>
      <c r="K4" s="85">
        <f ca="1" t="array" ref="K4">IFERROR(INDEX(MASTER!B:B,MATCH(G4,MASTER!A:A,0))/100," ")</f>
        <v>0.95</v>
      </c>
      <c r="L4" s="67">
        <f ca="1" t="shared" si="3"/>
        <v>16</v>
      </c>
      <c r="M4" s="67" t="str">
        <f ca="1" t="shared" si="4"/>
        <v>2023 - WEEK 16</v>
      </c>
      <c r="N4" s="67" t="str">
        <f ca="1" t="shared" si="5"/>
        <v>2023 - MONTH 04</v>
      </c>
      <c r="O4" s="85">
        <f ca="1" t="shared" ref="O4:P4" si="9">IFERROR(AVERAGEIF(M:M,M4,$K:$K)," ")</f>
        <v>0.936153846153847</v>
      </c>
      <c r="P4" s="85">
        <f ca="1" t="shared" si="9"/>
        <v>0.920769230769231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45033.6771994097</v>
      </c>
      <c r="B5" s="67" t="str">
        <f ca="1">INDIRECT(ADDRESS(2+QUOTIENT(ROW()-2,COUNTA('Form Responses 1'!$1:$1)-4),2,,TRUE,"Form Responses 1"))</f>
        <v>edy.kyd@gmail.com</v>
      </c>
      <c r="C5" s="67" t="str">
        <f ca="1">INDIRECT(ADDRESS(2+QUOTIENT(ROW()-2,COUNTA('Form Responses 1'!$1:$1)-4),3,,TRUE,"Form Responses 1"))</f>
        <v>Edi Karyadi</v>
      </c>
      <c r="D5" s="83">
        <f ca="1">INDIRECT(ADDRESS(2+QUOTIENT(ROW()-2,COUNTA('Form Responses 1'!$1:$1)-4),4,,TRUE,"Form Responses 1"))</f>
        <v>45033</v>
      </c>
      <c r="E5" s="84">
        <f ca="1" t="shared" si="0"/>
        <v>1</v>
      </c>
      <c r="F5" s="67" t="str">
        <f ca="1">IF(ISBLANK(A5)," ",INDIRECT(ADDRESS(1,5+MOD(ROW()-2,COUNTA('Form Responses 1'!$1:$1)-4),,TRUE,"Form Responses 1")))</f>
        <v>PERMATA HIJAU - Lantai 1 [Ruang tidur Utama ]</v>
      </c>
      <c r="G5" s="67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PERMATA HIJAU - Lantai 1</v>
      </c>
      <c r="I5" s="85" t="str">
        <f ca="1" t="shared" si="7"/>
        <v>Ruang tidur Utama </v>
      </c>
      <c r="J5" s="85" t="str">
        <f ca="1" t="shared" si="2"/>
        <v>CLEANING SERVICE</v>
      </c>
      <c r="K5" s="85">
        <f ca="1" t="array" ref="K5">IFERROR(INDEX(MASTER!B:B,MATCH(G5,MASTER!A:A,0))/100," ")</f>
        <v>0.95</v>
      </c>
      <c r="L5" s="67">
        <f ca="1" t="shared" si="3"/>
        <v>16</v>
      </c>
      <c r="M5" s="67" t="str">
        <f ca="1" t="shared" si="4"/>
        <v>2023 - WEEK 16</v>
      </c>
      <c r="N5" s="67" t="str">
        <f ca="1" t="shared" si="5"/>
        <v>2023 - MONTH 04</v>
      </c>
      <c r="O5" s="85">
        <f ca="1" t="shared" ref="O5:P5" si="10">IFERROR(AVERAGEIF(M:M,M5,$K:$K)," ")</f>
        <v>0.936153846153847</v>
      </c>
      <c r="P5" s="85">
        <f ca="1" t="shared" si="10"/>
        <v>0.920769230769231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45033.6771994097</v>
      </c>
      <c r="B6" s="67" t="str">
        <f ca="1">INDIRECT(ADDRESS(2+QUOTIENT(ROW()-2,COUNTA('Form Responses 1'!$1:$1)-4),2,,TRUE,"Form Responses 1"))</f>
        <v>edy.kyd@gmail.com</v>
      </c>
      <c r="C6" s="67" t="str">
        <f ca="1">INDIRECT(ADDRESS(2+QUOTIENT(ROW()-2,COUNTA('Form Responses 1'!$1:$1)-4),3,,TRUE,"Form Responses 1"))</f>
        <v>Edi Karyadi</v>
      </c>
      <c r="D6" s="83">
        <f ca="1">INDIRECT(ADDRESS(2+QUOTIENT(ROW()-2,COUNTA('Form Responses 1'!$1:$1)-4),4,,TRUE,"Form Responses 1"))</f>
        <v>45033</v>
      </c>
      <c r="E6" s="84">
        <f ca="1" t="shared" si="0"/>
        <v>1</v>
      </c>
      <c r="F6" s="67" t="str">
        <f ca="1">IF(ISBLANK(A6)," ",INDIRECT(ADDRESS(1,5+MOD(ROW()-2,COUNTA('Form Responses 1'!$1:$1)-4),,TRUE,"Form Responses 1")))</f>
        <v>PERMATA HIJAU - Lantai 1 [Pantry]</v>
      </c>
      <c r="G6" s="67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PERMATA HIJAU - Lantai 1</v>
      </c>
      <c r="I6" s="85" t="str">
        <f ca="1" t="shared" si="7"/>
        <v>Pantry</v>
      </c>
      <c r="J6" s="85" t="str">
        <f ca="1" t="shared" si="2"/>
        <v>CLEANING SERVICE</v>
      </c>
      <c r="K6" s="85">
        <f ca="1" t="array" ref="K6">IFERROR(INDEX(MASTER!B:B,MATCH(G6,MASTER!A:A,0))/100," ")</f>
        <v>0.89</v>
      </c>
      <c r="L6" s="67">
        <f ca="1" t="shared" si="3"/>
        <v>16</v>
      </c>
      <c r="M6" s="67" t="str">
        <f ca="1" t="shared" si="4"/>
        <v>2023 - WEEK 16</v>
      </c>
      <c r="N6" s="67" t="str">
        <f ca="1" t="shared" si="5"/>
        <v>2023 - MONTH 04</v>
      </c>
      <c r="O6" s="85">
        <f ca="1" t="shared" ref="O6:P6" si="11">IFERROR(AVERAGEIF(M:M,M6,$K:$K)," ")</f>
        <v>0.936153846153847</v>
      </c>
      <c r="P6" s="85">
        <f ca="1" t="shared" si="11"/>
        <v>0.920769230769231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45033.6771994097</v>
      </c>
      <c r="B7" s="67" t="str">
        <f ca="1">INDIRECT(ADDRESS(2+QUOTIENT(ROW()-2,COUNTA('Form Responses 1'!$1:$1)-4),2,,TRUE,"Form Responses 1"))</f>
        <v>edy.kyd@gmail.com</v>
      </c>
      <c r="C7" s="67" t="str">
        <f ca="1">INDIRECT(ADDRESS(2+QUOTIENT(ROW()-2,COUNTA('Form Responses 1'!$1:$1)-4),3,,TRUE,"Form Responses 1"))</f>
        <v>Edi Karyadi</v>
      </c>
      <c r="D7" s="83">
        <f ca="1">INDIRECT(ADDRESS(2+QUOTIENT(ROW()-2,COUNTA('Form Responses 1'!$1:$1)-4),4,,TRUE,"Form Responses 1"))</f>
        <v>45033</v>
      </c>
      <c r="E7" s="84">
        <f ca="1" t="shared" si="0"/>
        <v>1</v>
      </c>
      <c r="F7" s="67" t="str">
        <f ca="1">IF(ISBLANK(A7)," ",INDIRECT(ADDRESS(1,5+MOD(ROW()-2,COUNTA('Form Responses 1'!$1:$1)-4),,TRUE,"Form Responses 1")))</f>
        <v>PERMATA HIJAU - Lantai 1 [Ruang keluarga]</v>
      </c>
      <c r="G7" s="67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PERMATA HIJAU - Lantai 1</v>
      </c>
      <c r="I7" s="85" t="str">
        <f ca="1" t="shared" si="7"/>
        <v>Ruang keluarga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67">
        <f ca="1" t="shared" si="3"/>
        <v>16</v>
      </c>
      <c r="M7" s="67" t="str">
        <f ca="1" t="shared" si="4"/>
        <v>2023 - WEEK 16</v>
      </c>
      <c r="N7" s="67" t="str">
        <f ca="1" t="shared" si="5"/>
        <v>2023 - MONTH 04</v>
      </c>
      <c r="O7" s="85">
        <f ca="1" t="shared" ref="O7:P7" si="12">IFERROR(AVERAGEIF(M:M,M7,$K:$K)," ")</f>
        <v>0.936153846153847</v>
      </c>
      <c r="P7" s="85">
        <f ca="1" t="shared" si="12"/>
        <v>0.920769230769231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16</v>
      </c>
      <c r="AG7" s="67" t="str">
        <f ca="1" t="shared" ref="AG7:AG106" si="14">IF(ISBLANK(D7)," ",TEXT(D7,"YYY MM"))</f>
        <v>2023 04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45033.6771994097</v>
      </c>
      <c r="B8" s="67" t="str">
        <f ca="1">INDIRECT(ADDRESS(2+QUOTIENT(ROW()-2,COUNTA('Form Responses 1'!$1:$1)-4),2,,TRUE,"Form Responses 1"))</f>
        <v>edy.kyd@gmail.com</v>
      </c>
      <c r="C8" s="67" t="str">
        <f ca="1">INDIRECT(ADDRESS(2+QUOTIENT(ROW()-2,COUNTA('Form Responses 1'!$1:$1)-4),3,,TRUE,"Form Responses 1"))</f>
        <v>Edi Karyadi</v>
      </c>
      <c r="D8" s="83">
        <f ca="1">INDIRECT(ADDRESS(2+QUOTIENT(ROW()-2,COUNTA('Form Responses 1'!$1:$1)-4),4,,TRUE,"Form Responses 1"))</f>
        <v>45033</v>
      </c>
      <c r="E8" s="84">
        <f ca="1" t="shared" si="0"/>
        <v>1</v>
      </c>
      <c r="F8" s="67" t="str">
        <f ca="1">IF(ISBLANK(A8)," ",INDIRECT(ADDRESS(1,5+MOD(ROW()-2,COUNTA('Form Responses 1'!$1:$1)-4),,TRUE,"Form Responses 1")))</f>
        <v>PERMATA HIJAU - Lantai 1 [Ruang tidur anak 1]</v>
      </c>
      <c r="G8" s="67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PERMATA HIJAU - Lantai 1</v>
      </c>
      <c r="I8" s="85" t="str">
        <f ca="1" t="shared" si="7"/>
        <v>Ruang tidur anak 1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67">
        <f ca="1" t="shared" si="3"/>
        <v>16</v>
      </c>
      <c r="M8" s="67" t="str">
        <f ca="1" t="shared" si="4"/>
        <v>2023 - WEEK 16</v>
      </c>
      <c r="N8" s="67" t="str">
        <f ca="1" t="shared" si="5"/>
        <v>2023 - MONTH 04</v>
      </c>
      <c r="O8" s="85">
        <f ca="1" t="shared" ref="O8:P8" si="17">IFERROR(AVERAGEIF(M:M,M8,$K:$K)," ")</f>
        <v>0.936153846153847</v>
      </c>
      <c r="P8" s="85">
        <f ca="1" t="shared" si="17"/>
        <v>0.920769230769231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16</v>
      </c>
      <c r="AG8" s="67" t="str">
        <f ca="1" t="shared" si="14"/>
        <v>2023 04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45033.6771994097</v>
      </c>
      <c r="B9" s="67" t="str">
        <f ca="1">INDIRECT(ADDRESS(2+QUOTIENT(ROW()-2,COUNTA('Form Responses 1'!$1:$1)-4),2,,TRUE,"Form Responses 1"))</f>
        <v>edy.kyd@gmail.com</v>
      </c>
      <c r="C9" s="67" t="str">
        <f ca="1">INDIRECT(ADDRESS(2+QUOTIENT(ROW()-2,COUNTA('Form Responses 1'!$1:$1)-4),3,,TRUE,"Form Responses 1"))</f>
        <v>Edi Karyadi</v>
      </c>
      <c r="D9" s="83">
        <f ca="1">INDIRECT(ADDRESS(2+QUOTIENT(ROW()-2,COUNTA('Form Responses 1'!$1:$1)-4),4,,TRUE,"Form Responses 1"))</f>
        <v>45033</v>
      </c>
      <c r="E9" s="84">
        <f ca="1" t="shared" si="0"/>
        <v>1</v>
      </c>
      <c r="F9" s="67" t="str">
        <f ca="1">IF(ISBLANK(A9)," ",INDIRECT(ADDRESS(1,5+MOD(ROW()-2,COUNTA('Form Responses 1'!$1:$1)-4),,TRUE,"Form Responses 1")))</f>
        <v>PERMATA HIJAU - Lantai 1 [Ruang tidur anak 2]</v>
      </c>
      <c r="G9" s="67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PERMATA HIJAU - Lantai 1</v>
      </c>
      <c r="I9" s="85" t="str">
        <f ca="1" t="shared" si="7"/>
        <v>Ruang tidur anak 2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67">
        <f ca="1" t="shared" si="3"/>
        <v>16</v>
      </c>
      <c r="M9" s="67" t="str">
        <f ca="1" t="shared" si="4"/>
        <v>2023 - WEEK 16</v>
      </c>
      <c r="N9" s="67" t="str">
        <f ca="1" t="shared" si="5"/>
        <v>2023 - MONTH 04</v>
      </c>
      <c r="O9" s="85">
        <f ca="1" t="shared" ref="O9:P9" si="18">IFERROR(AVERAGEIF(M:M,M9,$K:$K)," ")</f>
        <v>0.936153846153847</v>
      </c>
      <c r="P9" s="85">
        <f ca="1" t="shared" si="18"/>
        <v>0.920769230769231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16</v>
      </c>
      <c r="AG9" s="67" t="str">
        <f ca="1" t="shared" si="14"/>
        <v>2023 04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45033.6771994097</v>
      </c>
      <c r="B10" s="67" t="str">
        <f ca="1">INDIRECT(ADDRESS(2+QUOTIENT(ROW()-2,COUNTA('Form Responses 1'!$1:$1)-4),2,,TRUE,"Form Responses 1"))</f>
        <v>edy.kyd@gmail.com</v>
      </c>
      <c r="C10" s="67" t="str">
        <f ca="1">INDIRECT(ADDRESS(2+QUOTIENT(ROW()-2,COUNTA('Form Responses 1'!$1:$1)-4),3,,TRUE,"Form Responses 1"))</f>
        <v>Edi Karyadi</v>
      </c>
      <c r="D10" s="83">
        <f ca="1">INDIRECT(ADDRESS(2+QUOTIENT(ROW()-2,COUNTA('Form Responses 1'!$1:$1)-4),4,,TRUE,"Form Responses 1"))</f>
        <v>45033</v>
      </c>
      <c r="E10" s="84">
        <f ca="1" t="shared" si="0"/>
        <v>1</v>
      </c>
      <c r="F10" s="67" t="str">
        <f ca="1">IF(ISBLANK(A10)," ",INDIRECT(ADDRESS(1,5+MOD(ROW()-2,COUNTA('Form Responses 1'!$1:$1)-4),,TRUE,"Form Responses 1")))</f>
        <v>PERMATA HIJAU - Outdoor Area [Halaman depan]</v>
      </c>
      <c r="G10" s="67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PERMATA HIJAU - Outdoor Area</v>
      </c>
      <c r="I10" s="85" t="str">
        <f ca="1" t="shared" si="7"/>
        <v>Halaman depan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7">
        <f ca="1" t="shared" si="3"/>
        <v>16</v>
      </c>
      <c r="M10" s="67" t="str">
        <f ca="1" t="shared" si="4"/>
        <v>2023 - WEEK 16</v>
      </c>
      <c r="N10" s="67" t="str">
        <f ca="1" t="shared" si="5"/>
        <v>2023 - MONTH 04</v>
      </c>
      <c r="O10" s="85">
        <f ca="1" t="shared" ref="O10:P10" si="19">IFERROR(AVERAGEIF(M:M,M10,$K:$K)," ")</f>
        <v>0.936153846153847</v>
      </c>
      <c r="P10" s="85">
        <f ca="1" t="shared" si="19"/>
        <v>0.920769230769231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16</v>
      </c>
      <c r="AG10" s="67" t="str">
        <f ca="1" t="shared" si="14"/>
        <v>2023 04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45033.6771994097</v>
      </c>
      <c r="B11" s="67" t="str">
        <f ca="1">INDIRECT(ADDRESS(2+QUOTIENT(ROW()-2,COUNTA('Form Responses 1'!$1:$1)-4),2,,TRUE,"Form Responses 1"))</f>
        <v>edy.kyd@gmail.com</v>
      </c>
      <c r="C11" s="67" t="str">
        <f ca="1">INDIRECT(ADDRESS(2+QUOTIENT(ROW()-2,COUNTA('Form Responses 1'!$1:$1)-4),3,,TRUE,"Form Responses 1"))</f>
        <v>Edi Karyadi</v>
      </c>
      <c r="D11" s="83">
        <f ca="1">INDIRECT(ADDRESS(2+QUOTIENT(ROW()-2,COUNTA('Form Responses 1'!$1:$1)-4),4,,TRUE,"Form Responses 1"))</f>
        <v>45033</v>
      </c>
      <c r="E11" s="84">
        <f ca="1" t="shared" si="0"/>
        <v>1</v>
      </c>
      <c r="F11" s="67" t="str">
        <f ca="1">IF(ISBLANK(A11)," ",INDIRECT(ADDRESS(1,5+MOD(ROW()-2,COUNTA('Form Responses 1'!$1:$1)-4),,TRUE,"Form Responses 1")))</f>
        <v>PERMATA HIJAU - Outdoor Area [Halaman samping teras]</v>
      </c>
      <c r="G11" s="67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PERMATA HIJAU - Outdoor Area</v>
      </c>
      <c r="I11" s="85" t="str">
        <f ca="1" t="shared" si="7"/>
        <v>Halaman samping teras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7">
        <f ca="1" t="shared" si="3"/>
        <v>16</v>
      </c>
      <c r="M11" s="67" t="str">
        <f ca="1" t="shared" si="4"/>
        <v>2023 - WEEK 16</v>
      </c>
      <c r="N11" s="67" t="str">
        <f ca="1" t="shared" si="5"/>
        <v>2023 - MONTH 04</v>
      </c>
      <c r="O11" s="85">
        <f ca="1" t="shared" ref="O11:P11" si="20">IFERROR(AVERAGEIF(M:M,M11,$K:$K)," ")</f>
        <v>0.936153846153847</v>
      </c>
      <c r="P11" s="85">
        <f ca="1" t="shared" si="20"/>
        <v>0.920769230769231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16</v>
      </c>
      <c r="AG11" s="67" t="str">
        <f ca="1" t="shared" si="14"/>
        <v>2023 04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45033.6771994097</v>
      </c>
      <c r="B12" s="67" t="str">
        <f ca="1">INDIRECT(ADDRESS(2+QUOTIENT(ROW()-2,COUNTA('Form Responses 1'!$1:$1)-4),2,,TRUE,"Form Responses 1"))</f>
        <v>edy.kyd@gmail.com</v>
      </c>
      <c r="C12" s="67" t="str">
        <f ca="1">INDIRECT(ADDRESS(2+QUOTIENT(ROW()-2,COUNTA('Form Responses 1'!$1:$1)-4),3,,TRUE,"Form Responses 1"))</f>
        <v>Edi Karyadi</v>
      </c>
      <c r="D12" s="83">
        <f ca="1">INDIRECT(ADDRESS(2+QUOTIENT(ROW()-2,COUNTA('Form Responses 1'!$1:$1)-4),4,,TRUE,"Form Responses 1"))</f>
        <v>45033</v>
      </c>
      <c r="E12" s="84">
        <f ca="1" t="shared" si="0"/>
        <v>1</v>
      </c>
      <c r="F12" s="67" t="str">
        <f ca="1">IF(ISBLANK(A12)," ",INDIRECT(ADDRESS(1,5+MOD(ROW()-2,COUNTA('Form Responses 1'!$1:$1)-4),,TRUE,"Form Responses 1")))</f>
        <v>PERMATA HIJAU - Outdoor Area [Garasi mobil]</v>
      </c>
      <c r="G12" s="67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PERMATA HIJAU - Outdoor Area</v>
      </c>
      <c r="I12" s="85" t="str">
        <f ca="1" t="shared" si="7"/>
        <v>Garasi mobil</v>
      </c>
      <c r="J12" s="85" t="str">
        <f ca="1" t="shared" si="2"/>
        <v>CLEANING SERVICE</v>
      </c>
      <c r="K12" s="85">
        <f ca="1" t="array" ref="K12">IFERROR(INDEX(MASTER!B:B,MATCH(G12,MASTER!A:A,0))/100," ")</f>
        <v>0.89</v>
      </c>
      <c r="L12" s="67">
        <f ca="1" t="shared" si="3"/>
        <v>16</v>
      </c>
      <c r="M12" s="67" t="str">
        <f ca="1" t="shared" si="4"/>
        <v>2023 - WEEK 16</v>
      </c>
      <c r="N12" s="67" t="str">
        <f ca="1" t="shared" si="5"/>
        <v>2023 - MONTH 04</v>
      </c>
      <c r="O12" s="85">
        <f ca="1" t="shared" ref="O12:P12" si="21">IFERROR(AVERAGEIF(M:M,M12,$K:$K)," ")</f>
        <v>0.936153846153847</v>
      </c>
      <c r="P12" s="85">
        <f ca="1" t="shared" si="21"/>
        <v>0.920769230769231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16</v>
      </c>
      <c r="AG12" s="67" t="str">
        <f ca="1" t="shared" si="14"/>
        <v>2023 04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45033.6771994097</v>
      </c>
      <c r="B13" s="67" t="str">
        <f ca="1">INDIRECT(ADDRESS(2+QUOTIENT(ROW()-2,COUNTA('Form Responses 1'!$1:$1)-4),2,,TRUE,"Form Responses 1"))</f>
        <v>edy.kyd@gmail.com</v>
      </c>
      <c r="C13" s="67" t="str">
        <f ca="1">INDIRECT(ADDRESS(2+QUOTIENT(ROW()-2,COUNTA('Form Responses 1'!$1:$1)-4),3,,TRUE,"Form Responses 1"))</f>
        <v>Edi Karyadi</v>
      </c>
      <c r="D13" s="83">
        <f ca="1">INDIRECT(ADDRESS(2+QUOTIENT(ROW()-2,COUNTA('Form Responses 1'!$1:$1)-4),4,,TRUE,"Form Responses 1"))</f>
        <v>45033</v>
      </c>
      <c r="E13" s="84">
        <f ca="1" t="shared" si="0"/>
        <v>1</v>
      </c>
      <c r="F13" s="67" t="str">
        <f ca="1">IF(ISBLANK(A13)," ",INDIRECT(ADDRESS(1,5+MOD(ROW()-2,COUNTA('Form Responses 1'!$1:$1)-4),,TRUE,"Form Responses 1")))</f>
        <v>PERMATA HIJAU - Outdoor Area [tempat wudhu]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PERMATA HIJAU - Outdoor Area</v>
      </c>
      <c r="I13" s="85" t="str">
        <f ca="1" t="shared" si="7"/>
        <v>tempat wudhu</v>
      </c>
      <c r="J13" s="85" t="str">
        <f ca="1" t="shared" si="2"/>
        <v>CLEANING SERVICE</v>
      </c>
      <c r="K13" s="85">
        <f ca="1" t="array" ref="K13">IFERROR(INDEX(MASTER!B:B,MATCH(G13,MASTER!A:A,0))/100," ")</f>
        <v>0.89</v>
      </c>
      <c r="L13" s="67">
        <f ca="1" t="shared" si="3"/>
        <v>16</v>
      </c>
      <c r="M13" s="67" t="str">
        <f ca="1" t="shared" si="4"/>
        <v>2023 - WEEK 16</v>
      </c>
      <c r="N13" s="67" t="str">
        <f ca="1" t="shared" si="5"/>
        <v>2023 - MONTH 04</v>
      </c>
      <c r="O13" s="85">
        <f ca="1" t="shared" ref="O13:P13" si="22">IFERROR(AVERAGEIF(M:M,M13,$K:$K)," ")</f>
        <v>0.936153846153847</v>
      </c>
      <c r="P13" s="85">
        <f ca="1" t="shared" si="22"/>
        <v>0.920769230769231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16</v>
      </c>
      <c r="AG13" s="67" t="str">
        <f ca="1" t="shared" si="14"/>
        <v>2023 04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45033.6771994097</v>
      </c>
      <c r="B14" s="67" t="str">
        <f ca="1">INDIRECT(ADDRESS(2+QUOTIENT(ROW()-2,COUNTA('Form Responses 1'!$1:$1)-4),2,,TRUE,"Form Responses 1"))</f>
        <v>edy.kyd@gmail.com</v>
      </c>
      <c r="C14" s="67" t="str">
        <f ca="1">INDIRECT(ADDRESS(2+QUOTIENT(ROW()-2,COUNTA('Form Responses 1'!$1:$1)-4),3,,TRUE,"Form Responses 1"))</f>
        <v>Edi Karyadi</v>
      </c>
      <c r="D14" s="83">
        <f ca="1">INDIRECT(ADDRESS(2+QUOTIENT(ROW()-2,COUNTA('Form Responses 1'!$1:$1)-4),4,,TRUE,"Form Responses 1"))</f>
        <v>45033</v>
      </c>
      <c r="E14" s="84">
        <f ca="1" t="shared" si="0"/>
        <v>1</v>
      </c>
      <c r="F14" s="67" t="str">
        <f ca="1">IF(ISBLANK(A14)," ",INDIRECT(ADDRESS(1,5+MOD(ROW()-2,COUNTA('Form Responses 1'!$1:$1)-4),,TRUE,"Form Responses 1")))</f>
        <v>PERMATA HIJAU - Outdoor Area [Ruang pembantu]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PERMATA HIJAU - Outdoor Area</v>
      </c>
      <c r="I14" s="85" t="str">
        <f ca="1" t="shared" si="7"/>
        <v>Ruang pembantu</v>
      </c>
      <c r="J14" s="85" t="str">
        <f ca="1" t="shared" si="2"/>
        <v>CLEANING SERVICE</v>
      </c>
      <c r="K14" s="85">
        <f ca="1" t="array" ref="K14">IFERROR(INDEX(MASTER!B:B,MATCH(G14,MASTER!A:A,0))/100," ")</f>
        <v>0.89</v>
      </c>
      <c r="L14" s="67">
        <f ca="1" t="shared" si="3"/>
        <v>16</v>
      </c>
      <c r="M14" s="67" t="str">
        <f ca="1" t="shared" si="4"/>
        <v>2023 - WEEK 16</v>
      </c>
      <c r="N14" s="67" t="str">
        <f ca="1" t="shared" si="5"/>
        <v>2023 - MONTH 04</v>
      </c>
      <c r="O14" s="85">
        <f ca="1" t="shared" ref="O14:P14" si="23">IFERROR(AVERAGEIF(M:M,M14,$K:$K)," ")</f>
        <v>0.936153846153847</v>
      </c>
      <c r="P14" s="85">
        <f ca="1" t="shared" si="23"/>
        <v>0.920769230769231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16</v>
      </c>
      <c r="AG14" s="67" t="str">
        <f ca="1" t="shared" si="14"/>
        <v>2023 04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45033.6771994097</v>
      </c>
      <c r="B15" s="67" t="str">
        <f ca="1">INDIRECT(ADDRESS(2+QUOTIENT(ROW()-2,COUNTA('Form Responses 1'!$1:$1)-4),2,,TRUE,"Form Responses 1"))</f>
        <v>edy.kyd@gmail.com</v>
      </c>
      <c r="C15" s="67" t="str">
        <f ca="1">INDIRECT(ADDRESS(2+QUOTIENT(ROW()-2,COUNTA('Form Responses 1'!$1:$1)-4),3,,TRUE,"Form Responses 1"))</f>
        <v>Edi Karyadi</v>
      </c>
      <c r="D15" s="83">
        <f ca="1">INDIRECT(ADDRESS(2+QUOTIENT(ROW()-2,COUNTA('Form Responses 1'!$1:$1)-4),4,,TRUE,"Form Responses 1"))</f>
        <v>45033</v>
      </c>
      <c r="E15" s="84">
        <f ca="1" t="shared" si="0"/>
        <v>1</v>
      </c>
      <c r="F15" s="67" t="str">
        <f ca="1">IF(ISBLANK(A15)," ",INDIRECT(ADDRESS(1,5+MOD(ROW()-2,COUNTA('Form Responses 1'!$1:$1)-4),,TRUE,"Form Responses 1")))</f>
        <v>PERMATA HIJAU - Outdoor Area [Gudang]</v>
      </c>
      <c r="G15" s="67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PERMATA HIJAU - Outdoor Area</v>
      </c>
      <c r="I15" s="85" t="str">
        <f ca="1" t="shared" si="7"/>
        <v>Gudang</v>
      </c>
      <c r="J15" s="85" t="str">
        <f ca="1" t="shared" si="2"/>
        <v>CLEANING SERVICE</v>
      </c>
      <c r="K15" s="85">
        <f ca="1" t="array" ref="K15">IFERROR(INDEX(MASTER!B:B,MATCH(G15,MASTER!A:A,0))/100," ")</f>
        <v>0.95</v>
      </c>
      <c r="L15" s="67">
        <f ca="1" t="shared" si="3"/>
        <v>16</v>
      </c>
      <c r="M15" s="67" t="str">
        <f ca="1" t="shared" si="4"/>
        <v>2023 - WEEK 16</v>
      </c>
      <c r="N15" s="67" t="str">
        <f ca="1" t="shared" si="5"/>
        <v>2023 - MONTH 04</v>
      </c>
      <c r="O15" s="85">
        <f ca="1" t="shared" ref="O15:P15" si="24">IFERROR(AVERAGEIF(M:M,M15,$K:$K)," ")</f>
        <v>0.936153846153847</v>
      </c>
      <c r="P15" s="85">
        <f ca="1" t="shared" si="24"/>
        <v>0.920769230769231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16</v>
      </c>
      <c r="AG15" s="67" t="str">
        <f ca="1" t="shared" si="14"/>
        <v>2023 04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45033.6771994097</v>
      </c>
      <c r="B16" s="67" t="str">
        <f ca="1">INDIRECT(ADDRESS(2+QUOTIENT(ROW()-2,COUNTA('Form Responses 1'!$1:$1)-4),2,,TRUE,"Form Responses 1"))</f>
        <v>edy.kyd@gmail.com</v>
      </c>
      <c r="C16" s="67" t="str">
        <f ca="1">INDIRECT(ADDRESS(2+QUOTIENT(ROW()-2,COUNTA('Form Responses 1'!$1:$1)-4),3,,TRUE,"Form Responses 1"))</f>
        <v>Edi Karyadi</v>
      </c>
      <c r="D16" s="83">
        <f ca="1">INDIRECT(ADDRESS(2+QUOTIENT(ROW()-2,COUNTA('Form Responses 1'!$1:$1)-4),4,,TRUE,"Form Responses 1"))</f>
        <v>45033</v>
      </c>
      <c r="E16" s="84">
        <f ca="1" t="shared" si="0"/>
        <v>1</v>
      </c>
      <c r="F16" s="67" t="str">
        <f ca="1">IF(ISBLANK(A16)," ",INDIRECT(ADDRESS(1,5+MOD(ROW()-2,COUNTA('Form Responses 1'!$1:$1)-4),,TRUE,"Form Responses 1")))</f>
        <v>PONDOK INDAH - Lantai 1 [Ruang tamu Depan]</v>
      </c>
      <c r="G16" s="67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PONDOK INDAH - Lantai 1</v>
      </c>
      <c r="I16" s="85" t="str">
        <f ca="1" t="shared" si="7"/>
        <v>Ruang tamu Depan</v>
      </c>
      <c r="J16" s="85" t="str">
        <f ca="1" t="shared" si="2"/>
        <v>CLEANING SERVICE</v>
      </c>
      <c r="K16" s="85">
        <f ca="1" t="array" ref="K16">IFERROR(INDEX(MASTER!B:B,MATCH(G16,MASTER!A:A,0))/100," ")</f>
        <v>0.95</v>
      </c>
      <c r="L16" s="67">
        <f ca="1" t="shared" si="3"/>
        <v>16</v>
      </c>
      <c r="M16" s="67" t="str">
        <f ca="1" t="shared" si="4"/>
        <v>2023 - WEEK 16</v>
      </c>
      <c r="N16" s="67" t="str">
        <f ca="1" t="shared" si="5"/>
        <v>2023 - MONTH 04</v>
      </c>
      <c r="O16" s="85">
        <f ca="1" t="shared" ref="O16:P16" si="25">IFERROR(AVERAGEIF(M:M,M16,$K:$K)," ")</f>
        <v>0.936153846153847</v>
      </c>
      <c r="P16" s="85">
        <f ca="1" t="shared" si="25"/>
        <v>0.920769230769231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16</v>
      </c>
      <c r="AG16" s="67" t="str">
        <f ca="1" t="shared" si="14"/>
        <v>2023 04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45033.6771994097</v>
      </c>
      <c r="B17" s="67" t="str">
        <f ca="1">INDIRECT(ADDRESS(2+QUOTIENT(ROW()-2,COUNTA('Form Responses 1'!$1:$1)-4),2,,TRUE,"Form Responses 1"))</f>
        <v>edy.kyd@gmail.com</v>
      </c>
      <c r="C17" s="67" t="str">
        <f ca="1">INDIRECT(ADDRESS(2+QUOTIENT(ROW()-2,COUNTA('Form Responses 1'!$1:$1)-4),3,,TRUE,"Form Responses 1"))</f>
        <v>Edi Karyadi</v>
      </c>
      <c r="D17" s="83">
        <f ca="1">INDIRECT(ADDRESS(2+QUOTIENT(ROW()-2,COUNTA('Form Responses 1'!$1:$1)-4),4,,TRUE,"Form Responses 1"))</f>
        <v>45033</v>
      </c>
      <c r="E17" s="84">
        <f ca="1" t="shared" si="0"/>
        <v>1</v>
      </c>
      <c r="F17" s="67" t="str">
        <f ca="1">IF(ISBLANK(A17)," ",INDIRECT(ADDRESS(1,5+MOD(ROW()-2,COUNTA('Form Responses 1'!$1:$1)-4),,TRUE,"Form Responses 1")))</f>
        <v>PONDOK INDAH - Lantai 1 [Ruang tidur Utama ]</v>
      </c>
      <c r="G17" s="67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PONDOK INDAH - Lantai 1</v>
      </c>
      <c r="I17" s="85" t="str">
        <f ca="1" t="shared" si="7"/>
        <v>Ruang tidur Utama </v>
      </c>
      <c r="J17" s="85" t="str">
        <f ca="1" t="shared" si="2"/>
        <v>CLEANING SERVICE</v>
      </c>
      <c r="K17" s="85">
        <f ca="1" t="array" ref="K17">IFERROR(INDEX(MASTER!B:B,MATCH(G17,MASTER!A:A,0))/100," ")</f>
        <v>0.95</v>
      </c>
      <c r="L17" s="67">
        <f ca="1" t="shared" si="3"/>
        <v>16</v>
      </c>
      <c r="M17" s="67" t="str">
        <f ca="1" t="shared" si="4"/>
        <v>2023 - WEEK 16</v>
      </c>
      <c r="N17" s="67" t="str">
        <f ca="1" t="shared" si="5"/>
        <v>2023 - MONTH 04</v>
      </c>
      <c r="O17" s="85">
        <f ca="1" t="shared" ref="O17:P17" si="26">IFERROR(AVERAGEIF(M:M,M17,$K:$K)," ")</f>
        <v>0.936153846153847</v>
      </c>
      <c r="P17" s="85">
        <f ca="1" t="shared" si="26"/>
        <v>0.920769230769231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16</v>
      </c>
      <c r="AG17" s="67" t="str">
        <f ca="1" t="shared" si="14"/>
        <v>2023 04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45033.6771994097</v>
      </c>
      <c r="B18" s="67" t="str">
        <f ca="1">INDIRECT(ADDRESS(2+QUOTIENT(ROW()-2,COUNTA('Form Responses 1'!$1:$1)-4),2,,TRUE,"Form Responses 1"))</f>
        <v>edy.kyd@gmail.com</v>
      </c>
      <c r="C18" s="67" t="str">
        <f ca="1">INDIRECT(ADDRESS(2+QUOTIENT(ROW()-2,COUNTA('Form Responses 1'!$1:$1)-4),3,,TRUE,"Form Responses 1"))</f>
        <v>Edi Karyadi</v>
      </c>
      <c r="D18" s="83">
        <f ca="1">INDIRECT(ADDRESS(2+QUOTIENT(ROW()-2,COUNTA('Form Responses 1'!$1:$1)-4),4,,TRUE,"Form Responses 1"))</f>
        <v>45033</v>
      </c>
      <c r="E18" s="84">
        <f ca="1" t="shared" si="0"/>
        <v>1</v>
      </c>
      <c r="F18" s="67" t="str">
        <f ca="1">IF(ISBLANK(A18)," ",INDIRECT(ADDRESS(1,5+MOD(ROW()-2,COUNTA('Form Responses 1'!$1:$1)-4),,TRUE,"Form Responses 1")))</f>
        <v>PONDOK INDAH - Lantai 1 [Pantry]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PONDOK INDAH - Lantai 1</v>
      </c>
      <c r="I18" s="85" t="str">
        <f ca="1" t="shared" si="7"/>
        <v>Pantry</v>
      </c>
      <c r="J18" s="85" t="str">
        <f ca="1" t="shared" si="2"/>
        <v>CLEANING SERVICE</v>
      </c>
      <c r="K18" s="85">
        <f ca="1" t="array" ref="K18">IFERROR(INDEX(MASTER!B:B,MATCH(G18,MASTER!A:A,0))/100," ")</f>
        <v>0.89</v>
      </c>
      <c r="L18" s="67">
        <f ca="1" t="shared" si="3"/>
        <v>16</v>
      </c>
      <c r="M18" s="67" t="str">
        <f ca="1" t="shared" si="4"/>
        <v>2023 - WEEK 16</v>
      </c>
      <c r="N18" s="67" t="str">
        <f ca="1" t="shared" si="5"/>
        <v>2023 - MONTH 04</v>
      </c>
      <c r="O18" s="85">
        <f ca="1" t="shared" ref="O18:P18" si="27">IFERROR(AVERAGEIF(M:M,M18,$K:$K)," ")</f>
        <v>0.936153846153847</v>
      </c>
      <c r="P18" s="85">
        <f ca="1" t="shared" si="27"/>
        <v>0.920769230769231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16</v>
      </c>
      <c r="AG18" s="67" t="str">
        <f ca="1" t="shared" si="14"/>
        <v>2023 04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45033.6771994097</v>
      </c>
      <c r="B19" s="67" t="str">
        <f ca="1">INDIRECT(ADDRESS(2+QUOTIENT(ROW()-2,COUNTA('Form Responses 1'!$1:$1)-4),2,,TRUE,"Form Responses 1"))</f>
        <v>edy.kyd@gmail.com</v>
      </c>
      <c r="C19" s="67" t="str">
        <f ca="1">INDIRECT(ADDRESS(2+QUOTIENT(ROW()-2,COUNTA('Form Responses 1'!$1:$1)-4),3,,TRUE,"Form Responses 1"))</f>
        <v>Edi Karyadi</v>
      </c>
      <c r="D19" s="83">
        <f ca="1">INDIRECT(ADDRESS(2+QUOTIENT(ROW()-2,COUNTA('Form Responses 1'!$1:$1)-4),4,,TRUE,"Form Responses 1"))</f>
        <v>45033</v>
      </c>
      <c r="E19" s="84">
        <f ca="1" t="shared" si="0"/>
        <v>1</v>
      </c>
      <c r="F19" s="67" t="str">
        <f ca="1">IF(ISBLANK(A19)," ",INDIRECT(ADDRESS(1,5+MOD(ROW()-2,COUNTA('Form Responses 1'!$1:$1)-4),,TRUE,"Form Responses 1")))</f>
        <v>PONDOK INDAH - Lantai 1 [Ruang keluarga]</v>
      </c>
      <c r="G19" s="67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PONDOK INDAH - Lantai 1</v>
      </c>
      <c r="I19" s="85" t="str">
        <f ca="1" t="shared" si="7"/>
        <v>Ruang keluarga</v>
      </c>
      <c r="J19" s="85" t="str">
        <f ca="1" t="shared" si="2"/>
        <v>CLEANING SERVICE</v>
      </c>
      <c r="K19" s="85">
        <f ca="1" t="array" ref="K19">IFERROR(INDEX(MASTER!B:B,MATCH(G19,MASTER!A:A,0))/100," ")</f>
        <v>0.95</v>
      </c>
      <c r="L19" s="67">
        <f ca="1" t="shared" si="3"/>
        <v>16</v>
      </c>
      <c r="M19" s="67" t="str">
        <f ca="1" t="shared" si="4"/>
        <v>2023 - WEEK 16</v>
      </c>
      <c r="N19" s="67" t="str">
        <f ca="1" t="shared" si="5"/>
        <v>2023 - MONTH 04</v>
      </c>
      <c r="O19" s="85">
        <f ca="1" t="shared" ref="O19:P19" si="28">IFERROR(AVERAGEIF(M:M,M19,$K:$K)," ")</f>
        <v>0.936153846153847</v>
      </c>
      <c r="P19" s="85">
        <f ca="1" t="shared" si="28"/>
        <v>0.920769230769231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16</v>
      </c>
      <c r="AG19" s="67" t="str">
        <f ca="1" t="shared" si="14"/>
        <v>2023 04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45033.6771994097</v>
      </c>
      <c r="B20" s="67" t="str">
        <f ca="1">INDIRECT(ADDRESS(2+QUOTIENT(ROW()-2,COUNTA('Form Responses 1'!$1:$1)-4),2,,TRUE,"Form Responses 1"))</f>
        <v>edy.kyd@gmail.com</v>
      </c>
      <c r="C20" s="67" t="str">
        <f ca="1">INDIRECT(ADDRESS(2+QUOTIENT(ROW()-2,COUNTA('Form Responses 1'!$1:$1)-4),3,,TRUE,"Form Responses 1"))</f>
        <v>Edi Karyadi</v>
      </c>
      <c r="D20" s="83">
        <f ca="1">INDIRECT(ADDRESS(2+QUOTIENT(ROW()-2,COUNTA('Form Responses 1'!$1:$1)-4),4,,TRUE,"Form Responses 1"))</f>
        <v>45033</v>
      </c>
      <c r="E20" s="84">
        <f ca="1" t="shared" si="0"/>
        <v>1</v>
      </c>
      <c r="F20" s="67" t="str">
        <f ca="1">IF(ISBLANK(A20)," ",INDIRECT(ADDRESS(1,5+MOD(ROW()-2,COUNTA('Form Responses 1'!$1:$1)-4),,TRUE,"Form Responses 1")))</f>
        <v>PONDOK INDAH - Lantai 1 [Ruang tidur anak 1]</v>
      </c>
      <c r="G20" s="67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PONDOK INDAH - Lantai 1</v>
      </c>
      <c r="I20" s="85" t="str">
        <f ca="1" t="shared" si="7"/>
        <v>Ruang tidur anak 1</v>
      </c>
      <c r="J20" s="85" t="str">
        <f ca="1" t="shared" si="2"/>
        <v>CLEANING SERVICE</v>
      </c>
      <c r="K20" s="85">
        <f ca="1" t="array" ref="K20">IFERROR(INDEX(MASTER!B:B,MATCH(G20,MASTER!A:A,0))/100," ")</f>
        <v>0.95</v>
      </c>
      <c r="L20" s="67">
        <f ca="1" t="shared" si="3"/>
        <v>16</v>
      </c>
      <c r="M20" s="67" t="str">
        <f ca="1" t="shared" si="4"/>
        <v>2023 - WEEK 16</v>
      </c>
      <c r="N20" s="67" t="str">
        <f ca="1" t="shared" si="5"/>
        <v>2023 - MONTH 04</v>
      </c>
      <c r="O20" s="85">
        <f ca="1" t="shared" ref="O20:P20" si="29">IFERROR(AVERAGEIF(M:M,M20,$K:$K)," ")</f>
        <v>0.936153846153847</v>
      </c>
      <c r="P20" s="85">
        <f ca="1" t="shared" si="29"/>
        <v>0.920769230769231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16</v>
      </c>
      <c r="AG20" s="67" t="str">
        <f ca="1" t="shared" si="14"/>
        <v>2023 04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45033.6771994097</v>
      </c>
      <c r="B21" s="67" t="str">
        <f ca="1">INDIRECT(ADDRESS(2+QUOTIENT(ROW()-2,COUNTA('Form Responses 1'!$1:$1)-4),2,,TRUE,"Form Responses 1"))</f>
        <v>edy.kyd@gmail.com</v>
      </c>
      <c r="C21" s="67" t="str">
        <f ca="1">INDIRECT(ADDRESS(2+QUOTIENT(ROW()-2,COUNTA('Form Responses 1'!$1:$1)-4),3,,TRUE,"Form Responses 1"))</f>
        <v>Edi Karyadi</v>
      </c>
      <c r="D21" s="83">
        <f ca="1">INDIRECT(ADDRESS(2+QUOTIENT(ROW()-2,COUNTA('Form Responses 1'!$1:$1)-4),4,,TRUE,"Form Responses 1"))</f>
        <v>45033</v>
      </c>
      <c r="E21" s="84">
        <f ca="1" t="shared" si="0"/>
        <v>1</v>
      </c>
      <c r="F21" s="67" t="str">
        <f ca="1">IF(ISBLANK(A21)," ",INDIRECT(ADDRESS(1,5+MOD(ROW()-2,COUNTA('Form Responses 1'!$1:$1)-4),,TRUE,"Form Responses 1")))</f>
        <v>PONDOK INDAH - Lantai 1 [Ruang tidur anak 2]</v>
      </c>
      <c r="G21" s="67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PONDOK INDAH - Lantai 1</v>
      </c>
      <c r="I21" s="85" t="str">
        <f ca="1" t="shared" si="7"/>
        <v>Ruang tidur anak 2</v>
      </c>
      <c r="J21" s="85" t="str">
        <f ca="1" t="shared" si="2"/>
        <v>CLEANING SERVICE</v>
      </c>
      <c r="K21" s="85">
        <f ca="1" t="array" ref="K21">IFERROR(INDEX(MASTER!B:B,MATCH(G21,MASTER!A:A,0))/100," ")</f>
        <v>0.95</v>
      </c>
      <c r="L21" s="67">
        <f ca="1" t="shared" si="3"/>
        <v>16</v>
      </c>
      <c r="M21" s="67" t="str">
        <f ca="1" t="shared" si="4"/>
        <v>2023 - WEEK 16</v>
      </c>
      <c r="N21" s="67" t="str">
        <f ca="1" t="shared" si="5"/>
        <v>2023 - MONTH 04</v>
      </c>
      <c r="O21" s="85">
        <f ca="1" t="shared" ref="O21:P21" si="30">IFERROR(AVERAGEIF(M:M,M21,$K:$K)," ")</f>
        <v>0.936153846153847</v>
      </c>
      <c r="P21" s="85">
        <f ca="1" t="shared" si="30"/>
        <v>0.920769230769231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16</v>
      </c>
      <c r="AG21" s="67" t="str">
        <f ca="1" t="shared" si="14"/>
        <v>2023 04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45033.6771994097</v>
      </c>
      <c r="B22" s="67" t="str">
        <f ca="1">INDIRECT(ADDRESS(2+QUOTIENT(ROW()-2,COUNTA('Form Responses 1'!$1:$1)-4),2,,TRUE,"Form Responses 1"))</f>
        <v>edy.kyd@gmail.com</v>
      </c>
      <c r="C22" s="67" t="str">
        <f ca="1">INDIRECT(ADDRESS(2+QUOTIENT(ROW()-2,COUNTA('Form Responses 1'!$1:$1)-4),3,,TRUE,"Form Responses 1"))</f>
        <v>Edi Karyadi</v>
      </c>
      <c r="D22" s="83">
        <f ca="1">INDIRECT(ADDRESS(2+QUOTIENT(ROW()-2,COUNTA('Form Responses 1'!$1:$1)-4),4,,TRUE,"Form Responses 1"))</f>
        <v>45033</v>
      </c>
      <c r="E22" s="84">
        <f ca="1" t="shared" si="0"/>
        <v>1</v>
      </c>
      <c r="F22" s="67" t="str">
        <f ca="1">IF(ISBLANK(A22)," ",INDIRECT(ADDRESS(1,5+MOD(ROW()-2,COUNTA('Form Responses 1'!$1:$1)-4),,TRUE,"Form Responses 1")))</f>
        <v>PONDOK INDAH - Outdoor Area [Halaman depan]</v>
      </c>
      <c r="G22" s="67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PONDOK INDAH - Outdoor Area</v>
      </c>
      <c r="I22" s="85" t="str">
        <f ca="1" t="shared" si="7"/>
        <v>Halaman depan</v>
      </c>
      <c r="J22" s="85" t="str">
        <f ca="1" t="shared" si="2"/>
        <v>CLEANING SERVICE</v>
      </c>
      <c r="K22" s="85">
        <f ca="1" t="array" ref="K22">IFERROR(INDEX(MASTER!B:B,MATCH(G22,MASTER!A:A,0))/100," ")</f>
        <v>0.95</v>
      </c>
      <c r="L22" s="67">
        <f ca="1" t="shared" si="3"/>
        <v>16</v>
      </c>
      <c r="M22" s="67" t="str">
        <f ca="1" t="shared" si="4"/>
        <v>2023 - WEEK 16</v>
      </c>
      <c r="N22" s="67" t="str">
        <f ca="1" t="shared" si="5"/>
        <v>2023 - MONTH 04</v>
      </c>
      <c r="O22" s="85">
        <f ca="1" t="shared" ref="O22:P22" si="31">IFERROR(AVERAGEIF(M:M,M22,$K:$K)," ")</f>
        <v>0.936153846153847</v>
      </c>
      <c r="P22" s="85">
        <f ca="1" t="shared" si="31"/>
        <v>0.920769230769231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16</v>
      </c>
      <c r="AG22" s="67" t="str">
        <f ca="1" t="shared" si="14"/>
        <v>2023 04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45033.6771994097</v>
      </c>
      <c r="B23" s="67" t="str">
        <f ca="1">INDIRECT(ADDRESS(2+QUOTIENT(ROW()-2,COUNTA('Form Responses 1'!$1:$1)-4),2,,TRUE,"Form Responses 1"))</f>
        <v>edy.kyd@gmail.com</v>
      </c>
      <c r="C23" s="67" t="str">
        <f ca="1">INDIRECT(ADDRESS(2+QUOTIENT(ROW()-2,COUNTA('Form Responses 1'!$1:$1)-4),3,,TRUE,"Form Responses 1"))</f>
        <v>Edi Karyadi</v>
      </c>
      <c r="D23" s="83">
        <f ca="1">INDIRECT(ADDRESS(2+QUOTIENT(ROW()-2,COUNTA('Form Responses 1'!$1:$1)-4),4,,TRUE,"Form Responses 1"))</f>
        <v>45033</v>
      </c>
      <c r="E23" s="84">
        <f ca="1" t="shared" si="0"/>
        <v>1</v>
      </c>
      <c r="F23" s="67" t="str">
        <f ca="1">IF(ISBLANK(A23)," ",INDIRECT(ADDRESS(1,5+MOD(ROW()-2,COUNTA('Form Responses 1'!$1:$1)-4),,TRUE,"Form Responses 1")))</f>
        <v>PONDOK INDAH - Outdoor Area [Halaman samping teras]</v>
      </c>
      <c r="G23" s="67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PONDOK INDAH - Outdoor Area</v>
      </c>
      <c r="I23" s="85" t="str">
        <f ca="1" t="shared" si="7"/>
        <v>Halaman samping teras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67">
        <f ca="1" t="shared" si="3"/>
        <v>16</v>
      </c>
      <c r="M23" s="67" t="str">
        <f ca="1" t="shared" si="4"/>
        <v>2023 - WEEK 16</v>
      </c>
      <c r="N23" s="67" t="str">
        <f ca="1" t="shared" si="5"/>
        <v>2023 - MONTH 04</v>
      </c>
      <c r="O23" s="85">
        <f ca="1" t="shared" ref="O23:P23" si="32">IFERROR(AVERAGEIF(M:M,M23,$K:$K)," ")</f>
        <v>0.936153846153847</v>
      </c>
      <c r="P23" s="85">
        <f ca="1" t="shared" si="32"/>
        <v>0.920769230769231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16</v>
      </c>
      <c r="AG23" s="67" t="str">
        <f ca="1" t="shared" si="14"/>
        <v>2023 04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45033.6771994097</v>
      </c>
      <c r="B24" s="67" t="str">
        <f ca="1">INDIRECT(ADDRESS(2+QUOTIENT(ROW()-2,COUNTA('Form Responses 1'!$1:$1)-4),2,,TRUE,"Form Responses 1"))</f>
        <v>edy.kyd@gmail.com</v>
      </c>
      <c r="C24" s="67" t="str">
        <f ca="1">INDIRECT(ADDRESS(2+QUOTIENT(ROW()-2,COUNTA('Form Responses 1'!$1:$1)-4),3,,TRUE,"Form Responses 1"))</f>
        <v>Edi Karyadi</v>
      </c>
      <c r="D24" s="83">
        <f ca="1">INDIRECT(ADDRESS(2+QUOTIENT(ROW()-2,COUNTA('Form Responses 1'!$1:$1)-4),4,,TRUE,"Form Responses 1"))</f>
        <v>45033</v>
      </c>
      <c r="E24" s="84">
        <f ca="1" t="shared" si="0"/>
        <v>1</v>
      </c>
      <c r="F24" s="67" t="str">
        <f ca="1">IF(ISBLANK(A24)," ",INDIRECT(ADDRESS(1,5+MOD(ROW()-2,COUNTA('Form Responses 1'!$1:$1)-4),,TRUE,"Form Responses 1")))</f>
        <v>PONDOK INDAH - Outdoor Area [Garasi mobil]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PONDOK INDAH - Outdoor Area</v>
      </c>
      <c r="I24" s="85" t="str">
        <f ca="1" t="shared" si="7"/>
        <v>Garasi mobil</v>
      </c>
      <c r="J24" s="85" t="str">
        <f ca="1" t="shared" si="2"/>
        <v>CLEANING SERVICE</v>
      </c>
      <c r="K24" s="85">
        <f ca="1" t="array" ref="K24">IFERROR(INDEX(MASTER!B:B,MATCH(G24,MASTER!A:A,0))/100," ")</f>
        <v>0.89</v>
      </c>
      <c r="L24" s="67">
        <f ca="1" t="shared" si="3"/>
        <v>16</v>
      </c>
      <c r="M24" s="67" t="str">
        <f ca="1" t="shared" si="4"/>
        <v>2023 - WEEK 16</v>
      </c>
      <c r="N24" s="67" t="str">
        <f ca="1" t="shared" si="5"/>
        <v>2023 - MONTH 04</v>
      </c>
      <c r="O24" s="85">
        <f ca="1" t="shared" ref="O24:P24" si="33">IFERROR(AVERAGEIF(M:M,M24,$K:$K)," ")</f>
        <v>0.936153846153847</v>
      </c>
      <c r="P24" s="85">
        <f ca="1" t="shared" si="33"/>
        <v>0.920769230769231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16</v>
      </c>
      <c r="AG24" s="67" t="str">
        <f ca="1" t="shared" si="14"/>
        <v>2023 04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45033.6771994097</v>
      </c>
      <c r="B25" s="67" t="str">
        <f ca="1">INDIRECT(ADDRESS(2+QUOTIENT(ROW()-2,COUNTA('Form Responses 1'!$1:$1)-4),2,,TRUE,"Form Responses 1"))</f>
        <v>edy.kyd@gmail.com</v>
      </c>
      <c r="C25" s="67" t="str">
        <f ca="1">INDIRECT(ADDRESS(2+QUOTIENT(ROW()-2,COUNTA('Form Responses 1'!$1:$1)-4),3,,TRUE,"Form Responses 1"))</f>
        <v>Edi Karyadi</v>
      </c>
      <c r="D25" s="83">
        <f ca="1">INDIRECT(ADDRESS(2+QUOTIENT(ROW()-2,COUNTA('Form Responses 1'!$1:$1)-4),4,,TRUE,"Form Responses 1"))</f>
        <v>45033</v>
      </c>
      <c r="E25" s="84">
        <f ca="1" t="shared" si="0"/>
        <v>1</v>
      </c>
      <c r="F25" s="67" t="str">
        <f ca="1">IF(ISBLANK(A25)," ",INDIRECT(ADDRESS(1,5+MOD(ROW()-2,COUNTA('Form Responses 1'!$1:$1)-4),,TRUE,"Form Responses 1")))</f>
        <v>PONDOK INDAH - Outdoor Area [tempat wudhu]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5" t="str">
        <f ca="1" t="shared" si="1"/>
        <v>PONDOK INDAH - Outdoor Area</v>
      </c>
      <c r="I25" s="85" t="str">
        <f ca="1" t="shared" si="7"/>
        <v>tempat wudhu</v>
      </c>
      <c r="J25" s="85" t="str">
        <f ca="1" t="shared" si="2"/>
        <v>CLEANING SERVICE</v>
      </c>
      <c r="K25" s="85">
        <f ca="1" t="array" ref="K25">IFERROR(INDEX(MASTER!B:B,MATCH(G25,MASTER!A:A,0))/100," ")</f>
        <v>0.89</v>
      </c>
      <c r="L25" s="67">
        <f ca="1" t="shared" si="3"/>
        <v>16</v>
      </c>
      <c r="M25" s="67" t="str">
        <f ca="1" t="shared" si="4"/>
        <v>2023 - WEEK 16</v>
      </c>
      <c r="N25" s="67" t="str">
        <f ca="1" t="shared" si="5"/>
        <v>2023 - MONTH 04</v>
      </c>
      <c r="O25" s="85">
        <f ca="1" t="shared" ref="O25:P25" si="34">IFERROR(AVERAGEIF(M:M,M25,$K:$K)," ")</f>
        <v>0.936153846153847</v>
      </c>
      <c r="P25" s="85">
        <f ca="1" t="shared" si="34"/>
        <v>0.920769230769231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16</v>
      </c>
      <c r="AG25" s="67" t="str">
        <f ca="1" t="shared" si="14"/>
        <v>2023 04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45033.6771994097</v>
      </c>
      <c r="B26" s="67" t="str">
        <f ca="1">INDIRECT(ADDRESS(2+QUOTIENT(ROW()-2,COUNTA('Form Responses 1'!$1:$1)-4),2,,TRUE,"Form Responses 1"))</f>
        <v>edy.kyd@gmail.com</v>
      </c>
      <c r="C26" s="67" t="str">
        <f ca="1">INDIRECT(ADDRESS(2+QUOTIENT(ROW()-2,COUNTA('Form Responses 1'!$1:$1)-4),3,,TRUE,"Form Responses 1"))</f>
        <v>Edi Karyadi</v>
      </c>
      <c r="D26" s="83">
        <f ca="1">INDIRECT(ADDRESS(2+QUOTIENT(ROW()-2,COUNTA('Form Responses 1'!$1:$1)-4),4,,TRUE,"Form Responses 1"))</f>
        <v>45033</v>
      </c>
      <c r="E26" s="84">
        <f ca="1" t="shared" si="0"/>
        <v>1</v>
      </c>
      <c r="F26" s="67" t="str">
        <f ca="1">IF(ISBLANK(A26)," ",INDIRECT(ADDRESS(1,5+MOD(ROW()-2,COUNTA('Form Responses 1'!$1:$1)-4),,TRUE,"Form Responses 1")))</f>
        <v>PONDOK INDAH - Outdoor Area [Ruang pembantu]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5" t="str">
        <f ca="1" t="shared" si="1"/>
        <v>PONDOK INDAH - Outdoor Area</v>
      </c>
      <c r="I26" s="85" t="str">
        <f ca="1" t="shared" si="7"/>
        <v>Ruang pembantu</v>
      </c>
      <c r="J26" s="85" t="str">
        <f ca="1" t="shared" si="2"/>
        <v>CLEANING SERVICE</v>
      </c>
      <c r="K26" s="85">
        <f ca="1" t="array" ref="K26">IFERROR(INDEX(MASTER!B:B,MATCH(G26,MASTER!A:A,0))/100," ")</f>
        <v>0.89</v>
      </c>
      <c r="L26" s="67">
        <f ca="1" t="shared" si="3"/>
        <v>16</v>
      </c>
      <c r="M26" s="67" t="str">
        <f ca="1" t="shared" si="4"/>
        <v>2023 - WEEK 16</v>
      </c>
      <c r="N26" s="67" t="str">
        <f ca="1" t="shared" si="5"/>
        <v>2023 - MONTH 04</v>
      </c>
      <c r="O26" s="85">
        <f ca="1" t="shared" ref="O26:P26" si="35">IFERROR(AVERAGEIF(M:M,M26,$K:$K)," ")</f>
        <v>0.936153846153847</v>
      </c>
      <c r="P26" s="85">
        <f ca="1" t="shared" si="35"/>
        <v>0.920769230769231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16</v>
      </c>
      <c r="AG26" s="67" t="str">
        <f ca="1" t="shared" si="14"/>
        <v>2023 04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45033.6771994097</v>
      </c>
      <c r="B27" s="67" t="str">
        <f ca="1">INDIRECT(ADDRESS(2+QUOTIENT(ROW()-2,COUNTA('Form Responses 1'!$1:$1)-4),2,,TRUE,"Form Responses 1"))</f>
        <v>edy.kyd@gmail.com</v>
      </c>
      <c r="C27" s="67" t="str">
        <f ca="1">INDIRECT(ADDRESS(2+QUOTIENT(ROW()-2,COUNTA('Form Responses 1'!$1:$1)-4),3,,TRUE,"Form Responses 1"))</f>
        <v>Edi Karyadi</v>
      </c>
      <c r="D27" s="83">
        <f ca="1">INDIRECT(ADDRESS(2+QUOTIENT(ROW()-2,COUNTA('Form Responses 1'!$1:$1)-4),4,,TRUE,"Form Responses 1"))</f>
        <v>45033</v>
      </c>
      <c r="E27" s="84">
        <f ca="1" t="shared" si="0"/>
        <v>1</v>
      </c>
      <c r="F27" s="67" t="str">
        <f ca="1">IF(ISBLANK(A27)," ",INDIRECT(ADDRESS(1,5+MOD(ROW()-2,COUNTA('Form Responses 1'!$1:$1)-4),,TRUE,"Form Responses 1")))</f>
        <v>PONDOK INDAH - Outdoor Area [Gudang]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5" t="str">
        <f ca="1" t="shared" si="1"/>
        <v>PONDOK INDAH - Outdoor Area</v>
      </c>
      <c r="I27" s="85" t="str">
        <f ca="1" t="shared" si="7"/>
        <v>Gudang</v>
      </c>
      <c r="J27" s="85" t="str">
        <f ca="1" t="shared" si="2"/>
        <v>CLEANING SERVICE</v>
      </c>
      <c r="K27" s="85">
        <f ca="1" t="array" ref="K27">IFERROR(INDEX(MASTER!B:B,MATCH(G27,MASTER!A:A,0))/100," ")</f>
        <v>0.89</v>
      </c>
      <c r="L27" s="67">
        <f ca="1" t="shared" si="3"/>
        <v>16</v>
      </c>
      <c r="M27" s="67" t="str">
        <f ca="1" t="shared" si="4"/>
        <v>2023 - WEEK 16</v>
      </c>
      <c r="N27" s="67" t="str">
        <f ca="1" t="shared" si="5"/>
        <v>2023 - MONTH 04</v>
      </c>
      <c r="O27" s="85">
        <f ca="1" t="shared" ref="O27:P27" si="36">IFERROR(AVERAGEIF(M:M,M27,$K:$K)," ")</f>
        <v>0.936153846153847</v>
      </c>
      <c r="P27" s="85">
        <f ca="1" t="shared" si="36"/>
        <v>0.920769230769231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16</v>
      </c>
      <c r="AG27" s="67" t="str">
        <f ca="1" t="shared" si="14"/>
        <v>2023 04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45034.7908421991</v>
      </c>
      <c r="B28" s="67" t="str">
        <f ca="1">INDIRECT(ADDRESS(2+QUOTIENT(ROW()-2,COUNTA('Form Responses 1'!$1:$1)-4),2,,TRUE,"Form Responses 1"))</f>
        <v>barn002@brin.go.id</v>
      </c>
      <c r="C28" s="67" t="str">
        <f ca="1">INDIRECT(ADDRESS(2+QUOTIENT(ROW()-2,COUNTA('Form Responses 1'!$1:$1)-4),3,,TRUE,"Form Responses 1"))</f>
        <v>Barnas</v>
      </c>
      <c r="D28" s="83">
        <f ca="1">INDIRECT(ADDRESS(2+QUOTIENT(ROW()-2,COUNTA('Form Responses 1'!$1:$1)-4),4,,TRUE,"Form Responses 1"))</f>
        <v>44972</v>
      </c>
      <c r="E28" s="84">
        <f ca="1" t="shared" si="0"/>
        <v>3</v>
      </c>
      <c r="F28" s="67" t="str">
        <f ca="1">IF(ISBLANK(A28)," ",INDIRECT(ADDRESS(1,5+MOD(ROW()-2,COUNTA('Form Responses 1'!$1:$1)-4),,TRUE,"Form Responses 1")))</f>
        <v>Security [PERMATA HIJAU - Security Functions]</v>
      </c>
      <c r="G28" s="67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Security</v>
      </c>
      <c r="I28" s="85" t="str">
        <f ca="1" t="shared" si="7"/>
        <v>PERMATA HIJAU - Security Functions</v>
      </c>
      <c r="J28" s="85" t="str">
        <f ca="1" t="shared" si="2"/>
        <v>SECURITY SERVICE</v>
      </c>
      <c r="K28" s="85">
        <f ca="1" t="array" ref="K28">IFERROR(INDEX(MASTER!B:B,MATCH(G28,MASTER!A:A,0))/100," ")</f>
        <v>0.95</v>
      </c>
      <c r="L28" s="67">
        <f ca="1" t="shared" si="3"/>
        <v>7</v>
      </c>
      <c r="M28" s="67" t="str">
        <f ca="1" t="shared" si="4"/>
        <v>2023 - WEEK 07</v>
      </c>
      <c r="N28" s="67" t="str">
        <f ca="1" t="shared" si="5"/>
        <v>2023 - MONTH 02</v>
      </c>
      <c r="O28" s="85">
        <f ca="1" t="shared" ref="O28:P28" si="37">IFERROR(AVERAGEIF(M:M,M28,$K:$K)," ")</f>
        <v>0.95</v>
      </c>
      <c r="P28" s="85">
        <f ca="1" t="shared" si="37"/>
        <v>0.945384615384616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7</v>
      </c>
      <c r="AG28" s="67" t="str">
        <f ca="1" t="shared" si="14"/>
        <v>2023 02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45034.7908421991</v>
      </c>
      <c r="B29" s="67" t="str">
        <f ca="1">INDIRECT(ADDRESS(2+QUOTIENT(ROW()-2,COUNTA('Form Responses 1'!$1:$1)-4),2,,TRUE,"Form Responses 1"))</f>
        <v>barn002@brin.go.id</v>
      </c>
      <c r="C29" s="67" t="str">
        <f ca="1">INDIRECT(ADDRESS(2+QUOTIENT(ROW()-2,COUNTA('Form Responses 1'!$1:$1)-4),3,,TRUE,"Form Responses 1"))</f>
        <v>Barnas</v>
      </c>
      <c r="D29" s="83">
        <f ca="1">INDIRECT(ADDRESS(2+QUOTIENT(ROW()-2,COUNTA('Form Responses 1'!$1:$1)-4),4,,TRUE,"Form Responses 1"))</f>
        <v>44972</v>
      </c>
      <c r="E29" s="84">
        <f ca="1" t="shared" si="0"/>
        <v>3</v>
      </c>
      <c r="F29" s="67" t="str">
        <f ca="1">IF(ISBLANK(A29)," ",INDIRECT(ADDRESS(1,5+MOD(ROW()-2,COUNTA('Form Responses 1'!$1:$1)-4),,TRUE,"Form Responses 1")))</f>
        <v>Security [ PONDOK INDAH - Security Functions]</v>
      </c>
      <c r="G29" s="67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Security</v>
      </c>
      <c r="I29" s="85" t="str">
        <f ca="1" t="shared" si="7"/>
        <v> PONDOK INDAH - Security Functions</v>
      </c>
      <c r="J29" s="85" t="str">
        <f ca="1" t="shared" si="2"/>
        <v>SECURITY SERVICE</v>
      </c>
      <c r="K29" s="85">
        <f ca="1" t="array" ref="K29">IFERROR(INDEX(MASTER!B:B,MATCH(G29,MASTER!A:A,0))/100," ")</f>
        <v>0.95</v>
      </c>
      <c r="L29" s="67">
        <f ca="1" t="shared" si="3"/>
        <v>7</v>
      </c>
      <c r="M29" s="67" t="str">
        <f ca="1" t="shared" si="4"/>
        <v>2023 - WEEK 07</v>
      </c>
      <c r="N29" s="67" t="str">
        <f ca="1" t="shared" si="5"/>
        <v>2023 - MONTH 02</v>
      </c>
      <c r="O29" s="85">
        <f ca="1" t="shared" ref="O29:P29" si="38">IFERROR(AVERAGEIF(M:M,M29,$K:$K)," ")</f>
        <v>0.95</v>
      </c>
      <c r="P29" s="85">
        <f ca="1" t="shared" si="38"/>
        <v>0.945384615384616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7</v>
      </c>
      <c r="AG29" s="67" t="str">
        <f ca="1" t="shared" si="14"/>
        <v>2023 02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45034.7908421991</v>
      </c>
      <c r="B30" s="67" t="str">
        <f ca="1">INDIRECT(ADDRESS(2+QUOTIENT(ROW()-2,COUNTA('Form Responses 1'!$1:$1)-4),2,,TRUE,"Form Responses 1"))</f>
        <v>barn002@brin.go.id</v>
      </c>
      <c r="C30" s="67" t="str">
        <f ca="1">INDIRECT(ADDRESS(2+QUOTIENT(ROW()-2,COUNTA('Form Responses 1'!$1:$1)-4),3,,TRUE,"Form Responses 1"))</f>
        <v>Barnas</v>
      </c>
      <c r="D30" s="83">
        <f ca="1">INDIRECT(ADDRESS(2+QUOTIENT(ROW()-2,COUNTA('Form Responses 1'!$1:$1)-4),4,,TRUE,"Form Responses 1"))</f>
        <v>44972</v>
      </c>
      <c r="E30" s="84">
        <f ca="1" t="shared" si="0"/>
        <v>3</v>
      </c>
      <c r="F30" s="67" t="str">
        <f ca="1">IF(ISBLANK(A30)," ",INDIRECT(ADDRESS(1,5+MOD(ROW()-2,COUNTA('Form Responses 1'!$1:$1)-4),,TRUE,"Form Responses 1")))</f>
        <v>PERMATA HIJAU - Lantai 1 [Ruang tamu Depan]</v>
      </c>
      <c r="G30" s="67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PERMATA HIJAU - Lantai 1</v>
      </c>
      <c r="I30" s="85" t="str">
        <f ca="1" t="shared" si="7"/>
        <v>Ruang tamu Depan</v>
      </c>
      <c r="J30" s="85" t="str">
        <f ca="1" t="shared" si="2"/>
        <v>CLEANING SERVICE</v>
      </c>
      <c r="K30" s="85">
        <f ca="1" t="array" ref="K30">IFERROR(INDEX(MASTER!B:B,MATCH(G30,MASTER!A:A,0))/100," ")</f>
        <v>0.95</v>
      </c>
      <c r="L30" s="67">
        <f ca="1" t="shared" si="3"/>
        <v>7</v>
      </c>
      <c r="M30" s="67" t="str">
        <f ca="1" t="shared" si="4"/>
        <v>2023 - WEEK 07</v>
      </c>
      <c r="N30" s="67" t="str">
        <f ca="1" t="shared" si="5"/>
        <v>2023 - MONTH 02</v>
      </c>
      <c r="O30" s="85">
        <f ca="1" t="shared" ref="O30:P30" si="39">IFERROR(AVERAGEIF(M:M,M30,$K:$K)," ")</f>
        <v>0.95</v>
      </c>
      <c r="P30" s="85">
        <f ca="1" t="shared" si="39"/>
        <v>0.945384615384616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7</v>
      </c>
      <c r="AG30" s="67" t="str">
        <f ca="1" t="shared" si="14"/>
        <v>2023 02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45034.7908421991</v>
      </c>
      <c r="B31" s="67" t="str">
        <f ca="1">INDIRECT(ADDRESS(2+QUOTIENT(ROW()-2,COUNTA('Form Responses 1'!$1:$1)-4),2,,TRUE,"Form Responses 1"))</f>
        <v>barn002@brin.go.id</v>
      </c>
      <c r="C31" s="67" t="str">
        <f ca="1">INDIRECT(ADDRESS(2+QUOTIENT(ROW()-2,COUNTA('Form Responses 1'!$1:$1)-4),3,,TRUE,"Form Responses 1"))</f>
        <v>Barnas</v>
      </c>
      <c r="D31" s="83">
        <f ca="1">INDIRECT(ADDRESS(2+QUOTIENT(ROW()-2,COUNTA('Form Responses 1'!$1:$1)-4),4,,TRUE,"Form Responses 1"))</f>
        <v>44972</v>
      </c>
      <c r="E31" s="84">
        <f ca="1" t="shared" si="0"/>
        <v>3</v>
      </c>
      <c r="F31" s="67" t="str">
        <f ca="1">IF(ISBLANK(A31)," ",INDIRECT(ADDRESS(1,5+MOD(ROW()-2,COUNTA('Form Responses 1'!$1:$1)-4),,TRUE,"Form Responses 1")))</f>
        <v>PERMATA HIJAU - Lantai 1 [Ruang tidur Utama ]</v>
      </c>
      <c r="G31" s="67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PERMATA HIJAU - Lantai 1</v>
      </c>
      <c r="I31" s="85" t="str">
        <f ca="1" t="shared" si="7"/>
        <v>Ruang tidur Utama </v>
      </c>
      <c r="J31" s="85" t="str">
        <f ca="1" t="shared" si="2"/>
        <v>CLEANING SERVICE</v>
      </c>
      <c r="K31" s="85">
        <f ca="1" t="array" ref="K31">IFERROR(INDEX(MASTER!B:B,MATCH(G31,MASTER!A:A,0))/100," ")</f>
        <v>0.95</v>
      </c>
      <c r="L31" s="67">
        <f ca="1" t="shared" si="3"/>
        <v>7</v>
      </c>
      <c r="M31" s="67" t="str">
        <f ca="1" t="shared" si="4"/>
        <v>2023 - WEEK 07</v>
      </c>
      <c r="N31" s="67" t="str">
        <f ca="1" t="shared" si="5"/>
        <v>2023 - MONTH 02</v>
      </c>
      <c r="O31" s="85">
        <f ca="1" t="shared" ref="O31:P31" si="40">IFERROR(AVERAGEIF(M:M,M31,$K:$K)," ")</f>
        <v>0.95</v>
      </c>
      <c r="P31" s="85">
        <f ca="1" t="shared" si="40"/>
        <v>0.945384615384616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7</v>
      </c>
      <c r="AG31" s="67" t="str">
        <f ca="1" t="shared" si="14"/>
        <v>2023 02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45034.7908421991</v>
      </c>
      <c r="B32" s="67" t="str">
        <f ca="1">INDIRECT(ADDRESS(2+QUOTIENT(ROW()-2,COUNTA('Form Responses 1'!$1:$1)-4),2,,TRUE,"Form Responses 1"))</f>
        <v>barn002@brin.go.id</v>
      </c>
      <c r="C32" s="67" t="str">
        <f ca="1">INDIRECT(ADDRESS(2+QUOTIENT(ROW()-2,COUNTA('Form Responses 1'!$1:$1)-4),3,,TRUE,"Form Responses 1"))</f>
        <v>Barnas</v>
      </c>
      <c r="D32" s="83">
        <f ca="1">INDIRECT(ADDRESS(2+QUOTIENT(ROW()-2,COUNTA('Form Responses 1'!$1:$1)-4),4,,TRUE,"Form Responses 1"))</f>
        <v>44972</v>
      </c>
      <c r="E32" s="84">
        <f ca="1" t="shared" si="0"/>
        <v>3</v>
      </c>
      <c r="F32" s="67" t="str">
        <f ca="1">IF(ISBLANK(A32)," ",INDIRECT(ADDRESS(1,5+MOD(ROW()-2,COUNTA('Form Responses 1'!$1:$1)-4),,TRUE,"Form Responses 1")))</f>
        <v>PERMATA HIJAU - Lantai 1 [Pantry]</v>
      </c>
      <c r="G32" s="67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PERMATA HIJAU - Lantai 1</v>
      </c>
      <c r="I32" s="85" t="str">
        <f ca="1" t="shared" si="7"/>
        <v>Pantry</v>
      </c>
      <c r="J32" s="85" t="str">
        <f ca="1" t="shared" si="2"/>
        <v>CLEANING SERVICE</v>
      </c>
      <c r="K32" s="85">
        <f ca="1" t="array" ref="K32">IFERROR(INDEX(MASTER!B:B,MATCH(G32,MASTER!A:A,0))/100," ")</f>
        <v>0.95</v>
      </c>
      <c r="L32" s="67">
        <f ca="1" t="shared" si="3"/>
        <v>7</v>
      </c>
      <c r="M32" s="67" t="str">
        <f ca="1" t="shared" si="4"/>
        <v>2023 - WEEK 07</v>
      </c>
      <c r="N32" s="67" t="str">
        <f ca="1" t="shared" si="5"/>
        <v>2023 - MONTH 02</v>
      </c>
      <c r="O32" s="85">
        <f ca="1" t="shared" ref="O32:P32" si="41">IFERROR(AVERAGEIF(M:M,M32,$K:$K)," ")</f>
        <v>0.95</v>
      </c>
      <c r="P32" s="85">
        <f ca="1" t="shared" si="41"/>
        <v>0.945384615384616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7</v>
      </c>
      <c r="AG32" s="67" t="str">
        <f ca="1" t="shared" si="14"/>
        <v>2023 02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45034.7908421991</v>
      </c>
      <c r="B33" s="67" t="str">
        <f ca="1">INDIRECT(ADDRESS(2+QUOTIENT(ROW()-2,COUNTA('Form Responses 1'!$1:$1)-4),2,,TRUE,"Form Responses 1"))</f>
        <v>barn002@brin.go.id</v>
      </c>
      <c r="C33" s="67" t="str">
        <f ca="1">INDIRECT(ADDRESS(2+QUOTIENT(ROW()-2,COUNTA('Form Responses 1'!$1:$1)-4),3,,TRUE,"Form Responses 1"))</f>
        <v>Barnas</v>
      </c>
      <c r="D33" s="83">
        <f ca="1">INDIRECT(ADDRESS(2+QUOTIENT(ROW()-2,COUNTA('Form Responses 1'!$1:$1)-4),4,,TRUE,"Form Responses 1"))</f>
        <v>44972</v>
      </c>
      <c r="E33" s="84">
        <f ca="1" t="shared" si="0"/>
        <v>3</v>
      </c>
      <c r="F33" s="67" t="str">
        <f ca="1">IF(ISBLANK(A33)," ",INDIRECT(ADDRESS(1,5+MOD(ROW()-2,COUNTA('Form Responses 1'!$1:$1)-4),,TRUE,"Form Responses 1")))</f>
        <v>PERMATA HIJAU - Lantai 1 [Ruang keluarga]</v>
      </c>
      <c r="G33" s="67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PERMATA HIJAU - Lantai 1</v>
      </c>
      <c r="I33" s="85" t="str">
        <f ca="1" t="shared" si="7"/>
        <v>Ruang keluarga</v>
      </c>
      <c r="J33" s="85" t="str">
        <f ca="1" t="shared" si="2"/>
        <v>CLEANING SERVICE</v>
      </c>
      <c r="K33" s="85">
        <f ca="1" t="array" ref="K33">IFERROR(INDEX(MASTER!B:B,MATCH(G33,MASTER!A:A,0))/100," ")</f>
        <v>0.95</v>
      </c>
      <c r="L33" s="67">
        <f ca="1" t="shared" si="3"/>
        <v>7</v>
      </c>
      <c r="M33" s="67" t="str">
        <f ca="1" t="shared" si="4"/>
        <v>2023 - WEEK 07</v>
      </c>
      <c r="N33" s="67" t="str">
        <f ca="1" t="shared" si="5"/>
        <v>2023 - MONTH 02</v>
      </c>
      <c r="O33" s="85">
        <f ca="1" t="shared" ref="O33:P33" si="42">IFERROR(AVERAGEIF(M:M,M33,$K:$K)," ")</f>
        <v>0.95</v>
      </c>
      <c r="P33" s="85">
        <f ca="1" t="shared" si="42"/>
        <v>0.945384615384616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7</v>
      </c>
      <c r="AG33" s="67" t="str">
        <f ca="1" t="shared" si="14"/>
        <v>2023 02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45034.7908421991</v>
      </c>
      <c r="B34" s="67" t="str">
        <f ca="1">INDIRECT(ADDRESS(2+QUOTIENT(ROW()-2,COUNTA('Form Responses 1'!$1:$1)-4),2,,TRUE,"Form Responses 1"))</f>
        <v>barn002@brin.go.id</v>
      </c>
      <c r="C34" s="67" t="str">
        <f ca="1">INDIRECT(ADDRESS(2+QUOTIENT(ROW()-2,COUNTA('Form Responses 1'!$1:$1)-4),3,,TRUE,"Form Responses 1"))</f>
        <v>Barnas</v>
      </c>
      <c r="D34" s="83">
        <f ca="1">INDIRECT(ADDRESS(2+QUOTIENT(ROW()-2,COUNTA('Form Responses 1'!$1:$1)-4),4,,TRUE,"Form Responses 1"))</f>
        <v>44972</v>
      </c>
      <c r="E34" s="84">
        <f ca="1" t="shared" si="0"/>
        <v>3</v>
      </c>
      <c r="F34" s="67" t="str">
        <f ca="1">IF(ISBLANK(A34)," ",INDIRECT(ADDRESS(1,5+MOD(ROW()-2,COUNTA('Form Responses 1'!$1:$1)-4),,TRUE,"Form Responses 1")))</f>
        <v>PERMATA HIJAU - Lantai 1 [Ruang tidur anak 1]</v>
      </c>
      <c r="G34" s="67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PERMATA HIJAU - Lantai 1</v>
      </c>
      <c r="I34" s="85" t="str">
        <f ca="1" t="shared" si="7"/>
        <v>Ruang tidur anak 1</v>
      </c>
      <c r="J34" s="85" t="str">
        <f ca="1" t="shared" si="2"/>
        <v>CLEANING SERVICE</v>
      </c>
      <c r="K34" s="85">
        <f ca="1" t="array" ref="K34">IFERROR(INDEX(MASTER!B:B,MATCH(G34,MASTER!A:A,0))/100," ")</f>
        <v>0.95</v>
      </c>
      <c r="L34" s="67">
        <f ca="1" t="shared" si="3"/>
        <v>7</v>
      </c>
      <c r="M34" s="67" t="str">
        <f ca="1" t="shared" si="4"/>
        <v>2023 - WEEK 07</v>
      </c>
      <c r="N34" s="67" t="str">
        <f ca="1" t="shared" si="5"/>
        <v>2023 - MONTH 02</v>
      </c>
      <c r="O34" s="85">
        <f ca="1" t="shared" ref="O34:P34" si="43">IFERROR(AVERAGEIF(M:M,M34,$K:$K)," ")</f>
        <v>0.95</v>
      </c>
      <c r="P34" s="85">
        <f ca="1" t="shared" si="43"/>
        <v>0.945384615384616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7</v>
      </c>
      <c r="AG34" s="67" t="str">
        <f ca="1" t="shared" si="14"/>
        <v>2023 02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45034.7908421991</v>
      </c>
      <c r="B35" s="67" t="str">
        <f ca="1">INDIRECT(ADDRESS(2+QUOTIENT(ROW()-2,COUNTA('Form Responses 1'!$1:$1)-4),2,,TRUE,"Form Responses 1"))</f>
        <v>barn002@brin.go.id</v>
      </c>
      <c r="C35" s="67" t="str">
        <f ca="1">INDIRECT(ADDRESS(2+QUOTIENT(ROW()-2,COUNTA('Form Responses 1'!$1:$1)-4),3,,TRUE,"Form Responses 1"))</f>
        <v>Barnas</v>
      </c>
      <c r="D35" s="83">
        <f ca="1">INDIRECT(ADDRESS(2+QUOTIENT(ROW()-2,COUNTA('Form Responses 1'!$1:$1)-4),4,,TRUE,"Form Responses 1"))</f>
        <v>44972</v>
      </c>
      <c r="E35" s="84">
        <f ca="1" t="shared" si="0"/>
        <v>3</v>
      </c>
      <c r="F35" s="67" t="str">
        <f ca="1">IF(ISBLANK(A35)," ",INDIRECT(ADDRESS(1,5+MOD(ROW()-2,COUNTA('Form Responses 1'!$1:$1)-4),,TRUE,"Form Responses 1")))</f>
        <v>PERMATA HIJAU - Lantai 1 [Ruang tidur anak 2]</v>
      </c>
      <c r="G35" s="67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PERMATA HIJAU - Lantai 1</v>
      </c>
      <c r="I35" s="85" t="str">
        <f ca="1" t="shared" si="7"/>
        <v>Ruang tidur anak 2</v>
      </c>
      <c r="J35" s="85" t="str">
        <f ca="1" t="shared" si="2"/>
        <v>CLEANING SERVICE</v>
      </c>
      <c r="K35" s="85">
        <f ca="1" t="array" ref="K35">IFERROR(INDEX(MASTER!B:B,MATCH(G35,MASTER!A:A,0))/100," ")</f>
        <v>0.95</v>
      </c>
      <c r="L35" s="67">
        <f ca="1" t="shared" si="3"/>
        <v>7</v>
      </c>
      <c r="M35" s="67" t="str">
        <f ca="1" t="shared" si="4"/>
        <v>2023 - WEEK 07</v>
      </c>
      <c r="N35" s="67" t="str">
        <f ca="1" t="shared" si="5"/>
        <v>2023 - MONTH 02</v>
      </c>
      <c r="O35" s="85">
        <f ca="1" t="shared" ref="O35:P35" si="44">IFERROR(AVERAGEIF(M:M,M35,$K:$K)," ")</f>
        <v>0.95</v>
      </c>
      <c r="P35" s="85">
        <f ca="1" t="shared" si="44"/>
        <v>0.945384615384616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7</v>
      </c>
      <c r="AG35" s="67" t="str">
        <f ca="1" t="shared" si="14"/>
        <v>2023 02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45034.7908421991</v>
      </c>
      <c r="B36" s="67" t="str">
        <f ca="1">INDIRECT(ADDRESS(2+QUOTIENT(ROW()-2,COUNTA('Form Responses 1'!$1:$1)-4),2,,TRUE,"Form Responses 1"))</f>
        <v>barn002@brin.go.id</v>
      </c>
      <c r="C36" s="67" t="str">
        <f ca="1">INDIRECT(ADDRESS(2+QUOTIENT(ROW()-2,COUNTA('Form Responses 1'!$1:$1)-4),3,,TRUE,"Form Responses 1"))</f>
        <v>Barnas</v>
      </c>
      <c r="D36" s="83">
        <f ca="1">INDIRECT(ADDRESS(2+QUOTIENT(ROW()-2,COUNTA('Form Responses 1'!$1:$1)-4),4,,TRUE,"Form Responses 1"))</f>
        <v>44972</v>
      </c>
      <c r="E36" s="84">
        <f ca="1" t="shared" si="0"/>
        <v>3</v>
      </c>
      <c r="F36" s="67" t="str">
        <f ca="1">IF(ISBLANK(A36)," ",INDIRECT(ADDRESS(1,5+MOD(ROW()-2,COUNTA('Form Responses 1'!$1:$1)-4),,TRUE,"Form Responses 1")))</f>
        <v>PERMATA HIJAU - Outdoor Area [Halaman depan]</v>
      </c>
      <c r="G36" s="67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PERMATA HIJAU - Outdoor Area</v>
      </c>
      <c r="I36" s="85" t="str">
        <f ca="1" t="shared" si="7"/>
        <v>Halaman depan</v>
      </c>
      <c r="J36" s="85" t="str">
        <f ca="1" t="shared" si="2"/>
        <v>CLEANING SERVICE</v>
      </c>
      <c r="K36" s="85">
        <f ca="1" t="array" ref="K36">IFERROR(INDEX(MASTER!B:B,MATCH(G36,MASTER!A:A,0))/100," ")</f>
        <v>0.95</v>
      </c>
      <c r="L36" s="67">
        <f ca="1" t="shared" si="3"/>
        <v>7</v>
      </c>
      <c r="M36" s="67" t="str">
        <f ca="1" t="shared" si="4"/>
        <v>2023 - WEEK 07</v>
      </c>
      <c r="N36" s="67" t="str">
        <f ca="1" t="shared" si="5"/>
        <v>2023 - MONTH 02</v>
      </c>
      <c r="O36" s="85">
        <f ca="1" t="shared" ref="O36:P36" si="45">IFERROR(AVERAGEIF(M:M,M36,$K:$K)," ")</f>
        <v>0.95</v>
      </c>
      <c r="P36" s="85">
        <f ca="1" t="shared" si="45"/>
        <v>0.945384615384616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7</v>
      </c>
      <c r="AG36" s="67" t="str">
        <f ca="1" t="shared" si="14"/>
        <v>2023 02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45034.7908421991</v>
      </c>
      <c r="B37" s="67" t="str">
        <f ca="1">INDIRECT(ADDRESS(2+QUOTIENT(ROW()-2,COUNTA('Form Responses 1'!$1:$1)-4),2,,TRUE,"Form Responses 1"))</f>
        <v>barn002@brin.go.id</v>
      </c>
      <c r="C37" s="67" t="str">
        <f ca="1">INDIRECT(ADDRESS(2+QUOTIENT(ROW()-2,COUNTA('Form Responses 1'!$1:$1)-4),3,,TRUE,"Form Responses 1"))</f>
        <v>Barnas</v>
      </c>
      <c r="D37" s="83">
        <f ca="1">INDIRECT(ADDRESS(2+QUOTIENT(ROW()-2,COUNTA('Form Responses 1'!$1:$1)-4),4,,TRUE,"Form Responses 1"))</f>
        <v>44972</v>
      </c>
      <c r="E37" s="84">
        <f ca="1" t="shared" si="0"/>
        <v>3</v>
      </c>
      <c r="F37" s="67" t="str">
        <f ca="1">IF(ISBLANK(A37)," ",INDIRECT(ADDRESS(1,5+MOD(ROW()-2,COUNTA('Form Responses 1'!$1:$1)-4),,TRUE,"Form Responses 1")))</f>
        <v>PERMATA HIJAU - Outdoor Area [Halaman samping teras]</v>
      </c>
      <c r="G37" s="67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PERMATA HIJAU - Outdoor Area</v>
      </c>
      <c r="I37" s="85" t="str">
        <f ca="1" t="shared" si="7"/>
        <v>Halaman samping teras</v>
      </c>
      <c r="J37" s="85" t="str">
        <f ca="1" t="shared" si="2"/>
        <v>CLEANING SERVICE</v>
      </c>
      <c r="K37" s="85">
        <f ca="1" t="array" ref="K37">IFERROR(INDEX(MASTER!B:B,MATCH(G37,MASTER!A:A,0))/100," ")</f>
        <v>0.95</v>
      </c>
      <c r="L37" s="67">
        <f ca="1" t="shared" si="3"/>
        <v>7</v>
      </c>
      <c r="M37" s="67" t="str">
        <f ca="1" t="shared" si="4"/>
        <v>2023 - WEEK 07</v>
      </c>
      <c r="N37" s="67" t="str">
        <f ca="1" t="shared" si="5"/>
        <v>2023 - MONTH 02</v>
      </c>
      <c r="O37" s="85">
        <f ca="1" t="shared" ref="O37:P37" si="46">IFERROR(AVERAGEIF(M:M,M37,$K:$K)," ")</f>
        <v>0.95</v>
      </c>
      <c r="P37" s="85">
        <f ca="1" t="shared" si="46"/>
        <v>0.945384615384616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7</v>
      </c>
      <c r="AG37" s="67" t="str">
        <f ca="1" t="shared" si="14"/>
        <v>2023 02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45034.7908421991</v>
      </c>
      <c r="B38" s="67" t="str">
        <f ca="1">INDIRECT(ADDRESS(2+QUOTIENT(ROW()-2,COUNTA('Form Responses 1'!$1:$1)-4),2,,TRUE,"Form Responses 1"))</f>
        <v>barn002@brin.go.id</v>
      </c>
      <c r="C38" s="67" t="str">
        <f ca="1">INDIRECT(ADDRESS(2+QUOTIENT(ROW()-2,COUNTA('Form Responses 1'!$1:$1)-4),3,,TRUE,"Form Responses 1"))</f>
        <v>Barnas</v>
      </c>
      <c r="D38" s="83">
        <f ca="1">INDIRECT(ADDRESS(2+QUOTIENT(ROW()-2,COUNTA('Form Responses 1'!$1:$1)-4),4,,TRUE,"Form Responses 1"))</f>
        <v>44972</v>
      </c>
      <c r="E38" s="84">
        <f ca="1" t="shared" si="0"/>
        <v>3</v>
      </c>
      <c r="F38" s="67" t="str">
        <f ca="1">IF(ISBLANK(A38)," ",INDIRECT(ADDRESS(1,5+MOD(ROW()-2,COUNTA('Form Responses 1'!$1:$1)-4),,TRUE,"Form Responses 1")))</f>
        <v>PERMATA HIJAU - Outdoor Area [Garasi mobil]</v>
      </c>
      <c r="G38" s="67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PERMATA HIJAU - Outdoor Area</v>
      </c>
      <c r="I38" s="85" t="str">
        <f ca="1" t="shared" si="7"/>
        <v>Garasi mobil</v>
      </c>
      <c r="J38" s="85" t="str">
        <f ca="1" t="shared" si="2"/>
        <v>CLEANING SERVICE</v>
      </c>
      <c r="K38" s="85">
        <f ca="1" t="array" ref="K38">IFERROR(INDEX(MASTER!B:B,MATCH(G38,MASTER!A:A,0))/100," ")</f>
        <v>0.95</v>
      </c>
      <c r="L38" s="67">
        <f ca="1" t="shared" si="3"/>
        <v>7</v>
      </c>
      <c r="M38" s="67" t="str">
        <f ca="1" t="shared" si="4"/>
        <v>2023 - WEEK 07</v>
      </c>
      <c r="N38" s="67" t="str">
        <f ca="1" t="shared" si="5"/>
        <v>2023 - MONTH 02</v>
      </c>
      <c r="O38" s="85">
        <f ca="1" t="shared" ref="O38:P38" si="47">IFERROR(AVERAGEIF(M:M,M38,$K:$K)," ")</f>
        <v>0.95</v>
      </c>
      <c r="P38" s="85">
        <f ca="1" t="shared" si="47"/>
        <v>0.945384615384616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7</v>
      </c>
      <c r="AG38" s="67" t="str">
        <f ca="1" t="shared" si="14"/>
        <v>2023 02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45034.7908421991</v>
      </c>
      <c r="B39" s="67" t="str">
        <f ca="1">INDIRECT(ADDRESS(2+QUOTIENT(ROW()-2,COUNTA('Form Responses 1'!$1:$1)-4),2,,TRUE,"Form Responses 1"))</f>
        <v>barn002@brin.go.id</v>
      </c>
      <c r="C39" s="67" t="str">
        <f ca="1">INDIRECT(ADDRESS(2+QUOTIENT(ROW()-2,COUNTA('Form Responses 1'!$1:$1)-4),3,,TRUE,"Form Responses 1"))</f>
        <v>Barnas</v>
      </c>
      <c r="D39" s="83">
        <f ca="1">INDIRECT(ADDRESS(2+QUOTIENT(ROW()-2,COUNTA('Form Responses 1'!$1:$1)-4),4,,TRUE,"Form Responses 1"))</f>
        <v>44972</v>
      </c>
      <c r="E39" s="84">
        <f ca="1" t="shared" si="0"/>
        <v>3</v>
      </c>
      <c r="F39" s="67" t="str">
        <f ca="1">IF(ISBLANK(A39)," ",INDIRECT(ADDRESS(1,5+MOD(ROW()-2,COUNTA('Form Responses 1'!$1:$1)-4),,TRUE,"Form Responses 1")))</f>
        <v>PERMATA HIJAU - Outdoor Area [tempat wudhu]</v>
      </c>
      <c r="G39" s="67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PERMATA HIJAU - Outdoor Area</v>
      </c>
      <c r="I39" s="85" t="str">
        <f ca="1" t="shared" si="7"/>
        <v>tempat wudhu</v>
      </c>
      <c r="J39" s="85" t="str">
        <f ca="1" t="shared" si="2"/>
        <v>CLEANING SERVICE</v>
      </c>
      <c r="K39" s="85">
        <f ca="1" t="array" ref="K39">IFERROR(INDEX(MASTER!B:B,MATCH(G39,MASTER!A:A,0))/100," ")</f>
        <v>0.95</v>
      </c>
      <c r="L39" s="67">
        <f ca="1" t="shared" si="3"/>
        <v>7</v>
      </c>
      <c r="M39" s="67" t="str">
        <f ca="1" t="shared" si="4"/>
        <v>2023 - WEEK 07</v>
      </c>
      <c r="N39" s="67" t="str">
        <f ca="1" t="shared" si="5"/>
        <v>2023 - MONTH 02</v>
      </c>
      <c r="O39" s="85">
        <f ca="1" t="shared" ref="O39:P39" si="48">IFERROR(AVERAGEIF(M:M,M39,$K:$K)," ")</f>
        <v>0.95</v>
      </c>
      <c r="P39" s="85">
        <f ca="1" t="shared" si="48"/>
        <v>0.945384615384616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7</v>
      </c>
      <c r="AG39" s="67" t="str">
        <f ca="1" t="shared" si="14"/>
        <v>2023 02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45034.7908421991</v>
      </c>
      <c r="B40" s="67" t="str">
        <f ca="1">INDIRECT(ADDRESS(2+QUOTIENT(ROW()-2,COUNTA('Form Responses 1'!$1:$1)-4),2,,TRUE,"Form Responses 1"))</f>
        <v>barn002@brin.go.id</v>
      </c>
      <c r="C40" s="67" t="str">
        <f ca="1">INDIRECT(ADDRESS(2+QUOTIENT(ROW()-2,COUNTA('Form Responses 1'!$1:$1)-4),3,,TRUE,"Form Responses 1"))</f>
        <v>Barnas</v>
      </c>
      <c r="D40" s="83">
        <f ca="1">INDIRECT(ADDRESS(2+QUOTIENT(ROW()-2,COUNTA('Form Responses 1'!$1:$1)-4),4,,TRUE,"Form Responses 1"))</f>
        <v>44972</v>
      </c>
      <c r="E40" s="84">
        <f ca="1" t="shared" si="0"/>
        <v>3</v>
      </c>
      <c r="F40" s="67" t="str">
        <f ca="1">IF(ISBLANK(A40)," ",INDIRECT(ADDRESS(1,5+MOD(ROW()-2,COUNTA('Form Responses 1'!$1:$1)-4),,TRUE,"Form Responses 1")))</f>
        <v>PERMATA HIJAU - Outdoor Area [Ruang pembantu]</v>
      </c>
      <c r="G40" s="67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PERMATA HIJAU - Outdoor Area</v>
      </c>
      <c r="I40" s="85" t="str">
        <f ca="1" t="shared" si="7"/>
        <v>Ruang pembantu</v>
      </c>
      <c r="J40" s="85" t="str">
        <f ca="1" t="shared" si="2"/>
        <v>CLEANING SERVICE</v>
      </c>
      <c r="K40" s="85">
        <f ca="1" t="array" ref="K40">IFERROR(INDEX(MASTER!B:B,MATCH(G40,MASTER!A:A,0))/100," ")</f>
        <v>0.95</v>
      </c>
      <c r="L40" s="67">
        <f ca="1" t="shared" si="3"/>
        <v>7</v>
      </c>
      <c r="M40" s="67" t="str">
        <f ca="1" t="shared" si="4"/>
        <v>2023 - WEEK 07</v>
      </c>
      <c r="N40" s="67" t="str">
        <f ca="1" t="shared" si="5"/>
        <v>2023 - MONTH 02</v>
      </c>
      <c r="O40" s="85">
        <f ca="1" t="shared" ref="O40:P40" si="49">IFERROR(AVERAGEIF(M:M,M40,$K:$K)," ")</f>
        <v>0.95</v>
      </c>
      <c r="P40" s="85">
        <f ca="1" t="shared" si="49"/>
        <v>0.945384615384616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7</v>
      </c>
      <c r="AG40" s="67" t="str">
        <f ca="1" t="shared" si="14"/>
        <v>2023 02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45034.7908421991</v>
      </c>
      <c r="B41" s="67" t="str">
        <f ca="1">INDIRECT(ADDRESS(2+QUOTIENT(ROW()-2,COUNTA('Form Responses 1'!$1:$1)-4),2,,TRUE,"Form Responses 1"))</f>
        <v>barn002@brin.go.id</v>
      </c>
      <c r="C41" s="67" t="str">
        <f ca="1">INDIRECT(ADDRESS(2+QUOTIENT(ROW()-2,COUNTA('Form Responses 1'!$1:$1)-4),3,,TRUE,"Form Responses 1"))</f>
        <v>Barnas</v>
      </c>
      <c r="D41" s="83">
        <f ca="1">INDIRECT(ADDRESS(2+QUOTIENT(ROW()-2,COUNTA('Form Responses 1'!$1:$1)-4),4,,TRUE,"Form Responses 1"))</f>
        <v>44972</v>
      </c>
      <c r="E41" s="84">
        <f ca="1" t="shared" si="0"/>
        <v>3</v>
      </c>
      <c r="F41" s="67" t="str">
        <f ca="1">IF(ISBLANK(A41)," ",INDIRECT(ADDRESS(1,5+MOD(ROW()-2,COUNTA('Form Responses 1'!$1:$1)-4),,TRUE,"Form Responses 1")))</f>
        <v>PERMATA HIJAU - Outdoor Area [Gudang]</v>
      </c>
      <c r="G41" s="67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PERMATA HIJAU - Outdoor Area</v>
      </c>
      <c r="I41" s="85" t="str">
        <f ca="1" t="shared" si="7"/>
        <v>Gudang</v>
      </c>
      <c r="J41" s="85" t="str">
        <f ca="1" t="shared" si="2"/>
        <v>CLEANING SERVICE</v>
      </c>
      <c r="K41" s="85">
        <f ca="1" t="array" ref="K41">IFERROR(INDEX(MASTER!B:B,MATCH(G41,MASTER!A:A,0))/100," ")</f>
        <v>0.95</v>
      </c>
      <c r="L41" s="67">
        <f ca="1" t="shared" si="3"/>
        <v>7</v>
      </c>
      <c r="M41" s="67" t="str">
        <f ca="1" t="shared" si="4"/>
        <v>2023 - WEEK 07</v>
      </c>
      <c r="N41" s="67" t="str">
        <f ca="1" t="shared" si="5"/>
        <v>2023 - MONTH 02</v>
      </c>
      <c r="O41" s="85">
        <f ca="1" t="shared" ref="O41:P41" si="50">IFERROR(AVERAGEIF(M:M,M41,$K:$K)," ")</f>
        <v>0.95</v>
      </c>
      <c r="P41" s="85">
        <f ca="1" t="shared" si="50"/>
        <v>0.945384615384616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7</v>
      </c>
      <c r="AG41" s="67" t="str">
        <f ca="1" t="shared" si="14"/>
        <v>2023 02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45034.7908421991</v>
      </c>
      <c r="B42" s="67" t="str">
        <f ca="1">INDIRECT(ADDRESS(2+QUOTIENT(ROW()-2,COUNTA('Form Responses 1'!$1:$1)-4),2,,TRUE,"Form Responses 1"))</f>
        <v>barn002@brin.go.id</v>
      </c>
      <c r="C42" s="67" t="str">
        <f ca="1">INDIRECT(ADDRESS(2+QUOTIENT(ROW()-2,COUNTA('Form Responses 1'!$1:$1)-4),3,,TRUE,"Form Responses 1"))</f>
        <v>Barnas</v>
      </c>
      <c r="D42" s="83">
        <f ca="1">INDIRECT(ADDRESS(2+QUOTIENT(ROW()-2,COUNTA('Form Responses 1'!$1:$1)-4),4,,TRUE,"Form Responses 1"))</f>
        <v>44972</v>
      </c>
      <c r="E42" s="84">
        <f ca="1" t="shared" si="0"/>
        <v>3</v>
      </c>
      <c r="F42" s="67" t="str">
        <f ca="1">IF(ISBLANK(A42)," ",INDIRECT(ADDRESS(1,5+MOD(ROW()-2,COUNTA('Form Responses 1'!$1:$1)-4),,TRUE,"Form Responses 1")))</f>
        <v>PONDOK INDAH - Lantai 1 [Ruang tamu Depan]</v>
      </c>
      <c r="G42" s="67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PONDOK INDAH - Lantai 1</v>
      </c>
      <c r="I42" s="85" t="str">
        <f ca="1" t="shared" si="7"/>
        <v>Ruang tamu Depan</v>
      </c>
      <c r="J42" s="85" t="str">
        <f ca="1" t="shared" si="2"/>
        <v>CLEANING SERVICE</v>
      </c>
      <c r="K42" s="85">
        <f ca="1" t="array" ref="K42">IFERROR(INDEX(MASTER!B:B,MATCH(G42,MASTER!A:A,0))/100," ")</f>
        <v>0.95</v>
      </c>
      <c r="L42" s="67">
        <f ca="1" t="shared" si="3"/>
        <v>7</v>
      </c>
      <c r="M42" s="67" t="str">
        <f ca="1" t="shared" si="4"/>
        <v>2023 - WEEK 07</v>
      </c>
      <c r="N42" s="67" t="str">
        <f ca="1" t="shared" si="5"/>
        <v>2023 - MONTH 02</v>
      </c>
      <c r="O42" s="85">
        <f ca="1" t="shared" ref="O42:P42" si="51">IFERROR(AVERAGEIF(M:M,M42,$K:$K)," ")</f>
        <v>0.95</v>
      </c>
      <c r="P42" s="85">
        <f ca="1" t="shared" si="51"/>
        <v>0.945384615384616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7</v>
      </c>
      <c r="AG42" s="67" t="str">
        <f ca="1" t="shared" si="14"/>
        <v>2023 02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45034.7908421991</v>
      </c>
      <c r="B43" s="67" t="str">
        <f ca="1">INDIRECT(ADDRESS(2+QUOTIENT(ROW()-2,COUNTA('Form Responses 1'!$1:$1)-4),2,,TRUE,"Form Responses 1"))</f>
        <v>barn002@brin.go.id</v>
      </c>
      <c r="C43" s="67" t="str">
        <f ca="1">INDIRECT(ADDRESS(2+QUOTIENT(ROW()-2,COUNTA('Form Responses 1'!$1:$1)-4),3,,TRUE,"Form Responses 1"))</f>
        <v>Barnas</v>
      </c>
      <c r="D43" s="83">
        <f ca="1">INDIRECT(ADDRESS(2+QUOTIENT(ROW()-2,COUNTA('Form Responses 1'!$1:$1)-4),4,,TRUE,"Form Responses 1"))</f>
        <v>44972</v>
      </c>
      <c r="E43" s="84">
        <f ca="1" t="shared" si="0"/>
        <v>3</v>
      </c>
      <c r="F43" s="67" t="str">
        <f ca="1">IF(ISBLANK(A43)," ",INDIRECT(ADDRESS(1,5+MOD(ROW()-2,COUNTA('Form Responses 1'!$1:$1)-4),,TRUE,"Form Responses 1")))</f>
        <v>PONDOK INDAH - Lantai 1 [Ruang tidur Utama ]</v>
      </c>
      <c r="G43" s="67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PONDOK INDAH - Lantai 1</v>
      </c>
      <c r="I43" s="85" t="str">
        <f ca="1" t="shared" si="7"/>
        <v>Ruang tidur Utama </v>
      </c>
      <c r="J43" s="85" t="str">
        <f ca="1" t="shared" si="2"/>
        <v>CLEANING SERVICE</v>
      </c>
      <c r="K43" s="85">
        <f ca="1" t="array" ref="K43">IFERROR(INDEX(MASTER!B:B,MATCH(G43,MASTER!A:A,0))/100," ")</f>
        <v>0.95</v>
      </c>
      <c r="L43" s="67">
        <f ca="1" t="shared" si="3"/>
        <v>7</v>
      </c>
      <c r="M43" s="67" t="str">
        <f ca="1" t="shared" si="4"/>
        <v>2023 - WEEK 07</v>
      </c>
      <c r="N43" s="67" t="str">
        <f ca="1" t="shared" si="5"/>
        <v>2023 - MONTH 02</v>
      </c>
      <c r="O43" s="85">
        <f ca="1" t="shared" ref="O43:P43" si="52">IFERROR(AVERAGEIF(M:M,M43,$K:$K)," ")</f>
        <v>0.95</v>
      </c>
      <c r="P43" s="85">
        <f ca="1" t="shared" si="52"/>
        <v>0.945384615384616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7</v>
      </c>
      <c r="AG43" s="67" t="str">
        <f ca="1" t="shared" si="14"/>
        <v>2023 02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45034.7908421991</v>
      </c>
      <c r="B44" s="67" t="str">
        <f ca="1">INDIRECT(ADDRESS(2+QUOTIENT(ROW()-2,COUNTA('Form Responses 1'!$1:$1)-4),2,,TRUE,"Form Responses 1"))</f>
        <v>barn002@brin.go.id</v>
      </c>
      <c r="C44" s="67" t="str">
        <f ca="1">INDIRECT(ADDRESS(2+QUOTIENT(ROW()-2,COUNTA('Form Responses 1'!$1:$1)-4),3,,TRUE,"Form Responses 1"))</f>
        <v>Barnas</v>
      </c>
      <c r="D44" s="83">
        <f ca="1">INDIRECT(ADDRESS(2+QUOTIENT(ROW()-2,COUNTA('Form Responses 1'!$1:$1)-4),4,,TRUE,"Form Responses 1"))</f>
        <v>44972</v>
      </c>
      <c r="E44" s="84">
        <f ca="1" t="shared" si="0"/>
        <v>3</v>
      </c>
      <c r="F44" s="67" t="str">
        <f ca="1">IF(ISBLANK(A44)," ",INDIRECT(ADDRESS(1,5+MOD(ROW()-2,COUNTA('Form Responses 1'!$1:$1)-4),,TRUE,"Form Responses 1")))</f>
        <v>PONDOK INDAH - Lantai 1 [Pantry]</v>
      </c>
      <c r="G44" s="67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PONDOK INDAH - Lantai 1</v>
      </c>
      <c r="I44" s="85" t="str">
        <f ca="1" t="shared" si="7"/>
        <v>Pantry</v>
      </c>
      <c r="J44" s="85" t="str">
        <f ca="1" t="shared" si="2"/>
        <v>CLEANING SERVICE</v>
      </c>
      <c r="K44" s="85">
        <f ca="1" t="array" ref="K44">IFERROR(INDEX(MASTER!B:B,MATCH(G44,MASTER!A:A,0))/100," ")</f>
        <v>0.95</v>
      </c>
      <c r="L44" s="67">
        <f ca="1" t="shared" si="3"/>
        <v>7</v>
      </c>
      <c r="M44" s="67" t="str">
        <f ca="1" t="shared" si="4"/>
        <v>2023 - WEEK 07</v>
      </c>
      <c r="N44" s="67" t="str">
        <f ca="1" t="shared" si="5"/>
        <v>2023 - MONTH 02</v>
      </c>
      <c r="O44" s="85">
        <f ca="1" t="shared" ref="O44:P44" si="53">IFERROR(AVERAGEIF(M:M,M44,$K:$K)," ")</f>
        <v>0.95</v>
      </c>
      <c r="P44" s="85">
        <f ca="1" t="shared" si="53"/>
        <v>0.945384615384616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7</v>
      </c>
      <c r="AG44" s="67" t="str">
        <f ca="1" t="shared" si="14"/>
        <v>2023 02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45034.7908421991</v>
      </c>
      <c r="B45" s="67" t="str">
        <f ca="1">INDIRECT(ADDRESS(2+QUOTIENT(ROW()-2,COUNTA('Form Responses 1'!$1:$1)-4),2,,TRUE,"Form Responses 1"))</f>
        <v>barn002@brin.go.id</v>
      </c>
      <c r="C45" s="67" t="str">
        <f ca="1">INDIRECT(ADDRESS(2+QUOTIENT(ROW()-2,COUNTA('Form Responses 1'!$1:$1)-4),3,,TRUE,"Form Responses 1"))</f>
        <v>Barnas</v>
      </c>
      <c r="D45" s="83">
        <f ca="1">INDIRECT(ADDRESS(2+QUOTIENT(ROW()-2,COUNTA('Form Responses 1'!$1:$1)-4),4,,TRUE,"Form Responses 1"))</f>
        <v>44972</v>
      </c>
      <c r="E45" s="84">
        <f ca="1" t="shared" si="0"/>
        <v>3</v>
      </c>
      <c r="F45" s="67" t="str">
        <f ca="1">IF(ISBLANK(A45)," ",INDIRECT(ADDRESS(1,5+MOD(ROW()-2,COUNTA('Form Responses 1'!$1:$1)-4),,TRUE,"Form Responses 1")))</f>
        <v>PONDOK INDAH - Lantai 1 [Ruang keluarga]</v>
      </c>
      <c r="G45" s="67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PONDOK INDAH - Lantai 1</v>
      </c>
      <c r="I45" s="85" t="str">
        <f ca="1" t="shared" si="7"/>
        <v>Ruang keluarga</v>
      </c>
      <c r="J45" s="85" t="str">
        <f ca="1" t="shared" si="2"/>
        <v>CLEANING SERVICE</v>
      </c>
      <c r="K45" s="85">
        <f ca="1" t="array" ref="K45">IFERROR(INDEX(MASTER!B:B,MATCH(G45,MASTER!A:A,0))/100," ")</f>
        <v>0.95</v>
      </c>
      <c r="L45" s="67">
        <f ca="1" t="shared" si="3"/>
        <v>7</v>
      </c>
      <c r="M45" s="67" t="str">
        <f ca="1" t="shared" si="4"/>
        <v>2023 - WEEK 07</v>
      </c>
      <c r="N45" s="67" t="str">
        <f ca="1" t="shared" si="5"/>
        <v>2023 - MONTH 02</v>
      </c>
      <c r="O45" s="85">
        <f ca="1" t="shared" ref="O45:P45" si="54">IFERROR(AVERAGEIF(M:M,M45,$K:$K)," ")</f>
        <v>0.95</v>
      </c>
      <c r="P45" s="85">
        <f ca="1" t="shared" si="54"/>
        <v>0.945384615384616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7</v>
      </c>
      <c r="AG45" s="67" t="str">
        <f ca="1" t="shared" si="14"/>
        <v>2023 02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45034.7908421991</v>
      </c>
      <c r="B46" s="67" t="str">
        <f ca="1">INDIRECT(ADDRESS(2+QUOTIENT(ROW()-2,COUNTA('Form Responses 1'!$1:$1)-4),2,,TRUE,"Form Responses 1"))</f>
        <v>barn002@brin.go.id</v>
      </c>
      <c r="C46" s="67" t="str">
        <f ca="1">INDIRECT(ADDRESS(2+QUOTIENT(ROW()-2,COUNTA('Form Responses 1'!$1:$1)-4),3,,TRUE,"Form Responses 1"))</f>
        <v>Barnas</v>
      </c>
      <c r="D46" s="83">
        <f ca="1">INDIRECT(ADDRESS(2+QUOTIENT(ROW()-2,COUNTA('Form Responses 1'!$1:$1)-4),4,,TRUE,"Form Responses 1"))</f>
        <v>44972</v>
      </c>
      <c r="E46" s="84">
        <f ca="1" t="shared" si="0"/>
        <v>3</v>
      </c>
      <c r="F46" s="67" t="str">
        <f ca="1">IF(ISBLANK(A46)," ",INDIRECT(ADDRESS(1,5+MOD(ROW()-2,COUNTA('Form Responses 1'!$1:$1)-4),,TRUE,"Form Responses 1")))</f>
        <v>PONDOK INDAH - Lantai 1 [Ruang tidur anak 1]</v>
      </c>
      <c r="G46" s="67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PONDOK INDAH - Lantai 1</v>
      </c>
      <c r="I46" s="85" t="str">
        <f ca="1" t="shared" si="7"/>
        <v>Ruang tidur anak 1</v>
      </c>
      <c r="J46" s="85" t="str">
        <f ca="1" t="shared" si="2"/>
        <v>CLEANING SERVICE</v>
      </c>
      <c r="K46" s="85">
        <f ca="1" t="array" ref="K46">IFERROR(INDEX(MASTER!B:B,MATCH(G46,MASTER!A:A,0))/100," ")</f>
        <v>0.95</v>
      </c>
      <c r="L46" s="67">
        <f ca="1" t="shared" si="3"/>
        <v>7</v>
      </c>
      <c r="M46" s="67" t="str">
        <f ca="1" t="shared" si="4"/>
        <v>2023 - WEEK 07</v>
      </c>
      <c r="N46" s="67" t="str">
        <f ca="1" t="shared" si="5"/>
        <v>2023 - MONTH 02</v>
      </c>
      <c r="O46" s="85">
        <f ca="1" t="shared" ref="O46:P46" si="55">IFERROR(AVERAGEIF(M:M,M46,$K:$K)," ")</f>
        <v>0.95</v>
      </c>
      <c r="P46" s="85">
        <f ca="1" t="shared" si="55"/>
        <v>0.945384615384616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7</v>
      </c>
      <c r="AG46" s="67" t="str">
        <f ca="1" t="shared" si="14"/>
        <v>2023 02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45034.7908421991</v>
      </c>
      <c r="B47" s="67" t="str">
        <f ca="1">INDIRECT(ADDRESS(2+QUOTIENT(ROW()-2,COUNTA('Form Responses 1'!$1:$1)-4),2,,TRUE,"Form Responses 1"))</f>
        <v>barn002@brin.go.id</v>
      </c>
      <c r="C47" s="67" t="str">
        <f ca="1">INDIRECT(ADDRESS(2+QUOTIENT(ROW()-2,COUNTA('Form Responses 1'!$1:$1)-4),3,,TRUE,"Form Responses 1"))</f>
        <v>Barnas</v>
      </c>
      <c r="D47" s="83">
        <f ca="1">INDIRECT(ADDRESS(2+QUOTIENT(ROW()-2,COUNTA('Form Responses 1'!$1:$1)-4),4,,TRUE,"Form Responses 1"))</f>
        <v>44972</v>
      </c>
      <c r="E47" s="84">
        <f ca="1" t="shared" si="0"/>
        <v>3</v>
      </c>
      <c r="F47" s="67" t="str">
        <f ca="1">IF(ISBLANK(A47)," ",INDIRECT(ADDRESS(1,5+MOD(ROW()-2,COUNTA('Form Responses 1'!$1:$1)-4),,TRUE,"Form Responses 1")))</f>
        <v>PONDOK INDAH - Lantai 1 [Ruang tidur anak 2]</v>
      </c>
      <c r="G47" s="67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PONDOK INDAH - Lantai 1</v>
      </c>
      <c r="I47" s="85" t="str">
        <f ca="1" t="shared" si="7"/>
        <v>Ruang tidur anak 2</v>
      </c>
      <c r="J47" s="85" t="str">
        <f ca="1" t="shared" si="2"/>
        <v>CLEANING SERVICE</v>
      </c>
      <c r="K47" s="85">
        <f ca="1" t="array" ref="K47">IFERROR(INDEX(MASTER!B:B,MATCH(G47,MASTER!A:A,0))/100," ")</f>
        <v>0.95</v>
      </c>
      <c r="L47" s="67">
        <f ca="1" t="shared" si="3"/>
        <v>7</v>
      </c>
      <c r="M47" s="67" t="str">
        <f ca="1" t="shared" si="4"/>
        <v>2023 - WEEK 07</v>
      </c>
      <c r="N47" s="67" t="str">
        <f ca="1" t="shared" si="5"/>
        <v>2023 - MONTH 02</v>
      </c>
      <c r="O47" s="85">
        <f ca="1" t="shared" ref="O47:P47" si="56">IFERROR(AVERAGEIF(M:M,M47,$K:$K)," ")</f>
        <v>0.95</v>
      </c>
      <c r="P47" s="85">
        <f ca="1" t="shared" si="56"/>
        <v>0.945384615384616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7</v>
      </c>
      <c r="AG47" s="67" t="str">
        <f ca="1" t="shared" si="14"/>
        <v>2023 02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45034.7908421991</v>
      </c>
      <c r="B48" s="67" t="str">
        <f ca="1">INDIRECT(ADDRESS(2+QUOTIENT(ROW()-2,COUNTA('Form Responses 1'!$1:$1)-4),2,,TRUE,"Form Responses 1"))</f>
        <v>barn002@brin.go.id</v>
      </c>
      <c r="C48" s="67" t="str">
        <f ca="1">INDIRECT(ADDRESS(2+QUOTIENT(ROW()-2,COUNTA('Form Responses 1'!$1:$1)-4),3,,TRUE,"Form Responses 1"))</f>
        <v>Barnas</v>
      </c>
      <c r="D48" s="83">
        <f ca="1">INDIRECT(ADDRESS(2+QUOTIENT(ROW()-2,COUNTA('Form Responses 1'!$1:$1)-4),4,,TRUE,"Form Responses 1"))</f>
        <v>44972</v>
      </c>
      <c r="E48" s="84">
        <f ca="1" t="shared" si="0"/>
        <v>3</v>
      </c>
      <c r="F48" s="67" t="str">
        <f ca="1">IF(ISBLANK(A48)," ",INDIRECT(ADDRESS(1,5+MOD(ROW()-2,COUNTA('Form Responses 1'!$1:$1)-4),,TRUE,"Form Responses 1")))</f>
        <v>PONDOK INDAH - Outdoor Area [Halaman depan]</v>
      </c>
      <c r="G48" s="67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PONDOK INDAH - Outdoor Area</v>
      </c>
      <c r="I48" s="85" t="str">
        <f ca="1" t="shared" si="7"/>
        <v>Halaman depan</v>
      </c>
      <c r="J48" s="85" t="str">
        <f ca="1" t="shared" si="2"/>
        <v>CLEANING SERVICE</v>
      </c>
      <c r="K48" s="85">
        <f ca="1" t="array" ref="K48">IFERROR(INDEX(MASTER!B:B,MATCH(G48,MASTER!A:A,0))/100," ")</f>
        <v>0.95</v>
      </c>
      <c r="L48" s="67">
        <f ca="1" t="shared" si="3"/>
        <v>7</v>
      </c>
      <c r="M48" s="67" t="str">
        <f ca="1" t="shared" si="4"/>
        <v>2023 - WEEK 07</v>
      </c>
      <c r="N48" s="67" t="str">
        <f ca="1" t="shared" si="5"/>
        <v>2023 - MONTH 02</v>
      </c>
      <c r="O48" s="85">
        <f ca="1" t="shared" ref="O48:P48" si="57">IFERROR(AVERAGEIF(M:M,M48,$K:$K)," ")</f>
        <v>0.95</v>
      </c>
      <c r="P48" s="85">
        <f ca="1" t="shared" si="57"/>
        <v>0.945384615384616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7</v>
      </c>
      <c r="AG48" s="67" t="str">
        <f ca="1" t="shared" si="14"/>
        <v>2023 02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45034.7908421991</v>
      </c>
      <c r="B49" s="67" t="str">
        <f ca="1">INDIRECT(ADDRESS(2+QUOTIENT(ROW()-2,COUNTA('Form Responses 1'!$1:$1)-4),2,,TRUE,"Form Responses 1"))</f>
        <v>barn002@brin.go.id</v>
      </c>
      <c r="C49" s="67" t="str">
        <f ca="1">INDIRECT(ADDRESS(2+QUOTIENT(ROW()-2,COUNTA('Form Responses 1'!$1:$1)-4),3,,TRUE,"Form Responses 1"))</f>
        <v>Barnas</v>
      </c>
      <c r="D49" s="83">
        <f ca="1">INDIRECT(ADDRESS(2+QUOTIENT(ROW()-2,COUNTA('Form Responses 1'!$1:$1)-4),4,,TRUE,"Form Responses 1"))</f>
        <v>44972</v>
      </c>
      <c r="E49" s="84">
        <f ca="1" t="shared" si="0"/>
        <v>3</v>
      </c>
      <c r="F49" s="67" t="str">
        <f ca="1">IF(ISBLANK(A49)," ",INDIRECT(ADDRESS(1,5+MOD(ROW()-2,COUNTA('Form Responses 1'!$1:$1)-4),,TRUE,"Form Responses 1")))</f>
        <v>PONDOK INDAH - Outdoor Area [Halaman samping teras]</v>
      </c>
      <c r="G49" s="67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PONDOK INDAH - Outdoor Area</v>
      </c>
      <c r="I49" s="85" t="str">
        <f ca="1" t="shared" si="7"/>
        <v>Halaman samping teras</v>
      </c>
      <c r="J49" s="85" t="str">
        <f ca="1" t="shared" si="2"/>
        <v>CLEANING SERVICE</v>
      </c>
      <c r="K49" s="85">
        <f ca="1" t="array" ref="K49">IFERROR(INDEX(MASTER!B:B,MATCH(G49,MASTER!A:A,0))/100," ")</f>
        <v>0.95</v>
      </c>
      <c r="L49" s="67">
        <f ca="1" t="shared" si="3"/>
        <v>7</v>
      </c>
      <c r="M49" s="67" t="str">
        <f ca="1" t="shared" si="4"/>
        <v>2023 - WEEK 07</v>
      </c>
      <c r="N49" s="67" t="str">
        <f ca="1" t="shared" si="5"/>
        <v>2023 - MONTH 02</v>
      </c>
      <c r="O49" s="85">
        <f ca="1" t="shared" ref="O49:P49" si="58">IFERROR(AVERAGEIF(M:M,M49,$K:$K)," ")</f>
        <v>0.95</v>
      </c>
      <c r="P49" s="85">
        <f ca="1" t="shared" si="58"/>
        <v>0.945384615384616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7</v>
      </c>
      <c r="AG49" s="67" t="str">
        <f ca="1" t="shared" si="14"/>
        <v>2023 02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45034.7908421991</v>
      </c>
      <c r="B50" s="67" t="str">
        <f ca="1">INDIRECT(ADDRESS(2+QUOTIENT(ROW()-2,COUNTA('Form Responses 1'!$1:$1)-4),2,,TRUE,"Form Responses 1"))</f>
        <v>barn002@brin.go.id</v>
      </c>
      <c r="C50" s="67" t="str">
        <f ca="1">INDIRECT(ADDRESS(2+QUOTIENT(ROW()-2,COUNTA('Form Responses 1'!$1:$1)-4),3,,TRUE,"Form Responses 1"))</f>
        <v>Barnas</v>
      </c>
      <c r="D50" s="83">
        <f ca="1">INDIRECT(ADDRESS(2+QUOTIENT(ROW()-2,COUNTA('Form Responses 1'!$1:$1)-4),4,,TRUE,"Form Responses 1"))</f>
        <v>44972</v>
      </c>
      <c r="E50" s="84">
        <f ca="1" t="shared" si="0"/>
        <v>3</v>
      </c>
      <c r="F50" s="67" t="str">
        <f ca="1">IF(ISBLANK(A50)," ",INDIRECT(ADDRESS(1,5+MOD(ROW()-2,COUNTA('Form Responses 1'!$1:$1)-4),,TRUE,"Form Responses 1")))</f>
        <v>PONDOK INDAH - Outdoor Area [Garasi mobil]</v>
      </c>
      <c r="G50" s="67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PONDOK INDAH - Outdoor Area</v>
      </c>
      <c r="I50" s="85" t="str">
        <f ca="1" t="shared" si="7"/>
        <v>Garasi mobil</v>
      </c>
      <c r="J50" s="85" t="str">
        <f ca="1" t="shared" si="2"/>
        <v>CLEANING SERVICE</v>
      </c>
      <c r="K50" s="85">
        <f ca="1" t="array" ref="K50">IFERROR(INDEX(MASTER!B:B,MATCH(G50,MASTER!A:A,0))/100," ")</f>
        <v>0.95</v>
      </c>
      <c r="L50" s="67">
        <f ca="1" t="shared" si="3"/>
        <v>7</v>
      </c>
      <c r="M50" s="67" t="str">
        <f ca="1" t="shared" si="4"/>
        <v>2023 - WEEK 07</v>
      </c>
      <c r="N50" s="67" t="str">
        <f ca="1" t="shared" si="5"/>
        <v>2023 - MONTH 02</v>
      </c>
      <c r="O50" s="85">
        <f ca="1" t="shared" ref="O50:P50" si="59">IFERROR(AVERAGEIF(M:M,M50,$K:$K)," ")</f>
        <v>0.95</v>
      </c>
      <c r="P50" s="85">
        <f ca="1" t="shared" si="59"/>
        <v>0.945384615384616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7</v>
      </c>
      <c r="AG50" s="67" t="str">
        <f ca="1" t="shared" si="14"/>
        <v>2023 02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45034.7908421991</v>
      </c>
      <c r="B51" s="67" t="str">
        <f ca="1">INDIRECT(ADDRESS(2+QUOTIENT(ROW()-2,COUNTA('Form Responses 1'!$1:$1)-4),2,,TRUE,"Form Responses 1"))</f>
        <v>barn002@brin.go.id</v>
      </c>
      <c r="C51" s="67" t="str">
        <f ca="1">INDIRECT(ADDRESS(2+QUOTIENT(ROW()-2,COUNTA('Form Responses 1'!$1:$1)-4),3,,TRUE,"Form Responses 1"))</f>
        <v>Barnas</v>
      </c>
      <c r="D51" s="83">
        <f ca="1">INDIRECT(ADDRESS(2+QUOTIENT(ROW()-2,COUNTA('Form Responses 1'!$1:$1)-4),4,,TRUE,"Form Responses 1"))</f>
        <v>44972</v>
      </c>
      <c r="E51" s="84">
        <f ca="1" t="shared" si="0"/>
        <v>3</v>
      </c>
      <c r="F51" s="67" t="str">
        <f ca="1">IF(ISBLANK(A51)," ",INDIRECT(ADDRESS(1,5+MOD(ROW()-2,COUNTA('Form Responses 1'!$1:$1)-4),,TRUE,"Form Responses 1")))</f>
        <v>PONDOK INDAH - Outdoor Area [tempat wudhu]</v>
      </c>
      <c r="G51" s="67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PONDOK INDAH - Outdoor Area</v>
      </c>
      <c r="I51" s="85" t="str">
        <f ca="1" t="shared" si="7"/>
        <v>tempat wudhu</v>
      </c>
      <c r="J51" s="85" t="str">
        <f ca="1" t="shared" si="2"/>
        <v>CLEANING SERVICE</v>
      </c>
      <c r="K51" s="85">
        <f ca="1" t="array" ref="K51">IFERROR(INDEX(MASTER!B:B,MATCH(G51,MASTER!A:A,0))/100," ")</f>
        <v>0.95</v>
      </c>
      <c r="L51" s="67">
        <f ca="1" t="shared" si="3"/>
        <v>7</v>
      </c>
      <c r="M51" s="67" t="str">
        <f ca="1" t="shared" si="4"/>
        <v>2023 - WEEK 07</v>
      </c>
      <c r="N51" s="67" t="str">
        <f ca="1" t="shared" si="5"/>
        <v>2023 - MONTH 02</v>
      </c>
      <c r="O51" s="85">
        <f ca="1" t="shared" ref="O51:P51" si="60">IFERROR(AVERAGEIF(M:M,M51,$K:$K)," ")</f>
        <v>0.95</v>
      </c>
      <c r="P51" s="85">
        <f ca="1" t="shared" si="60"/>
        <v>0.945384615384616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7</v>
      </c>
      <c r="AG51" s="67" t="str">
        <f ca="1" t="shared" si="14"/>
        <v>2023 02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45034.7908421991</v>
      </c>
      <c r="B52" s="67" t="str">
        <f ca="1">INDIRECT(ADDRESS(2+QUOTIENT(ROW()-2,COUNTA('Form Responses 1'!$1:$1)-4),2,,TRUE,"Form Responses 1"))</f>
        <v>barn002@brin.go.id</v>
      </c>
      <c r="C52" s="67" t="str">
        <f ca="1">INDIRECT(ADDRESS(2+QUOTIENT(ROW()-2,COUNTA('Form Responses 1'!$1:$1)-4),3,,TRUE,"Form Responses 1"))</f>
        <v>Barnas</v>
      </c>
      <c r="D52" s="83">
        <f ca="1">INDIRECT(ADDRESS(2+QUOTIENT(ROW()-2,COUNTA('Form Responses 1'!$1:$1)-4),4,,TRUE,"Form Responses 1"))</f>
        <v>44972</v>
      </c>
      <c r="E52" s="84">
        <f ca="1" t="shared" si="0"/>
        <v>3</v>
      </c>
      <c r="F52" s="67" t="str">
        <f ca="1">IF(ISBLANK(A52)," ",INDIRECT(ADDRESS(1,5+MOD(ROW()-2,COUNTA('Form Responses 1'!$1:$1)-4),,TRUE,"Form Responses 1")))</f>
        <v>PONDOK INDAH - Outdoor Area [Ruang pembantu]</v>
      </c>
      <c r="G52" s="67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PONDOK INDAH - Outdoor Area</v>
      </c>
      <c r="I52" s="85" t="str">
        <f ca="1" t="shared" si="7"/>
        <v>Ruang pembantu</v>
      </c>
      <c r="J52" s="85" t="str">
        <f ca="1" t="shared" si="2"/>
        <v>CLEANING SERVICE</v>
      </c>
      <c r="K52" s="85">
        <f ca="1" t="array" ref="K52">IFERROR(INDEX(MASTER!B:B,MATCH(G52,MASTER!A:A,0))/100," ")</f>
        <v>0.95</v>
      </c>
      <c r="L52" s="67">
        <f ca="1" t="shared" si="3"/>
        <v>7</v>
      </c>
      <c r="M52" s="67" t="str">
        <f ca="1" t="shared" si="4"/>
        <v>2023 - WEEK 07</v>
      </c>
      <c r="N52" s="67" t="str">
        <f ca="1" t="shared" si="5"/>
        <v>2023 - MONTH 02</v>
      </c>
      <c r="O52" s="85">
        <f ca="1" t="shared" ref="O52:P52" si="61">IFERROR(AVERAGEIF(M:M,M52,$K:$K)," ")</f>
        <v>0.95</v>
      </c>
      <c r="P52" s="85">
        <f ca="1" t="shared" si="61"/>
        <v>0.945384615384616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7</v>
      </c>
      <c r="AG52" s="67" t="str">
        <f ca="1" t="shared" si="14"/>
        <v>2023 02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45034.7908421991</v>
      </c>
      <c r="B53" s="67" t="str">
        <f ca="1">INDIRECT(ADDRESS(2+QUOTIENT(ROW()-2,COUNTA('Form Responses 1'!$1:$1)-4),2,,TRUE,"Form Responses 1"))</f>
        <v>barn002@brin.go.id</v>
      </c>
      <c r="C53" s="67" t="str">
        <f ca="1">INDIRECT(ADDRESS(2+QUOTIENT(ROW()-2,COUNTA('Form Responses 1'!$1:$1)-4),3,,TRUE,"Form Responses 1"))</f>
        <v>Barnas</v>
      </c>
      <c r="D53" s="83">
        <f ca="1">INDIRECT(ADDRESS(2+QUOTIENT(ROW()-2,COUNTA('Form Responses 1'!$1:$1)-4),4,,TRUE,"Form Responses 1"))</f>
        <v>44972</v>
      </c>
      <c r="E53" s="84">
        <f ca="1" t="shared" si="0"/>
        <v>3</v>
      </c>
      <c r="F53" s="67" t="str">
        <f ca="1">IF(ISBLANK(A53)," ",INDIRECT(ADDRESS(1,5+MOD(ROW()-2,COUNTA('Form Responses 1'!$1:$1)-4),,TRUE,"Form Responses 1")))</f>
        <v>PONDOK INDAH - Outdoor Area [Gudang]</v>
      </c>
      <c r="G53" s="67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PONDOK INDAH - Outdoor Area</v>
      </c>
      <c r="I53" s="85" t="str">
        <f ca="1" t="shared" si="7"/>
        <v>Gudang</v>
      </c>
      <c r="J53" s="85" t="str">
        <f ca="1" t="shared" si="2"/>
        <v>CLEANING SERVICE</v>
      </c>
      <c r="K53" s="85">
        <f ca="1" t="array" ref="K53">IFERROR(INDEX(MASTER!B:B,MATCH(G53,MASTER!A:A,0))/100," ")</f>
        <v>0.95</v>
      </c>
      <c r="L53" s="67">
        <f ca="1" t="shared" si="3"/>
        <v>7</v>
      </c>
      <c r="M53" s="67" t="str">
        <f ca="1" t="shared" si="4"/>
        <v>2023 - WEEK 07</v>
      </c>
      <c r="N53" s="67" t="str">
        <f ca="1" t="shared" si="5"/>
        <v>2023 - MONTH 02</v>
      </c>
      <c r="O53" s="85">
        <f ca="1" t="shared" ref="O53:P53" si="62">IFERROR(AVERAGEIF(M:M,M53,$K:$K)," ")</f>
        <v>0.95</v>
      </c>
      <c r="P53" s="85">
        <f ca="1" t="shared" si="62"/>
        <v>0.945384615384616</v>
      </c>
      <c r="Q53" s="67" t="str">
        <f ca="1">IF(ISBLANK(A53)," ",IF(O53&gt;MASTER!$B$3/100,"SB",IF(O53&gt;MASTER!$B$4/100,"B",IF(O53&gt;MASTER!$B$5/100,"C","K"))))</f>
        <v>B</v>
      </c>
      <c r="R53" s="67" t="str">
        <f ca="1">IF(ISBLANK(B53)," ",IF(P53&gt;MASTER!$B$3/100,"SB",IF(P53&gt;MASTER!$B$4/100,"B",IF(P53&gt;MASTER!$B$5/100,"C","K"))))</f>
        <v>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7</v>
      </c>
      <c r="AG53" s="67" t="str">
        <f ca="1" t="shared" si="14"/>
        <v>2023 02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45035.4366925347</v>
      </c>
      <c r="B54" s="67" t="str">
        <f ca="1">INDIRECT(ADDRESS(2+QUOTIENT(ROW()-2,COUNTA('Form Responses 1'!$1:$1)-4),2,,TRUE,"Form Responses 1"))</f>
        <v>edy.kyd@gmail.com</v>
      </c>
      <c r="C54" s="67" t="str">
        <f ca="1">INDIRECT(ADDRESS(2+QUOTIENT(ROW()-2,COUNTA('Form Responses 1'!$1:$1)-4),3,,TRUE,"Form Responses 1"))</f>
        <v>Edi Karyadi</v>
      </c>
      <c r="D54" s="83">
        <f ca="1">INDIRECT(ADDRESS(2+QUOTIENT(ROW()-2,COUNTA('Form Responses 1'!$1:$1)-4),4,,TRUE,"Form Responses 1"))</f>
        <v>44957</v>
      </c>
      <c r="E54" s="84">
        <f ca="1" t="shared" si="0"/>
        <v>2</v>
      </c>
      <c r="F54" s="67" t="str">
        <f ca="1">IF(ISBLANK(A54)," ",INDIRECT(ADDRESS(1,5+MOD(ROW()-2,COUNTA('Form Responses 1'!$1:$1)-4),,TRUE,"Form Responses 1")))</f>
        <v>Security [PERMATA HIJAU - Security Functions]</v>
      </c>
      <c r="G54" s="67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Security</v>
      </c>
      <c r="I54" s="85" t="str">
        <f ca="1" t="shared" si="7"/>
        <v>PERMATA HIJAU - Security Functions</v>
      </c>
      <c r="J54" s="85" t="str">
        <f ca="1" t="shared" si="2"/>
        <v>SECURITY SERVICE</v>
      </c>
      <c r="K54" s="85">
        <f ca="1" t="array" ref="K54">IFERROR(INDEX(MASTER!B:B,MATCH(G54,MASTER!A:A,0))/100," ")</f>
        <v>0.95</v>
      </c>
      <c r="L54" s="67">
        <f ca="1" t="shared" si="3"/>
        <v>5</v>
      </c>
      <c r="M54" s="67" t="str">
        <f ca="1" t="shared" si="4"/>
        <v>2023 - WEEK 05</v>
      </c>
      <c r="N54" s="67" t="str">
        <f ca="1" t="shared" si="5"/>
        <v>2023 - MONTH 01</v>
      </c>
      <c r="O54" s="85">
        <f ca="1" t="shared" ref="O54:P54" si="63">IFERROR(AVERAGEIF(M:M,M54,$K:$K)," ")</f>
        <v>0.933846153846154</v>
      </c>
      <c r="P54" s="85">
        <f ca="1" t="shared" si="63"/>
        <v>0.933846153846154</v>
      </c>
      <c r="Q54" s="67" t="str">
        <f ca="1">IF(ISBLANK(A54)," ",IF(O54&gt;MASTER!$B$3/100,"SB",IF(O54&gt;MASTER!$B$4/100,"B",IF(O54&gt;MASTER!$B$5/100,"C","K"))))</f>
        <v>B</v>
      </c>
      <c r="R54" s="67" t="str">
        <f ca="1">IF(ISBLANK(B54)," ",IF(P54&gt;MASTER!$B$3/100,"SB",IF(P54&gt;MASTER!$B$4/100,"B",IF(P54&gt;MASTER!$B$5/100,"C","K"))))</f>
        <v>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5</v>
      </c>
      <c r="AG54" s="67" t="str">
        <f ca="1" t="shared" si="14"/>
        <v>2023 01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45035.4366925347</v>
      </c>
      <c r="B55" s="67" t="str">
        <f ca="1">INDIRECT(ADDRESS(2+QUOTIENT(ROW()-2,COUNTA('Form Responses 1'!$1:$1)-4),2,,TRUE,"Form Responses 1"))</f>
        <v>edy.kyd@gmail.com</v>
      </c>
      <c r="C55" s="67" t="str">
        <f ca="1">INDIRECT(ADDRESS(2+QUOTIENT(ROW()-2,COUNTA('Form Responses 1'!$1:$1)-4),3,,TRUE,"Form Responses 1"))</f>
        <v>Edi Karyadi</v>
      </c>
      <c r="D55" s="83">
        <f ca="1">INDIRECT(ADDRESS(2+QUOTIENT(ROW()-2,COUNTA('Form Responses 1'!$1:$1)-4),4,,TRUE,"Form Responses 1"))</f>
        <v>44957</v>
      </c>
      <c r="E55" s="84">
        <f ca="1" t="shared" si="0"/>
        <v>2</v>
      </c>
      <c r="F55" s="67" t="str">
        <f ca="1">IF(ISBLANK(A55)," ",INDIRECT(ADDRESS(1,5+MOD(ROW()-2,COUNTA('Form Responses 1'!$1:$1)-4),,TRUE,"Form Responses 1")))</f>
        <v>Security [ PONDOK INDAH - Security Functions]</v>
      </c>
      <c r="G55" s="67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Security</v>
      </c>
      <c r="I55" s="85" t="str">
        <f ca="1" t="shared" si="7"/>
        <v> PONDOK INDAH - Security Functions</v>
      </c>
      <c r="J55" s="85" t="str">
        <f ca="1" t="shared" si="2"/>
        <v>SECURITY SERVICE</v>
      </c>
      <c r="K55" s="85">
        <f ca="1" t="array" ref="K55">IFERROR(INDEX(MASTER!B:B,MATCH(G55,MASTER!A:A,0))/100," ")</f>
        <v>0.95</v>
      </c>
      <c r="L55" s="67">
        <f ca="1" t="shared" si="3"/>
        <v>5</v>
      </c>
      <c r="M55" s="67" t="str">
        <f ca="1" t="shared" si="4"/>
        <v>2023 - WEEK 05</v>
      </c>
      <c r="N55" s="67" t="str">
        <f ca="1" t="shared" si="5"/>
        <v>2023 - MONTH 01</v>
      </c>
      <c r="O55" s="85">
        <f ca="1" t="shared" ref="O55:P55" si="64">IFERROR(AVERAGEIF(M:M,M55,$K:$K)," ")</f>
        <v>0.933846153846154</v>
      </c>
      <c r="P55" s="85">
        <f ca="1" t="shared" si="64"/>
        <v>0.933846153846154</v>
      </c>
      <c r="Q55" s="67" t="str">
        <f ca="1">IF(ISBLANK(A55)," ",IF(O55&gt;MASTER!$B$3/100,"SB",IF(O55&gt;MASTER!$B$4/100,"B",IF(O55&gt;MASTER!$B$5/100,"C","K"))))</f>
        <v>B</v>
      </c>
      <c r="R55" s="67" t="str">
        <f ca="1">IF(ISBLANK(B55)," ",IF(P55&gt;MASTER!$B$3/100,"SB",IF(P55&gt;MASTER!$B$4/100,"B",IF(P55&gt;MASTER!$B$5/100,"C","K"))))</f>
        <v>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5</v>
      </c>
      <c r="AG55" s="67" t="str">
        <f ca="1" t="shared" si="14"/>
        <v>2023 01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45035.4366925347</v>
      </c>
      <c r="B56" s="67" t="str">
        <f ca="1">INDIRECT(ADDRESS(2+QUOTIENT(ROW()-2,COUNTA('Form Responses 1'!$1:$1)-4),2,,TRUE,"Form Responses 1"))</f>
        <v>edy.kyd@gmail.com</v>
      </c>
      <c r="C56" s="67" t="str">
        <f ca="1">INDIRECT(ADDRESS(2+QUOTIENT(ROW()-2,COUNTA('Form Responses 1'!$1:$1)-4),3,,TRUE,"Form Responses 1"))</f>
        <v>Edi Karyadi</v>
      </c>
      <c r="D56" s="83">
        <f ca="1">INDIRECT(ADDRESS(2+QUOTIENT(ROW()-2,COUNTA('Form Responses 1'!$1:$1)-4),4,,TRUE,"Form Responses 1"))</f>
        <v>44957</v>
      </c>
      <c r="E56" s="84">
        <f ca="1" t="shared" si="0"/>
        <v>2</v>
      </c>
      <c r="F56" s="67" t="str">
        <f ca="1">IF(ISBLANK(A56)," ",INDIRECT(ADDRESS(1,5+MOD(ROW()-2,COUNTA('Form Responses 1'!$1:$1)-4),,TRUE,"Form Responses 1")))</f>
        <v>PERMATA HIJAU - Lantai 1 [Ruang tamu Depan]</v>
      </c>
      <c r="G56" s="67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PERMATA HIJAU - Lantai 1</v>
      </c>
      <c r="I56" s="85" t="str">
        <f ca="1" t="shared" si="7"/>
        <v>Ruang tamu Depan</v>
      </c>
      <c r="J56" s="85" t="str">
        <f ca="1" t="shared" si="2"/>
        <v>CLEANING SERVICE</v>
      </c>
      <c r="K56" s="85">
        <f ca="1" t="array" ref="K56">IFERROR(INDEX(MASTER!B:B,MATCH(G56,MASTER!A:A,0))/100," ")</f>
        <v>0.95</v>
      </c>
      <c r="L56" s="67">
        <f ca="1" t="shared" si="3"/>
        <v>5</v>
      </c>
      <c r="M56" s="67" t="str">
        <f ca="1" t="shared" si="4"/>
        <v>2023 - WEEK 05</v>
      </c>
      <c r="N56" s="67" t="str">
        <f ca="1" t="shared" si="5"/>
        <v>2023 - MONTH 01</v>
      </c>
      <c r="O56" s="85">
        <f ca="1" t="shared" ref="O56:P56" si="65">IFERROR(AVERAGEIF(M:M,M56,$K:$K)," ")</f>
        <v>0.933846153846154</v>
      </c>
      <c r="P56" s="85">
        <f ca="1" t="shared" si="65"/>
        <v>0.933846153846154</v>
      </c>
      <c r="Q56" s="67" t="str">
        <f ca="1">IF(ISBLANK(A56)," ",IF(O56&gt;MASTER!$B$3/100,"SB",IF(O56&gt;MASTER!$B$4/100,"B",IF(O56&gt;MASTER!$B$5/100,"C","K"))))</f>
        <v>B</v>
      </c>
      <c r="R56" s="67" t="str">
        <f ca="1">IF(ISBLANK(B56)," ",IF(P56&gt;MASTER!$B$3/100,"SB",IF(P56&gt;MASTER!$B$4/100,"B",IF(P56&gt;MASTER!$B$5/100,"C","K"))))</f>
        <v>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5</v>
      </c>
      <c r="AG56" s="67" t="str">
        <f ca="1" t="shared" si="14"/>
        <v>2023 01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45035.4366925347</v>
      </c>
      <c r="B57" s="67" t="str">
        <f ca="1">INDIRECT(ADDRESS(2+QUOTIENT(ROW()-2,COUNTA('Form Responses 1'!$1:$1)-4),2,,TRUE,"Form Responses 1"))</f>
        <v>edy.kyd@gmail.com</v>
      </c>
      <c r="C57" s="67" t="str">
        <f ca="1">INDIRECT(ADDRESS(2+QUOTIENT(ROW()-2,COUNTA('Form Responses 1'!$1:$1)-4),3,,TRUE,"Form Responses 1"))</f>
        <v>Edi Karyadi</v>
      </c>
      <c r="D57" s="83">
        <f ca="1">INDIRECT(ADDRESS(2+QUOTIENT(ROW()-2,COUNTA('Form Responses 1'!$1:$1)-4),4,,TRUE,"Form Responses 1"))</f>
        <v>44957</v>
      </c>
      <c r="E57" s="84">
        <f ca="1" t="shared" si="0"/>
        <v>2</v>
      </c>
      <c r="F57" s="67" t="str">
        <f ca="1">IF(ISBLANK(A57)," ",INDIRECT(ADDRESS(1,5+MOD(ROW()-2,COUNTA('Form Responses 1'!$1:$1)-4),,TRUE,"Form Responses 1")))</f>
        <v>PERMATA HIJAU - Lantai 1 [Ruang tidur Utama 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PERMATA HIJAU - Lantai 1</v>
      </c>
      <c r="I57" s="85" t="str">
        <f ca="1" t="shared" si="7"/>
        <v>Ruang tidur Utama </v>
      </c>
      <c r="J57" s="85" t="str">
        <f ca="1" t="shared" si="2"/>
        <v>CLEANING SERVICE</v>
      </c>
      <c r="K57" s="85">
        <f ca="1" t="array" ref="K57">IFERROR(INDEX(MASTER!B:B,MATCH(G57,MASTER!A:A,0))/100," ")</f>
        <v>0.89</v>
      </c>
      <c r="L57" s="67">
        <f ca="1" t="shared" si="3"/>
        <v>5</v>
      </c>
      <c r="M57" s="67" t="str">
        <f ca="1" t="shared" si="4"/>
        <v>2023 - WEEK 05</v>
      </c>
      <c r="N57" s="67" t="str">
        <f ca="1" t="shared" si="5"/>
        <v>2023 - MONTH 01</v>
      </c>
      <c r="O57" s="85">
        <f ca="1" t="shared" ref="O57:P57" si="66">IFERROR(AVERAGEIF(M:M,M57,$K:$K)," ")</f>
        <v>0.933846153846154</v>
      </c>
      <c r="P57" s="85">
        <f ca="1" t="shared" si="66"/>
        <v>0.933846153846154</v>
      </c>
      <c r="Q57" s="67" t="str">
        <f ca="1">IF(ISBLANK(A57)," ",IF(O57&gt;MASTER!$B$3/100,"SB",IF(O57&gt;MASTER!$B$4/100,"B",IF(O57&gt;MASTER!$B$5/100,"C","K"))))</f>
        <v>B</v>
      </c>
      <c r="R57" s="67" t="str">
        <f ca="1">IF(ISBLANK(B57)," ",IF(P57&gt;MASTER!$B$3/100,"SB",IF(P57&gt;MASTER!$B$4/100,"B",IF(P57&gt;MASTER!$B$5/100,"C","K"))))</f>
        <v>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5</v>
      </c>
      <c r="AG57" s="67" t="str">
        <f ca="1" t="shared" si="14"/>
        <v>2023 01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45035.4366925347</v>
      </c>
      <c r="B58" s="67" t="str">
        <f ca="1">INDIRECT(ADDRESS(2+QUOTIENT(ROW()-2,COUNTA('Form Responses 1'!$1:$1)-4),2,,TRUE,"Form Responses 1"))</f>
        <v>edy.kyd@gmail.com</v>
      </c>
      <c r="C58" s="67" t="str">
        <f ca="1">INDIRECT(ADDRESS(2+QUOTIENT(ROW()-2,COUNTA('Form Responses 1'!$1:$1)-4),3,,TRUE,"Form Responses 1"))</f>
        <v>Edi Karyadi</v>
      </c>
      <c r="D58" s="83">
        <f ca="1">INDIRECT(ADDRESS(2+QUOTIENT(ROW()-2,COUNTA('Form Responses 1'!$1:$1)-4),4,,TRUE,"Form Responses 1"))</f>
        <v>44957</v>
      </c>
      <c r="E58" s="84">
        <f ca="1" t="shared" si="0"/>
        <v>2</v>
      </c>
      <c r="F58" s="67" t="str">
        <f ca="1">IF(ISBLANK(A58)," ",INDIRECT(ADDRESS(1,5+MOD(ROW()-2,COUNTA('Form Responses 1'!$1:$1)-4),,TRUE,"Form Responses 1")))</f>
        <v>PERMATA HIJAU - Lantai 1 [Pantry]</v>
      </c>
      <c r="G58" s="67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PERMATA HIJAU - Lantai 1</v>
      </c>
      <c r="I58" s="85" t="str">
        <f ca="1" t="shared" si="7"/>
        <v>Pantry</v>
      </c>
      <c r="J58" s="85" t="str">
        <f ca="1" t="shared" si="2"/>
        <v>CLEANING SERVICE</v>
      </c>
      <c r="K58" s="85">
        <f ca="1" t="array" ref="K58">IFERROR(INDEX(MASTER!B:B,MATCH(G58,MASTER!A:A,0))/100," ")</f>
        <v>0.95</v>
      </c>
      <c r="L58" s="67">
        <f ca="1" t="shared" si="3"/>
        <v>5</v>
      </c>
      <c r="M58" s="67" t="str">
        <f ca="1" t="shared" si="4"/>
        <v>2023 - WEEK 05</v>
      </c>
      <c r="N58" s="67" t="str">
        <f ca="1" t="shared" si="5"/>
        <v>2023 - MONTH 01</v>
      </c>
      <c r="O58" s="85">
        <f ca="1" t="shared" ref="O58:P58" si="67">IFERROR(AVERAGEIF(M:M,M58,$K:$K)," ")</f>
        <v>0.933846153846154</v>
      </c>
      <c r="P58" s="85">
        <f ca="1" t="shared" si="67"/>
        <v>0.933846153846154</v>
      </c>
      <c r="Q58" s="67" t="str">
        <f ca="1">IF(ISBLANK(A58)," ",IF(O58&gt;MASTER!$B$3/100,"SB",IF(O58&gt;MASTER!$B$4/100,"B",IF(O58&gt;MASTER!$B$5/100,"C","K"))))</f>
        <v>B</v>
      </c>
      <c r="R58" s="67" t="str">
        <f ca="1">IF(ISBLANK(B58)," ",IF(P58&gt;MASTER!$B$3/100,"SB",IF(P58&gt;MASTER!$B$4/100,"B",IF(P58&gt;MASTER!$B$5/100,"C","K"))))</f>
        <v>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5</v>
      </c>
      <c r="AG58" s="67" t="str">
        <f ca="1" t="shared" si="14"/>
        <v>2023 01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45035.4366925347</v>
      </c>
      <c r="B59" s="67" t="str">
        <f ca="1">INDIRECT(ADDRESS(2+QUOTIENT(ROW()-2,COUNTA('Form Responses 1'!$1:$1)-4),2,,TRUE,"Form Responses 1"))</f>
        <v>edy.kyd@gmail.com</v>
      </c>
      <c r="C59" s="67" t="str">
        <f ca="1">INDIRECT(ADDRESS(2+QUOTIENT(ROW()-2,COUNTA('Form Responses 1'!$1:$1)-4),3,,TRUE,"Form Responses 1"))</f>
        <v>Edi Karyadi</v>
      </c>
      <c r="D59" s="83">
        <f ca="1">INDIRECT(ADDRESS(2+QUOTIENT(ROW()-2,COUNTA('Form Responses 1'!$1:$1)-4),4,,TRUE,"Form Responses 1"))</f>
        <v>44957</v>
      </c>
      <c r="E59" s="84">
        <f ca="1" t="shared" si="0"/>
        <v>2</v>
      </c>
      <c r="F59" s="67" t="str">
        <f ca="1">IF(ISBLANK(A59)," ",INDIRECT(ADDRESS(1,5+MOD(ROW()-2,COUNTA('Form Responses 1'!$1:$1)-4),,TRUE,"Form Responses 1")))</f>
        <v>PERMATA HIJAU - Lantai 1 [Ruang keluarga]</v>
      </c>
      <c r="G59" s="67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PERMATA HIJAU - Lantai 1</v>
      </c>
      <c r="I59" s="85" t="str">
        <f ca="1" t="shared" si="7"/>
        <v>Ruang keluarga</v>
      </c>
      <c r="J59" s="85" t="str">
        <f ca="1" t="shared" si="2"/>
        <v>CLEANING SERVICE</v>
      </c>
      <c r="K59" s="85">
        <f ca="1" t="array" ref="K59">IFERROR(INDEX(MASTER!B:B,MATCH(G59,MASTER!A:A,0))/100," ")</f>
        <v>0.95</v>
      </c>
      <c r="L59" s="67">
        <f ca="1" t="shared" si="3"/>
        <v>5</v>
      </c>
      <c r="M59" s="67" t="str">
        <f ca="1" t="shared" si="4"/>
        <v>2023 - WEEK 05</v>
      </c>
      <c r="N59" s="67" t="str">
        <f ca="1" t="shared" si="5"/>
        <v>2023 - MONTH 01</v>
      </c>
      <c r="O59" s="85">
        <f ca="1" t="shared" ref="O59:P59" si="68">IFERROR(AVERAGEIF(M:M,M59,$K:$K)," ")</f>
        <v>0.933846153846154</v>
      </c>
      <c r="P59" s="85">
        <f ca="1" t="shared" si="68"/>
        <v>0.933846153846154</v>
      </c>
      <c r="Q59" s="67" t="str">
        <f ca="1">IF(ISBLANK(A59)," ",IF(O59&gt;MASTER!$B$3/100,"SB",IF(O59&gt;MASTER!$B$4/100,"B",IF(O59&gt;MASTER!$B$5/100,"C","K"))))</f>
        <v>B</v>
      </c>
      <c r="R59" s="67" t="str">
        <f ca="1">IF(ISBLANK(B59)," ",IF(P59&gt;MASTER!$B$3/100,"SB",IF(P59&gt;MASTER!$B$4/100,"B",IF(P59&gt;MASTER!$B$5/100,"C","K"))))</f>
        <v>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5</v>
      </c>
      <c r="AG59" s="67" t="str">
        <f ca="1" t="shared" si="14"/>
        <v>2023 01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45035.4366925347</v>
      </c>
      <c r="B60" s="67" t="str">
        <f ca="1">INDIRECT(ADDRESS(2+QUOTIENT(ROW()-2,COUNTA('Form Responses 1'!$1:$1)-4),2,,TRUE,"Form Responses 1"))</f>
        <v>edy.kyd@gmail.com</v>
      </c>
      <c r="C60" s="67" t="str">
        <f ca="1">INDIRECT(ADDRESS(2+QUOTIENT(ROW()-2,COUNTA('Form Responses 1'!$1:$1)-4),3,,TRUE,"Form Responses 1"))</f>
        <v>Edi Karyadi</v>
      </c>
      <c r="D60" s="83">
        <f ca="1">INDIRECT(ADDRESS(2+QUOTIENT(ROW()-2,COUNTA('Form Responses 1'!$1:$1)-4),4,,TRUE,"Form Responses 1"))</f>
        <v>44957</v>
      </c>
      <c r="E60" s="84">
        <f ca="1" t="shared" si="0"/>
        <v>2</v>
      </c>
      <c r="F60" s="67" t="str">
        <f ca="1">IF(ISBLANK(A60)," ",INDIRECT(ADDRESS(1,5+MOD(ROW()-2,COUNTA('Form Responses 1'!$1:$1)-4),,TRUE,"Form Responses 1")))</f>
        <v>PERMATA HIJAU - Lantai 1 [Ruang tidur anak 1]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PERMATA HIJAU - Lantai 1</v>
      </c>
      <c r="I60" s="85" t="str">
        <f ca="1" t="shared" si="7"/>
        <v>Ruang tidur anak 1</v>
      </c>
      <c r="J60" s="85" t="str">
        <f ca="1" t="shared" si="2"/>
        <v>CLEANING SERVICE</v>
      </c>
      <c r="K60" s="85">
        <f ca="1" t="array" ref="K60">IFERROR(INDEX(MASTER!B:B,MATCH(G60,MASTER!A:A,0))/100," ")</f>
        <v>0.89</v>
      </c>
      <c r="L60" s="67">
        <f ca="1" t="shared" si="3"/>
        <v>5</v>
      </c>
      <c r="M60" s="67" t="str">
        <f ca="1" t="shared" si="4"/>
        <v>2023 - WEEK 05</v>
      </c>
      <c r="N60" s="67" t="str">
        <f ca="1" t="shared" si="5"/>
        <v>2023 - MONTH 01</v>
      </c>
      <c r="O60" s="85">
        <f ca="1" t="shared" ref="O60:P60" si="69">IFERROR(AVERAGEIF(M:M,M60,$K:$K)," ")</f>
        <v>0.933846153846154</v>
      </c>
      <c r="P60" s="85">
        <f ca="1" t="shared" si="69"/>
        <v>0.933846153846154</v>
      </c>
      <c r="Q60" s="67" t="str">
        <f ca="1">IF(ISBLANK(A60)," ",IF(O60&gt;MASTER!$B$3/100,"SB",IF(O60&gt;MASTER!$B$4/100,"B",IF(O60&gt;MASTER!$B$5/100,"C","K"))))</f>
        <v>B</v>
      </c>
      <c r="R60" s="67" t="str">
        <f ca="1">IF(ISBLANK(B60)," ",IF(P60&gt;MASTER!$B$3/100,"SB",IF(P60&gt;MASTER!$B$4/100,"B",IF(P60&gt;MASTER!$B$5/100,"C","K"))))</f>
        <v>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5</v>
      </c>
      <c r="AG60" s="67" t="str">
        <f ca="1" t="shared" si="14"/>
        <v>2023 01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45035.4366925347</v>
      </c>
      <c r="B61" s="67" t="str">
        <f ca="1">INDIRECT(ADDRESS(2+QUOTIENT(ROW()-2,COUNTA('Form Responses 1'!$1:$1)-4),2,,TRUE,"Form Responses 1"))</f>
        <v>edy.kyd@gmail.com</v>
      </c>
      <c r="C61" s="67" t="str">
        <f ca="1">INDIRECT(ADDRESS(2+QUOTIENT(ROW()-2,COUNTA('Form Responses 1'!$1:$1)-4),3,,TRUE,"Form Responses 1"))</f>
        <v>Edi Karyadi</v>
      </c>
      <c r="D61" s="83">
        <f ca="1">INDIRECT(ADDRESS(2+QUOTIENT(ROW()-2,COUNTA('Form Responses 1'!$1:$1)-4),4,,TRUE,"Form Responses 1"))</f>
        <v>44957</v>
      </c>
      <c r="E61" s="84">
        <f ca="1" t="shared" si="0"/>
        <v>2</v>
      </c>
      <c r="F61" s="67" t="str">
        <f ca="1">IF(ISBLANK(A61)," ",INDIRECT(ADDRESS(1,5+MOD(ROW()-2,COUNTA('Form Responses 1'!$1:$1)-4),,TRUE,"Form Responses 1")))</f>
        <v>PERMATA HIJAU - Lantai 1 [Ruang tidur anak 2]</v>
      </c>
      <c r="G61" s="67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PERMATA HIJAU - Lantai 1</v>
      </c>
      <c r="I61" s="85" t="str">
        <f ca="1" t="shared" si="7"/>
        <v>Ruang tidur anak 2</v>
      </c>
      <c r="J61" s="85" t="str">
        <f ca="1" t="shared" si="2"/>
        <v>CLEANING SERVICE</v>
      </c>
      <c r="K61" s="85">
        <f ca="1" t="array" ref="K61">IFERROR(INDEX(MASTER!B:B,MATCH(G61,MASTER!A:A,0))/100," ")</f>
        <v>0.95</v>
      </c>
      <c r="L61" s="67">
        <f ca="1" t="shared" si="3"/>
        <v>5</v>
      </c>
      <c r="M61" s="67" t="str">
        <f ca="1" t="shared" si="4"/>
        <v>2023 - WEEK 05</v>
      </c>
      <c r="N61" s="67" t="str">
        <f ca="1" t="shared" si="5"/>
        <v>2023 - MONTH 01</v>
      </c>
      <c r="O61" s="85">
        <f ca="1" t="shared" ref="O61:P61" si="70">IFERROR(AVERAGEIF(M:M,M61,$K:$K)," ")</f>
        <v>0.933846153846154</v>
      </c>
      <c r="P61" s="85">
        <f ca="1" t="shared" si="70"/>
        <v>0.933846153846154</v>
      </c>
      <c r="Q61" s="67" t="str">
        <f ca="1">IF(ISBLANK(A61)," ",IF(O61&gt;MASTER!$B$3/100,"SB",IF(O61&gt;MASTER!$B$4/100,"B",IF(O61&gt;MASTER!$B$5/100,"C","K"))))</f>
        <v>B</v>
      </c>
      <c r="R61" s="67" t="str">
        <f ca="1">IF(ISBLANK(B61)," ",IF(P61&gt;MASTER!$B$3/100,"SB",IF(P61&gt;MASTER!$B$4/100,"B",IF(P61&gt;MASTER!$B$5/100,"C","K"))))</f>
        <v>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5</v>
      </c>
      <c r="AG61" s="67" t="str">
        <f ca="1" t="shared" si="14"/>
        <v>2023 01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45035.4366925347</v>
      </c>
      <c r="B62" s="67" t="str">
        <f ca="1">INDIRECT(ADDRESS(2+QUOTIENT(ROW()-2,COUNTA('Form Responses 1'!$1:$1)-4),2,,TRUE,"Form Responses 1"))</f>
        <v>edy.kyd@gmail.com</v>
      </c>
      <c r="C62" s="67" t="str">
        <f ca="1">INDIRECT(ADDRESS(2+QUOTIENT(ROW()-2,COUNTA('Form Responses 1'!$1:$1)-4),3,,TRUE,"Form Responses 1"))</f>
        <v>Edi Karyadi</v>
      </c>
      <c r="D62" s="83">
        <f ca="1">INDIRECT(ADDRESS(2+QUOTIENT(ROW()-2,COUNTA('Form Responses 1'!$1:$1)-4),4,,TRUE,"Form Responses 1"))</f>
        <v>44957</v>
      </c>
      <c r="E62" s="84">
        <f ca="1" t="shared" si="0"/>
        <v>2</v>
      </c>
      <c r="F62" s="67" t="str">
        <f ca="1">IF(ISBLANK(A62)," ",INDIRECT(ADDRESS(1,5+MOD(ROW()-2,COUNTA('Form Responses 1'!$1:$1)-4),,TRUE,"Form Responses 1")))</f>
        <v>PERMATA HIJAU - Outdoor Area [Halaman depan]</v>
      </c>
      <c r="G62" s="67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PERMATA HIJAU - Outdoor Area</v>
      </c>
      <c r="I62" s="85" t="str">
        <f ca="1" t="shared" si="7"/>
        <v>Halaman depan</v>
      </c>
      <c r="J62" s="85" t="str">
        <f ca="1" t="shared" si="2"/>
        <v>CLEANING SERVICE</v>
      </c>
      <c r="K62" s="85">
        <f ca="1" t="array" ref="K62">IFERROR(INDEX(MASTER!B:B,MATCH(G62,MASTER!A:A,0))/100," ")</f>
        <v>0.95</v>
      </c>
      <c r="L62" s="67">
        <f ca="1" t="shared" si="3"/>
        <v>5</v>
      </c>
      <c r="M62" s="67" t="str">
        <f ca="1" t="shared" si="4"/>
        <v>2023 - WEEK 05</v>
      </c>
      <c r="N62" s="67" t="str">
        <f ca="1" t="shared" si="5"/>
        <v>2023 - MONTH 01</v>
      </c>
      <c r="O62" s="85">
        <f ca="1" t="shared" ref="O62:P62" si="71">IFERROR(AVERAGEIF(M:M,M62,$K:$K)," ")</f>
        <v>0.933846153846154</v>
      </c>
      <c r="P62" s="85">
        <f ca="1" t="shared" si="71"/>
        <v>0.933846153846154</v>
      </c>
      <c r="Q62" s="67" t="str">
        <f ca="1">IF(ISBLANK(A62)," ",IF(O62&gt;MASTER!$B$3/100,"SB",IF(O62&gt;MASTER!$B$4/100,"B",IF(O62&gt;MASTER!$B$5/100,"C","K"))))</f>
        <v>B</v>
      </c>
      <c r="R62" s="67" t="str">
        <f ca="1">IF(ISBLANK(B62)," ",IF(P62&gt;MASTER!$B$3/100,"SB",IF(P62&gt;MASTER!$B$4/100,"B",IF(P62&gt;MASTER!$B$5/100,"C","K"))))</f>
        <v>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5</v>
      </c>
      <c r="AG62" s="67" t="str">
        <f ca="1" t="shared" si="14"/>
        <v>2023 01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45035.4366925347</v>
      </c>
      <c r="B63" s="67" t="str">
        <f ca="1">INDIRECT(ADDRESS(2+QUOTIENT(ROW()-2,COUNTA('Form Responses 1'!$1:$1)-4),2,,TRUE,"Form Responses 1"))</f>
        <v>edy.kyd@gmail.com</v>
      </c>
      <c r="C63" s="67" t="str">
        <f ca="1">INDIRECT(ADDRESS(2+QUOTIENT(ROW()-2,COUNTA('Form Responses 1'!$1:$1)-4),3,,TRUE,"Form Responses 1"))</f>
        <v>Edi Karyadi</v>
      </c>
      <c r="D63" s="83">
        <f ca="1">INDIRECT(ADDRESS(2+QUOTIENT(ROW()-2,COUNTA('Form Responses 1'!$1:$1)-4),4,,TRUE,"Form Responses 1"))</f>
        <v>44957</v>
      </c>
      <c r="E63" s="84">
        <f ca="1" t="shared" si="0"/>
        <v>2</v>
      </c>
      <c r="F63" s="67" t="str">
        <f ca="1">IF(ISBLANK(A63)," ",INDIRECT(ADDRESS(1,5+MOD(ROW()-2,COUNTA('Form Responses 1'!$1:$1)-4),,TRUE,"Form Responses 1")))</f>
        <v>PERMATA HIJAU - Outdoor Area [Halaman samping teras]</v>
      </c>
      <c r="G63" s="67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PERMATA HIJAU - Outdoor Area</v>
      </c>
      <c r="I63" s="85" t="str">
        <f ca="1" t="shared" si="7"/>
        <v>Halaman samping teras</v>
      </c>
      <c r="J63" s="85" t="str">
        <f ca="1" t="shared" si="2"/>
        <v>CLEANING SERVICE</v>
      </c>
      <c r="K63" s="85">
        <f ca="1" t="array" ref="K63">IFERROR(INDEX(MASTER!B:B,MATCH(G63,MASTER!A:A,0))/100," ")</f>
        <v>0.95</v>
      </c>
      <c r="L63" s="67">
        <f ca="1" t="shared" si="3"/>
        <v>5</v>
      </c>
      <c r="M63" s="67" t="str">
        <f ca="1" t="shared" si="4"/>
        <v>2023 - WEEK 05</v>
      </c>
      <c r="N63" s="67" t="str">
        <f ca="1" t="shared" si="5"/>
        <v>2023 - MONTH 01</v>
      </c>
      <c r="O63" s="85">
        <f ca="1" t="shared" ref="O63:P63" si="72">IFERROR(AVERAGEIF(M:M,M63,$K:$K)," ")</f>
        <v>0.933846153846154</v>
      </c>
      <c r="P63" s="85">
        <f ca="1" t="shared" si="72"/>
        <v>0.933846153846154</v>
      </c>
      <c r="Q63" s="67" t="str">
        <f ca="1">IF(ISBLANK(A63)," ",IF(O63&gt;MASTER!$B$3/100,"SB",IF(O63&gt;MASTER!$B$4/100,"B",IF(O63&gt;MASTER!$B$5/100,"C","K"))))</f>
        <v>B</v>
      </c>
      <c r="R63" s="67" t="str">
        <f ca="1">IF(ISBLANK(B63)," ",IF(P63&gt;MASTER!$B$3/100,"SB",IF(P63&gt;MASTER!$B$4/100,"B",IF(P63&gt;MASTER!$B$5/100,"C","K"))))</f>
        <v>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5</v>
      </c>
      <c r="AG63" s="67" t="str">
        <f ca="1" t="shared" si="14"/>
        <v>2023 01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45035.4366925347</v>
      </c>
      <c r="B64" s="67" t="str">
        <f ca="1">INDIRECT(ADDRESS(2+QUOTIENT(ROW()-2,COUNTA('Form Responses 1'!$1:$1)-4),2,,TRUE,"Form Responses 1"))</f>
        <v>edy.kyd@gmail.com</v>
      </c>
      <c r="C64" s="67" t="str">
        <f ca="1">INDIRECT(ADDRESS(2+QUOTIENT(ROW()-2,COUNTA('Form Responses 1'!$1:$1)-4),3,,TRUE,"Form Responses 1"))</f>
        <v>Edi Karyadi</v>
      </c>
      <c r="D64" s="83">
        <f ca="1">INDIRECT(ADDRESS(2+QUOTIENT(ROW()-2,COUNTA('Form Responses 1'!$1:$1)-4),4,,TRUE,"Form Responses 1"))</f>
        <v>44957</v>
      </c>
      <c r="E64" s="84">
        <f ca="1" t="shared" si="0"/>
        <v>2</v>
      </c>
      <c r="F64" s="67" t="str">
        <f ca="1">IF(ISBLANK(A64)," ",INDIRECT(ADDRESS(1,5+MOD(ROW()-2,COUNTA('Form Responses 1'!$1:$1)-4),,TRUE,"Form Responses 1")))</f>
        <v>PERMATA HIJAU - Outdoor Area [Garasi mobil]</v>
      </c>
      <c r="G64" s="67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PERMATA HIJAU - Outdoor Area</v>
      </c>
      <c r="I64" s="85" t="str">
        <f ca="1" t="shared" si="7"/>
        <v>Garasi mobil</v>
      </c>
      <c r="J64" s="85" t="str">
        <f ca="1" t="shared" si="2"/>
        <v>CLEANING SERVICE</v>
      </c>
      <c r="K64" s="85">
        <f ca="1" t="array" ref="K64">IFERROR(INDEX(MASTER!B:B,MATCH(G64,MASTER!A:A,0))/100," ")</f>
        <v>0.95</v>
      </c>
      <c r="L64" s="67">
        <f ca="1" t="shared" si="3"/>
        <v>5</v>
      </c>
      <c r="M64" s="67" t="str">
        <f ca="1" t="shared" si="4"/>
        <v>2023 - WEEK 05</v>
      </c>
      <c r="N64" s="67" t="str">
        <f ca="1" t="shared" si="5"/>
        <v>2023 - MONTH 01</v>
      </c>
      <c r="O64" s="85">
        <f ca="1" t="shared" ref="O64:P64" si="73">IFERROR(AVERAGEIF(M:M,M64,$K:$K)," ")</f>
        <v>0.933846153846154</v>
      </c>
      <c r="P64" s="85">
        <f ca="1" t="shared" si="73"/>
        <v>0.933846153846154</v>
      </c>
      <c r="Q64" s="67" t="str">
        <f ca="1">IF(ISBLANK(A64)," ",IF(O64&gt;MASTER!$B$3/100,"SB",IF(O64&gt;MASTER!$B$4/100,"B",IF(O64&gt;MASTER!$B$5/100,"C","K"))))</f>
        <v>B</v>
      </c>
      <c r="R64" s="67" t="str">
        <f ca="1">IF(ISBLANK(B64)," ",IF(P64&gt;MASTER!$B$3/100,"SB",IF(P64&gt;MASTER!$B$4/100,"B",IF(P64&gt;MASTER!$B$5/100,"C","K"))))</f>
        <v>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5</v>
      </c>
      <c r="AG64" s="67" t="str">
        <f ca="1" t="shared" si="14"/>
        <v>2023 01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45035.4366925347</v>
      </c>
      <c r="B65" s="67" t="str">
        <f ca="1">INDIRECT(ADDRESS(2+QUOTIENT(ROW()-2,COUNTA('Form Responses 1'!$1:$1)-4),2,,TRUE,"Form Responses 1"))</f>
        <v>edy.kyd@gmail.com</v>
      </c>
      <c r="C65" s="67" t="str">
        <f ca="1">INDIRECT(ADDRESS(2+QUOTIENT(ROW()-2,COUNTA('Form Responses 1'!$1:$1)-4),3,,TRUE,"Form Responses 1"))</f>
        <v>Edi Karyadi</v>
      </c>
      <c r="D65" s="83">
        <f ca="1">INDIRECT(ADDRESS(2+QUOTIENT(ROW()-2,COUNTA('Form Responses 1'!$1:$1)-4),4,,TRUE,"Form Responses 1"))</f>
        <v>44957</v>
      </c>
      <c r="E65" s="84">
        <f ca="1" t="shared" si="0"/>
        <v>2</v>
      </c>
      <c r="F65" s="67" t="str">
        <f ca="1">IF(ISBLANK(A65)," ",INDIRECT(ADDRESS(1,5+MOD(ROW()-2,COUNTA('Form Responses 1'!$1:$1)-4),,TRUE,"Form Responses 1")))</f>
        <v>PERMATA HIJAU - Outdoor Area [tempat wudhu]</v>
      </c>
      <c r="G65" s="67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PERMATA HIJAU - Outdoor Area</v>
      </c>
      <c r="I65" s="85" t="str">
        <f ca="1" t="shared" si="7"/>
        <v>tempat wudhu</v>
      </c>
      <c r="J65" s="85" t="str">
        <f ca="1" t="shared" si="2"/>
        <v>CLEANING SERVICE</v>
      </c>
      <c r="K65" s="85">
        <f ca="1" t="array" ref="K65">IFERROR(INDEX(MASTER!B:B,MATCH(G65,MASTER!A:A,0))/100," ")</f>
        <v>0.95</v>
      </c>
      <c r="L65" s="67">
        <f ca="1" t="shared" si="3"/>
        <v>5</v>
      </c>
      <c r="M65" s="67" t="str">
        <f ca="1" t="shared" si="4"/>
        <v>2023 - WEEK 05</v>
      </c>
      <c r="N65" s="67" t="str">
        <f ca="1" t="shared" si="5"/>
        <v>2023 - MONTH 01</v>
      </c>
      <c r="O65" s="85">
        <f ca="1" t="shared" ref="O65:P65" si="74">IFERROR(AVERAGEIF(M:M,M65,$K:$K)," ")</f>
        <v>0.933846153846154</v>
      </c>
      <c r="P65" s="85">
        <f ca="1" t="shared" si="74"/>
        <v>0.933846153846154</v>
      </c>
      <c r="Q65" s="67" t="str">
        <f ca="1">IF(ISBLANK(A65)," ",IF(O65&gt;MASTER!$B$3/100,"SB",IF(O65&gt;MASTER!$B$4/100,"B",IF(O65&gt;MASTER!$B$5/100,"C","K"))))</f>
        <v>B</v>
      </c>
      <c r="R65" s="67" t="str">
        <f ca="1">IF(ISBLANK(B65)," ",IF(P65&gt;MASTER!$B$3/100,"SB",IF(P65&gt;MASTER!$B$4/100,"B",IF(P65&gt;MASTER!$B$5/100,"C","K"))))</f>
        <v>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5</v>
      </c>
      <c r="AG65" s="67" t="str">
        <f ca="1" t="shared" si="14"/>
        <v>2023 01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45035.4366925347</v>
      </c>
      <c r="B66" s="67" t="str">
        <f ca="1">INDIRECT(ADDRESS(2+QUOTIENT(ROW()-2,COUNTA('Form Responses 1'!$1:$1)-4),2,,TRUE,"Form Responses 1"))</f>
        <v>edy.kyd@gmail.com</v>
      </c>
      <c r="C66" s="67" t="str">
        <f ca="1">INDIRECT(ADDRESS(2+QUOTIENT(ROW()-2,COUNTA('Form Responses 1'!$1:$1)-4),3,,TRUE,"Form Responses 1"))</f>
        <v>Edi Karyadi</v>
      </c>
      <c r="D66" s="83">
        <f ca="1">INDIRECT(ADDRESS(2+QUOTIENT(ROW()-2,COUNTA('Form Responses 1'!$1:$1)-4),4,,TRUE,"Form Responses 1"))</f>
        <v>44957</v>
      </c>
      <c r="E66" s="84">
        <f ca="1" t="shared" si="0"/>
        <v>2</v>
      </c>
      <c r="F66" s="67" t="str">
        <f ca="1">IF(ISBLANK(A66)," ",INDIRECT(ADDRESS(1,5+MOD(ROW()-2,COUNTA('Form Responses 1'!$1:$1)-4),,TRUE,"Form Responses 1")))</f>
        <v>PERMATA HIJAU - Outdoor Area [Ruang pembantu]</v>
      </c>
      <c r="G66" s="67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PERMATA HIJAU - Outdoor Area</v>
      </c>
      <c r="I66" s="85" t="str">
        <f ca="1" t="shared" si="7"/>
        <v>Ruang pembantu</v>
      </c>
      <c r="J66" s="85" t="str">
        <f ca="1" t="shared" si="2"/>
        <v>CLEANING SERVICE</v>
      </c>
      <c r="K66" s="85">
        <f ca="1" t="array" ref="K66">IFERROR(INDEX(MASTER!B:B,MATCH(G66,MASTER!A:A,0))/100," ")</f>
        <v>0.95</v>
      </c>
      <c r="L66" s="67">
        <f ca="1" t="shared" si="3"/>
        <v>5</v>
      </c>
      <c r="M66" s="67" t="str">
        <f ca="1" t="shared" si="4"/>
        <v>2023 - WEEK 05</v>
      </c>
      <c r="N66" s="67" t="str">
        <f ca="1" t="shared" si="5"/>
        <v>2023 - MONTH 01</v>
      </c>
      <c r="O66" s="85">
        <f ca="1" t="shared" ref="O66:P66" si="75">IFERROR(AVERAGEIF(M:M,M66,$K:$K)," ")</f>
        <v>0.933846153846154</v>
      </c>
      <c r="P66" s="85">
        <f ca="1" t="shared" si="75"/>
        <v>0.933846153846154</v>
      </c>
      <c r="Q66" s="67" t="str">
        <f ca="1">IF(ISBLANK(A66)," ",IF(O66&gt;MASTER!$B$3/100,"SB",IF(O66&gt;MASTER!$B$4/100,"B",IF(O66&gt;MASTER!$B$5/100,"C","K"))))</f>
        <v>B</v>
      </c>
      <c r="R66" s="67" t="str">
        <f ca="1">IF(ISBLANK(B66)," ",IF(P66&gt;MASTER!$B$3/100,"SB",IF(P66&gt;MASTER!$B$4/100,"B",IF(P66&gt;MASTER!$B$5/100,"C","K"))))</f>
        <v>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5</v>
      </c>
      <c r="AG66" s="67" t="str">
        <f ca="1" t="shared" si="14"/>
        <v>2023 01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45035.4366925347</v>
      </c>
      <c r="B67" s="67" t="str">
        <f ca="1">INDIRECT(ADDRESS(2+QUOTIENT(ROW()-2,COUNTA('Form Responses 1'!$1:$1)-4),2,,TRUE,"Form Responses 1"))</f>
        <v>edy.kyd@gmail.com</v>
      </c>
      <c r="C67" s="67" t="str">
        <f ca="1">INDIRECT(ADDRESS(2+QUOTIENT(ROW()-2,COUNTA('Form Responses 1'!$1:$1)-4),3,,TRUE,"Form Responses 1"))</f>
        <v>Edi Karyadi</v>
      </c>
      <c r="D67" s="83">
        <f ca="1">INDIRECT(ADDRESS(2+QUOTIENT(ROW()-2,COUNTA('Form Responses 1'!$1:$1)-4),4,,TRUE,"Form Responses 1"))</f>
        <v>44957</v>
      </c>
      <c r="E67" s="84">
        <f ca="1" t="shared" si="0"/>
        <v>2</v>
      </c>
      <c r="F67" s="67" t="str">
        <f ca="1">IF(ISBLANK(A67)," ",INDIRECT(ADDRESS(1,5+MOD(ROW()-2,COUNTA('Form Responses 1'!$1:$1)-4),,TRUE,"Form Responses 1")))</f>
        <v>PERMATA HIJAU - Outdoor Area [Gudang]</v>
      </c>
      <c r="G67" s="67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PERMATA HIJAU - Outdoor Area</v>
      </c>
      <c r="I67" s="85" t="str">
        <f ca="1" t="shared" ref="I67:I130" si="76">MID(F67,FIND("[",F67)+1,LEN(F67)-FIND("[",F67)-1)</f>
        <v>Gudang</v>
      </c>
      <c r="J67" s="85" t="str">
        <f ca="1" t="shared" si="2"/>
        <v>CLEANING SERVICE</v>
      </c>
      <c r="K67" s="85">
        <f ca="1" t="array" ref="K67">IFERROR(INDEX(MASTER!B:B,MATCH(G67,MASTER!A:A,0))/100," ")</f>
        <v>0.95</v>
      </c>
      <c r="L67" s="67">
        <f ca="1" t="shared" si="3"/>
        <v>5</v>
      </c>
      <c r="M67" s="67" t="str">
        <f ca="1" t="shared" si="4"/>
        <v>2023 - WEEK 05</v>
      </c>
      <c r="N67" s="67" t="str">
        <f ca="1" t="shared" si="5"/>
        <v>2023 - MONTH 01</v>
      </c>
      <c r="O67" s="85">
        <f ca="1" t="shared" ref="O67:P67" si="77">IFERROR(AVERAGEIF(M:M,M67,$K:$K)," ")</f>
        <v>0.933846153846154</v>
      </c>
      <c r="P67" s="85">
        <f ca="1" t="shared" si="77"/>
        <v>0.933846153846154</v>
      </c>
      <c r="Q67" s="67" t="str">
        <f ca="1">IF(ISBLANK(A67)," ",IF(O67&gt;MASTER!$B$3/100,"SB",IF(O67&gt;MASTER!$B$4/100,"B",IF(O67&gt;MASTER!$B$5/100,"C","K"))))</f>
        <v>B</v>
      </c>
      <c r="R67" s="67" t="str">
        <f ca="1">IF(ISBLANK(B67)," ",IF(P67&gt;MASTER!$B$3/100,"SB",IF(P67&gt;MASTER!$B$4/100,"B",IF(P67&gt;MASTER!$B$5/100,"C","K"))))</f>
        <v>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5</v>
      </c>
      <c r="AG67" s="67" t="str">
        <f ca="1" t="shared" si="14"/>
        <v>2023 01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45035.4366925347</v>
      </c>
      <c r="B68" s="67" t="str">
        <f ca="1">INDIRECT(ADDRESS(2+QUOTIENT(ROW()-2,COUNTA('Form Responses 1'!$1:$1)-4),2,,TRUE,"Form Responses 1"))</f>
        <v>edy.kyd@gmail.com</v>
      </c>
      <c r="C68" s="67" t="str">
        <f ca="1">INDIRECT(ADDRESS(2+QUOTIENT(ROW()-2,COUNTA('Form Responses 1'!$1:$1)-4),3,,TRUE,"Form Responses 1"))</f>
        <v>Edi Karyadi</v>
      </c>
      <c r="D68" s="83">
        <f ca="1">INDIRECT(ADDRESS(2+QUOTIENT(ROW()-2,COUNTA('Form Responses 1'!$1:$1)-4),4,,TRUE,"Form Responses 1"))</f>
        <v>44957</v>
      </c>
      <c r="E68" s="84">
        <f ca="1" t="shared" si="0"/>
        <v>2</v>
      </c>
      <c r="F68" s="67" t="str">
        <f ca="1">IF(ISBLANK(A68)," ",INDIRECT(ADDRESS(1,5+MOD(ROW()-2,COUNTA('Form Responses 1'!$1:$1)-4),,TRUE,"Form Responses 1")))</f>
        <v>PONDOK INDAH - Lantai 1 [Ruang tamu Depan]</v>
      </c>
      <c r="G68" s="67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PONDOK INDAH - Lantai 1</v>
      </c>
      <c r="I68" s="85" t="str">
        <f ca="1" t="shared" si="76"/>
        <v>Ruang tamu Depan</v>
      </c>
      <c r="J68" s="85" t="str">
        <f ca="1" t="shared" si="2"/>
        <v>CLEANING SERVICE</v>
      </c>
      <c r="K68" s="85">
        <f ca="1" t="array" ref="K68">IFERROR(INDEX(MASTER!B:B,MATCH(G68,MASTER!A:A,0))/100," ")</f>
        <v>0.95</v>
      </c>
      <c r="L68" s="67">
        <f ca="1" t="shared" si="3"/>
        <v>5</v>
      </c>
      <c r="M68" s="67" t="str">
        <f ca="1" t="shared" si="4"/>
        <v>2023 - WEEK 05</v>
      </c>
      <c r="N68" s="67" t="str">
        <f ca="1" t="shared" si="5"/>
        <v>2023 - MONTH 01</v>
      </c>
      <c r="O68" s="85">
        <f ca="1" t="shared" ref="O68:P68" si="78">IFERROR(AVERAGEIF(M:M,M68,$K:$K)," ")</f>
        <v>0.933846153846154</v>
      </c>
      <c r="P68" s="85">
        <f ca="1" t="shared" si="78"/>
        <v>0.933846153846154</v>
      </c>
      <c r="Q68" s="67" t="str">
        <f ca="1">IF(ISBLANK(A68)," ",IF(O68&gt;MASTER!$B$3/100,"SB",IF(O68&gt;MASTER!$B$4/100,"B",IF(O68&gt;MASTER!$B$5/100,"C","K"))))</f>
        <v>B</v>
      </c>
      <c r="R68" s="67" t="str">
        <f ca="1">IF(ISBLANK(B68)," ",IF(P68&gt;MASTER!$B$3/100,"SB",IF(P68&gt;MASTER!$B$4/100,"B",IF(P68&gt;MASTER!$B$5/100,"C","K"))))</f>
        <v>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5</v>
      </c>
      <c r="AG68" s="67" t="str">
        <f ca="1" t="shared" si="14"/>
        <v>2023 01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45035.4366925347</v>
      </c>
      <c r="B69" s="67" t="str">
        <f ca="1">INDIRECT(ADDRESS(2+QUOTIENT(ROW()-2,COUNTA('Form Responses 1'!$1:$1)-4),2,,TRUE,"Form Responses 1"))</f>
        <v>edy.kyd@gmail.com</v>
      </c>
      <c r="C69" s="67" t="str">
        <f ca="1">INDIRECT(ADDRESS(2+QUOTIENT(ROW()-2,COUNTA('Form Responses 1'!$1:$1)-4),3,,TRUE,"Form Responses 1"))</f>
        <v>Edi Karyadi</v>
      </c>
      <c r="D69" s="83">
        <f ca="1">INDIRECT(ADDRESS(2+QUOTIENT(ROW()-2,COUNTA('Form Responses 1'!$1:$1)-4),4,,TRUE,"Form Responses 1"))</f>
        <v>44957</v>
      </c>
      <c r="E69" s="84">
        <f ca="1" t="shared" si="0"/>
        <v>2</v>
      </c>
      <c r="F69" s="67" t="str">
        <f ca="1">IF(ISBLANK(A69)," ",INDIRECT(ADDRESS(1,5+MOD(ROW()-2,COUNTA('Form Responses 1'!$1:$1)-4),,TRUE,"Form Responses 1")))</f>
        <v>PONDOK INDAH - Lantai 1 [Ruang tidur Utama ]</v>
      </c>
      <c r="G69" s="67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PONDOK INDAH - Lantai 1</v>
      </c>
      <c r="I69" s="85" t="str">
        <f ca="1" t="shared" si="76"/>
        <v>Ruang tidur Utama </v>
      </c>
      <c r="J69" s="85" t="str">
        <f ca="1" t="shared" si="2"/>
        <v>CLEANING SERVICE</v>
      </c>
      <c r="K69" s="85">
        <f ca="1" t="array" ref="K69">IFERROR(INDEX(MASTER!B:B,MATCH(G69,MASTER!A:A,0))/100," ")</f>
        <v>0.95</v>
      </c>
      <c r="L69" s="67">
        <f ca="1" t="shared" si="3"/>
        <v>5</v>
      </c>
      <c r="M69" s="67" t="str">
        <f ca="1" t="shared" si="4"/>
        <v>2023 - WEEK 05</v>
      </c>
      <c r="N69" s="67" t="str">
        <f ca="1" t="shared" si="5"/>
        <v>2023 - MONTH 01</v>
      </c>
      <c r="O69" s="85">
        <f ca="1" t="shared" ref="O69:P69" si="79">IFERROR(AVERAGEIF(M:M,M69,$K:$K)," ")</f>
        <v>0.933846153846154</v>
      </c>
      <c r="P69" s="85">
        <f ca="1" t="shared" si="79"/>
        <v>0.933846153846154</v>
      </c>
      <c r="Q69" s="67" t="str">
        <f ca="1">IF(ISBLANK(A69)," ",IF(O69&gt;MASTER!$B$3/100,"SB",IF(O69&gt;MASTER!$B$4/100,"B",IF(O69&gt;MASTER!$B$5/100,"C","K"))))</f>
        <v>B</v>
      </c>
      <c r="R69" s="67" t="str">
        <f ca="1">IF(ISBLANK(B69)," ",IF(P69&gt;MASTER!$B$3/100,"SB",IF(P69&gt;MASTER!$B$4/100,"B",IF(P69&gt;MASTER!$B$5/100,"C","K"))))</f>
        <v>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5</v>
      </c>
      <c r="AG69" s="67" t="str">
        <f ca="1" t="shared" si="14"/>
        <v>2023 01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45035.4366925347</v>
      </c>
      <c r="B70" s="67" t="str">
        <f ca="1">INDIRECT(ADDRESS(2+QUOTIENT(ROW()-2,COUNTA('Form Responses 1'!$1:$1)-4),2,,TRUE,"Form Responses 1"))</f>
        <v>edy.kyd@gmail.com</v>
      </c>
      <c r="C70" s="67" t="str">
        <f ca="1">INDIRECT(ADDRESS(2+QUOTIENT(ROW()-2,COUNTA('Form Responses 1'!$1:$1)-4),3,,TRUE,"Form Responses 1"))</f>
        <v>Edi Karyadi</v>
      </c>
      <c r="D70" s="83">
        <f ca="1">INDIRECT(ADDRESS(2+QUOTIENT(ROW()-2,COUNTA('Form Responses 1'!$1:$1)-4),4,,TRUE,"Form Responses 1"))</f>
        <v>44957</v>
      </c>
      <c r="E70" s="84">
        <f ca="1" t="shared" si="0"/>
        <v>2</v>
      </c>
      <c r="F70" s="67" t="str">
        <f ca="1">IF(ISBLANK(A70)," ",INDIRECT(ADDRESS(1,5+MOD(ROW()-2,COUNTA('Form Responses 1'!$1:$1)-4),,TRUE,"Form Responses 1")))</f>
        <v>PONDOK INDAH - Lantai 1 [Pantry]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5" t="str">
        <f ca="1" t="shared" si="1"/>
        <v>PONDOK INDAH - Lantai 1</v>
      </c>
      <c r="I70" s="85" t="str">
        <f ca="1" t="shared" si="76"/>
        <v>Pantry</v>
      </c>
      <c r="J70" s="85" t="str">
        <f ca="1" t="shared" si="2"/>
        <v>CLEANING SERVICE</v>
      </c>
      <c r="K70" s="85">
        <f ca="1" t="array" ref="K70">IFERROR(INDEX(MASTER!B:B,MATCH(G70,MASTER!A:A,0))/100," ")</f>
        <v>0.89</v>
      </c>
      <c r="L70" s="67">
        <f ca="1" t="shared" si="3"/>
        <v>5</v>
      </c>
      <c r="M70" s="67" t="str">
        <f ca="1" t="shared" si="4"/>
        <v>2023 - WEEK 05</v>
      </c>
      <c r="N70" s="67" t="str">
        <f ca="1" t="shared" si="5"/>
        <v>2023 - MONTH 01</v>
      </c>
      <c r="O70" s="85">
        <f ca="1" t="shared" ref="O70:P70" si="80">IFERROR(AVERAGEIF(M:M,M70,$K:$K)," ")</f>
        <v>0.933846153846154</v>
      </c>
      <c r="P70" s="85">
        <f ca="1" t="shared" si="80"/>
        <v>0.933846153846154</v>
      </c>
      <c r="Q70" s="67" t="str">
        <f ca="1">IF(ISBLANK(A70)," ",IF(O70&gt;MASTER!$B$3/100,"SB",IF(O70&gt;MASTER!$B$4/100,"B",IF(O70&gt;MASTER!$B$5/100,"C","K"))))</f>
        <v>B</v>
      </c>
      <c r="R70" s="67" t="str">
        <f ca="1">IF(ISBLANK(B70)," ",IF(P70&gt;MASTER!$B$3/100,"SB",IF(P70&gt;MASTER!$B$4/100,"B",IF(P70&gt;MASTER!$B$5/100,"C","K"))))</f>
        <v>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5</v>
      </c>
      <c r="AG70" s="67" t="str">
        <f ca="1" t="shared" si="14"/>
        <v>2023 01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45035.4366925347</v>
      </c>
      <c r="B71" s="67" t="str">
        <f ca="1">INDIRECT(ADDRESS(2+QUOTIENT(ROW()-2,COUNTA('Form Responses 1'!$1:$1)-4),2,,TRUE,"Form Responses 1"))</f>
        <v>edy.kyd@gmail.com</v>
      </c>
      <c r="C71" s="67" t="str">
        <f ca="1">INDIRECT(ADDRESS(2+QUOTIENT(ROW()-2,COUNTA('Form Responses 1'!$1:$1)-4),3,,TRUE,"Form Responses 1"))</f>
        <v>Edi Karyadi</v>
      </c>
      <c r="D71" s="83">
        <f ca="1">INDIRECT(ADDRESS(2+QUOTIENT(ROW()-2,COUNTA('Form Responses 1'!$1:$1)-4),4,,TRUE,"Form Responses 1"))</f>
        <v>44957</v>
      </c>
      <c r="E71" s="84">
        <f ca="1" t="shared" si="0"/>
        <v>2</v>
      </c>
      <c r="F71" s="67" t="str">
        <f ca="1">IF(ISBLANK(A71)," ",INDIRECT(ADDRESS(1,5+MOD(ROW()-2,COUNTA('Form Responses 1'!$1:$1)-4),,TRUE,"Form Responses 1")))</f>
        <v>PONDOK INDAH - Lantai 1 [Ruang keluarga]</v>
      </c>
      <c r="G71" s="67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PONDOK INDAH - Lantai 1</v>
      </c>
      <c r="I71" s="85" t="str">
        <f ca="1" t="shared" si="76"/>
        <v>Ruang keluarga</v>
      </c>
      <c r="J71" s="85" t="str">
        <f ca="1" t="shared" si="2"/>
        <v>CLEANING SERVICE</v>
      </c>
      <c r="K71" s="85">
        <f ca="1" t="array" ref="K71">IFERROR(INDEX(MASTER!B:B,MATCH(G71,MASTER!A:A,0))/100," ")</f>
        <v>0.95</v>
      </c>
      <c r="L71" s="67">
        <f ca="1" t="shared" si="3"/>
        <v>5</v>
      </c>
      <c r="M71" s="67" t="str">
        <f ca="1" t="shared" si="4"/>
        <v>2023 - WEEK 05</v>
      </c>
      <c r="N71" s="67" t="str">
        <f ca="1" t="shared" si="5"/>
        <v>2023 - MONTH 01</v>
      </c>
      <c r="O71" s="85">
        <f ca="1" t="shared" ref="O71:P71" si="81">IFERROR(AVERAGEIF(M:M,M71,$K:$K)," ")</f>
        <v>0.933846153846154</v>
      </c>
      <c r="P71" s="85">
        <f ca="1" t="shared" si="81"/>
        <v>0.933846153846154</v>
      </c>
      <c r="Q71" s="67" t="str">
        <f ca="1">IF(ISBLANK(A71)," ",IF(O71&gt;MASTER!$B$3/100,"SB",IF(O71&gt;MASTER!$B$4/100,"B",IF(O71&gt;MASTER!$B$5/100,"C","K"))))</f>
        <v>B</v>
      </c>
      <c r="R71" s="67" t="str">
        <f ca="1">IF(ISBLANK(B71)," ",IF(P71&gt;MASTER!$B$3/100,"SB",IF(P71&gt;MASTER!$B$4/100,"B",IF(P71&gt;MASTER!$B$5/100,"C","K"))))</f>
        <v>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5</v>
      </c>
      <c r="AG71" s="67" t="str">
        <f ca="1" t="shared" si="14"/>
        <v>2023 01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45035.4366925347</v>
      </c>
      <c r="B72" s="67" t="str">
        <f ca="1">INDIRECT(ADDRESS(2+QUOTIENT(ROW()-2,COUNTA('Form Responses 1'!$1:$1)-4),2,,TRUE,"Form Responses 1"))</f>
        <v>edy.kyd@gmail.com</v>
      </c>
      <c r="C72" s="67" t="str">
        <f ca="1">INDIRECT(ADDRESS(2+QUOTIENT(ROW()-2,COUNTA('Form Responses 1'!$1:$1)-4),3,,TRUE,"Form Responses 1"))</f>
        <v>Edi Karyadi</v>
      </c>
      <c r="D72" s="83">
        <f ca="1">INDIRECT(ADDRESS(2+QUOTIENT(ROW()-2,COUNTA('Form Responses 1'!$1:$1)-4),4,,TRUE,"Form Responses 1"))</f>
        <v>44957</v>
      </c>
      <c r="E72" s="84">
        <f ca="1" t="shared" si="0"/>
        <v>2</v>
      </c>
      <c r="F72" s="67" t="str">
        <f ca="1">IF(ISBLANK(A72)," ",INDIRECT(ADDRESS(1,5+MOD(ROW()-2,COUNTA('Form Responses 1'!$1:$1)-4),,TRUE,"Form Responses 1")))</f>
        <v>PONDOK INDAH - Lantai 1 [Ruang tidur anak 1]</v>
      </c>
      <c r="G72" s="67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PONDOK INDAH - Lantai 1</v>
      </c>
      <c r="I72" s="85" t="str">
        <f ca="1" t="shared" si="76"/>
        <v>Ruang tidur anak 1</v>
      </c>
      <c r="J72" s="85" t="str">
        <f ca="1" t="shared" si="2"/>
        <v>CLEANING SERVICE</v>
      </c>
      <c r="K72" s="85">
        <f ca="1" t="array" ref="K72">IFERROR(INDEX(MASTER!B:B,MATCH(G72,MASTER!A:A,0))/100," ")</f>
        <v>0.95</v>
      </c>
      <c r="L72" s="67">
        <f ca="1" t="shared" si="3"/>
        <v>5</v>
      </c>
      <c r="M72" s="67" t="str">
        <f ca="1" t="shared" si="4"/>
        <v>2023 - WEEK 05</v>
      </c>
      <c r="N72" s="67" t="str">
        <f ca="1" t="shared" si="5"/>
        <v>2023 - MONTH 01</v>
      </c>
      <c r="O72" s="85">
        <f ca="1" t="shared" ref="O72:P72" si="82">IFERROR(AVERAGEIF(M:M,M72,$K:$K)," ")</f>
        <v>0.933846153846154</v>
      </c>
      <c r="P72" s="85">
        <f ca="1" t="shared" si="82"/>
        <v>0.933846153846154</v>
      </c>
      <c r="Q72" s="67" t="str">
        <f ca="1">IF(ISBLANK(A72)," ",IF(O72&gt;MASTER!$B$3/100,"SB",IF(O72&gt;MASTER!$B$4/100,"B",IF(O72&gt;MASTER!$B$5/100,"C","K"))))</f>
        <v>B</v>
      </c>
      <c r="R72" s="67" t="str">
        <f ca="1">IF(ISBLANK(B72)," ",IF(P72&gt;MASTER!$B$3/100,"SB",IF(P72&gt;MASTER!$B$4/100,"B",IF(P72&gt;MASTER!$B$5/100,"C","K"))))</f>
        <v>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5</v>
      </c>
      <c r="AG72" s="67" t="str">
        <f ca="1" t="shared" si="14"/>
        <v>2023 01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45035.4366925347</v>
      </c>
      <c r="B73" s="67" t="str">
        <f ca="1">INDIRECT(ADDRESS(2+QUOTIENT(ROW()-2,COUNTA('Form Responses 1'!$1:$1)-4),2,,TRUE,"Form Responses 1"))</f>
        <v>edy.kyd@gmail.com</v>
      </c>
      <c r="C73" s="67" t="str">
        <f ca="1">INDIRECT(ADDRESS(2+QUOTIENT(ROW()-2,COUNTA('Form Responses 1'!$1:$1)-4),3,,TRUE,"Form Responses 1"))</f>
        <v>Edi Karyadi</v>
      </c>
      <c r="D73" s="83">
        <f ca="1">INDIRECT(ADDRESS(2+QUOTIENT(ROW()-2,COUNTA('Form Responses 1'!$1:$1)-4),4,,TRUE,"Form Responses 1"))</f>
        <v>44957</v>
      </c>
      <c r="E73" s="84">
        <f ca="1" t="shared" si="0"/>
        <v>2</v>
      </c>
      <c r="F73" s="67" t="str">
        <f ca="1">IF(ISBLANK(A73)," ",INDIRECT(ADDRESS(1,5+MOD(ROW()-2,COUNTA('Form Responses 1'!$1:$1)-4),,TRUE,"Form Responses 1")))</f>
        <v>PONDOK INDAH - Lantai 1 [Ruang tidur anak 2]</v>
      </c>
      <c r="G73" s="67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PONDOK INDAH - Lantai 1</v>
      </c>
      <c r="I73" s="85" t="str">
        <f ca="1" t="shared" si="76"/>
        <v>Ruang tidur anak 2</v>
      </c>
      <c r="J73" s="85" t="str">
        <f ca="1" t="shared" si="2"/>
        <v>CLEANING SERVICE</v>
      </c>
      <c r="K73" s="85">
        <f ca="1" t="array" ref="K73">IFERROR(INDEX(MASTER!B:B,MATCH(G73,MASTER!A:A,0))/100," ")</f>
        <v>0.95</v>
      </c>
      <c r="L73" s="67">
        <f ca="1" t="shared" si="3"/>
        <v>5</v>
      </c>
      <c r="M73" s="67" t="str">
        <f ca="1" t="shared" si="4"/>
        <v>2023 - WEEK 05</v>
      </c>
      <c r="N73" s="67" t="str">
        <f ca="1" t="shared" si="5"/>
        <v>2023 - MONTH 01</v>
      </c>
      <c r="O73" s="85">
        <f ca="1" t="shared" ref="O73:P73" si="83">IFERROR(AVERAGEIF(M:M,M73,$K:$K)," ")</f>
        <v>0.933846153846154</v>
      </c>
      <c r="P73" s="85">
        <f ca="1" t="shared" si="83"/>
        <v>0.933846153846154</v>
      </c>
      <c r="Q73" s="67" t="str">
        <f ca="1">IF(ISBLANK(A73)," ",IF(O73&gt;MASTER!$B$3/100,"SB",IF(O73&gt;MASTER!$B$4/100,"B",IF(O73&gt;MASTER!$B$5/100,"C","K"))))</f>
        <v>B</v>
      </c>
      <c r="R73" s="67" t="str">
        <f ca="1">IF(ISBLANK(B73)," ",IF(P73&gt;MASTER!$B$3/100,"SB",IF(P73&gt;MASTER!$B$4/100,"B",IF(P73&gt;MASTER!$B$5/100,"C","K"))))</f>
        <v>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5</v>
      </c>
      <c r="AG73" s="67" t="str">
        <f ca="1" t="shared" si="14"/>
        <v>2023 01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45035.4366925347</v>
      </c>
      <c r="B74" s="67" t="str">
        <f ca="1">INDIRECT(ADDRESS(2+QUOTIENT(ROW()-2,COUNTA('Form Responses 1'!$1:$1)-4),2,,TRUE,"Form Responses 1"))</f>
        <v>edy.kyd@gmail.com</v>
      </c>
      <c r="C74" s="67" t="str">
        <f ca="1">INDIRECT(ADDRESS(2+QUOTIENT(ROW()-2,COUNTA('Form Responses 1'!$1:$1)-4),3,,TRUE,"Form Responses 1"))</f>
        <v>Edi Karyadi</v>
      </c>
      <c r="D74" s="83">
        <f ca="1">INDIRECT(ADDRESS(2+QUOTIENT(ROW()-2,COUNTA('Form Responses 1'!$1:$1)-4),4,,TRUE,"Form Responses 1"))</f>
        <v>44957</v>
      </c>
      <c r="E74" s="84">
        <f ca="1" t="shared" si="0"/>
        <v>2</v>
      </c>
      <c r="F74" s="67" t="str">
        <f ca="1">IF(ISBLANK(A74)," ",INDIRECT(ADDRESS(1,5+MOD(ROW()-2,COUNTA('Form Responses 1'!$1:$1)-4),,TRUE,"Form Responses 1")))</f>
        <v>PONDOK INDAH - Outdoor Area [Halaman depan]</v>
      </c>
      <c r="G74" s="67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PONDOK INDAH - Outdoor Area</v>
      </c>
      <c r="I74" s="85" t="str">
        <f ca="1" t="shared" si="76"/>
        <v>Halaman depan</v>
      </c>
      <c r="J74" s="85" t="str">
        <f ca="1" t="shared" si="2"/>
        <v>CLEANING SERVICE</v>
      </c>
      <c r="K74" s="85">
        <f ca="1" t="array" ref="K74">IFERROR(INDEX(MASTER!B:B,MATCH(G74,MASTER!A:A,0))/100," ")</f>
        <v>0.95</v>
      </c>
      <c r="L74" s="67">
        <f ca="1" t="shared" si="3"/>
        <v>5</v>
      </c>
      <c r="M74" s="67" t="str">
        <f ca="1" t="shared" si="4"/>
        <v>2023 - WEEK 05</v>
      </c>
      <c r="N74" s="67" t="str">
        <f ca="1" t="shared" si="5"/>
        <v>2023 - MONTH 01</v>
      </c>
      <c r="O74" s="85">
        <f ca="1" t="shared" ref="O74:P74" si="84">IFERROR(AVERAGEIF(M:M,M74,$K:$K)," ")</f>
        <v>0.933846153846154</v>
      </c>
      <c r="P74" s="85">
        <f ca="1" t="shared" si="84"/>
        <v>0.933846153846154</v>
      </c>
      <c r="Q74" s="67" t="str">
        <f ca="1">IF(ISBLANK(A74)," ",IF(O74&gt;MASTER!$B$3/100,"SB",IF(O74&gt;MASTER!$B$4/100,"B",IF(O74&gt;MASTER!$B$5/100,"C","K"))))</f>
        <v>B</v>
      </c>
      <c r="R74" s="67" t="str">
        <f ca="1">IF(ISBLANK(B74)," ",IF(P74&gt;MASTER!$B$3/100,"SB",IF(P74&gt;MASTER!$B$4/100,"B",IF(P74&gt;MASTER!$B$5/100,"C","K"))))</f>
        <v>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5</v>
      </c>
      <c r="AG74" s="67" t="str">
        <f ca="1" t="shared" si="14"/>
        <v>2023 01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45035.4366925347</v>
      </c>
      <c r="B75" s="67" t="str">
        <f ca="1">INDIRECT(ADDRESS(2+QUOTIENT(ROW()-2,COUNTA('Form Responses 1'!$1:$1)-4),2,,TRUE,"Form Responses 1"))</f>
        <v>edy.kyd@gmail.com</v>
      </c>
      <c r="C75" s="67" t="str">
        <f ca="1">INDIRECT(ADDRESS(2+QUOTIENT(ROW()-2,COUNTA('Form Responses 1'!$1:$1)-4),3,,TRUE,"Form Responses 1"))</f>
        <v>Edi Karyadi</v>
      </c>
      <c r="D75" s="83">
        <f ca="1">INDIRECT(ADDRESS(2+QUOTIENT(ROW()-2,COUNTA('Form Responses 1'!$1:$1)-4),4,,TRUE,"Form Responses 1"))</f>
        <v>44957</v>
      </c>
      <c r="E75" s="84">
        <f ca="1" t="shared" si="0"/>
        <v>2</v>
      </c>
      <c r="F75" s="67" t="str">
        <f ca="1">IF(ISBLANK(A75)," ",INDIRECT(ADDRESS(1,5+MOD(ROW()-2,COUNTA('Form Responses 1'!$1:$1)-4),,TRUE,"Form Responses 1")))</f>
        <v>PONDOK INDAH - Outdoor Area [Halaman samping teras]</v>
      </c>
      <c r="G75" s="67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PONDOK INDAH - Outdoor Area</v>
      </c>
      <c r="I75" s="85" t="str">
        <f ca="1" t="shared" si="76"/>
        <v>Halaman samping teras</v>
      </c>
      <c r="J75" s="85" t="str">
        <f ca="1" t="shared" si="2"/>
        <v>CLEANING SERVICE</v>
      </c>
      <c r="K75" s="85">
        <f ca="1" t="array" ref="K75">IFERROR(INDEX(MASTER!B:B,MATCH(G75,MASTER!A:A,0))/100," ")</f>
        <v>0.95</v>
      </c>
      <c r="L75" s="67">
        <f ca="1" t="shared" si="3"/>
        <v>5</v>
      </c>
      <c r="M75" s="67" t="str">
        <f ca="1" t="shared" si="4"/>
        <v>2023 - WEEK 05</v>
      </c>
      <c r="N75" s="67" t="str">
        <f ca="1" t="shared" si="5"/>
        <v>2023 - MONTH 01</v>
      </c>
      <c r="O75" s="85">
        <f ca="1" t="shared" ref="O75:P75" si="85">IFERROR(AVERAGEIF(M:M,M75,$K:$K)," ")</f>
        <v>0.933846153846154</v>
      </c>
      <c r="P75" s="85">
        <f ca="1" t="shared" si="85"/>
        <v>0.933846153846154</v>
      </c>
      <c r="Q75" s="67" t="str">
        <f ca="1">IF(ISBLANK(A75)," ",IF(O75&gt;MASTER!$B$3/100,"SB",IF(O75&gt;MASTER!$B$4/100,"B",IF(O75&gt;MASTER!$B$5/100,"C","K"))))</f>
        <v>B</v>
      </c>
      <c r="R75" s="67" t="str">
        <f ca="1">IF(ISBLANK(B75)," ",IF(P75&gt;MASTER!$B$3/100,"SB",IF(P75&gt;MASTER!$B$4/100,"B",IF(P75&gt;MASTER!$B$5/100,"C","K"))))</f>
        <v>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5</v>
      </c>
      <c r="AG75" s="67" t="str">
        <f ca="1" t="shared" si="14"/>
        <v>2023 01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45035.4366925347</v>
      </c>
      <c r="B76" s="67" t="str">
        <f ca="1">INDIRECT(ADDRESS(2+QUOTIENT(ROW()-2,COUNTA('Form Responses 1'!$1:$1)-4),2,,TRUE,"Form Responses 1"))</f>
        <v>edy.kyd@gmail.com</v>
      </c>
      <c r="C76" s="67" t="str">
        <f ca="1">INDIRECT(ADDRESS(2+QUOTIENT(ROW()-2,COUNTA('Form Responses 1'!$1:$1)-4),3,,TRUE,"Form Responses 1"))</f>
        <v>Edi Karyadi</v>
      </c>
      <c r="D76" s="83">
        <f ca="1">INDIRECT(ADDRESS(2+QUOTIENT(ROW()-2,COUNTA('Form Responses 1'!$1:$1)-4),4,,TRUE,"Form Responses 1"))</f>
        <v>44957</v>
      </c>
      <c r="E76" s="84">
        <f ca="1" t="shared" si="0"/>
        <v>2</v>
      </c>
      <c r="F76" s="67" t="str">
        <f ca="1">IF(ISBLANK(A76)," ",INDIRECT(ADDRESS(1,5+MOD(ROW()-2,COUNTA('Form Responses 1'!$1:$1)-4),,TRUE,"Form Responses 1")))</f>
        <v>PONDOK INDAH - Outdoor Area [Garasi mobil]</v>
      </c>
      <c r="G76" s="67" t="str">
        <f ca="1">IF(ISBLANK(A76)," ",INDIRECT(ADDRESS(MATCH(A76,'Form Responses 1'!A:A,0),5+MOD(ROW()-2,COUNTA('Form Responses 1'!$1:$1)-4),,TRUE,"Form Responses 1")))</f>
        <v>CUKUP BAIK</v>
      </c>
      <c r="H76" s="85" t="str">
        <f ca="1" t="shared" si="1"/>
        <v>PONDOK INDAH - Outdoor Area</v>
      </c>
      <c r="I76" s="85" t="str">
        <f ca="1" t="shared" si="76"/>
        <v>Garasi mobil</v>
      </c>
      <c r="J76" s="85" t="str">
        <f ca="1" t="shared" si="2"/>
        <v>CLEANING SERVICE</v>
      </c>
      <c r="K76" s="85">
        <f ca="1" t="array" ref="K76">IFERROR(INDEX(MASTER!B:B,MATCH(G76,MASTER!A:A,0))/100," ")</f>
        <v>0.89</v>
      </c>
      <c r="L76" s="67">
        <f ca="1" t="shared" si="3"/>
        <v>5</v>
      </c>
      <c r="M76" s="67" t="str">
        <f ca="1" t="shared" si="4"/>
        <v>2023 - WEEK 05</v>
      </c>
      <c r="N76" s="67" t="str">
        <f ca="1" t="shared" si="5"/>
        <v>2023 - MONTH 01</v>
      </c>
      <c r="O76" s="85">
        <f ca="1" t="shared" ref="O76:P76" si="86">IFERROR(AVERAGEIF(M:M,M76,$K:$K)," ")</f>
        <v>0.933846153846154</v>
      </c>
      <c r="P76" s="85">
        <f ca="1" t="shared" si="86"/>
        <v>0.933846153846154</v>
      </c>
      <c r="Q76" s="67" t="str">
        <f ca="1">IF(ISBLANK(A76)," ",IF(O76&gt;MASTER!$B$3/100,"SB",IF(O76&gt;MASTER!$B$4/100,"B",IF(O76&gt;MASTER!$B$5/100,"C","K"))))</f>
        <v>B</v>
      </c>
      <c r="R76" s="67" t="str">
        <f ca="1">IF(ISBLANK(B76)," ",IF(P76&gt;MASTER!$B$3/100,"SB",IF(P76&gt;MASTER!$B$4/100,"B",IF(P76&gt;MASTER!$B$5/100,"C","K"))))</f>
        <v>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5</v>
      </c>
      <c r="AG76" s="67" t="str">
        <f ca="1" t="shared" si="14"/>
        <v>2023 01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45035.4366925347</v>
      </c>
      <c r="B77" s="67" t="str">
        <f ca="1">INDIRECT(ADDRESS(2+QUOTIENT(ROW()-2,COUNTA('Form Responses 1'!$1:$1)-4),2,,TRUE,"Form Responses 1"))</f>
        <v>edy.kyd@gmail.com</v>
      </c>
      <c r="C77" s="67" t="str">
        <f ca="1">INDIRECT(ADDRESS(2+QUOTIENT(ROW()-2,COUNTA('Form Responses 1'!$1:$1)-4),3,,TRUE,"Form Responses 1"))</f>
        <v>Edi Karyadi</v>
      </c>
      <c r="D77" s="83">
        <f ca="1">INDIRECT(ADDRESS(2+QUOTIENT(ROW()-2,COUNTA('Form Responses 1'!$1:$1)-4),4,,TRUE,"Form Responses 1"))</f>
        <v>44957</v>
      </c>
      <c r="E77" s="84">
        <f ca="1" t="shared" si="0"/>
        <v>2</v>
      </c>
      <c r="F77" s="67" t="str">
        <f ca="1">IF(ISBLANK(A77)," ",INDIRECT(ADDRESS(1,5+MOD(ROW()-2,COUNTA('Form Responses 1'!$1:$1)-4),,TRUE,"Form Responses 1")))</f>
        <v>PONDOK INDAH - Outdoor Area [tempat wudhu]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5" t="str">
        <f ca="1" t="shared" si="1"/>
        <v>PONDOK INDAH - Outdoor Area</v>
      </c>
      <c r="I77" s="85" t="str">
        <f ca="1" t="shared" si="76"/>
        <v>tempat wudhu</v>
      </c>
      <c r="J77" s="85" t="str">
        <f ca="1" t="shared" si="2"/>
        <v>CLEANING SERVICE</v>
      </c>
      <c r="K77" s="85">
        <f ca="1" t="array" ref="K77">IFERROR(INDEX(MASTER!B:B,MATCH(G77,MASTER!A:A,0))/100," ")</f>
        <v>0.89</v>
      </c>
      <c r="L77" s="67">
        <f ca="1" t="shared" si="3"/>
        <v>5</v>
      </c>
      <c r="M77" s="67" t="str">
        <f ca="1" t="shared" si="4"/>
        <v>2023 - WEEK 05</v>
      </c>
      <c r="N77" s="67" t="str">
        <f ca="1" t="shared" si="5"/>
        <v>2023 - MONTH 01</v>
      </c>
      <c r="O77" s="85">
        <f ca="1" t="shared" ref="O77:P77" si="87">IFERROR(AVERAGEIF(M:M,M77,$K:$K)," ")</f>
        <v>0.933846153846154</v>
      </c>
      <c r="P77" s="85">
        <f ca="1" t="shared" si="87"/>
        <v>0.933846153846154</v>
      </c>
      <c r="Q77" s="67" t="str">
        <f ca="1">IF(ISBLANK(A77)," ",IF(O77&gt;MASTER!$B$3/100,"SB",IF(O77&gt;MASTER!$B$4/100,"B",IF(O77&gt;MASTER!$B$5/100,"C","K"))))</f>
        <v>B</v>
      </c>
      <c r="R77" s="67" t="str">
        <f ca="1">IF(ISBLANK(B77)," ",IF(P77&gt;MASTER!$B$3/100,"SB",IF(P77&gt;MASTER!$B$4/100,"B",IF(P77&gt;MASTER!$B$5/100,"C","K"))))</f>
        <v>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5</v>
      </c>
      <c r="AG77" s="67" t="str">
        <f ca="1" t="shared" si="14"/>
        <v>2023 01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45035.4366925347</v>
      </c>
      <c r="B78" s="67" t="str">
        <f ca="1">INDIRECT(ADDRESS(2+QUOTIENT(ROW()-2,COUNTA('Form Responses 1'!$1:$1)-4),2,,TRUE,"Form Responses 1"))</f>
        <v>edy.kyd@gmail.com</v>
      </c>
      <c r="C78" s="67" t="str">
        <f ca="1">INDIRECT(ADDRESS(2+QUOTIENT(ROW()-2,COUNTA('Form Responses 1'!$1:$1)-4),3,,TRUE,"Form Responses 1"))</f>
        <v>Edi Karyadi</v>
      </c>
      <c r="D78" s="83">
        <f ca="1">INDIRECT(ADDRESS(2+QUOTIENT(ROW()-2,COUNTA('Form Responses 1'!$1:$1)-4),4,,TRUE,"Form Responses 1"))</f>
        <v>44957</v>
      </c>
      <c r="E78" s="84">
        <f ca="1" t="shared" si="0"/>
        <v>2</v>
      </c>
      <c r="F78" s="67" t="str">
        <f ca="1">IF(ISBLANK(A78)," ",INDIRECT(ADDRESS(1,5+MOD(ROW()-2,COUNTA('Form Responses 1'!$1:$1)-4),,TRUE,"Form Responses 1")))</f>
        <v>PONDOK INDAH - Outdoor Area [Ruang pembantu]</v>
      </c>
      <c r="G78" s="67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PONDOK INDAH - Outdoor Area</v>
      </c>
      <c r="I78" s="85" t="str">
        <f ca="1" t="shared" si="76"/>
        <v>Ruang pembantu</v>
      </c>
      <c r="J78" s="85" t="str">
        <f ca="1" t="shared" si="2"/>
        <v>CLEANING SERVICE</v>
      </c>
      <c r="K78" s="85">
        <f ca="1" t="array" ref="K78">IFERROR(INDEX(MASTER!B:B,MATCH(G78,MASTER!A:A,0))/100," ")</f>
        <v>0.95</v>
      </c>
      <c r="L78" s="67">
        <f ca="1" t="shared" si="3"/>
        <v>5</v>
      </c>
      <c r="M78" s="67" t="str">
        <f ca="1" t="shared" si="4"/>
        <v>2023 - WEEK 05</v>
      </c>
      <c r="N78" s="67" t="str">
        <f ca="1" t="shared" si="5"/>
        <v>2023 - MONTH 01</v>
      </c>
      <c r="O78" s="85">
        <f ca="1" t="shared" ref="O78:P78" si="88">IFERROR(AVERAGEIF(M:M,M78,$K:$K)," ")</f>
        <v>0.933846153846154</v>
      </c>
      <c r="P78" s="85">
        <f ca="1" t="shared" si="88"/>
        <v>0.933846153846154</v>
      </c>
      <c r="Q78" s="67" t="str">
        <f ca="1">IF(ISBLANK(A78)," ",IF(O78&gt;MASTER!$B$3/100,"SB",IF(O78&gt;MASTER!$B$4/100,"B",IF(O78&gt;MASTER!$B$5/100,"C","K"))))</f>
        <v>B</v>
      </c>
      <c r="R78" s="67" t="str">
        <f ca="1">IF(ISBLANK(B78)," ",IF(P78&gt;MASTER!$B$3/100,"SB",IF(P78&gt;MASTER!$B$4/100,"B",IF(P78&gt;MASTER!$B$5/100,"C","K"))))</f>
        <v>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5</v>
      </c>
      <c r="AG78" s="67" t="str">
        <f ca="1" t="shared" si="14"/>
        <v>2023 01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45035.4366925347</v>
      </c>
      <c r="B79" s="67" t="str">
        <f ca="1">INDIRECT(ADDRESS(2+QUOTIENT(ROW()-2,COUNTA('Form Responses 1'!$1:$1)-4),2,,TRUE,"Form Responses 1"))</f>
        <v>edy.kyd@gmail.com</v>
      </c>
      <c r="C79" s="67" t="str">
        <f ca="1">INDIRECT(ADDRESS(2+QUOTIENT(ROW()-2,COUNTA('Form Responses 1'!$1:$1)-4),3,,TRUE,"Form Responses 1"))</f>
        <v>Edi Karyadi</v>
      </c>
      <c r="D79" s="83">
        <f ca="1">INDIRECT(ADDRESS(2+QUOTIENT(ROW()-2,COUNTA('Form Responses 1'!$1:$1)-4),4,,TRUE,"Form Responses 1"))</f>
        <v>44957</v>
      </c>
      <c r="E79" s="84">
        <f ca="1" t="shared" si="0"/>
        <v>2</v>
      </c>
      <c r="F79" s="67" t="str">
        <f ca="1">IF(ISBLANK(A79)," ",INDIRECT(ADDRESS(1,5+MOD(ROW()-2,COUNTA('Form Responses 1'!$1:$1)-4),,TRUE,"Form Responses 1")))</f>
        <v>PONDOK INDAH - Outdoor Area [Gudang]</v>
      </c>
      <c r="G79" s="67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PONDOK INDAH - Outdoor Area</v>
      </c>
      <c r="I79" s="85" t="str">
        <f ca="1" t="shared" si="76"/>
        <v>Gudang</v>
      </c>
      <c r="J79" s="85" t="str">
        <f ca="1" t="shared" si="2"/>
        <v>CLEANING SERVICE</v>
      </c>
      <c r="K79" s="85">
        <f ca="1" t="array" ref="K79">IFERROR(INDEX(MASTER!B:B,MATCH(G79,MASTER!A:A,0))/100," ")</f>
        <v>0.95</v>
      </c>
      <c r="L79" s="67">
        <f ca="1" t="shared" si="3"/>
        <v>5</v>
      </c>
      <c r="M79" s="67" t="str">
        <f ca="1" t="shared" si="4"/>
        <v>2023 - WEEK 05</v>
      </c>
      <c r="N79" s="67" t="str">
        <f ca="1" t="shared" si="5"/>
        <v>2023 - MONTH 01</v>
      </c>
      <c r="O79" s="85">
        <f ca="1" t="shared" ref="O79:P79" si="89">IFERROR(AVERAGEIF(M:M,M79,$K:$K)," ")</f>
        <v>0.933846153846154</v>
      </c>
      <c r="P79" s="85">
        <f ca="1" t="shared" si="89"/>
        <v>0.933846153846154</v>
      </c>
      <c r="Q79" s="67" t="str">
        <f ca="1">IF(ISBLANK(A79)," ",IF(O79&gt;MASTER!$B$3/100,"SB",IF(O79&gt;MASTER!$B$4/100,"B",IF(O79&gt;MASTER!$B$5/100,"C","K"))))</f>
        <v>B</v>
      </c>
      <c r="R79" s="67" t="str">
        <f ca="1">IF(ISBLANK(B79)," ",IF(P79&gt;MASTER!$B$3/100,"SB",IF(P79&gt;MASTER!$B$4/100,"B",IF(P79&gt;MASTER!$B$5/100,"C","K"))))</f>
        <v>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5</v>
      </c>
      <c r="AG79" s="67" t="str">
        <f ca="1" t="shared" si="14"/>
        <v>2023 01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45035.4375679861</v>
      </c>
      <c r="B80" s="67" t="str">
        <f ca="1">INDIRECT(ADDRESS(2+QUOTIENT(ROW()-2,COUNTA('Form Responses 1'!$1:$1)-4),2,,TRUE,"Form Responses 1"))</f>
        <v>edy.kyd@gmail.com</v>
      </c>
      <c r="C80" s="67" t="str">
        <f ca="1">INDIRECT(ADDRESS(2+QUOTIENT(ROW()-2,COUNTA('Form Responses 1'!$1:$1)-4),3,,TRUE,"Form Responses 1"))</f>
        <v>Edi Karyadi</v>
      </c>
      <c r="D80" s="83">
        <f ca="1">INDIRECT(ADDRESS(2+QUOTIENT(ROW()-2,COUNTA('Form Responses 1'!$1:$1)-4),4,,TRUE,"Form Responses 1"))</f>
        <v>44985</v>
      </c>
      <c r="E80" s="84">
        <f ca="1" t="shared" si="0"/>
        <v>2</v>
      </c>
      <c r="F80" s="67" t="str">
        <f ca="1">IF(ISBLANK(A80)," ",INDIRECT(ADDRESS(1,5+MOD(ROW()-2,COUNTA('Form Responses 1'!$1:$1)-4),,TRUE,"Form Responses 1")))</f>
        <v>Security [PERMATA HIJAU - Security Functions]</v>
      </c>
      <c r="G80" s="67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Security</v>
      </c>
      <c r="I80" s="85" t="str">
        <f ca="1" t="shared" si="76"/>
        <v>PERMATA HIJAU - Security Functions</v>
      </c>
      <c r="J80" s="85" t="str">
        <f ca="1" t="shared" si="2"/>
        <v>SECURITY SERVICE</v>
      </c>
      <c r="K80" s="85">
        <f ca="1" t="array" ref="K80">IFERROR(INDEX(MASTER!B:B,MATCH(G80,MASTER!A:A,0))/100," ")</f>
        <v>0.95</v>
      </c>
      <c r="L80" s="67">
        <f ca="1" t="shared" si="3"/>
        <v>9</v>
      </c>
      <c r="M80" s="67" t="str">
        <f ca="1" t="shared" si="4"/>
        <v>2023 - WEEK 09</v>
      </c>
      <c r="N80" s="67" t="str">
        <f ca="1" t="shared" si="5"/>
        <v>2023 - MONTH 02</v>
      </c>
      <c r="O80" s="85">
        <f ca="1" t="shared" ref="O80:P80" si="90">IFERROR(AVERAGEIF(M:M,M80,$K:$K)," ")</f>
        <v>0.94076923076923</v>
      </c>
      <c r="P80" s="85">
        <f ca="1" t="shared" si="90"/>
        <v>0.945384615384616</v>
      </c>
      <c r="Q80" s="67" t="str">
        <f ca="1">IF(ISBLANK(A80)," ",IF(O80&gt;MASTER!$B$3/100,"SB",IF(O80&gt;MASTER!$B$4/100,"B",IF(O80&gt;MASTER!$B$5/100,"C","K"))))</f>
        <v>B</v>
      </c>
      <c r="R80" s="67" t="str">
        <f ca="1">IF(ISBLANK(B80)," ",IF(P80&gt;MASTER!$B$3/100,"SB",IF(P80&gt;MASTER!$B$4/100,"B",IF(P80&gt;MASTER!$B$5/100,"C","K"))))</f>
        <v>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9</v>
      </c>
      <c r="AG80" s="67" t="str">
        <f ca="1" t="shared" si="14"/>
        <v>2023 02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45035.4375679861</v>
      </c>
      <c r="B81" s="67" t="str">
        <f ca="1">INDIRECT(ADDRESS(2+QUOTIENT(ROW()-2,COUNTA('Form Responses 1'!$1:$1)-4),2,,TRUE,"Form Responses 1"))</f>
        <v>edy.kyd@gmail.com</v>
      </c>
      <c r="C81" s="67" t="str">
        <f ca="1">INDIRECT(ADDRESS(2+QUOTIENT(ROW()-2,COUNTA('Form Responses 1'!$1:$1)-4),3,,TRUE,"Form Responses 1"))</f>
        <v>Edi Karyadi</v>
      </c>
      <c r="D81" s="83">
        <f ca="1">INDIRECT(ADDRESS(2+QUOTIENT(ROW()-2,COUNTA('Form Responses 1'!$1:$1)-4),4,,TRUE,"Form Responses 1"))</f>
        <v>44985</v>
      </c>
      <c r="E81" s="84">
        <f ca="1" t="shared" si="0"/>
        <v>2</v>
      </c>
      <c r="F81" s="67" t="str">
        <f ca="1">IF(ISBLANK(A81)," ",INDIRECT(ADDRESS(1,5+MOD(ROW()-2,COUNTA('Form Responses 1'!$1:$1)-4),,TRUE,"Form Responses 1")))</f>
        <v>Security [ PONDOK INDAH - Security Functions]</v>
      </c>
      <c r="G81" s="67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Security</v>
      </c>
      <c r="I81" s="85" t="str">
        <f ca="1" t="shared" si="76"/>
        <v> PONDOK INDAH - Security Functions</v>
      </c>
      <c r="J81" s="85" t="str">
        <f ca="1" t="shared" si="2"/>
        <v>SECURITY SERVICE</v>
      </c>
      <c r="K81" s="85">
        <f ca="1" t="array" ref="K81">IFERROR(INDEX(MASTER!B:B,MATCH(G81,MASTER!A:A,0))/100," ")</f>
        <v>0.95</v>
      </c>
      <c r="L81" s="67">
        <f ca="1" t="shared" si="3"/>
        <v>9</v>
      </c>
      <c r="M81" s="67" t="str">
        <f ca="1" t="shared" si="4"/>
        <v>2023 - WEEK 09</v>
      </c>
      <c r="N81" s="67" t="str">
        <f ca="1" t="shared" si="5"/>
        <v>2023 - MONTH 02</v>
      </c>
      <c r="O81" s="85">
        <f ca="1" t="shared" ref="O81:P81" si="91">IFERROR(AVERAGEIF(M:M,M81,$K:$K)," ")</f>
        <v>0.94076923076923</v>
      </c>
      <c r="P81" s="85">
        <f ca="1" t="shared" si="91"/>
        <v>0.945384615384616</v>
      </c>
      <c r="Q81" s="67" t="str">
        <f ca="1">IF(ISBLANK(A81)," ",IF(O81&gt;MASTER!$B$3/100,"SB",IF(O81&gt;MASTER!$B$4/100,"B",IF(O81&gt;MASTER!$B$5/100,"C","K"))))</f>
        <v>B</v>
      </c>
      <c r="R81" s="67" t="str">
        <f ca="1">IF(ISBLANK(B81)," ",IF(P81&gt;MASTER!$B$3/100,"SB",IF(P81&gt;MASTER!$B$4/100,"B",IF(P81&gt;MASTER!$B$5/100,"C","K"))))</f>
        <v>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9</v>
      </c>
      <c r="AG81" s="67" t="str">
        <f ca="1" t="shared" si="14"/>
        <v>2023 02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45035.4375679861</v>
      </c>
      <c r="B82" s="67" t="str">
        <f ca="1">INDIRECT(ADDRESS(2+QUOTIENT(ROW()-2,COUNTA('Form Responses 1'!$1:$1)-4),2,,TRUE,"Form Responses 1"))</f>
        <v>edy.kyd@gmail.com</v>
      </c>
      <c r="C82" s="67" t="str">
        <f ca="1">INDIRECT(ADDRESS(2+QUOTIENT(ROW()-2,COUNTA('Form Responses 1'!$1:$1)-4),3,,TRUE,"Form Responses 1"))</f>
        <v>Edi Karyadi</v>
      </c>
      <c r="D82" s="83">
        <f ca="1">INDIRECT(ADDRESS(2+QUOTIENT(ROW()-2,COUNTA('Form Responses 1'!$1:$1)-4),4,,TRUE,"Form Responses 1"))</f>
        <v>44985</v>
      </c>
      <c r="E82" s="84">
        <f ca="1" t="shared" si="0"/>
        <v>2</v>
      </c>
      <c r="F82" s="67" t="str">
        <f ca="1">IF(ISBLANK(A82)," ",INDIRECT(ADDRESS(1,5+MOD(ROW()-2,COUNTA('Form Responses 1'!$1:$1)-4),,TRUE,"Form Responses 1")))</f>
        <v>PERMATA HIJAU - Lantai 1 [Ruang tamu Depan]</v>
      </c>
      <c r="G82" s="67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PERMATA HIJAU - Lantai 1</v>
      </c>
      <c r="I82" s="85" t="str">
        <f ca="1" t="shared" si="76"/>
        <v>Ruang tamu Depan</v>
      </c>
      <c r="J82" s="85" t="str">
        <f ca="1" t="shared" si="2"/>
        <v>CLEANING SERVICE</v>
      </c>
      <c r="K82" s="85">
        <f ca="1" t="array" ref="K82">IFERROR(INDEX(MASTER!B:B,MATCH(G82,MASTER!A:A,0))/100," ")</f>
        <v>0.95</v>
      </c>
      <c r="L82" s="67">
        <f ca="1" t="shared" si="3"/>
        <v>9</v>
      </c>
      <c r="M82" s="67" t="str">
        <f ca="1" t="shared" si="4"/>
        <v>2023 - WEEK 09</v>
      </c>
      <c r="N82" s="67" t="str">
        <f ca="1" t="shared" si="5"/>
        <v>2023 - MONTH 02</v>
      </c>
      <c r="O82" s="85">
        <f ca="1" t="shared" ref="O82:P82" si="92">IFERROR(AVERAGEIF(M:M,M82,$K:$K)," ")</f>
        <v>0.94076923076923</v>
      </c>
      <c r="P82" s="85">
        <f ca="1" t="shared" si="92"/>
        <v>0.945384615384616</v>
      </c>
      <c r="Q82" s="67" t="str">
        <f ca="1">IF(ISBLANK(A82)," ",IF(O82&gt;MASTER!$B$3/100,"SB",IF(O82&gt;MASTER!$B$4/100,"B",IF(O82&gt;MASTER!$B$5/100,"C","K"))))</f>
        <v>B</v>
      </c>
      <c r="R82" s="67" t="str">
        <f ca="1">IF(ISBLANK(B82)," ",IF(P82&gt;MASTER!$B$3/100,"SB",IF(P82&gt;MASTER!$B$4/100,"B",IF(P82&gt;MASTER!$B$5/100,"C","K"))))</f>
        <v>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9</v>
      </c>
      <c r="AG82" s="67" t="str">
        <f ca="1" t="shared" si="14"/>
        <v>2023 02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45035.4375679861</v>
      </c>
      <c r="B83" s="67" t="str">
        <f ca="1">INDIRECT(ADDRESS(2+QUOTIENT(ROW()-2,COUNTA('Form Responses 1'!$1:$1)-4),2,,TRUE,"Form Responses 1"))</f>
        <v>edy.kyd@gmail.com</v>
      </c>
      <c r="C83" s="67" t="str">
        <f ca="1">INDIRECT(ADDRESS(2+QUOTIENT(ROW()-2,COUNTA('Form Responses 1'!$1:$1)-4),3,,TRUE,"Form Responses 1"))</f>
        <v>Edi Karyadi</v>
      </c>
      <c r="D83" s="83">
        <f ca="1">INDIRECT(ADDRESS(2+QUOTIENT(ROW()-2,COUNTA('Form Responses 1'!$1:$1)-4),4,,TRUE,"Form Responses 1"))</f>
        <v>44985</v>
      </c>
      <c r="E83" s="84">
        <f ca="1" t="shared" si="0"/>
        <v>2</v>
      </c>
      <c r="F83" s="67" t="str">
        <f ca="1">IF(ISBLANK(A83)," ",INDIRECT(ADDRESS(1,5+MOD(ROW()-2,COUNTA('Form Responses 1'!$1:$1)-4),,TRUE,"Form Responses 1")))</f>
        <v>PERMATA HIJAU - Lantai 1 [Ruang tidur Utama ]</v>
      </c>
      <c r="G83" s="67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PERMATA HIJAU - Lantai 1</v>
      </c>
      <c r="I83" s="85" t="str">
        <f ca="1" t="shared" si="76"/>
        <v>Ruang tidur Utama </v>
      </c>
      <c r="J83" s="85" t="str">
        <f ca="1" t="shared" si="2"/>
        <v>CLEANING SERVICE</v>
      </c>
      <c r="K83" s="85">
        <f ca="1" t="array" ref="K83">IFERROR(INDEX(MASTER!B:B,MATCH(G83,MASTER!A:A,0))/100," ")</f>
        <v>0.95</v>
      </c>
      <c r="L83" s="67">
        <f ca="1" t="shared" si="3"/>
        <v>9</v>
      </c>
      <c r="M83" s="67" t="str">
        <f ca="1" t="shared" si="4"/>
        <v>2023 - WEEK 09</v>
      </c>
      <c r="N83" s="67" t="str">
        <f ca="1" t="shared" si="5"/>
        <v>2023 - MONTH 02</v>
      </c>
      <c r="O83" s="85">
        <f ca="1" t="shared" ref="O83:P83" si="93">IFERROR(AVERAGEIF(M:M,M83,$K:$K)," ")</f>
        <v>0.94076923076923</v>
      </c>
      <c r="P83" s="85">
        <f ca="1" t="shared" si="93"/>
        <v>0.945384615384616</v>
      </c>
      <c r="Q83" s="67" t="str">
        <f ca="1">IF(ISBLANK(A83)," ",IF(O83&gt;MASTER!$B$3/100,"SB",IF(O83&gt;MASTER!$B$4/100,"B",IF(O83&gt;MASTER!$B$5/100,"C","K"))))</f>
        <v>B</v>
      </c>
      <c r="R83" s="67" t="str">
        <f ca="1">IF(ISBLANK(B83)," ",IF(P83&gt;MASTER!$B$3/100,"SB",IF(P83&gt;MASTER!$B$4/100,"B",IF(P83&gt;MASTER!$B$5/100,"C","K"))))</f>
        <v>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9</v>
      </c>
      <c r="AG83" s="67" t="str">
        <f ca="1" t="shared" si="14"/>
        <v>2023 02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45035.4375679861</v>
      </c>
      <c r="B84" s="67" t="str">
        <f ca="1">INDIRECT(ADDRESS(2+QUOTIENT(ROW()-2,COUNTA('Form Responses 1'!$1:$1)-4),2,,TRUE,"Form Responses 1"))</f>
        <v>edy.kyd@gmail.com</v>
      </c>
      <c r="C84" s="67" t="str">
        <f ca="1">INDIRECT(ADDRESS(2+QUOTIENT(ROW()-2,COUNTA('Form Responses 1'!$1:$1)-4),3,,TRUE,"Form Responses 1"))</f>
        <v>Edi Karyadi</v>
      </c>
      <c r="D84" s="83">
        <f ca="1">INDIRECT(ADDRESS(2+QUOTIENT(ROW()-2,COUNTA('Form Responses 1'!$1:$1)-4),4,,TRUE,"Form Responses 1"))</f>
        <v>44985</v>
      </c>
      <c r="E84" s="84">
        <f ca="1" t="shared" si="0"/>
        <v>2</v>
      </c>
      <c r="F84" s="67" t="str">
        <f ca="1">IF(ISBLANK(A84)," ",INDIRECT(ADDRESS(1,5+MOD(ROW()-2,COUNTA('Form Responses 1'!$1:$1)-4),,TRUE,"Form Responses 1")))</f>
        <v>PERMATA HIJAU - Lantai 1 [Pantry]</v>
      </c>
      <c r="G84" s="67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PERMATA HIJAU - Lantai 1</v>
      </c>
      <c r="I84" s="85" t="str">
        <f ca="1" t="shared" si="76"/>
        <v>Pantry</v>
      </c>
      <c r="J84" s="85" t="str">
        <f ca="1" t="shared" si="2"/>
        <v>CLEANING SERVICE</v>
      </c>
      <c r="K84" s="85">
        <f ca="1" t="array" ref="K84">IFERROR(INDEX(MASTER!B:B,MATCH(G84,MASTER!A:A,0))/100," ")</f>
        <v>0.95</v>
      </c>
      <c r="L84" s="67">
        <f ca="1" t="shared" si="3"/>
        <v>9</v>
      </c>
      <c r="M84" s="67" t="str">
        <f ca="1" t="shared" si="4"/>
        <v>2023 - WEEK 09</v>
      </c>
      <c r="N84" s="67" t="str">
        <f ca="1" t="shared" si="5"/>
        <v>2023 - MONTH 02</v>
      </c>
      <c r="O84" s="85">
        <f ca="1" t="shared" ref="O84:P84" si="94">IFERROR(AVERAGEIF(M:M,M84,$K:$K)," ")</f>
        <v>0.94076923076923</v>
      </c>
      <c r="P84" s="85">
        <f ca="1" t="shared" si="94"/>
        <v>0.945384615384616</v>
      </c>
      <c r="Q84" s="67" t="str">
        <f ca="1">IF(ISBLANK(A84)," ",IF(O84&gt;MASTER!$B$3/100,"SB",IF(O84&gt;MASTER!$B$4/100,"B",IF(O84&gt;MASTER!$B$5/100,"C","K"))))</f>
        <v>B</v>
      </c>
      <c r="R84" s="67" t="str">
        <f ca="1">IF(ISBLANK(B84)," ",IF(P84&gt;MASTER!$B$3/100,"SB",IF(P84&gt;MASTER!$B$4/100,"B",IF(P84&gt;MASTER!$B$5/100,"C","K"))))</f>
        <v>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9</v>
      </c>
      <c r="AG84" s="67" t="str">
        <f ca="1" t="shared" si="14"/>
        <v>2023 02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45035.4375679861</v>
      </c>
      <c r="B85" s="67" t="str">
        <f ca="1">INDIRECT(ADDRESS(2+QUOTIENT(ROW()-2,COUNTA('Form Responses 1'!$1:$1)-4),2,,TRUE,"Form Responses 1"))</f>
        <v>edy.kyd@gmail.com</v>
      </c>
      <c r="C85" s="67" t="str">
        <f ca="1">INDIRECT(ADDRESS(2+QUOTIENT(ROW()-2,COUNTA('Form Responses 1'!$1:$1)-4),3,,TRUE,"Form Responses 1"))</f>
        <v>Edi Karyadi</v>
      </c>
      <c r="D85" s="83">
        <f ca="1">INDIRECT(ADDRESS(2+QUOTIENT(ROW()-2,COUNTA('Form Responses 1'!$1:$1)-4),4,,TRUE,"Form Responses 1"))</f>
        <v>44985</v>
      </c>
      <c r="E85" s="84">
        <f ca="1" t="shared" si="0"/>
        <v>2</v>
      </c>
      <c r="F85" s="67" t="str">
        <f ca="1">IF(ISBLANK(A85)," ",INDIRECT(ADDRESS(1,5+MOD(ROW()-2,COUNTA('Form Responses 1'!$1:$1)-4),,TRUE,"Form Responses 1")))</f>
        <v>PERMATA HIJAU - Lantai 1 [Ruang keluarga]</v>
      </c>
      <c r="G85" s="67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PERMATA HIJAU - Lantai 1</v>
      </c>
      <c r="I85" s="85" t="str">
        <f ca="1" t="shared" si="76"/>
        <v>Ruang keluarga</v>
      </c>
      <c r="J85" s="85" t="str">
        <f ca="1" t="shared" si="2"/>
        <v>CLEANING SERVICE</v>
      </c>
      <c r="K85" s="85">
        <f ca="1" t="array" ref="K85">IFERROR(INDEX(MASTER!B:B,MATCH(G85,MASTER!A:A,0))/100," ")</f>
        <v>0.95</v>
      </c>
      <c r="L85" s="67">
        <f ca="1" t="shared" si="3"/>
        <v>9</v>
      </c>
      <c r="M85" s="67" t="str">
        <f ca="1" t="shared" si="4"/>
        <v>2023 - WEEK 09</v>
      </c>
      <c r="N85" s="67" t="str">
        <f ca="1" t="shared" si="5"/>
        <v>2023 - MONTH 02</v>
      </c>
      <c r="O85" s="85">
        <f ca="1" t="shared" ref="O85:P85" si="95">IFERROR(AVERAGEIF(M:M,M85,$K:$K)," ")</f>
        <v>0.94076923076923</v>
      </c>
      <c r="P85" s="85">
        <f ca="1" t="shared" si="95"/>
        <v>0.945384615384616</v>
      </c>
      <c r="Q85" s="67" t="str">
        <f ca="1">IF(ISBLANK(A85)," ",IF(O85&gt;MASTER!$B$3/100,"SB",IF(O85&gt;MASTER!$B$4/100,"B",IF(O85&gt;MASTER!$B$5/100,"C","K"))))</f>
        <v>B</v>
      </c>
      <c r="R85" s="67" t="str">
        <f ca="1">IF(ISBLANK(B85)," ",IF(P85&gt;MASTER!$B$3/100,"SB",IF(P85&gt;MASTER!$B$4/100,"B",IF(P85&gt;MASTER!$B$5/100,"C","K"))))</f>
        <v>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9</v>
      </c>
      <c r="AG85" s="67" t="str">
        <f ca="1" t="shared" si="14"/>
        <v>2023 02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45035.4375679861</v>
      </c>
      <c r="B86" s="67" t="str">
        <f ca="1">INDIRECT(ADDRESS(2+QUOTIENT(ROW()-2,COUNTA('Form Responses 1'!$1:$1)-4),2,,TRUE,"Form Responses 1"))</f>
        <v>edy.kyd@gmail.com</v>
      </c>
      <c r="C86" s="67" t="str">
        <f ca="1">INDIRECT(ADDRESS(2+QUOTIENT(ROW()-2,COUNTA('Form Responses 1'!$1:$1)-4),3,,TRUE,"Form Responses 1"))</f>
        <v>Edi Karyadi</v>
      </c>
      <c r="D86" s="83">
        <f ca="1">INDIRECT(ADDRESS(2+QUOTIENT(ROW()-2,COUNTA('Form Responses 1'!$1:$1)-4),4,,TRUE,"Form Responses 1"))</f>
        <v>44985</v>
      </c>
      <c r="E86" s="84">
        <f ca="1" t="shared" si="0"/>
        <v>2</v>
      </c>
      <c r="F86" s="67" t="str">
        <f ca="1">IF(ISBLANK(A86)," ",INDIRECT(ADDRESS(1,5+MOD(ROW()-2,COUNTA('Form Responses 1'!$1:$1)-4),,TRUE,"Form Responses 1")))</f>
        <v>PERMATA HIJAU - Lantai 1 [Ruang tidur anak 1]</v>
      </c>
      <c r="G86" s="67" t="str">
        <f ca="1">IF(ISBLANK(A86)," ",INDIRECT(ADDRESS(MATCH(A86,'Form Responses 1'!A:A,0),5+MOD(ROW()-2,COUNTA('Form Responses 1'!$1:$1)-4),,TRUE,"Form Responses 1")))</f>
        <v>CUKUP BAIK</v>
      </c>
      <c r="H86" s="85" t="str">
        <f ca="1" t="shared" si="1"/>
        <v>PERMATA HIJAU - Lantai 1</v>
      </c>
      <c r="I86" s="85" t="str">
        <f ca="1" t="shared" si="76"/>
        <v>Ruang tidur anak 1</v>
      </c>
      <c r="J86" s="85" t="str">
        <f ca="1" t="shared" si="2"/>
        <v>CLEANING SERVICE</v>
      </c>
      <c r="K86" s="85">
        <f ca="1" t="array" ref="K86">IFERROR(INDEX(MASTER!B:B,MATCH(G86,MASTER!A:A,0))/100," ")</f>
        <v>0.89</v>
      </c>
      <c r="L86" s="67">
        <f ca="1" t="shared" si="3"/>
        <v>9</v>
      </c>
      <c r="M86" s="67" t="str">
        <f ca="1" t="shared" si="4"/>
        <v>2023 - WEEK 09</v>
      </c>
      <c r="N86" s="67" t="str">
        <f ca="1" t="shared" si="5"/>
        <v>2023 - MONTH 02</v>
      </c>
      <c r="O86" s="85">
        <f ca="1" t="shared" ref="O86:P86" si="96">IFERROR(AVERAGEIF(M:M,M86,$K:$K)," ")</f>
        <v>0.94076923076923</v>
      </c>
      <c r="P86" s="85">
        <f ca="1" t="shared" si="96"/>
        <v>0.945384615384616</v>
      </c>
      <c r="Q86" s="67" t="str">
        <f ca="1">IF(ISBLANK(A86)," ",IF(O86&gt;MASTER!$B$3/100,"SB",IF(O86&gt;MASTER!$B$4/100,"B",IF(O86&gt;MASTER!$B$5/100,"C","K"))))</f>
        <v>B</v>
      </c>
      <c r="R86" s="67" t="str">
        <f ca="1">IF(ISBLANK(B86)," ",IF(P86&gt;MASTER!$B$3/100,"SB",IF(P86&gt;MASTER!$B$4/100,"B",IF(P86&gt;MASTER!$B$5/100,"C","K"))))</f>
        <v>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9</v>
      </c>
      <c r="AG86" s="67" t="str">
        <f ca="1" t="shared" si="14"/>
        <v>2023 02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45035.4375679861</v>
      </c>
      <c r="B87" s="67" t="str">
        <f ca="1">INDIRECT(ADDRESS(2+QUOTIENT(ROW()-2,COUNTA('Form Responses 1'!$1:$1)-4),2,,TRUE,"Form Responses 1"))</f>
        <v>edy.kyd@gmail.com</v>
      </c>
      <c r="C87" s="67" t="str">
        <f ca="1">INDIRECT(ADDRESS(2+QUOTIENT(ROW()-2,COUNTA('Form Responses 1'!$1:$1)-4),3,,TRUE,"Form Responses 1"))</f>
        <v>Edi Karyadi</v>
      </c>
      <c r="D87" s="83">
        <f ca="1">INDIRECT(ADDRESS(2+QUOTIENT(ROW()-2,COUNTA('Form Responses 1'!$1:$1)-4),4,,TRUE,"Form Responses 1"))</f>
        <v>44985</v>
      </c>
      <c r="E87" s="84">
        <f ca="1" t="shared" si="0"/>
        <v>2</v>
      </c>
      <c r="F87" s="67" t="str">
        <f ca="1">IF(ISBLANK(A87)," ",INDIRECT(ADDRESS(1,5+MOD(ROW()-2,COUNTA('Form Responses 1'!$1:$1)-4),,TRUE,"Form Responses 1")))</f>
        <v>PERMATA HIJAU - Lantai 1 [Ruang tidur anak 2]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5" t="str">
        <f ca="1" t="shared" si="1"/>
        <v>PERMATA HIJAU - Lantai 1</v>
      </c>
      <c r="I87" s="85" t="str">
        <f ca="1" t="shared" si="76"/>
        <v>Ruang tidur anak 2</v>
      </c>
      <c r="J87" s="85" t="str">
        <f ca="1" t="shared" si="2"/>
        <v>CLEANING SERVICE</v>
      </c>
      <c r="K87" s="85">
        <f ca="1" t="array" ref="K87">IFERROR(INDEX(MASTER!B:B,MATCH(G87,MASTER!A:A,0))/100," ")</f>
        <v>0.89</v>
      </c>
      <c r="L87" s="67">
        <f ca="1" t="shared" si="3"/>
        <v>9</v>
      </c>
      <c r="M87" s="67" t="str">
        <f ca="1" t="shared" si="4"/>
        <v>2023 - WEEK 09</v>
      </c>
      <c r="N87" s="67" t="str">
        <f ca="1" t="shared" si="5"/>
        <v>2023 - MONTH 02</v>
      </c>
      <c r="O87" s="85">
        <f ca="1" t="shared" ref="O87:P87" si="97">IFERROR(AVERAGEIF(M:M,M87,$K:$K)," ")</f>
        <v>0.94076923076923</v>
      </c>
      <c r="P87" s="85">
        <f ca="1" t="shared" si="97"/>
        <v>0.945384615384616</v>
      </c>
      <c r="Q87" s="67" t="str">
        <f ca="1">IF(ISBLANK(A87)," ",IF(O87&gt;MASTER!$B$3/100,"SB",IF(O87&gt;MASTER!$B$4/100,"B",IF(O87&gt;MASTER!$B$5/100,"C","K"))))</f>
        <v>B</v>
      </c>
      <c r="R87" s="67" t="str">
        <f ca="1">IF(ISBLANK(B87)," ",IF(P87&gt;MASTER!$B$3/100,"SB",IF(P87&gt;MASTER!$B$4/100,"B",IF(P87&gt;MASTER!$B$5/100,"C","K"))))</f>
        <v>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9</v>
      </c>
      <c r="AG87" s="67" t="str">
        <f ca="1" t="shared" si="14"/>
        <v>2023 02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45035.4375679861</v>
      </c>
      <c r="B88" s="67" t="str">
        <f ca="1">INDIRECT(ADDRESS(2+QUOTIENT(ROW()-2,COUNTA('Form Responses 1'!$1:$1)-4),2,,TRUE,"Form Responses 1"))</f>
        <v>edy.kyd@gmail.com</v>
      </c>
      <c r="C88" s="67" t="str">
        <f ca="1">INDIRECT(ADDRESS(2+QUOTIENT(ROW()-2,COUNTA('Form Responses 1'!$1:$1)-4),3,,TRUE,"Form Responses 1"))</f>
        <v>Edi Karyadi</v>
      </c>
      <c r="D88" s="83">
        <f ca="1">INDIRECT(ADDRESS(2+QUOTIENT(ROW()-2,COUNTA('Form Responses 1'!$1:$1)-4),4,,TRUE,"Form Responses 1"))</f>
        <v>44985</v>
      </c>
      <c r="E88" s="84">
        <f ca="1" t="shared" si="0"/>
        <v>2</v>
      </c>
      <c r="F88" s="67" t="str">
        <f ca="1">IF(ISBLANK(A88)," ",INDIRECT(ADDRESS(1,5+MOD(ROW()-2,COUNTA('Form Responses 1'!$1:$1)-4),,TRUE,"Form Responses 1")))</f>
        <v>PERMATA HIJAU - Outdoor Area [Halaman depan]</v>
      </c>
      <c r="G88" s="67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PERMATA HIJAU - Outdoor Area</v>
      </c>
      <c r="I88" s="85" t="str">
        <f ca="1" t="shared" si="76"/>
        <v>Halaman depan</v>
      </c>
      <c r="J88" s="85" t="str">
        <f ca="1" t="shared" si="2"/>
        <v>CLEANING SERVICE</v>
      </c>
      <c r="K88" s="85">
        <f ca="1" t="array" ref="K88">IFERROR(INDEX(MASTER!B:B,MATCH(G88,MASTER!A:A,0))/100," ")</f>
        <v>0.95</v>
      </c>
      <c r="L88" s="67">
        <f ca="1" t="shared" si="3"/>
        <v>9</v>
      </c>
      <c r="M88" s="67" t="str">
        <f ca="1" t="shared" si="4"/>
        <v>2023 - WEEK 09</v>
      </c>
      <c r="N88" s="67" t="str">
        <f ca="1" t="shared" si="5"/>
        <v>2023 - MONTH 02</v>
      </c>
      <c r="O88" s="85">
        <f ca="1" t="shared" ref="O88:P88" si="98">IFERROR(AVERAGEIF(M:M,M88,$K:$K)," ")</f>
        <v>0.94076923076923</v>
      </c>
      <c r="P88" s="85">
        <f ca="1" t="shared" si="98"/>
        <v>0.945384615384616</v>
      </c>
      <c r="Q88" s="67" t="str">
        <f ca="1">IF(ISBLANK(A88)," ",IF(O88&gt;MASTER!$B$3/100,"SB",IF(O88&gt;MASTER!$B$4/100,"B",IF(O88&gt;MASTER!$B$5/100,"C","K"))))</f>
        <v>B</v>
      </c>
      <c r="R88" s="67" t="str">
        <f ca="1">IF(ISBLANK(B88)," ",IF(P88&gt;MASTER!$B$3/100,"SB",IF(P88&gt;MASTER!$B$4/100,"B",IF(P88&gt;MASTER!$B$5/100,"C","K"))))</f>
        <v>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9</v>
      </c>
      <c r="AG88" s="67" t="str">
        <f ca="1" t="shared" si="14"/>
        <v>2023 02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45035.4375679861</v>
      </c>
      <c r="B89" s="67" t="str">
        <f ca="1">INDIRECT(ADDRESS(2+QUOTIENT(ROW()-2,COUNTA('Form Responses 1'!$1:$1)-4),2,,TRUE,"Form Responses 1"))</f>
        <v>edy.kyd@gmail.com</v>
      </c>
      <c r="C89" s="67" t="str">
        <f ca="1">INDIRECT(ADDRESS(2+QUOTIENT(ROW()-2,COUNTA('Form Responses 1'!$1:$1)-4),3,,TRUE,"Form Responses 1"))</f>
        <v>Edi Karyadi</v>
      </c>
      <c r="D89" s="83">
        <f ca="1">INDIRECT(ADDRESS(2+QUOTIENT(ROW()-2,COUNTA('Form Responses 1'!$1:$1)-4),4,,TRUE,"Form Responses 1"))</f>
        <v>44985</v>
      </c>
      <c r="E89" s="84">
        <f ca="1" t="shared" si="0"/>
        <v>2</v>
      </c>
      <c r="F89" s="67" t="str">
        <f ca="1">IF(ISBLANK(A89)," ",INDIRECT(ADDRESS(1,5+MOD(ROW()-2,COUNTA('Form Responses 1'!$1:$1)-4),,TRUE,"Form Responses 1")))</f>
        <v>PERMATA HIJAU - Outdoor Area [Halaman samping teras]</v>
      </c>
      <c r="G89" s="67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PERMATA HIJAU - Outdoor Area</v>
      </c>
      <c r="I89" s="85" t="str">
        <f ca="1" t="shared" si="76"/>
        <v>Halaman samping teras</v>
      </c>
      <c r="J89" s="85" t="str">
        <f ca="1" t="shared" si="2"/>
        <v>CLEANING SERVICE</v>
      </c>
      <c r="K89" s="85">
        <f ca="1" t="array" ref="K89">IFERROR(INDEX(MASTER!B:B,MATCH(G89,MASTER!A:A,0))/100," ")</f>
        <v>0.95</v>
      </c>
      <c r="L89" s="67">
        <f ca="1" t="shared" si="3"/>
        <v>9</v>
      </c>
      <c r="M89" s="67" t="str">
        <f ca="1" t="shared" si="4"/>
        <v>2023 - WEEK 09</v>
      </c>
      <c r="N89" s="67" t="str">
        <f ca="1" t="shared" si="5"/>
        <v>2023 - MONTH 02</v>
      </c>
      <c r="O89" s="85">
        <f ca="1" t="shared" ref="O89:P89" si="99">IFERROR(AVERAGEIF(M:M,M89,$K:$K)," ")</f>
        <v>0.94076923076923</v>
      </c>
      <c r="P89" s="85">
        <f ca="1" t="shared" si="99"/>
        <v>0.945384615384616</v>
      </c>
      <c r="Q89" s="67" t="str">
        <f ca="1">IF(ISBLANK(A89)," ",IF(O89&gt;MASTER!$B$3/100,"SB",IF(O89&gt;MASTER!$B$4/100,"B",IF(O89&gt;MASTER!$B$5/100,"C","K"))))</f>
        <v>B</v>
      </c>
      <c r="R89" s="67" t="str">
        <f ca="1">IF(ISBLANK(B89)," ",IF(P89&gt;MASTER!$B$3/100,"SB",IF(P89&gt;MASTER!$B$4/100,"B",IF(P89&gt;MASTER!$B$5/100,"C","K"))))</f>
        <v>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9</v>
      </c>
      <c r="AG89" s="67" t="str">
        <f ca="1" t="shared" si="14"/>
        <v>2023 02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45035.4375679861</v>
      </c>
      <c r="B90" s="67" t="str">
        <f ca="1">INDIRECT(ADDRESS(2+QUOTIENT(ROW()-2,COUNTA('Form Responses 1'!$1:$1)-4),2,,TRUE,"Form Responses 1"))</f>
        <v>edy.kyd@gmail.com</v>
      </c>
      <c r="C90" s="67" t="str">
        <f ca="1">INDIRECT(ADDRESS(2+QUOTIENT(ROW()-2,COUNTA('Form Responses 1'!$1:$1)-4),3,,TRUE,"Form Responses 1"))</f>
        <v>Edi Karyadi</v>
      </c>
      <c r="D90" s="83">
        <f ca="1">INDIRECT(ADDRESS(2+QUOTIENT(ROW()-2,COUNTA('Form Responses 1'!$1:$1)-4),4,,TRUE,"Form Responses 1"))</f>
        <v>44985</v>
      </c>
      <c r="E90" s="84">
        <f ca="1" t="shared" si="0"/>
        <v>2</v>
      </c>
      <c r="F90" s="67" t="str">
        <f ca="1">IF(ISBLANK(A90)," ",INDIRECT(ADDRESS(1,5+MOD(ROW()-2,COUNTA('Form Responses 1'!$1:$1)-4),,TRUE,"Form Responses 1")))</f>
        <v>PERMATA HIJAU - Outdoor Area [Garasi mobil]</v>
      </c>
      <c r="G90" s="67" t="str">
        <f ca="1">IF(ISBLANK(A90)," ",INDIRECT(ADDRESS(MATCH(A90,'Form Responses 1'!A:A,0),5+MOD(ROW()-2,COUNTA('Form Responses 1'!$1:$1)-4),,TRUE,"Form Responses 1")))</f>
        <v>CUKUP BAIK</v>
      </c>
      <c r="H90" s="85" t="str">
        <f ca="1" t="shared" si="1"/>
        <v>PERMATA HIJAU - Outdoor Area</v>
      </c>
      <c r="I90" s="85" t="str">
        <f ca="1" t="shared" si="76"/>
        <v>Garasi mobil</v>
      </c>
      <c r="J90" s="85" t="str">
        <f ca="1" t="shared" si="2"/>
        <v>CLEANING SERVICE</v>
      </c>
      <c r="K90" s="85">
        <f ca="1" t="array" ref="K90">IFERROR(INDEX(MASTER!B:B,MATCH(G90,MASTER!A:A,0))/100," ")</f>
        <v>0.89</v>
      </c>
      <c r="L90" s="67">
        <f ca="1" t="shared" si="3"/>
        <v>9</v>
      </c>
      <c r="M90" s="67" t="str">
        <f ca="1" t="shared" si="4"/>
        <v>2023 - WEEK 09</v>
      </c>
      <c r="N90" s="67" t="str">
        <f ca="1" t="shared" si="5"/>
        <v>2023 - MONTH 02</v>
      </c>
      <c r="O90" s="85">
        <f ca="1" t="shared" ref="O90:P90" si="100">IFERROR(AVERAGEIF(M:M,M90,$K:$K)," ")</f>
        <v>0.94076923076923</v>
      </c>
      <c r="P90" s="85">
        <f ca="1" t="shared" si="100"/>
        <v>0.945384615384616</v>
      </c>
      <c r="Q90" s="67" t="str">
        <f ca="1">IF(ISBLANK(A90)," ",IF(O90&gt;MASTER!$B$3/100,"SB",IF(O90&gt;MASTER!$B$4/100,"B",IF(O90&gt;MASTER!$B$5/100,"C","K"))))</f>
        <v>B</v>
      </c>
      <c r="R90" s="67" t="str">
        <f ca="1">IF(ISBLANK(B90)," ",IF(P90&gt;MASTER!$B$3/100,"SB",IF(P90&gt;MASTER!$B$4/100,"B",IF(P90&gt;MASTER!$B$5/100,"C","K"))))</f>
        <v>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9</v>
      </c>
      <c r="AG90" s="67" t="str">
        <f ca="1" t="shared" si="14"/>
        <v>2023 02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45035.4375679861</v>
      </c>
      <c r="B91" s="67" t="str">
        <f ca="1">INDIRECT(ADDRESS(2+QUOTIENT(ROW()-2,COUNTA('Form Responses 1'!$1:$1)-4),2,,TRUE,"Form Responses 1"))</f>
        <v>edy.kyd@gmail.com</v>
      </c>
      <c r="C91" s="67" t="str">
        <f ca="1">INDIRECT(ADDRESS(2+QUOTIENT(ROW()-2,COUNTA('Form Responses 1'!$1:$1)-4),3,,TRUE,"Form Responses 1"))</f>
        <v>Edi Karyadi</v>
      </c>
      <c r="D91" s="83">
        <f ca="1">INDIRECT(ADDRESS(2+QUOTIENT(ROW()-2,COUNTA('Form Responses 1'!$1:$1)-4),4,,TRUE,"Form Responses 1"))</f>
        <v>44985</v>
      </c>
      <c r="E91" s="84">
        <f ca="1" t="shared" si="0"/>
        <v>2</v>
      </c>
      <c r="F91" s="67" t="str">
        <f ca="1">IF(ISBLANK(A91)," ",INDIRECT(ADDRESS(1,5+MOD(ROW()-2,COUNTA('Form Responses 1'!$1:$1)-4),,TRUE,"Form Responses 1")))</f>
        <v>PERMATA HIJAU - Outdoor Area [tempat wudhu]</v>
      </c>
      <c r="G91" s="67" t="str">
        <f ca="1">IF(ISBLANK(A91)," ",INDIRECT(ADDRESS(MATCH(A91,'Form Responses 1'!A:A,0),5+MOD(ROW()-2,COUNTA('Form Responses 1'!$1:$1)-4),,TRUE,"Form Responses 1")))</f>
        <v>CUKUP BAIK</v>
      </c>
      <c r="H91" s="85" t="str">
        <f ca="1" t="shared" si="1"/>
        <v>PERMATA HIJAU - Outdoor Area</v>
      </c>
      <c r="I91" s="85" t="str">
        <f ca="1" t="shared" si="76"/>
        <v>tempat wudhu</v>
      </c>
      <c r="J91" s="85" t="str">
        <f ca="1" t="shared" si="2"/>
        <v>CLEANING SERVICE</v>
      </c>
      <c r="K91" s="85">
        <f ca="1" t="array" ref="K91">IFERROR(INDEX(MASTER!B:B,MATCH(G91,MASTER!A:A,0))/100," ")</f>
        <v>0.89</v>
      </c>
      <c r="L91" s="67">
        <f ca="1" t="shared" si="3"/>
        <v>9</v>
      </c>
      <c r="M91" s="67" t="str">
        <f ca="1" t="shared" si="4"/>
        <v>2023 - WEEK 09</v>
      </c>
      <c r="N91" s="67" t="str">
        <f ca="1" t="shared" si="5"/>
        <v>2023 - MONTH 02</v>
      </c>
      <c r="O91" s="85">
        <f ca="1" t="shared" ref="O91:P91" si="101">IFERROR(AVERAGEIF(M:M,M91,$K:$K)," ")</f>
        <v>0.94076923076923</v>
      </c>
      <c r="P91" s="85">
        <f ca="1" t="shared" si="101"/>
        <v>0.945384615384616</v>
      </c>
      <c r="Q91" s="67" t="str">
        <f ca="1">IF(ISBLANK(A91)," ",IF(O91&gt;MASTER!$B$3/100,"SB",IF(O91&gt;MASTER!$B$4/100,"B",IF(O91&gt;MASTER!$B$5/100,"C","K"))))</f>
        <v>B</v>
      </c>
      <c r="R91" s="67" t="str">
        <f ca="1">IF(ISBLANK(B91)," ",IF(P91&gt;MASTER!$B$3/100,"SB",IF(P91&gt;MASTER!$B$4/100,"B",IF(P91&gt;MASTER!$B$5/100,"C","K"))))</f>
        <v>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9</v>
      </c>
      <c r="AG91" s="67" t="str">
        <f ca="1" t="shared" si="14"/>
        <v>2023 02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45035.4375679861</v>
      </c>
      <c r="B92" s="67" t="str">
        <f ca="1">INDIRECT(ADDRESS(2+QUOTIENT(ROW()-2,COUNTA('Form Responses 1'!$1:$1)-4),2,,TRUE,"Form Responses 1"))</f>
        <v>edy.kyd@gmail.com</v>
      </c>
      <c r="C92" s="67" t="str">
        <f ca="1">INDIRECT(ADDRESS(2+QUOTIENT(ROW()-2,COUNTA('Form Responses 1'!$1:$1)-4),3,,TRUE,"Form Responses 1"))</f>
        <v>Edi Karyadi</v>
      </c>
      <c r="D92" s="83">
        <f ca="1">INDIRECT(ADDRESS(2+QUOTIENT(ROW()-2,COUNTA('Form Responses 1'!$1:$1)-4),4,,TRUE,"Form Responses 1"))</f>
        <v>44985</v>
      </c>
      <c r="E92" s="84">
        <f ca="1" t="shared" si="0"/>
        <v>2</v>
      </c>
      <c r="F92" s="67" t="str">
        <f ca="1">IF(ISBLANK(A92)," ",INDIRECT(ADDRESS(1,5+MOD(ROW()-2,COUNTA('Form Responses 1'!$1:$1)-4),,TRUE,"Form Responses 1")))</f>
        <v>PERMATA HIJAU - Outdoor Area [Ruang pembantu]</v>
      </c>
      <c r="G92" s="67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PERMATA HIJAU - Outdoor Area</v>
      </c>
      <c r="I92" s="85" t="str">
        <f ca="1" t="shared" si="76"/>
        <v>Ruang pembantu</v>
      </c>
      <c r="J92" s="85" t="str">
        <f ca="1" t="shared" si="2"/>
        <v>CLEANING SERVICE</v>
      </c>
      <c r="K92" s="85">
        <f ca="1" t="array" ref="K92">IFERROR(INDEX(MASTER!B:B,MATCH(G92,MASTER!A:A,0))/100," ")</f>
        <v>0.95</v>
      </c>
      <c r="L92" s="67">
        <f ca="1" t="shared" si="3"/>
        <v>9</v>
      </c>
      <c r="M92" s="67" t="str">
        <f ca="1" t="shared" si="4"/>
        <v>2023 - WEEK 09</v>
      </c>
      <c r="N92" s="67" t="str">
        <f ca="1" t="shared" si="5"/>
        <v>2023 - MONTH 02</v>
      </c>
      <c r="O92" s="85">
        <f ca="1" t="shared" ref="O92:P92" si="102">IFERROR(AVERAGEIF(M:M,M92,$K:$K)," ")</f>
        <v>0.94076923076923</v>
      </c>
      <c r="P92" s="85">
        <f ca="1" t="shared" si="102"/>
        <v>0.945384615384616</v>
      </c>
      <c r="Q92" s="67" t="str">
        <f ca="1">IF(ISBLANK(A92)," ",IF(O92&gt;MASTER!$B$3/100,"SB",IF(O92&gt;MASTER!$B$4/100,"B",IF(O92&gt;MASTER!$B$5/100,"C","K"))))</f>
        <v>B</v>
      </c>
      <c r="R92" s="67" t="str">
        <f ca="1">IF(ISBLANK(B92)," ",IF(P92&gt;MASTER!$B$3/100,"SB",IF(P92&gt;MASTER!$B$4/100,"B",IF(P92&gt;MASTER!$B$5/100,"C","K"))))</f>
        <v>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9</v>
      </c>
      <c r="AG92" s="67" t="str">
        <f ca="1" t="shared" si="14"/>
        <v>2023 02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45035.4375679861</v>
      </c>
      <c r="B93" s="67" t="str">
        <f ca="1">INDIRECT(ADDRESS(2+QUOTIENT(ROW()-2,COUNTA('Form Responses 1'!$1:$1)-4),2,,TRUE,"Form Responses 1"))</f>
        <v>edy.kyd@gmail.com</v>
      </c>
      <c r="C93" s="67" t="str">
        <f ca="1">INDIRECT(ADDRESS(2+QUOTIENT(ROW()-2,COUNTA('Form Responses 1'!$1:$1)-4),3,,TRUE,"Form Responses 1"))</f>
        <v>Edi Karyadi</v>
      </c>
      <c r="D93" s="83">
        <f ca="1">INDIRECT(ADDRESS(2+QUOTIENT(ROW()-2,COUNTA('Form Responses 1'!$1:$1)-4),4,,TRUE,"Form Responses 1"))</f>
        <v>44985</v>
      </c>
      <c r="E93" s="84">
        <f ca="1" t="shared" si="0"/>
        <v>2</v>
      </c>
      <c r="F93" s="67" t="str">
        <f ca="1">IF(ISBLANK(A93)," ",INDIRECT(ADDRESS(1,5+MOD(ROW()-2,COUNTA('Form Responses 1'!$1:$1)-4),,TRUE,"Form Responses 1")))</f>
        <v>PERMATA HIJAU - Outdoor Area [Gudang]</v>
      </c>
      <c r="G93" s="67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PERMATA HIJAU - Outdoor Area</v>
      </c>
      <c r="I93" s="85" t="str">
        <f ca="1" t="shared" si="76"/>
        <v>Gudang</v>
      </c>
      <c r="J93" s="85" t="str">
        <f ca="1" t="shared" si="2"/>
        <v>CLEANING SERVICE</v>
      </c>
      <c r="K93" s="85">
        <f ca="1" t="array" ref="K93">IFERROR(INDEX(MASTER!B:B,MATCH(G93,MASTER!A:A,0))/100," ")</f>
        <v>0.95</v>
      </c>
      <c r="L93" s="67">
        <f ca="1" t="shared" si="3"/>
        <v>9</v>
      </c>
      <c r="M93" s="67" t="str">
        <f ca="1" t="shared" si="4"/>
        <v>2023 - WEEK 09</v>
      </c>
      <c r="N93" s="67" t="str">
        <f ca="1" t="shared" si="5"/>
        <v>2023 - MONTH 02</v>
      </c>
      <c r="O93" s="85">
        <f ca="1" t="shared" ref="O93:P93" si="103">IFERROR(AVERAGEIF(M:M,M93,$K:$K)," ")</f>
        <v>0.94076923076923</v>
      </c>
      <c r="P93" s="85">
        <f ca="1" t="shared" si="103"/>
        <v>0.945384615384616</v>
      </c>
      <c r="Q93" s="67" t="str">
        <f ca="1">IF(ISBLANK(A93)," ",IF(O93&gt;MASTER!$B$3/100,"SB",IF(O93&gt;MASTER!$B$4/100,"B",IF(O93&gt;MASTER!$B$5/100,"C","K"))))</f>
        <v>B</v>
      </c>
      <c r="R93" s="67" t="str">
        <f ca="1">IF(ISBLANK(B93)," ",IF(P93&gt;MASTER!$B$3/100,"SB",IF(P93&gt;MASTER!$B$4/100,"B",IF(P93&gt;MASTER!$B$5/100,"C","K"))))</f>
        <v>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9</v>
      </c>
      <c r="AG93" s="67" t="str">
        <f ca="1" t="shared" si="14"/>
        <v>2023 02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45035.4375679861</v>
      </c>
      <c r="B94" s="67" t="str">
        <f ca="1">INDIRECT(ADDRESS(2+QUOTIENT(ROW()-2,COUNTA('Form Responses 1'!$1:$1)-4),2,,TRUE,"Form Responses 1"))</f>
        <v>edy.kyd@gmail.com</v>
      </c>
      <c r="C94" s="67" t="str">
        <f ca="1">INDIRECT(ADDRESS(2+QUOTIENT(ROW()-2,COUNTA('Form Responses 1'!$1:$1)-4),3,,TRUE,"Form Responses 1"))</f>
        <v>Edi Karyadi</v>
      </c>
      <c r="D94" s="83">
        <f ca="1">INDIRECT(ADDRESS(2+QUOTIENT(ROW()-2,COUNTA('Form Responses 1'!$1:$1)-4),4,,TRUE,"Form Responses 1"))</f>
        <v>44985</v>
      </c>
      <c r="E94" s="84">
        <f ca="1" t="shared" si="0"/>
        <v>2</v>
      </c>
      <c r="F94" s="67" t="str">
        <f ca="1">IF(ISBLANK(A94)," ",INDIRECT(ADDRESS(1,5+MOD(ROW()-2,COUNTA('Form Responses 1'!$1:$1)-4),,TRUE,"Form Responses 1")))</f>
        <v>PONDOK INDAH - Lantai 1 [Ruang tamu Depan]</v>
      </c>
      <c r="G94" s="67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PONDOK INDAH - Lantai 1</v>
      </c>
      <c r="I94" s="85" t="str">
        <f ca="1" t="shared" si="76"/>
        <v>Ruang tamu Depan</v>
      </c>
      <c r="J94" s="85" t="str">
        <f ca="1" t="shared" si="2"/>
        <v>CLEANING SERVICE</v>
      </c>
      <c r="K94" s="85">
        <f ca="1" t="array" ref="K94">IFERROR(INDEX(MASTER!B:B,MATCH(G94,MASTER!A:A,0))/100," ")</f>
        <v>0.95</v>
      </c>
      <c r="L94" s="67">
        <f ca="1" t="shared" si="3"/>
        <v>9</v>
      </c>
      <c r="M94" s="67" t="str">
        <f ca="1" t="shared" si="4"/>
        <v>2023 - WEEK 09</v>
      </c>
      <c r="N94" s="67" t="str">
        <f ca="1" t="shared" si="5"/>
        <v>2023 - MONTH 02</v>
      </c>
      <c r="O94" s="85">
        <f ca="1" t="shared" ref="O94:P94" si="104">IFERROR(AVERAGEIF(M:M,M94,$K:$K)," ")</f>
        <v>0.94076923076923</v>
      </c>
      <c r="P94" s="85">
        <f ca="1" t="shared" si="104"/>
        <v>0.945384615384616</v>
      </c>
      <c r="Q94" s="67" t="str">
        <f ca="1">IF(ISBLANK(A94)," ",IF(O94&gt;MASTER!$B$3/100,"SB",IF(O94&gt;MASTER!$B$4/100,"B",IF(O94&gt;MASTER!$B$5/100,"C","K"))))</f>
        <v>B</v>
      </c>
      <c r="R94" s="67" t="str">
        <f ca="1">IF(ISBLANK(B94)," ",IF(P94&gt;MASTER!$B$3/100,"SB",IF(P94&gt;MASTER!$B$4/100,"B",IF(P94&gt;MASTER!$B$5/100,"C","K"))))</f>
        <v>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9</v>
      </c>
      <c r="AG94" s="67" t="str">
        <f ca="1" t="shared" si="14"/>
        <v>2023 02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45035.4375679861</v>
      </c>
      <c r="B95" s="67" t="str">
        <f ca="1">INDIRECT(ADDRESS(2+QUOTIENT(ROW()-2,COUNTA('Form Responses 1'!$1:$1)-4),2,,TRUE,"Form Responses 1"))</f>
        <v>edy.kyd@gmail.com</v>
      </c>
      <c r="C95" s="67" t="str">
        <f ca="1">INDIRECT(ADDRESS(2+QUOTIENT(ROW()-2,COUNTA('Form Responses 1'!$1:$1)-4),3,,TRUE,"Form Responses 1"))</f>
        <v>Edi Karyadi</v>
      </c>
      <c r="D95" s="83">
        <f ca="1">INDIRECT(ADDRESS(2+QUOTIENT(ROW()-2,COUNTA('Form Responses 1'!$1:$1)-4),4,,TRUE,"Form Responses 1"))</f>
        <v>44985</v>
      </c>
      <c r="E95" s="84">
        <f ca="1" t="shared" si="0"/>
        <v>2</v>
      </c>
      <c r="F95" s="67" t="str">
        <f ca="1">IF(ISBLANK(A95)," ",INDIRECT(ADDRESS(1,5+MOD(ROW()-2,COUNTA('Form Responses 1'!$1:$1)-4),,TRUE,"Form Responses 1")))</f>
        <v>PONDOK INDAH - Lantai 1 [Ruang tidur Utama ]</v>
      </c>
      <c r="G95" s="67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PONDOK INDAH - Lantai 1</v>
      </c>
      <c r="I95" s="85" t="str">
        <f ca="1" t="shared" si="76"/>
        <v>Ruang tidur Utama </v>
      </c>
      <c r="J95" s="85" t="str">
        <f ca="1" t="shared" si="2"/>
        <v>CLEANING SERVICE</v>
      </c>
      <c r="K95" s="85">
        <f ca="1" t="array" ref="K95">IFERROR(INDEX(MASTER!B:B,MATCH(G95,MASTER!A:A,0))/100," ")</f>
        <v>0.95</v>
      </c>
      <c r="L95" s="67">
        <f ca="1" t="shared" si="3"/>
        <v>9</v>
      </c>
      <c r="M95" s="67" t="str">
        <f ca="1" t="shared" si="4"/>
        <v>2023 - WEEK 09</v>
      </c>
      <c r="N95" s="67" t="str">
        <f ca="1" t="shared" si="5"/>
        <v>2023 - MONTH 02</v>
      </c>
      <c r="O95" s="85">
        <f ca="1" t="shared" ref="O95:P95" si="105">IFERROR(AVERAGEIF(M:M,M95,$K:$K)," ")</f>
        <v>0.94076923076923</v>
      </c>
      <c r="P95" s="85">
        <f ca="1" t="shared" si="105"/>
        <v>0.945384615384616</v>
      </c>
      <c r="Q95" s="67" t="str">
        <f ca="1">IF(ISBLANK(A95)," ",IF(O95&gt;MASTER!$B$3/100,"SB",IF(O95&gt;MASTER!$B$4/100,"B",IF(O95&gt;MASTER!$B$5/100,"C","K"))))</f>
        <v>B</v>
      </c>
      <c r="R95" s="67" t="str">
        <f ca="1">IF(ISBLANK(B95)," ",IF(P95&gt;MASTER!$B$3/100,"SB",IF(P95&gt;MASTER!$B$4/100,"B",IF(P95&gt;MASTER!$B$5/100,"C","K"))))</f>
        <v>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9</v>
      </c>
      <c r="AG95" s="67" t="str">
        <f ca="1" t="shared" si="14"/>
        <v>2023 02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45035.4375679861</v>
      </c>
      <c r="B96" s="67" t="str">
        <f ca="1">INDIRECT(ADDRESS(2+QUOTIENT(ROW()-2,COUNTA('Form Responses 1'!$1:$1)-4),2,,TRUE,"Form Responses 1"))</f>
        <v>edy.kyd@gmail.com</v>
      </c>
      <c r="C96" s="67" t="str">
        <f ca="1">INDIRECT(ADDRESS(2+QUOTIENT(ROW()-2,COUNTA('Form Responses 1'!$1:$1)-4),3,,TRUE,"Form Responses 1"))</f>
        <v>Edi Karyadi</v>
      </c>
      <c r="D96" s="83">
        <f ca="1">INDIRECT(ADDRESS(2+QUOTIENT(ROW()-2,COUNTA('Form Responses 1'!$1:$1)-4),4,,TRUE,"Form Responses 1"))</f>
        <v>44985</v>
      </c>
      <c r="E96" s="84">
        <f ca="1" t="shared" si="0"/>
        <v>2</v>
      </c>
      <c r="F96" s="67" t="str">
        <f ca="1">IF(ISBLANK(A96)," ",INDIRECT(ADDRESS(1,5+MOD(ROW()-2,COUNTA('Form Responses 1'!$1:$1)-4),,TRUE,"Form Responses 1")))</f>
        <v>PONDOK INDAH - Lantai 1 [Pantry]</v>
      </c>
      <c r="G96" s="67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PONDOK INDAH - Lantai 1</v>
      </c>
      <c r="I96" s="85" t="str">
        <f ca="1" t="shared" si="76"/>
        <v>Pantry</v>
      </c>
      <c r="J96" s="85" t="str">
        <f ca="1" t="shared" si="2"/>
        <v>CLEANING SERVICE</v>
      </c>
      <c r="K96" s="85">
        <f ca="1" t="array" ref="K96">IFERROR(INDEX(MASTER!B:B,MATCH(G96,MASTER!A:A,0))/100," ")</f>
        <v>0.95</v>
      </c>
      <c r="L96" s="67">
        <f ca="1" t="shared" si="3"/>
        <v>9</v>
      </c>
      <c r="M96" s="67" t="str">
        <f ca="1" t="shared" si="4"/>
        <v>2023 - WEEK 09</v>
      </c>
      <c r="N96" s="67" t="str">
        <f ca="1" t="shared" si="5"/>
        <v>2023 - MONTH 02</v>
      </c>
      <c r="O96" s="85">
        <f ca="1" t="shared" ref="O96:P96" si="106">IFERROR(AVERAGEIF(M:M,M96,$K:$K)," ")</f>
        <v>0.94076923076923</v>
      </c>
      <c r="P96" s="85">
        <f ca="1" t="shared" si="106"/>
        <v>0.945384615384616</v>
      </c>
      <c r="Q96" s="67" t="str">
        <f ca="1">IF(ISBLANK(A96)," ",IF(O96&gt;MASTER!$B$3/100,"SB",IF(O96&gt;MASTER!$B$4/100,"B",IF(O96&gt;MASTER!$B$5/100,"C","K"))))</f>
        <v>B</v>
      </c>
      <c r="R96" s="67" t="str">
        <f ca="1">IF(ISBLANK(B96)," ",IF(P96&gt;MASTER!$B$3/100,"SB",IF(P96&gt;MASTER!$B$4/100,"B",IF(P96&gt;MASTER!$B$5/100,"C","K"))))</f>
        <v>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9</v>
      </c>
      <c r="AG96" s="67" t="str">
        <f ca="1" t="shared" si="14"/>
        <v>2023 02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45035.4375679861</v>
      </c>
      <c r="B97" s="67" t="str">
        <f ca="1">INDIRECT(ADDRESS(2+QUOTIENT(ROW()-2,COUNTA('Form Responses 1'!$1:$1)-4),2,,TRUE,"Form Responses 1"))</f>
        <v>edy.kyd@gmail.com</v>
      </c>
      <c r="C97" s="67" t="str">
        <f ca="1">INDIRECT(ADDRESS(2+QUOTIENT(ROW()-2,COUNTA('Form Responses 1'!$1:$1)-4),3,,TRUE,"Form Responses 1"))</f>
        <v>Edi Karyadi</v>
      </c>
      <c r="D97" s="83">
        <f ca="1">INDIRECT(ADDRESS(2+QUOTIENT(ROW()-2,COUNTA('Form Responses 1'!$1:$1)-4),4,,TRUE,"Form Responses 1"))</f>
        <v>44985</v>
      </c>
      <c r="E97" s="84">
        <f ca="1" t="shared" si="0"/>
        <v>2</v>
      </c>
      <c r="F97" s="67" t="str">
        <f ca="1">IF(ISBLANK(A97)," ",INDIRECT(ADDRESS(1,5+MOD(ROW()-2,COUNTA('Form Responses 1'!$1:$1)-4),,TRUE,"Form Responses 1")))</f>
        <v>PONDOK INDAH - Lantai 1 [Ruang keluarga]</v>
      </c>
      <c r="G97" s="67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PONDOK INDAH - Lantai 1</v>
      </c>
      <c r="I97" s="85" t="str">
        <f ca="1" t="shared" si="76"/>
        <v>Ruang keluarga</v>
      </c>
      <c r="J97" s="85" t="str">
        <f ca="1" t="shared" si="2"/>
        <v>CLEANING SERVICE</v>
      </c>
      <c r="K97" s="85">
        <f ca="1" t="array" ref="K97">IFERROR(INDEX(MASTER!B:B,MATCH(G97,MASTER!A:A,0))/100," ")</f>
        <v>0.95</v>
      </c>
      <c r="L97" s="67">
        <f ca="1" t="shared" si="3"/>
        <v>9</v>
      </c>
      <c r="M97" s="67" t="str">
        <f ca="1" t="shared" si="4"/>
        <v>2023 - WEEK 09</v>
      </c>
      <c r="N97" s="67" t="str">
        <f ca="1" t="shared" si="5"/>
        <v>2023 - MONTH 02</v>
      </c>
      <c r="O97" s="85">
        <f ca="1" t="shared" ref="O97:P97" si="107">IFERROR(AVERAGEIF(M:M,M97,$K:$K)," ")</f>
        <v>0.94076923076923</v>
      </c>
      <c r="P97" s="85">
        <f ca="1" t="shared" si="107"/>
        <v>0.945384615384616</v>
      </c>
      <c r="Q97" s="67" t="str">
        <f ca="1">IF(ISBLANK(A97)," ",IF(O97&gt;MASTER!$B$3/100,"SB",IF(O97&gt;MASTER!$B$4/100,"B",IF(O97&gt;MASTER!$B$5/100,"C","K"))))</f>
        <v>B</v>
      </c>
      <c r="R97" s="67" t="str">
        <f ca="1">IF(ISBLANK(B97)," ",IF(P97&gt;MASTER!$B$3/100,"SB",IF(P97&gt;MASTER!$B$4/100,"B",IF(P97&gt;MASTER!$B$5/100,"C","K"))))</f>
        <v>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9</v>
      </c>
      <c r="AG97" s="67" t="str">
        <f ca="1" t="shared" si="14"/>
        <v>2023 02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45035.4375679861</v>
      </c>
      <c r="B98" s="67" t="str">
        <f ca="1">INDIRECT(ADDRESS(2+QUOTIENT(ROW()-2,COUNTA('Form Responses 1'!$1:$1)-4),2,,TRUE,"Form Responses 1"))</f>
        <v>edy.kyd@gmail.com</v>
      </c>
      <c r="C98" s="67" t="str">
        <f ca="1">INDIRECT(ADDRESS(2+QUOTIENT(ROW()-2,COUNTA('Form Responses 1'!$1:$1)-4),3,,TRUE,"Form Responses 1"))</f>
        <v>Edi Karyadi</v>
      </c>
      <c r="D98" s="83">
        <f ca="1">INDIRECT(ADDRESS(2+QUOTIENT(ROW()-2,COUNTA('Form Responses 1'!$1:$1)-4),4,,TRUE,"Form Responses 1"))</f>
        <v>44985</v>
      </c>
      <c r="E98" s="84">
        <f ca="1" t="shared" si="0"/>
        <v>2</v>
      </c>
      <c r="F98" s="67" t="str">
        <f ca="1">IF(ISBLANK(A98)," ",INDIRECT(ADDRESS(1,5+MOD(ROW()-2,COUNTA('Form Responses 1'!$1:$1)-4),,TRUE,"Form Responses 1")))</f>
        <v>PONDOK INDAH - Lantai 1 [Ruang tidur anak 1]</v>
      </c>
      <c r="G98" s="67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PONDOK INDAH - Lantai 1</v>
      </c>
      <c r="I98" s="85" t="str">
        <f ca="1" t="shared" si="76"/>
        <v>Ruang tidur anak 1</v>
      </c>
      <c r="J98" s="85" t="str">
        <f ca="1" t="shared" si="2"/>
        <v>CLEANING SERVICE</v>
      </c>
      <c r="K98" s="85">
        <f ca="1" t="array" ref="K98">IFERROR(INDEX(MASTER!B:B,MATCH(G98,MASTER!A:A,0))/100," ")</f>
        <v>0.95</v>
      </c>
      <c r="L98" s="67">
        <f ca="1" t="shared" si="3"/>
        <v>9</v>
      </c>
      <c r="M98" s="67" t="str">
        <f ca="1" t="shared" si="4"/>
        <v>2023 - WEEK 09</v>
      </c>
      <c r="N98" s="67" t="str">
        <f ca="1" t="shared" si="5"/>
        <v>2023 - MONTH 02</v>
      </c>
      <c r="O98" s="85">
        <f ca="1" t="shared" ref="O98:P98" si="108">IFERROR(AVERAGEIF(M:M,M98,$K:$K)," ")</f>
        <v>0.94076923076923</v>
      </c>
      <c r="P98" s="85">
        <f ca="1" t="shared" si="108"/>
        <v>0.945384615384616</v>
      </c>
      <c r="Q98" s="67" t="str">
        <f ca="1">IF(ISBLANK(A98)," ",IF(O98&gt;MASTER!$B$3/100,"SB",IF(O98&gt;MASTER!$B$4/100,"B",IF(O98&gt;MASTER!$B$5/100,"C","K"))))</f>
        <v>B</v>
      </c>
      <c r="R98" s="67" t="str">
        <f ca="1">IF(ISBLANK(B98)," ",IF(P98&gt;MASTER!$B$3/100,"SB",IF(P98&gt;MASTER!$B$4/100,"B",IF(P98&gt;MASTER!$B$5/100,"C","K"))))</f>
        <v>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9</v>
      </c>
      <c r="AG98" s="67" t="str">
        <f ca="1" t="shared" si="14"/>
        <v>2023 02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45035.4375679861</v>
      </c>
      <c r="B99" s="67" t="str">
        <f ca="1">INDIRECT(ADDRESS(2+QUOTIENT(ROW()-2,COUNTA('Form Responses 1'!$1:$1)-4),2,,TRUE,"Form Responses 1"))</f>
        <v>edy.kyd@gmail.com</v>
      </c>
      <c r="C99" s="67" t="str">
        <f ca="1">INDIRECT(ADDRESS(2+QUOTIENT(ROW()-2,COUNTA('Form Responses 1'!$1:$1)-4),3,,TRUE,"Form Responses 1"))</f>
        <v>Edi Karyadi</v>
      </c>
      <c r="D99" s="83">
        <f ca="1">INDIRECT(ADDRESS(2+QUOTIENT(ROW()-2,COUNTA('Form Responses 1'!$1:$1)-4),4,,TRUE,"Form Responses 1"))</f>
        <v>44985</v>
      </c>
      <c r="E99" s="84">
        <f ca="1" t="shared" si="0"/>
        <v>2</v>
      </c>
      <c r="F99" s="67" t="str">
        <f ca="1">IF(ISBLANK(A99)," ",INDIRECT(ADDRESS(1,5+MOD(ROW()-2,COUNTA('Form Responses 1'!$1:$1)-4),,TRUE,"Form Responses 1")))</f>
        <v>PONDOK INDAH - Lantai 1 [Ruang tidur anak 2]</v>
      </c>
      <c r="G99" s="67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PONDOK INDAH - Lantai 1</v>
      </c>
      <c r="I99" s="85" t="str">
        <f ca="1" t="shared" si="76"/>
        <v>Ruang tidur anak 2</v>
      </c>
      <c r="J99" s="85" t="str">
        <f ca="1" t="shared" si="2"/>
        <v>CLEANING SERVICE</v>
      </c>
      <c r="K99" s="85">
        <f ca="1" t="array" ref="K99">IFERROR(INDEX(MASTER!B:B,MATCH(G99,MASTER!A:A,0))/100," ")</f>
        <v>0.95</v>
      </c>
      <c r="L99" s="67">
        <f ca="1" t="shared" si="3"/>
        <v>9</v>
      </c>
      <c r="M99" s="67" t="str">
        <f ca="1" t="shared" si="4"/>
        <v>2023 - WEEK 09</v>
      </c>
      <c r="N99" s="67" t="str">
        <f ca="1" t="shared" si="5"/>
        <v>2023 - MONTH 02</v>
      </c>
      <c r="O99" s="85">
        <f ca="1" t="shared" ref="O99:P99" si="109">IFERROR(AVERAGEIF(M:M,M99,$K:$K)," ")</f>
        <v>0.94076923076923</v>
      </c>
      <c r="P99" s="85">
        <f ca="1" t="shared" si="109"/>
        <v>0.945384615384616</v>
      </c>
      <c r="Q99" s="67" t="str">
        <f ca="1">IF(ISBLANK(A99)," ",IF(O99&gt;MASTER!$B$3/100,"SB",IF(O99&gt;MASTER!$B$4/100,"B",IF(O99&gt;MASTER!$B$5/100,"C","K"))))</f>
        <v>B</v>
      </c>
      <c r="R99" s="67" t="str">
        <f ca="1">IF(ISBLANK(B99)," ",IF(P99&gt;MASTER!$B$3/100,"SB",IF(P99&gt;MASTER!$B$4/100,"B",IF(P99&gt;MASTER!$B$5/100,"C","K"))))</f>
        <v>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9</v>
      </c>
      <c r="AG99" s="67" t="str">
        <f ca="1" t="shared" si="14"/>
        <v>2023 02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45035.4375679861</v>
      </c>
      <c r="B100" s="67" t="str">
        <f ca="1">INDIRECT(ADDRESS(2+QUOTIENT(ROW()-2,COUNTA('Form Responses 1'!$1:$1)-4),2,,TRUE,"Form Responses 1"))</f>
        <v>edy.kyd@gmail.com</v>
      </c>
      <c r="C100" s="67" t="str">
        <f ca="1">INDIRECT(ADDRESS(2+QUOTIENT(ROW()-2,COUNTA('Form Responses 1'!$1:$1)-4),3,,TRUE,"Form Responses 1"))</f>
        <v>Edi Karyadi</v>
      </c>
      <c r="D100" s="83">
        <f ca="1">INDIRECT(ADDRESS(2+QUOTIENT(ROW()-2,COUNTA('Form Responses 1'!$1:$1)-4),4,,TRUE,"Form Responses 1"))</f>
        <v>44985</v>
      </c>
      <c r="E100" s="84">
        <f ca="1" t="shared" si="0"/>
        <v>2</v>
      </c>
      <c r="F100" s="67" t="str">
        <f ca="1">IF(ISBLANK(A100)," ",INDIRECT(ADDRESS(1,5+MOD(ROW()-2,COUNTA('Form Responses 1'!$1:$1)-4),,TRUE,"Form Responses 1")))</f>
        <v>PONDOK INDAH - Outdoor Area [Halaman depan]</v>
      </c>
      <c r="G100" s="67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PONDOK INDAH - Outdoor Area</v>
      </c>
      <c r="I100" s="85" t="str">
        <f ca="1" t="shared" si="76"/>
        <v>Halaman depan</v>
      </c>
      <c r="J100" s="85" t="str">
        <f ca="1" t="shared" si="2"/>
        <v>CLEANING SERVICE</v>
      </c>
      <c r="K100" s="85">
        <f ca="1" t="array" ref="K100">IFERROR(INDEX(MASTER!B:B,MATCH(G100,MASTER!A:A,0))/100," ")</f>
        <v>0.95</v>
      </c>
      <c r="L100" s="67">
        <f ca="1" t="shared" si="3"/>
        <v>9</v>
      </c>
      <c r="M100" s="67" t="str">
        <f ca="1" t="shared" si="4"/>
        <v>2023 - WEEK 09</v>
      </c>
      <c r="N100" s="67" t="str">
        <f ca="1" t="shared" si="5"/>
        <v>2023 - MONTH 02</v>
      </c>
      <c r="O100" s="85">
        <f ca="1" t="shared" ref="O100:P100" si="110">IFERROR(AVERAGEIF(M:M,M100,$K:$K)," ")</f>
        <v>0.94076923076923</v>
      </c>
      <c r="P100" s="85">
        <f ca="1" t="shared" si="110"/>
        <v>0.945384615384616</v>
      </c>
      <c r="Q100" s="67" t="str">
        <f ca="1">IF(ISBLANK(A100)," ",IF(O100&gt;MASTER!$B$3/100,"SB",IF(O100&gt;MASTER!$B$4/100,"B",IF(O100&gt;MASTER!$B$5/100,"C","K"))))</f>
        <v>B</v>
      </c>
      <c r="R100" s="67" t="str">
        <f ca="1">IF(ISBLANK(B100)," ",IF(P100&gt;MASTER!$B$3/100,"SB",IF(P100&gt;MASTER!$B$4/100,"B",IF(P100&gt;MASTER!$B$5/100,"C","K"))))</f>
        <v>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9</v>
      </c>
      <c r="AG100" s="67" t="str">
        <f ca="1" t="shared" si="14"/>
        <v>2023 02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45035.4375679861</v>
      </c>
      <c r="B101" s="67" t="str">
        <f ca="1">INDIRECT(ADDRESS(2+QUOTIENT(ROW()-2,COUNTA('Form Responses 1'!$1:$1)-4),2,,TRUE,"Form Responses 1"))</f>
        <v>edy.kyd@gmail.com</v>
      </c>
      <c r="C101" s="67" t="str">
        <f ca="1">INDIRECT(ADDRESS(2+QUOTIENT(ROW()-2,COUNTA('Form Responses 1'!$1:$1)-4),3,,TRUE,"Form Responses 1"))</f>
        <v>Edi Karyadi</v>
      </c>
      <c r="D101" s="83">
        <f ca="1">INDIRECT(ADDRESS(2+QUOTIENT(ROW()-2,COUNTA('Form Responses 1'!$1:$1)-4),4,,TRUE,"Form Responses 1"))</f>
        <v>44985</v>
      </c>
      <c r="E101" s="84">
        <f ca="1" t="shared" si="0"/>
        <v>2</v>
      </c>
      <c r="F101" s="67" t="str">
        <f ca="1">IF(ISBLANK(A101)," ",INDIRECT(ADDRESS(1,5+MOD(ROW()-2,COUNTA('Form Responses 1'!$1:$1)-4),,TRUE,"Form Responses 1")))</f>
        <v>PONDOK INDAH - Outdoor Area [Halaman samping teras]</v>
      </c>
      <c r="G101" s="67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PONDOK INDAH - Outdoor Area</v>
      </c>
      <c r="I101" s="85" t="str">
        <f ca="1" t="shared" si="76"/>
        <v>Halaman samping teras</v>
      </c>
      <c r="J101" s="85" t="str">
        <f ca="1" t="shared" si="2"/>
        <v>CLEANING SERVICE</v>
      </c>
      <c r="K101" s="85">
        <f ca="1" t="array" ref="K101">IFERROR(INDEX(MASTER!B:B,MATCH(G101,MASTER!A:A,0))/100," ")</f>
        <v>0.95</v>
      </c>
      <c r="L101" s="67">
        <f ca="1" t="shared" si="3"/>
        <v>9</v>
      </c>
      <c r="M101" s="67" t="str">
        <f ca="1" t="shared" si="4"/>
        <v>2023 - WEEK 09</v>
      </c>
      <c r="N101" s="67" t="str">
        <f ca="1" t="shared" si="5"/>
        <v>2023 - MONTH 02</v>
      </c>
      <c r="O101" s="85">
        <f ca="1" t="shared" ref="O101:P101" si="111">IFERROR(AVERAGEIF(M:M,M101,$K:$K)," ")</f>
        <v>0.94076923076923</v>
      </c>
      <c r="P101" s="85">
        <f ca="1" t="shared" si="111"/>
        <v>0.945384615384616</v>
      </c>
      <c r="Q101" s="67" t="str">
        <f ca="1">IF(ISBLANK(A101)," ",IF(O101&gt;MASTER!$B$3/100,"SB",IF(O101&gt;MASTER!$B$4/100,"B",IF(O101&gt;MASTER!$B$5/100,"C","K"))))</f>
        <v>B</v>
      </c>
      <c r="R101" s="67" t="str">
        <f ca="1">IF(ISBLANK(B101)," ",IF(P101&gt;MASTER!$B$3/100,"SB",IF(P101&gt;MASTER!$B$4/100,"B",IF(P101&gt;MASTER!$B$5/100,"C","K"))))</f>
        <v>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9</v>
      </c>
      <c r="AG101" s="67" t="str">
        <f ca="1" t="shared" si="14"/>
        <v>2023 02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45035.4375679861</v>
      </c>
      <c r="B102" s="67" t="str">
        <f ca="1">INDIRECT(ADDRESS(2+QUOTIENT(ROW()-2,COUNTA('Form Responses 1'!$1:$1)-4),2,,TRUE,"Form Responses 1"))</f>
        <v>edy.kyd@gmail.com</v>
      </c>
      <c r="C102" s="67" t="str">
        <f ca="1">INDIRECT(ADDRESS(2+QUOTIENT(ROW()-2,COUNTA('Form Responses 1'!$1:$1)-4),3,,TRUE,"Form Responses 1"))</f>
        <v>Edi Karyadi</v>
      </c>
      <c r="D102" s="83">
        <f ca="1">INDIRECT(ADDRESS(2+QUOTIENT(ROW()-2,COUNTA('Form Responses 1'!$1:$1)-4),4,,TRUE,"Form Responses 1"))</f>
        <v>44985</v>
      </c>
      <c r="E102" s="84">
        <f ca="1" t="shared" si="0"/>
        <v>2</v>
      </c>
      <c r="F102" s="67" t="str">
        <f ca="1">IF(ISBLANK(A102)," ",INDIRECT(ADDRESS(1,5+MOD(ROW()-2,COUNTA('Form Responses 1'!$1:$1)-4),,TRUE,"Form Responses 1")))</f>
        <v>PONDOK INDAH - Outdoor Area [Garasi mobil]</v>
      </c>
      <c r="G102" s="67" t="str">
        <f ca="1">IF(ISBLANK(A102)," ",INDIRECT(ADDRESS(MATCH(A102,'Form Responses 1'!A:A,0),5+MOD(ROW()-2,COUNTA('Form Responses 1'!$1:$1)-4),,TRUE,"Form Responses 1")))</f>
        <v>BAIK</v>
      </c>
      <c r="H102" s="85" t="str">
        <f ca="1" t="shared" si="1"/>
        <v>PONDOK INDAH - Outdoor Area</v>
      </c>
      <c r="I102" s="85" t="str">
        <f ca="1" t="shared" si="76"/>
        <v>Garasi mobil</v>
      </c>
      <c r="J102" s="85" t="str">
        <f ca="1" t="shared" si="2"/>
        <v>CLEANING SERVICE</v>
      </c>
      <c r="K102" s="85">
        <f ca="1" t="array" ref="K102">IFERROR(INDEX(MASTER!B:B,MATCH(G102,MASTER!A:A,0))/100," ")</f>
        <v>0.95</v>
      </c>
      <c r="L102" s="67">
        <f ca="1" t="shared" si="3"/>
        <v>9</v>
      </c>
      <c r="M102" s="67" t="str">
        <f ca="1" t="shared" si="4"/>
        <v>2023 - WEEK 09</v>
      </c>
      <c r="N102" s="67" t="str">
        <f ca="1" t="shared" si="5"/>
        <v>2023 - MONTH 02</v>
      </c>
      <c r="O102" s="85">
        <f ca="1" t="shared" ref="O102:P102" si="112">IFERROR(AVERAGEIF(M:M,M102,$K:$K)," ")</f>
        <v>0.94076923076923</v>
      </c>
      <c r="P102" s="85">
        <f ca="1" t="shared" si="112"/>
        <v>0.945384615384616</v>
      </c>
      <c r="Q102" s="67" t="str">
        <f ca="1">IF(ISBLANK(A102)," ",IF(O102&gt;MASTER!$B$3/100,"SB",IF(O102&gt;MASTER!$B$4/100,"B",IF(O102&gt;MASTER!$B$5/100,"C","K"))))</f>
        <v>B</v>
      </c>
      <c r="R102" s="67" t="str">
        <f ca="1">IF(ISBLANK(B102)," ",IF(P102&gt;MASTER!$B$3/100,"SB",IF(P102&gt;MASTER!$B$4/100,"B",IF(P102&gt;MASTER!$B$5/100,"C","K"))))</f>
        <v>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9</v>
      </c>
      <c r="AG102" s="67" t="str">
        <f ca="1" t="shared" si="14"/>
        <v>2023 02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45035.4375679861</v>
      </c>
      <c r="B103" s="67" t="str">
        <f ca="1">INDIRECT(ADDRESS(2+QUOTIENT(ROW()-2,COUNTA('Form Responses 1'!$1:$1)-4),2,,TRUE,"Form Responses 1"))</f>
        <v>edy.kyd@gmail.com</v>
      </c>
      <c r="C103" s="67" t="str">
        <f ca="1">INDIRECT(ADDRESS(2+QUOTIENT(ROW()-2,COUNTA('Form Responses 1'!$1:$1)-4),3,,TRUE,"Form Responses 1"))</f>
        <v>Edi Karyadi</v>
      </c>
      <c r="D103" s="83">
        <f ca="1">INDIRECT(ADDRESS(2+QUOTIENT(ROW()-2,COUNTA('Form Responses 1'!$1:$1)-4),4,,TRUE,"Form Responses 1"))</f>
        <v>44985</v>
      </c>
      <c r="E103" s="84">
        <f ca="1" t="shared" si="0"/>
        <v>2</v>
      </c>
      <c r="F103" s="67" t="str">
        <f ca="1">IF(ISBLANK(A103)," ",INDIRECT(ADDRESS(1,5+MOD(ROW()-2,COUNTA('Form Responses 1'!$1:$1)-4),,TRUE,"Form Responses 1")))</f>
        <v>PONDOK INDAH - Outdoor Area [tempat wudhu]</v>
      </c>
      <c r="G103" s="67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PONDOK INDAH - Outdoor Area</v>
      </c>
      <c r="I103" s="85" t="str">
        <f ca="1" t="shared" si="76"/>
        <v>tempat wudhu</v>
      </c>
      <c r="J103" s="85" t="str">
        <f ca="1" t="shared" si="2"/>
        <v>CLEANING SERVICE</v>
      </c>
      <c r="K103" s="85">
        <f ca="1" t="array" ref="K103">IFERROR(INDEX(MASTER!B:B,MATCH(G103,MASTER!A:A,0))/100," ")</f>
        <v>0.95</v>
      </c>
      <c r="L103" s="67">
        <f ca="1" t="shared" si="3"/>
        <v>9</v>
      </c>
      <c r="M103" s="67" t="str">
        <f ca="1" t="shared" si="4"/>
        <v>2023 - WEEK 09</v>
      </c>
      <c r="N103" s="67" t="str">
        <f ca="1" t="shared" si="5"/>
        <v>2023 - MONTH 02</v>
      </c>
      <c r="O103" s="85">
        <f ca="1" t="shared" ref="O103:P103" si="113">IFERROR(AVERAGEIF(M:M,M103,$K:$K)," ")</f>
        <v>0.94076923076923</v>
      </c>
      <c r="P103" s="85">
        <f ca="1" t="shared" si="113"/>
        <v>0.945384615384616</v>
      </c>
      <c r="Q103" s="67" t="str">
        <f ca="1">IF(ISBLANK(A103)," ",IF(O103&gt;MASTER!$B$3/100,"SB",IF(O103&gt;MASTER!$B$4/100,"B",IF(O103&gt;MASTER!$B$5/100,"C","K"))))</f>
        <v>B</v>
      </c>
      <c r="R103" s="67" t="str">
        <f ca="1">IF(ISBLANK(B103)," ",IF(P103&gt;MASTER!$B$3/100,"SB",IF(P103&gt;MASTER!$B$4/100,"B",IF(P103&gt;MASTER!$B$5/100,"C","K"))))</f>
        <v>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9</v>
      </c>
      <c r="AG103" s="67" t="str">
        <f ca="1" t="shared" si="14"/>
        <v>2023 02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45035.4375679861</v>
      </c>
      <c r="B104" s="67" t="str">
        <f ca="1">INDIRECT(ADDRESS(2+QUOTIENT(ROW()-2,COUNTA('Form Responses 1'!$1:$1)-4),2,,TRUE,"Form Responses 1"))</f>
        <v>edy.kyd@gmail.com</v>
      </c>
      <c r="C104" s="67" t="str">
        <f ca="1">INDIRECT(ADDRESS(2+QUOTIENT(ROW()-2,COUNTA('Form Responses 1'!$1:$1)-4),3,,TRUE,"Form Responses 1"))</f>
        <v>Edi Karyadi</v>
      </c>
      <c r="D104" s="83">
        <f ca="1">INDIRECT(ADDRESS(2+QUOTIENT(ROW()-2,COUNTA('Form Responses 1'!$1:$1)-4),4,,TRUE,"Form Responses 1"))</f>
        <v>44985</v>
      </c>
      <c r="E104" s="84">
        <f ca="1" t="shared" si="0"/>
        <v>2</v>
      </c>
      <c r="F104" s="67" t="str">
        <f ca="1">IF(ISBLANK(A104)," ",INDIRECT(ADDRESS(1,5+MOD(ROW()-2,COUNTA('Form Responses 1'!$1:$1)-4),,TRUE,"Form Responses 1")))</f>
        <v>PONDOK INDAH - Outdoor Area [Ruang pembantu]</v>
      </c>
      <c r="G104" s="67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PONDOK INDAH - Outdoor Area</v>
      </c>
      <c r="I104" s="85" t="str">
        <f ca="1" t="shared" si="76"/>
        <v>Ruang pembantu</v>
      </c>
      <c r="J104" s="85" t="str">
        <f ca="1" t="shared" si="2"/>
        <v>CLEANING SERVICE</v>
      </c>
      <c r="K104" s="85">
        <f ca="1" t="array" ref="K104">IFERROR(INDEX(MASTER!B:B,MATCH(G104,MASTER!A:A,0))/100," ")</f>
        <v>0.95</v>
      </c>
      <c r="L104" s="67">
        <f ca="1" t="shared" si="3"/>
        <v>9</v>
      </c>
      <c r="M104" s="67" t="str">
        <f ca="1" t="shared" si="4"/>
        <v>2023 - WEEK 09</v>
      </c>
      <c r="N104" s="67" t="str">
        <f ca="1" t="shared" si="5"/>
        <v>2023 - MONTH 02</v>
      </c>
      <c r="O104" s="85">
        <f ca="1" t="shared" ref="O104:P104" si="114">IFERROR(AVERAGEIF(M:M,M104,$K:$K)," ")</f>
        <v>0.94076923076923</v>
      </c>
      <c r="P104" s="85">
        <f ca="1" t="shared" si="114"/>
        <v>0.945384615384616</v>
      </c>
      <c r="Q104" s="67" t="str">
        <f ca="1">IF(ISBLANK(A104)," ",IF(O104&gt;MASTER!$B$3/100,"SB",IF(O104&gt;MASTER!$B$4/100,"B",IF(O104&gt;MASTER!$B$5/100,"C","K"))))</f>
        <v>B</v>
      </c>
      <c r="R104" s="67" t="str">
        <f ca="1">IF(ISBLANK(B104)," ",IF(P104&gt;MASTER!$B$3/100,"SB",IF(P104&gt;MASTER!$B$4/100,"B",IF(P104&gt;MASTER!$B$5/100,"C","K"))))</f>
        <v>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9</v>
      </c>
      <c r="AG104" s="67" t="str">
        <f ca="1" t="shared" si="14"/>
        <v>2023 02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45035.4375679861</v>
      </c>
      <c r="B105" s="67" t="str">
        <f ca="1">INDIRECT(ADDRESS(2+QUOTIENT(ROW()-2,COUNTA('Form Responses 1'!$1:$1)-4),2,,TRUE,"Form Responses 1"))</f>
        <v>edy.kyd@gmail.com</v>
      </c>
      <c r="C105" s="67" t="str">
        <f ca="1">INDIRECT(ADDRESS(2+QUOTIENT(ROW()-2,COUNTA('Form Responses 1'!$1:$1)-4),3,,TRUE,"Form Responses 1"))</f>
        <v>Edi Karyadi</v>
      </c>
      <c r="D105" s="83">
        <f ca="1">INDIRECT(ADDRESS(2+QUOTIENT(ROW()-2,COUNTA('Form Responses 1'!$1:$1)-4),4,,TRUE,"Form Responses 1"))</f>
        <v>44985</v>
      </c>
      <c r="E105" s="84">
        <f ca="1" t="shared" si="0"/>
        <v>2</v>
      </c>
      <c r="F105" s="67" t="str">
        <f ca="1">IF(ISBLANK(A105)," ",INDIRECT(ADDRESS(1,5+MOD(ROW()-2,COUNTA('Form Responses 1'!$1:$1)-4),,TRUE,"Form Responses 1")))</f>
        <v>PONDOK INDAH - Outdoor Area [Gudang]</v>
      </c>
      <c r="G105" s="67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PONDOK INDAH - Outdoor Area</v>
      </c>
      <c r="I105" s="85" t="str">
        <f ca="1" t="shared" si="76"/>
        <v>Gudang</v>
      </c>
      <c r="J105" s="85" t="str">
        <f ca="1" t="shared" si="2"/>
        <v>CLEANING SERVICE</v>
      </c>
      <c r="K105" s="85">
        <f ca="1" t="array" ref="K105">IFERROR(INDEX(MASTER!B:B,MATCH(G105,MASTER!A:A,0))/100," ")</f>
        <v>0.95</v>
      </c>
      <c r="L105" s="67">
        <f ca="1" t="shared" si="3"/>
        <v>9</v>
      </c>
      <c r="M105" s="67" t="str">
        <f ca="1" t="shared" si="4"/>
        <v>2023 - WEEK 09</v>
      </c>
      <c r="N105" s="67" t="str">
        <f ca="1" t="shared" si="5"/>
        <v>2023 - MONTH 02</v>
      </c>
      <c r="O105" s="85">
        <f ca="1" t="shared" ref="O105:P105" si="115">IFERROR(AVERAGEIF(M:M,M105,$K:$K)," ")</f>
        <v>0.94076923076923</v>
      </c>
      <c r="P105" s="85">
        <f ca="1" t="shared" si="115"/>
        <v>0.945384615384616</v>
      </c>
      <c r="Q105" s="67" t="str">
        <f ca="1">IF(ISBLANK(A105)," ",IF(O105&gt;MASTER!$B$3/100,"SB",IF(O105&gt;MASTER!$B$4/100,"B",IF(O105&gt;MASTER!$B$5/100,"C","K"))))</f>
        <v>B</v>
      </c>
      <c r="R105" s="67" t="str">
        <f ca="1">IF(ISBLANK(B105)," ",IF(P105&gt;MASTER!$B$3/100,"SB",IF(P105&gt;MASTER!$B$4/100,"B",IF(P105&gt;MASTER!$B$5/100,"C","K"))))</f>
        <v>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9</v>
      </c>
      <c r="AG105" s="67" t="str">
        <f ca="1" t="shared" si="14"/>
        <v>2023 02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45035.4382706597</v>
      </c>
      <c r="B106" s="67" t="str">
        <f ca="1">INDIRECT(ADDRESS(2+QUOTIENT(ROW()-2,COUNTA('Form Responses 1'!$1:$1)-4),2,,TRUE,"Form Responses 1"))</f>
        <v>edy.kyd@gmail.com</v>
      </c>
      <c r="C106" s="67" t="str">
        <f ca="1">INDIRECT(ADDRESS(2+QUOTIENT(ROW()-2,COUNTA('Form Responses 1'!$1:$1)-4),3,,TRUE,"Form Responses 1"))</f>
        <v>Edi Karyadi</v>
      </c>
      <c r="D106" s="83">
        <f ca="1">INDIRECT(ADDRESS(2+QUOTIENT(ROW()-2,COUNTA('Form Responses 1'!$1:$1)-4),4,,TRUE,"Form Responses 1"))</f>
        <v>45016</v>
      </c>
      <c r="E106" s="84">
        <f ca="1" t="shared" si="0"/>
        <v>5</v>
      </c>
      <c r="F106" s="67" t="str">
        <f ca="1">IF(ISBLANK(A106)," ",INDIRECT(ADDRESS(1,5+MOD(ROW()-2,COUNTA('Form Responses 1'!$1:$1)-4),,TRUE,"Form Responses 1")))</f>
        <v>Security [PERMATA HIJAU - Security Functions]</v>
      </c>
      <c r="G106" s="67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Security</v>
      </c>
      <c r="I106" s="85" t="str">
        <f ca="1" t="shared" si="76"/>
        <v>PERMATA HIJAU - Security Functions</v>
      </c>
      <c r="J106" s="85" t="str">
        <f ca="1" t="shared" si="2"/>
        <v>SECURITY SERVICE</v>
      </c>
      <c r="K106" s="85">
        <f ca="1" t="array" ref="K106">IFERROR(INDEX(MASTER!B:B,MATCH(G106,MASTER!A:A,0))/100," ")</f>
        <v>0.95</v>
      </c>
      <c r="L106" s="67">
        <f ca="1" t="shared" si="3"/>
        <v>13</v>
      </c>
      <c r="M106" s="67" t="str">
        <f ca="1" t="shared" si="4"/>
        <v>2023 - WEEK 13</v>
      </c>
      <c r="N106" s="67" t="str">
        <f ca="1" t="shared" si="5"/>
        <v>2023 - MONTH 03</v>
      </c>
      <c r="O106" s="85">
        <f ca="1" t="shared" ref="O106:P106" si="116">IFERROR(AVERAGEIF(M:M,M106,$K:$K)," ")</f>
        <v>0.940769230769231</v>
      </c>
      <c r="P106" s="85">
        <f ca="1" t="shared" si="116"/>
        <v>0.940769230769231</v>
      </c>
      <c r="Q106" s="67" t="str">
        <f ca="1">IF(ISBLANK(A106)," ",IF(O106&gt;MASTER!$B$3/100,"SB",IF(O106&gt;MASTER!$B$4/100,"B",IF(O106&gt;MASTER!$B$5/100,"C","K"))))</f>
        <v>B</v>
      </c>
      <c r="R106" s="67" t="str">
        <f ca="1">IF(ISBLANK(B106)," ",IF(P106&gt;MASTER!$B$3/100,"SB",IF(P106&gt;MASTER!$B$4/100,"B",IF(P106&gt;MASTER!$B$5/100,"C","K"))))</f>
        <v>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13</v>
      </c>
      <c r="AG106" s="67" t="str">
        <f ca="1" t="shared" si="14"/>
        <v>2023 03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45035.4382706597</v>
      </c>
      <c r="B107" s="67" t="str">
        <f ca="1">INDIRECT(ADDRESS(2+QUOTIENT(ROW()-2,COUNTA('Form Responses 1'!$1:$1)-4),2,,TRUE,"Form Responses 1"))</f>
        <v>edy.kyd@gmail.com</v>
      </c>
      <c r="C107" s="67" t="str">
        <f ca="1">INDIRECT(ADDRESS(2+QUOTIENT(ROW()-2,COUNTA('Form Responses 1'!$1:$1)-4),3,,TRUE,"Form Responses 1"))</f>
        <v>Edi Karyadi</v>
      </c>
      <c r="D107" s="83">
        <f ca="1">INDIRECT(ADDRESS(2+QUOTIENT(ROW()-2,COUNTA('Form Responses 1'!$1:$1)-4),4,,TRUE,"Form Responses 1"))</f>
        <v>45016</v>
      </c>
      <c r="E107" s="84">
        <f ca="1" t="shared" si="0"/>
        <v>5</v>
      </c>
      <c r="F107" s="67" t="str">
        <f ca="1">IF(ISBLANK(A107)," ",INDIRECT(ADDRESS(1,5+MOD(ROW()-2,COUNTA('Form Responses 1'!$1:$1)-4),,TRUE,"Form Responses 1")))</f>
        <v>Security [ PONDOK INDAH - Security Functions]</v>
      </c>
      <c r="G107" s="67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Security</v>
      </c>
      <c r="I107" s="85" t="str">
        <f ca="1" t="shared" si="76"/>
        <v> PONDOK INDAH - Security Functions</v>
      </c>
      <c r="J107" s="85" t="str">
        <f ca="1" t="shared" si="2"/>
        <v>SECURITY SERVICE</v>
      </c>
      <c r="K107" s="85">
        <f ca="1" t="array" ref="K107">IFERROR(INDEX(MASTER!B:B,MATCH(G107,MASTER!A:A,0))/100," ")</f>
        <v>0.95</v>
      </c>
      <c r="L107" s="67">
        <f ca="1" t="shared" si="3"/>
        <v>13</v>
      </c>
      <c r="M107" s="67" t="str">
        <f ca="1" t="shared" si="4"/>
        <v>2023 - WEEK 13</v>
      </c>
      <c r="N107" s="67" t="str">
        <f ca="1" t="shared" si="5"/>
        <v>2023 - MONTH 03</v>
      </c>
      <c r="O107" s="85">
        <f ca="1" t="shared" ref="O107:P107" si="117">IFERROR(AVERAGEIF(M:M,M107,$K:$K)," ")</f>
        <v>0.940769230769231</v>
      </c>
      <c r="P107" s="85">
        <f ca="1" t="shared" si="117"/>
        <v>0.940769230769231</v>
      </c>
      <c r="Q107" s="67" t="str">
        <f ca="1">IF(ISBLANK(A107)," ",IF(O107&gt;MASTER!$B$3/100,"SB",IF(O107&gt;MASTER!$B$4/100,"B",IF(O107&gt;MASTER!$B$5/100,"C","K"))))</f>
        <v>B</v>
      </c>
      <c r="R107" s="67" t="str">
        <f ca="1">IF(ISBLANK(B107)," ",IF(P107&gt;MASTER!$B$3/100,"SB",IF(P107&gt;MASTER!$B$4/100,"B",IF(P107&gt;MASTER!$B$5/100,"C","K"))))</f>
        <v>B</v>
      </c>
    </row>
    <row r="108" customHeight="1" spans="1:18">
      <c r="A108" s="82">
        <f ca="1">INDIRECT(ADDRESS(2+QUOTIENT(ROW()-2,COUNTA('Form Responses 1'!$1:$1)-4),1,,TRUE,"Form Responses 1"))</f>
        <v>45035.4382706597</v>
      </c>
      <c r="B108" s="67" t="str">
        <f ca="1">INDIRECT(ADDRESS(2+QUOTIENT(ROW()-2,COUNTA('Form Responses 1'!$1:$1)-4),2,,TRUE,"Form Responses 1"))</f>
        <v>edy.kyd@gmail.com</v>
      </c>
      <c r="C108" s="67" t="str">
        <f ca="1">INDIRECT(ADDRESS(2+QUOTIENT(ROW()-2,COUNTA('Form Responses 1'!$1:$1)-4),3,,TRUE,"Form Responses 1"))</f>
        <v>Edi Karyadi</v>
      </c>
      <c r="D108" s="83">
        <f ca="1">INDIRECT(ADDRESS(2+QUOTIENT(ROW()-2,COUNTA('Form Responses 1'!$1:$1)-4),4,,TRUE,"Form Responses 1"))</f>
        <v>45016</v>
      </c>
      <c r="E108" s="84">
        <f ca="1" t="shared" si="0"/>
        <v>5</v>
      </c>
      <c r="F108" s="67" t="str">
        <f ca="1">IF(ISBLANK(A108)," ",INDIRECT(ADDRESS(1,5+MOD(ROW()-2,COUNTA('Form Responses 1'!$1:$1)-4),,TRUE,"Form Responses 1")))</f>
        <v>PERMATA HIJAU - Lantai 1 [Ruang tamu Depan]</v>
      </c>
      <c r="G108" s="67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PERMATA HIJAU - Lantai 1</v>
      </c>
      <c r="I108" s="85" t="str">
        <f ca="1" t="shared" si="76"/>
        <v>Ruang tamu Depan</v>
      </c>
      <c r="J108" s="85" t="str">
        <f ca="1" t="shared" si="2"/>
        <v>CLEANING SERVICE</v>
      </c>
      <c r="K108" s="85">
        <f ca="1" t="array" ref="K108">IFERROR(INDEX(MASTER!B:B,MATCH(G108,MASTER!A:A,0))/100," ")</f>
        <v>0.95</v>
      </c>
      <c r="L108" s="67">
        <f ca="1" t="shared" si="3"/>
        <v>13</v>
      </c>
      <c r="M108" s="67" t="str">
        <f ca="1" t="shared" si="4"/>
        <v>2023 - WEEK 13</v>
      </c>
      <c r="N108" s="67" t="str">
        <f ca="1" t="shared" si="5"/>
        <v>2023 - MONTH 03</v>
      </c>
      <c r="O108" s="85">
        <f ca="1" t="shared" ref="O108:P108" si="118">IFERROR(AVERAGEIF(M:M,M108,$K:$K)," ")</f>
        <v>0.940769230769231</v>
      </c>
      <c r="P108" s="85">
        <f ca="1" t="shared" si="118"/>
        <v>0.940769230769231</v>
      </c>
      <c r="Q108" s="67" t="str">
        <f ca="1">IF(ISBLANK(A108)," ",IF(O108&gt;MASTER!$B$3/100,"SB",IF(O108&gt;MASTER!$B$4/100,"B",IF(O108&gt;MASTER!$B$5/100,"C","K"))))</f>
        <v>B</v>
      </c>
      <c r="R108" s="67" t="str">
        <f ca="1">IF(ISBLANK(B108)," ",IF(P108&gt;MASTER!$B$3/100,"SB",IF(P108&gt;MASTER!$B$4/100,"B",IF(P108&gt;MASTER!$B$5/100,"C","K"))))</f>
        <v>B</v>
      </c>
    </row>
    <row r="109" customHeight="1" spans="1:18">
      <c r="A109" s="82">
        <f ca="1">INDIRECT(ADDRESS(2+QUOTIENT(ROW()-2,COUNTA('Form Responses 1'!$1:$1)-4),1,,TRUE,"Form Responses 1"))</f>
        <v>45035.4382706597</v>
      </c>
      <c r="B109" s="67" t="str">
        <f ca="1">INDIRECT(ADDRESS(2+QUOTIENT(ROW()-2,COUNTA('Form Responses 1'!$1:$1)-4),2,,TRUE,"Form Responses 1"))</f>
        <v>edy.kyd@gmail.com</v>
      </c>
      <c r="C109" s="67" t="str">
        <f ca="1">INDIRECT(ADDRESS(2+QUOTIENT(ROW()-2,COUNTA('Form Responses 1'!$1:$1)-4),3,,TRUE,"Form Responses 1"))</f>
        <v>Edi Karyadi</v>
      </c>
      <c r="D109" s="83">
        <f ca="1">INDIRECT(ADDRESS(2+QUOTIENT(ROW()-2,COUNTA('Form Responses 1'!$1:$1)-4),4,,TRUE,"Form Responses 1"))</f>
        <v>45016</v>
      </c>
      <c r="E109" s="84">
        <f ca="1" t="shared" si="0"/>
        <v>5</v>
      </c>
      <c r="F109" s="67" t="str">
        <f ca="1">IF(ISBLANK(A109)," ",INDIRECT(ADDRESS(1,5+MOD(ROW()-2,COUNTA('Form Responses 1'!$1:$1)-4),,TRUE,"Form Responses 1")))</f>
        <v>PERMATA HIJAU - Lantai 1 [Ruang tidur Utama ]</v>
      </c>
      <c r="G109" s="67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PERMATA HIJAU - Lantai 1</v>
      </c>
      <c r="I109" s="85" t="str">
        <f ca="1" t="shared" si="76"/>
        <v>Ruang tidur Utama </v>
      </c>
      <c r="J109" s="85" t="str">
        <f ca="1" t="shared" si="2"/>
        <v>CLEANING SERVICE</v>
      </c>
      <c r="K109" s="85">
        <f ca="1" t="array" ref="K109">IFERROR(INDEX(MASTER!B:B,MATCH(G109,MASTER!A:A,0))/100," ")</f>
        <v>0.95</v>
      </c>
      <c r="L109" s="67">
        <f ca="1" t="shared" si="3"/>
        <v>13</v>
      </c>
      <c r="M109" s="67" t="str">
        <f ca="1" t="shared" si="4"/>
        <v>2023 - WEEK 13</v>
      </c>
      <c r="N109" s="67" t="str">
        <f ca="1" t="shared" si="5"/>
        <v>2023 - MONTH 03</v>
      </c>
      <c r="O109" s="85">
        <f ca="1" t="shared" ref="O109:P109" si="119">IFERROR(AVERAGEIF(M:M,M109,$K:$K)," ")</f>
        <v>0.940769230769231</v>
      </c>
      <c r="P109" s="85">
        <f ca="1" t="shared" si="119"/>
        <v>0.940769230769231</v>
      </c>
      <c r="Q109" s="67" t="str">
        <f ca="1">IF(ISBLANK(A109)," ",IF(O109&gt;MASTER!$B$3/100,"SB",IF(O109&gt;MASTER!$B$4/100,"B",IF(O109&gt;MASTER!$B$5/100,"C","K"))))</f>
        <v>B</v>
      </c>
      <c r="R109" s="67" t="str">
        <f ca="1">IF(ISBLANK(B109)," ",IF(P109&gt;MASTER!$B$3/100,"SB",IF(P109&gt;MASTER!$B$4/100,"B",IF(P109&gt;MASTER!$B$5/100,"C","K"))))</f>
        <v>B</v>
      </c>
    </row>
    <row r="110" customHeight="1" spans="1:18">
      <c r="A110" s="82">
        <f ca="1">INDIRECT(ADDRESS(2+QUOTIENT(ROW()-2,COUNTA('Form Responses 1'!$1:$1)-4),1,,TRUE,"Form Responses 1"))</f>
        <v>45035.4382706597</v>
      </c>
      <c r="B110" s="67" t="str">
        <f ca="1">INDIRECT(ADDRESS(2+QUOTIENT(ROW()-2,COUNTA('Form Responses 1'!$1:$1)-4),2,,TRUE,"Form Responses 1"))</f>
        <v>edy.kyd@gmail.com</v>
      </c>
      <c r="C110" s="67" t="str">
        <f ca="1">INDIRECT(ADDRESS(2+QUOTIENT(ROW()-2,COUNTA('Form Responses 1'!$1:$1)-4),3,,TRUE,"Form Responses 1"))</f>
        <v>Edi Karyadi</v>
      </c>
      <c r="D110" s="83">
        <f ca="1">INDIRECT(ADDRESS(2+QUOTIENT(ROW()-2,COUNTA('Form Responses 1'!$1:$1)-4),4,,TRUE,"Form Responses 1"))</f>
        <v>45016</v>
      </c>
      <c r="E110" s="84">
        <f ca="1" t="shared" si="0"/>
        <v>5</v>
      </c>
      <c r="F110" s="67" t="str">
        <f ca="1">IF(ISBLANK(A110)," ",INDIRECT(ADDRESS(1,5+MOD(ROW()-2,COUNTA('Form Responses 1'!$1:$1)-4),,TRUE,"Form Responses 1")))</f>
        <v>PERMATA HIJAU - Lantai 1 [Pantry]</v>
      </c>
      <c r="G110" s="67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PERMATA HIJAU - Lantai 1</v>
      </c>
      <c r="I110" s="85" t="str">
        <f ca="1" t="shared" si="76"/>
        <v>Pantry</v>
      </c>
      <c r="J110" s="85" t="str">
        <f ca="1" t="shared" si="2"/>
        <v>CLEANING SERVICE</v>
      </c>
      <c r="K110" s="85">
        <f ca="1" t="array" ref="K110">IFERROR(INDEX(MASTER!B:B,MATCH(G110,MASTER!A:A,0))/100," ")</f>
        <v>0.95</v>
      </c>
      <c r="L110" s="67">
        <f ca="1" t="shared" si="3"/>
        <v>13</v>
      </c>
      <c r="M110" s="67" t="str">
        <f ca="1" t="shared" si="4"/>
        <v>2023 - WEEK 13</v>
      </c>
      <c r="N110" s="67" t="str">
        <f ca="1" t="shared" si="5"/>
        <v>2023 - MONTH 03</v>
      </c>
      <c r="O110" s="85">
        <f ca="1" t="shared" ref="O110:P110" si="120">IFERROR(AVERAGEIF(M:M,M110,$K:$K)," ")</f>
        <v>0.940769230769231</v>
      </c>
      <c r="P110" s="85">
        <f ca="1" t="shared" si="120"/>
        <v>0.940769230769231</v>
      </c>
      <c r="Q110" s="67" t="str">
        <f ca="1">IF(ISBLANK(A110)," ",IF(O110&gt;MASTER!$B$3/100,"SB",IF(O110&gt;MASTER!$B$4/100,"B",IF(O110&gt;MASTER!$B$5/100,"C","K"))))</f>
        <v>B</v>
      </c>
      <c r="R110" s="67" t="str">
        <f ca="1">IF(ISBLANK(B110)," ",IF(P110&gt;MASTER!$B$3/100,"SB",IF(P110&gt;MASTER!$B$4/100,"B",IF(P110&gt;MASTER!$B$5/100,"C","K"))))</f>
        <v>B</v>
      </c>
    </row>
    <row r="111" customHeight="1" spans="1:18">
      <c r="A111" s="82">
        <f ca="1">INDIRECT(ADDRESS(2+QUOTIENT(ROW()-2,COUNTA('Form Responses 1'!$1:$1)-4),1,,TRUE,"Form Responses 1"))</f>
        <v>45035.4382706597</v>
      </c>
      <c r="B111" s="67" t="str">
        <f ca="1">INDIRECT(ADDRESS(2+QUOTIENT(ROW()-2,COUNTA('Form Responses 1'!$1:$1)-4),2,,TRUE,"Form Responses 1"))</f>
        <v>edy.kyd@gmail.com</v>
      </c>
      <c r="C111" s="67" t="str">
        <f ca="1">INDIRECT(ADDRESS(2+QUOTIENT(ROW()-2,COUNTA('Form Responses 1'!$1:$1)-4),3,,TRUE,"Form Responses 1"))</f>
        <v>Edi Karyadi</v>
      </c>
      <c r="D111" s="83">
        <f ca="1">INDIRECT(ADDRESS(2+QUOTIENT(ROW()-2,COUNTA('Form Responses 1'!$1:$1)-4),4,,TRUE,"Form Responses 1"))</f>
        <v>45016</v>
      </c>
      <c r="E111" s="84">
        <f ca="1" t="shared" si="0"/>
        <v>5</v>
      </c>
      <c r="F111" s="67" t="str">
        <f ca="1">IF(ISBLANK(A111)," ",INDIRECT(ADDRESS(1,5+MOD(ROW()-2,COUNTA('Form Responses 1'!$1:$1)-4),,TRUE,"Form Responses 1")))</f>
        <v>PERMATA HIJAU - Lantai 1 [Ruang keluarga]</v>
      </c>
      <c r="G111" s="67" t="str">
        <f ca="1">IF(ISBLANK(A111)," ",INDIRECT(ADDRESS(MATCH(A111,'Form Responses 1'!A:A,0),5+MOD(ROW()-2,COUNTA('Form Responses 1'!$1:$1)-4),,TRUE,"Form Responses 1")))</f>
        <v>BAIK</v>
      </c>
      <c r="H111" s="85" t="str">
        <f ca="1" t="shared" si="1"/>
        <v>PERMATA HIJAU - Lantai 1</v>
      </c>
      <c r="I111" s="85" t="str">
        <f ca="1" t="shared" si="76"/>
        <v>Ruang keluarga</v>
      </c>
      <c r="J111" s="85" t="str">
        <f ca="1" t="shared" si="2"/>
        <v>CLEANING SERVICE</v>
      </c>
      <c r="K111" s="85">
        <f ca="1" t="array" ref="K111">IFERROR(INDEX(MASTER!B:B,MATCH(G111,MASTER!A:A,0))/100," ")</f>
        <v>0.95</v>
      </c>
      <c r="L111" s="67">
        <f ca="1" t="shared" si="3"/>
        <v>13</v>
      </c>
      <c r="M111" s="67" t="str">
        <f ca="1" t="shared" si="4"/>
        <v>2023 - WEEK 13</v>
      </c>
      <c r="N111" s="67" t="str">
        <f ca="1" t="shared" si="5"/>
        <v>2023 - MONTH 03</v>
      </c>
      <c r="O111" s="85">
        <f ca="1" t="shared" ref="O111:P111" si="121">IFERROR(AVERAGEIF(M:M,M111,$K:$K)," ")</f>
        <v>0.940769230769231</v>
      </c>
      <c r="P111" s="85">
        <f ca="1" t="shared" si="121"/>
        <v>0.940769230769231</v>
      </c>
      <c r="Q111" s="67" t="str">
        <f ca="1">IF(ISBLANK(A111)," ",IF(O111&gt;MASTER!$B$3/100,"SB",IF(O111&gt;MASTER!$B$4/100,"B",IF(O111&gt;MASTER!$B$5/100,"C","K"))))</f>
        <v>B</v>
      </c>
      <c r="R111" s="67" t="str">
        <f ca="1">IF(ISBLANK(B111)," ",IF(P111&gt;MASTER!$B$3/100,"SB",IF(P111&gt;MASTER!$B$4/100,"B",IF(P111&gt;MASTER!$B$5/100,"C","K"))))</f>
        <v>B</v>
      </c>
    </row>
    <row r="112" customHeight="1" spans="1:18">
      <c r="A112" s="82">
        <f ca="1">INDIRECT(ADDRESS(2+QUOTIENT(ROW()-2,COUNTA('Form Responses 1'!$1:$1)-4),1,,TRUE,"Form Responses 1"))</f>
        <v>45035.4382706597</v>
      </c>
      <c r="B112" s="67" t="str">
        <f ca="1">INDIRECT(ADDRESS(2+QUOTIENT(ROW()-2,COUNTA('Form Responses 1'!$1:$1)-4),2,,TRUE,"Form Responses 1"))</f>
        <v>edy.kyd@gmail.com</v>
      </c>
      <c r="C112" s="67" t="str">
        <f ca="1">INDIRECT(ADDRESS(2+QUOTIENT(ROW()-2,COUNTA('Form Responses 1'!$1:$1)-4),3,,TRUE,"Form Responses 1"))</f>
        <v>Edi Karyadi</v>
      </c>
      <c r="D112" s="83">
        <f ca="1">INDIRECT(ADDRESS(2+QUOTIENT(ROW()-2,COUNTA('Form Responses 1'!$1:$1)-4),4,,TRUE,"Form Responses 1"))</f>
        <v>45016</v>
      </c>
      <c r="E112" s="84">
        <f ca="1" t="shared" si="0"/>
        <v>5</v>
      </c>
      <c r="F112" s="67" t="str">
        <f ca="1">IF(ISBLANK(A112)," ",INDIRECT(ADDRESS(1,5+MOD(ROW()-2,COUNTA('Form Responses 1'!$1:$1)-4),,TRUE,"Form Responses 1")))</f>
        <v>PERMATA HIJAU - Lantai 1 [Ruang tidur anak 1]</v>
      </c>
      <c r="G112" s="67" t="str">
        <f ca="1">IF(ISBLANK(A112)," ",INDIRECT(ADDRESS(MATCH(A112,'Form Responses 1'!A:A,0),5+MOD(ROW()-2,COUNTA('Form Responses 1'!$1:$1)-4),,TRUE,"Form Responses 1")))</f>
        <v>BAIK</v>
      </c>
      <c r="H112" s="85" t="str">
        <f ca="1" t="shared" si="1"/>
        <v>PERMATA HIJAU - Lantai 1</v>
      </c>
      <c r="I112" s="85" t="str">
        <f ca="1" t="shared" si="76"/>
        <v>Ruang tidur anak 1</v>
      </c>
      <c r="J112" s="85" t="str">
        <f ca="1" t="shared" si="2"/>
        <v>CLEANING SERVICE</v>
      </c>
      <c r="K112" s="85">
        <f ca="1" t="array" ref="K112">IFERROR(INDEX(MASTER!B:B,MATCH(G112,MASTER!A:A,0))/100," ")</f>
        <v>0.95</v>
      </c>
      <c r="L112" s="67">
        <f ca="1" t="shared" si="3"/>
        <v>13</v>
      </c>
      <c r="M112" s="67" t="str">
        <f ca="1" t="shared" si="4"/>
        <v>2023 - WEEK 13</v>
      </c>
      <c r="N112" s="67" t="str">
        <f ca="1" t="shared" si="5"/>
        <v>2023 - MONTH 03</v>
      </c>
      <c r="O112" s="85">
        <f ca="1" t="shared" ref="O112:P112" si="122">IFERROR(AVERAGEIF(M:M,M112,$K:$K)," ")</f>
        <v>0.940769230769231</v>
      </c>
      <c r="P112" s="85">
        <f ca="1" t="shared" si="122"/>
        <v>0.940769230769231</v>
      </c>
      <c r="Q112" s="67" t="str">
        <f ca="1">IF(ISBLANK(A112)," ",IF(O112&gt;MASTER!$B$3/100,"SB",IF(O112&gt;MASTER!$B$4/100,"B",IF(O112&gt;MASTER!$B$5/100,"C","K"))))</f>
        <v>B</v>
      </c>
      <c r="R112" s="67" t="str">
        <f ca="1">IF(ISBLANK(B112)," ",IF(P112&gt;MASTER!$B$3/100,"SB",IF(P112&gt;MASTER!$B$4/100,"B",IF(P112&gt;MASTER!$B$5/100,"C","K"))))</f>
        <v>B</v>
      </c>
    </row>
    <row r="113" customHeight="1" spans="1:18">
      <c r="A113" s="82">
        <f ca="1">INDIRECT(ADDRESS(2+QUOTIENT(ROW()-2,COUNTA('Form Responses 1'!$1:$1)-4),1,,TRUE,"Form Responses 1"))</f>
        <v>45035.4382706597</v>
      </c>
      <c r="B113" s="67" t="str">
        <f ca="1">INDIRECT(ADDRESS(2+QUOTIENT(ROW()-2,COUNTA('Form Responses 1'!$1:$1)-4),2,,TRUE,"Form Responses 1"))</f>
        <v>edy.kyd@gmail.com</v>
      </c>
      <c r="C113" s="67" t="str">
        <f ca="1">INDIRECT(ADDRESS(2+QUOTIENT(ROW()-2,COUNTA('Form Responses 1'!$1:$1)-4),3,,TRUE,"Form Responses 1"))</f>
        <v>Edi Karyadi</v>
      </c>
      <c r="D113" s="83">
        <f ca="1">INDIRECT(ADDRESS(2+QUOTIENT(ROW()-2,COUNTA('Form Responses 1'!$1:$1)-4),4,,TRUE,"Form Responses 1"))</f>
        <v>45016</v>
      </c>
      <c r="E113" s="84">
        <f ca="1" t="shared" si="0"/>
        <v>5</v>
      </c>
      <c r="F113" s="67" t="str">
        <f ca="1">IF(ISBLANK(A113)," ",INDIRECT(ADDRESS(1,5+MOD(ROW()-2,COUNTA('Form Responses 1'!$1:$1)-4),,TRUE,"Form Responses 1")))</f>
        <v>PERMATA HIJAU - Lantai 1 [Ruang tidur anak 2]</v>
      </c>
      <c r="G113" s="67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PERMATA HIJAU - Lantai 1</v>
      </c>
      <c r="I113" s="85" t="str">
        <f ca="1" t="shared" si="76"/>
        <v>Ruang tidur anak 2</v>
      </c>
      <c r="J113" s="85" t="str">
        <f ca="1" t="shared" si="2"/>
        <v>CLEANING SERVICE</v>
      </c>
      <c r="K113" s="85">
        <f ca="1" t="array" ref="K113">IFERROR(INDEX(MASTER!B:B,MATCH(G113,MASTER!A:A,0))/100," ")</f>
        <v>0.95</v>
      </c>
      <c r="L113" s="67">
        <f ca="1" t="shared" si="3"/>
        <v>13</v>
      </c>
      <c r="M113" s="67" t="str">
        <f ca="1" t="shared" si="4"/>
        <v>2023 - WEEK 13</v>
      </c>
      <c r="N113" s="67" t="str">
        <f ca="1" t="shared" si="5"/>
        <v>2023 - MONTH 03</v>
      </c>
      <c r="O113" s="85">
        <f ca="1" t="shared" ref="O113:P113" si="123">IFERROR(AVERAGEIF(M:M,M113,$K:$K)," ")</f>
        <v>0.940769230769231</v>
      </c>
      <c r="P113" s="85">
        <f ca="1" t="shared" si="123"/>
        <v>0.940769230769231</v>
      </c>
      <c r="Q113" s="67" t="str">
        <f ca="1">IF(ISBLANK(A113)," ",IF(O113&gt;MASTER!$B$3/100,"SB",IF(O113&gt;MASTER!$B$4/100,"B",IF(O113&gt;MASTER!$B$5/100,"C","K"))))</f>
        <v>B</v>
      </c>
      <c r="R113" s="67" t="str">
        <f ca="1">IF(ISBLANK(B113)," ",IF(P113&gt;MASTER!$B$3/100,"SB",IF(P113&gt;MASTER!$B$4/100,"B",IF(P113&gt;MASTER!$B$5/100,"C","K"))))</f>
        <v>B</v>
      </c>
    </row>
    <row r="114" customHeight="1" spans="1:18">
      <c r="A114" s="82">
        <f ca="1">INDIRECT(ADDRESS(2+QUOTIENT(ROW()-2,COUNTA('Form Responses 1'!$1:$1)-4),1,,TRUE,"Form Responses 1"))</f>
        <v>45035.4382706597</v>
      </c>
      <c r="B114" s="67" t="str">
        <f ca="1">INDIRECT(ADDRESS(2+QUOTIENT(ROW()-2,COUNTA('Form Responses 1'!$1:$1)-4),2,,TRUE,"Form Responses 1"))</f>
        <v>edy.kyd@gmail.com</v>
      </c>
      <c r="C114" s="67" t="str">
        <f ca="1">INDIRECT(ADDRESS(2+QUOTIENT(ROW()-2,COUNTA('Form Responses 1'!$1:$1)-4),3,,TRUE,"Form Responses 1"))</f>
        <v>Edi Karyadi</v>
      </c>
      <c r="D114" s="83">
        <f ca="1">INDIRECT(ADDRESS(2+QUOTIENT(ROW()-2,COUNTA('Form Responses 1'!$1:$1)-4),4,,TRUE,"Form Responses 1"))</f>
        <v>45016</v>
      </c>
      <c r="E114" s="84">
        <f ca="1" t="shared" si="0"/>
        <v>5</v>
      </c>
      <c r="F114" s="67" t="str">
        <f ca="1">IF(ISBLANK(A114)," ",INDIRECT(ADDRESS(1,5+MOD(ROW()-2,COUNTA('Form Responses 1'!$1:$1)-4),,TRUE,"Form Responses 1")))</f>
        <v>PERMATA HIJAU - Outdoor Area [Halaman depan]</v>
      </c>
      <c r="G114" s="67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PERMATA HIJAU - Outdoor Area</v>
      </c>
      <c r="I114" s="85" t="str">
        <f ca="1" t="shared" si="76"/>
        <v>Halaman depan</v>
      </c>
      <c r="J114" s="85" t="str">
        <f ca="1" t="shared" si="2"/>
        <v>CLEANING SERVICE</v>
      </c>
      <c r="K114" s="85">
        <f ca="1" t="array" ref="K114">IFERROR(INDEX(MASTER!B:B,MATCH(G114,MASTER!A:A,0))/100," ")</f>
        <v>0.95</v>
      </c>
      <c r="L114" s="67">
        <f ca="1" t="shared" si="3"/>
        <v>13</v>
      </c>
      <c r="M114" s="67" t="str">
        <f ca="1" t="shared" si="4"/>
        <v>2023 - WEEK 13</v>
      </c>
      <c r="N114" s="67" t="str">
        <f ca="1" t="shared" si="5"/>
        <v>2023 - MONTH 03</v>
      </c>
      <c r="O114" s="85">
        <f ca="1" t="shared" ref="O114:P114" si="124">IFERROR(AVERAGEIF(M:M,M114,$K:$K)," ")</f>
        <v>0.940769230769231</v>
      </c>
      <c r="P114" s="85">
        <f ca="1" t="shared" si="124"/>
        <v>0.940769230769231</v>
      </c>
      <c r="Q114" s="67" t="str">
        <f ca="1">IF(ISBLANK(A114)," ",IF(O114&gt;MASTER!$B$3/100,"SB",IF(O114&gt;MASTER!$B$4/100,"B",IF(O114&gt;MASTER!$B$5/100,"C","K"))))</f>
        <v>B</v>
      </c>
      <c r="R114" s="67" t="str">
        <f ca="1">IF(ISBLANK(B114)," ",IF(P114&gt;MASTER!$B$3/100,"SB",IF(P114&gt;MASTER!$B$4/100,"B",IF(P114&gt;MASTER!$B$5/100,"C","K"))))</f>
        <v>B</v>
      </c>
    </row>
    <row r="115" customHeight="1" spans="1:18">
      <c r="A115" s="82">
        <f ca="1">INDIRECT(ADDRESS(2+QUOTIENT(ROW()-2,COUNTA('Form Responses 1'!$1:$1)-4),1,,TRUE,"Form Responses 1"))</f>
        <v>45035.4382706597</v>
      </c>
      <c r="B115" s="67" t="str">
        <f ca="1">INDIRECT(ADDRESS(2+QUOTIENT(ROW()-2,COUNTA('Form Responses 1'!$1:$1)-4),2,,TRUE,"Form Responses 1"))</f>
        <v>edy.kyd@gmail.com</v>
      </c>
      <c r="C115" s="67" t="str">
        <f ca="1">INDIRECT(ADDRESS(2+QUOTIENT(ROW()-2,COUNTA('Form Responses 1'!$1:$1)-4),3,,TRUE,"Form Responses 1"))</f>
        <v>Edi Karyadi</v>
      </c>
      <c r="D115" s="83">
        <f ca="1">INDIRECT(ADDRESS(2+QUOTIENT(ROW()-2,COUNTA('Form Responses 1'!$1:$1)-4),4,,TRUE,"Form Responses 1"))</f>
        <v>45016</v>
      </c>
      <c r="E115" s="84">
        <f ca="1" t="shared" si="0"/>
        <v>5</v>
      </c>
      <c r="F115" s="67" t="str">
        <f ca="1">IF(ISBLANK(A115)," ",INDIRECT(ADDRESS(1,5+MOD(ROW()-2,COUNTA('Form Responses 1'!$1:$1)-4),,TRUE,"Form Responses 1")))</f>
        <v>PERMATA HIJAU - Outdoor Area [Halaman samping teras]</v>
      </c>
      <c r="G115" s="67" t="str">
        <f ca="1">IF(ISBLANK(A115)," ",INDIRECT(ADDRESS(MATCH(A115,'Form Responses 1'!A:A,0),5+MOD(ROW()-2,COUNTA('Form Responses 1'!$1:$1)-4),,TRUE,"Form Responses 1")))</f>
        <v>BAIK</v>
      </c>
      <c r="H115" s="85" t="str">
        <f ca="1" t="shared" si="1"/>
        <v>PERMATA HIJAU - Outdoor Area</v>
      </c>
      <c r="I115" s="85" t="str">
        <f ca="1" t="shared" si="76"/>
        <v>Halaman samping teras</v>
      </c>
      <c r="J115" s="85" t="str">
        <f ca="1" t="shared" si="2"/>
        <v>CLEANING SERVICE</v>
      </c>
      <c r="K115" s="85">
        <f ca="1" t="array" ref="K115">IFERROR(INDEX(MASTER!B:B,MATCH(G115,MASTER!A:A,0))/100," ")</f>
        <v>0.95</v>
      </c>
      <c r="L115" s="67">
        <f ca="1" t="shared" si="3"/>
        <v>13</v>
      </c>
      <c r="M115" s="67" t="str">
        <f ca="1" t="shared" si="4"/>
        <v>2023 - WEEK 13</v>
      </c>
      <c r="N115" s="67" t="str">
        <f ca="1" t="shared" si="5"/>
        <v>2023 - MONTH 03</v>
      </c>
      <c r="O115" s="85">
        <f ca="1" t="shared" ref="O115:P115" si="125">IFERROR(AVERAGEIF(M:M,M115,$K:$K)," ")</f>
        <v>0.940769230769231</v>
      </c>
      <c r="P115" s="85">
        <f ca="1" t="shared" si="125"/>
        <v>0.940769230769231</v>
      </c>
      <c r="Q115" s="67" t="str">
        <f ca="1">IF(ISBLANK(A115)," ",IF(O115&gt;MASTER!$B$3/100,"SB",IF(O115&gt;MASTER!$B$4/100,"B",IF(O115&gt;MASTER!$B$5/100,"C","K"))))</f>
        <v>B</v>
      </c>
      <c r="R115" s="67" t="str">
        <f ca="1">IF(ISBLANK(B115)," ",IF(P115&gt;MASTER!$B$3/100,"SB",IF(P115&gt;MASTER!$B$4/100,"B",IF(P115&gt;MASTER!$B$5/100,"C","K"))))</f>
        <v>B</v>
      </c>
    </row>
    <row r="116" customHeight="1" spans="1:18">
      <c r="A116" s="82">
        <f ca="1">INDIRECT(ADDRESS(2+QUOTIENT(ROW()-2,COUNTA('Form Responses 1'!$1:$1)-4),1,,TRUE,"Form Responses 1"))</f>
        <v>45035.4382706597</v>
      </c>
      <c r="B116" s="67" t="str">
        <f ca="1">INDIRECT(ADDRESS(2+QUOTIENT(ROW()-2,COUNTA('Form Responses 1'!$1:$1)-4),2,,TRUE,"Form Responses 1"))</f>
        <v>edy.kyd@gmail.com</v>
      </c>
      <c r="C116" s="67" t="str">
        <f ca="1">INDIRECT(ADDRESS(2+QUOTIENT(ROW()-2,COUNTA('Form Responses 1'!$1:$1)-4),3,,TRUE,"Form Responses 1"))</f>
        <v>Edi Karyadi</v>
      </c>
      <c r="D116" s="83">
        <f ca="1">INDIRECT(ADDRESS(2+QUOTIENT(ROW()-2,COUNTA('Form Responses 1'!$1:$1)-4),4,,TRUE,"Form Responses 1"))</f>
        <v>45016</v>
      </c>
      <c r="E116" s="84">
        <f ca="1" t="shared" si="0"/>
        <v>5</v>
      </c>
      <c r="F116" s="67" t="str">
        <f ca="1">IF(ISBLANK(A116)," ",INDIRECT(ADDRESS(1,5+MOD(ROW()-2,COUNTA('Form Responses 1'!$1:$1)-4),,TRUE,"Form Responses 1")))</f>
        <v>PERMATA HIJAU - Outdoor Area [Garasi mobil]</v>
      </c>
      <c r="G116" s="67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PERMATA HIJAU - Outdoor Area</v>
      </c>
      <c r="I116" s="85" t="str">
        <f ca="1" t="shared" si="76"/>
        <v>Garasi mobil</v>
      </c>
      <c r="J116" s="85" t="str">
        <f ca="1" t="shared" si="2"/>
        <v>CLEANING SERVICE</v>
      </c>
      <c r="K116" s="85">
        <f ca="1" t="array" ref="K116">IFERROR(INDEX(MASTER!B:B,MATCH(G116,MASTER!A:A,0))/100," ")</f>
        <v>0.95</v>
      </c>
      <c r="L116" s="67">
        <f ca="1" t="shared" si="3"/>
        <v>13</v>
      </c>
      <c r="M116" s="67" t="str">
        <f ca="1" t="shared" si="4"/>
        <v>2023 - WEEK 13</v>
      </c>
      <c r="N116" s="67" t="str">
        <f ca="1" t="shared" si="5"/>
        <v>2023 - MONTH 03</v>
      </c>
      <c r="O116" s="85">
        <f ca="1" t="shared" ref="O116:P116" si="126">IFERROR(AVERAGEIF(M:M,M116,$K:$K)," ")</f>
        <v>0.940769230769231</v>
      </c>
      <c r="P116" s="85">
        <f ca="1" t="shared" si="126"/>
        <v>0.940769230769231</v>
      </c>
      <c r="Q116" s="67" t="str">
        <f ca="1">IF(ISBLANK(A116)," ",IF(O116&gt;MASTER!$B$3/100,"SB",IF(O116&gt;MASTER!$B$4/100,"B",IF(O116&gt;MASTER!$B$5/100,"C","K"))))</f>
        <v>B</v>
      </c>
      <c r="R116" s="67" t="str">
        <f ca="1">IF(ISBLANK(B116)," ",IF(P116&gt;MASTER!$B$3/100,"SB",IF(P116&gt;MASTER!$B$4/100,"B",IF(P116&gt;MASTER!$B$5/100,"C","K"))))</f>
        <v>B</v>
      </c>
    </row>
    <row r="117" customHeight="1" spans="1:18">
      <c r="A117" s="82">
        <f ca="1">INDIRECT(ADDRESS(2+QUOTIENT(ROW()-2,COUNTA('Form Responses 1'!$1:$1)-4),1,,TRUE,"Form Responses 1"))</f>
        <v>45035.4382706597</v>
      </c>
      <c r="B117" s="67" t="str">
        <f ca="1">INDIRECT(ADDRESS(2+QUOTIENT(ROW()-2,COUNTA('Form Responses 1'!$1:$1)-4),2,,TRUE,"Form Responses 1"))</f>
        <v>edy.kyd@gmail.com</v>
      </c>
      <c r="C117" s="67" t="str">
        <f ca="1">INDIRECT(ADDRESS(2+QUOTIENT(ROW()-2,COUNTA('Form Responses 1'!$1:$1)-4),3,,TRUE,"Form Responses 1"))</f>
        <v>Edi Karyadi</v>
      </c>
      <c r="D117" s="83">
        <f ca="1">INDIRECT(ADDRESS(2+QUOTIENT(ROW()-2,COUNTA('Form Responses 1'!$1:$1)-4),4,,TRUE,"Form Responses 1"))</f>
        <v>45016</v>
      </c>
      <c r="E117" s="84">
        <f ca="1" t="shared" si="0"/>
        <v>5</v>
      </c>
      <c r="F117" s="67" t="str">
        <f ca="1">IF(ISBLANK(A117)," ",INDIRECT(ADDRESS(1,5+MOD(ROW()-2,COUNTA('Form Responses 1'!$1:$1)-4),,TRUE,"Form Responses 1")))</f>
        <v>PERMATA HIJAU - Outdoor Area [tempat wudhu]</v>
      </c>
      <c r="G117" s="67" t="str">
        <f ca="1">IF(ISBLANK(A117)," ",INDIRECT(ADDRESS(MATCH(A117,'Form Responses 1'!A:A,0),5+MOD(ROW()-2,COUNTA('Form Responses 1'!$1:$1)-4),,TRUE,"Form Responses 1")))</f>
        <v>BAIK</v>
      </c>
      <c r="H117" s="85" t="str">
        <f ca="1" t="shared" si="1"/>
        <v>PERMATA HIJAU - Outdoor Area</v>
      </c>
      <c r="I117" s="85" t="str">
        <f ca="1" t="shared" si="76"/>
        <v>tempat wudhu</v>
      </c>
      <c r="J117" s="85" t="str">
        <f ca="1" t="shared" si="2"/>
        <v>CLEANING SERVICE</v>
      </c>
      <c r="K117" s="85">
        <f ca="1" t="array" ref="K117">IFERROR(INDEX(MASTER!B:B,MATCH(G117,MASTER!A:A,0))/100," ")</f>
        <v>0.95</v>
      </c>
      <c r="L117" s="67">
        <f ca="1" t="shared" si="3"/>
        <v>13</v>
      </c>
      <c r="M117" s="67" t="str">
        <f ca="1" t="shared" si="4"/>
        <v>2023 - WEEK 13</v>
      </c>
      <c r="N117" s="67" t="str">
        <f ca="1" t="shared" si="5"/>
        <v>2023 - MONTH 03</v>
      </c>
      <c r="O117" s="85">
        <f ca="1" t="shared" ref="O117:P117" si="127">IFERROR(AVERAGEIF(M:M,M117,$K:$K)," ")</f>
        <v>0.940769230769231</v>
      </c>
      <c r="P117" s="85">
        <f ca="1" t="shared" si="127"/>
        <v>0.940769230769231</v>
      </c>
      <c r="Q117" s="67" t="str">
        <f ca="1">IF(ISBLANK(A117)," ",IF(O117&gt;MASTER!$B$3/100,"SB",IF(O117&gt;MASTER!$B$4/100,"B",IF(O117&gt;MASTER!$B$5/100,"C","K"))))</f>
        <v>B</v>
      </c>
      <c r="R117" s="67" t="str">
        <f ca="1">IF(ISBLANK(B117)," ",IF(P117&gt;MASTER!$B$3/100,"SB",IF(P117&gt;MASTER!$B$4/100,"B",IF(P117&gt;MASTER!$B$5/100,"C","K"))))</f>
        <v>B</v>
      </c>
    </row>
    <row r="118" customHeight="1" spans="1:18">
      <c r="A118" s="82">
        <f ca="1">INDIRECT(ADDRESS(2+QUOTIENT(ROW()-2,COUNTA('Form Responses 1'!$1:$1)-4),1,,TRUE,"Form Responses 1"))</f>
        <v>45035.4382706597</v>
      </c>
      <c r="B118" s="67" t="str">
        <f ca="1">INDIRECT(ADDRESS(2+QUOTIENT(ROW()-2,COUNTA('Form Responses 1'!$1:$1)-4),2,,TRUE,"Form Responses 1"))</f>
        <v>edy.kyd@gmail.com</v>
      </c>
      <c r="C118" s="67" t="str">
        <f ca="1">INDIRECT(ADDRESS(2+QUOTIENT(ROW()-2,COUNTA('Form Responses 1'!$1:$1)-4),3,,TRUE,"Form Responses 1"))</f>
        <v>Edi Karyadi</v>
      </c>
      <c r="D118" s="83">
        <f ca="1">INDIRECT(ADDRESS(2+QUOTIENT(ROW()-2,COUNTA('Form Responses 1'!$1:$1)-4),4,,TRUE,"Form Responses 1"))</f>
        <v>45016</v>
      </c>
      <c r="E118" s="84">
        <f ca="1" t="shared" si="0"/>
        <v>5</v>
      </c>
      <c r="F118" s="67" t="str">
        <f ca="1">IF(ISBLANK(A118)," ",INDIRECT(ADDRESS(1,5+MOD(ROW()-2,COUNTA('Form Responses 1'!$1:$1)-4),,TRUE,"Form Responses 1")))</f>
        <v>PERMATA HIJAU - Outdoor Area [Ruang pembantu]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5" t="str">
        <f ca="1" t="shared" si="1"/>
        <v>PERMATA HIJAU - Outdoor Area</v>
      </c>
      <c r="I118" s="85" t="str">
        <f ca="1" t="shared" si="76"/>
        <v>Ruang pembantu</v>
      </c>
      <c r="J118" s="85" t="str">
        <f ca="1" t="shared" si="2"/>
        <v>CLEANING SERVICE</v>
      </c>
      <c r="K118" s="85">
        <f ca="1" t="array" ref="K118">IFERROR(INDEX(MASTER!B:B,MATCH(G118,MASTER!A:A,0))/100," ")</f>
        <v>0.89</v>
      </c>
      <c r="L118" s="67">
        <f ca="1" t="shared" si="3"/>
        <v>13</v>
      </c>
      <c r="M118" s="67" t="str">
        <f ca="1" t="shared" si="4"/>
        <v>2023 - WEEK 13</v>
      </c>
      <c r="N118" s="67" t="str">
        <f ca="1" t="shared" si="5"/>
        <v>2023 - MONTH 03</v>
      </c>
      <c r="O118" s="85">
        <f ca="1" t="shared" ref="O118:P118" si="128">IFERROR(AVERAGEIF(M:M,M118,$K:$K)," ")</f>
        <v>0.940769230769231</v>
      </c>
      <c r="P118" s="85">
        <f ca="1" t="shared" si="128"/>
        <v>0.940769230769231</v>
      </c>
      <c r="Q118" s="67" t="str">
        <f ca="1">IF(ISBLANK(A118)," ",IF(O118&gt;MASTER!$B$3/100,"SB",IF(O118&gt;MASTER!$B$4/100,"B",IF(O118&gt;MASTER!$B$5/100,"C","K"))))</f>
        <v>B</v>
      </c>
      <c r="R118" s="67" t="str">
        <f ca="1">IF(ISBLANK(B118)," ",IF(P118&gt;MASTER!$B$3/100,"SB",IF(P118&gt;MASTER!$B$4/100,"B",IF(P118&gt;MASTER!$B$5/100,"C","K"))))</f>
        <v>B</v>
      </c>
    </row>
    <row r="119" customHeight="1" spans="1:18">
      <c r="A119" s="82">
        <f ca="1">INDIRECT(ADDRESS(2+QUOTIENT(ROW()-2,COUNTA('Form Responses 1'!$1:$1)-4),1,,TRUE,"Form Responses 1"))</f>
        <v>45035.4382706597</v>
      </c>
      <c r="B119" s="67" t="str">
        <f ca="1">INDIRECT(ADDRESS(2+QUOTIENT(ROW()-2,COUNTA('Form Responses 1'!$1:$1)-4),2,,TRUE,"Form Responses 1"))</f>
        <v>edy.kyd@gmail.com</v>
      </c>
      <c r="C119" s="67" t="str">
        <f ca="1">INDIRECT(ADDRESS(2+QUOTIENT(ROW()-2,COUNTA('Form Responses 1'!$1:$1)-4),3,,TRUE,"Form Responses 1"))</f>
        <v>Edi Karyadi</v>
      </c>
      <c r="D119" s="83">
        <f ca="1">INDIRECT(ADDRESS(2+QUOTIENT(ROW()-2,COUNTA('Form Responses 1'!$1:$1)-4),4,,TRUE,"Form Responses 1"))</f>
        <v>45016</v>
      </c>
      <c r="E119" s="84">
        <f ca="1" t="shared" si="0"/>
        <v>5</v>
      </c>
      <c r="F119" s="67" t="str">
        <f ca="1">IF(ISBLANK(A119)," ",INDIRECT(ADDRESS(1,5+MOD(ROW()-2,COUNTA('Form Responses 1'!$1:$1)-4),,TRUE,"Form Responses 1")))</f>
        <v>PERMATA HIJAU - Outdoor Area [Gudang]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PERMATA HIJAU - Outdoor Area</v>
      </c>
      <c r="I119" s="85" t="str">
        <f ca="1" t="shared" si="76"/>
        <v>Gudang</v>
      </c>
      <c r="J119" s="85" t="str">
        <f ca="1" t="shared" si="2"/>
        <v>CLEANING SERVICE</v>
      </c>
      <c r="K119" s="85">
        <f ca="1" t="array" ref="K119">IFERROR(INDEX(MASTER!B:B,MATCH(G119,MASTER!A:A,0))/100," ")</f>
        <v>0.89</v>
      </c>
      <c r="L119" s="67">
        <f ca="1" t="shared" si="3"/>
        <v>13</v>
      </c>
      <c r="M119" s="67" t="str">
        <f ca="1" t="shared" si="4"/>
        <v>2023 - WEEK 13</v>
      </c>
      <c r="N119" s="67" t="str">
        <f ca="1" t="shared" si="5"/>
        <v>2023 - MONTH 03</v>
      </c>
      <c r="O119" s="85">
        <f ca="1" t="shared" ref="O119:P119" si="129">IFERROR(AVERAGEIF(M:M,M119,$K:$K)," ")</f>
        <v>0.940769230769231</v>
      </c>
      <c r="P119" s="85">
        <f ca="1" t="shared" si="129"/>
        <v>0.940769230769231</v>
      </c>
      <c r="Q119" s="67" t="str">
        <f ca="1">IF(ISBLANK(A119)," ",IF(O119&gt;MASTER!$B$3/100,"SB",IF(O119&gt;MASTER!$B$4/100,"B",IF(O119&gt;MASTER!$B$5/100,"C","K"))))</f>
        <v>B</v>
      </c>
      <c r="R119" s="67" t="str">
        <f ca="1">IF(ISBLANK(B119)," ",IF(P119&gt;MASTER!$B$3/100,"SB",IF(P119&gt;MASTER!$B$4/100,"B",IF(P119&gt;MASTER!$B$5/100,"C","K"))))</f>
        <v>B</v>
      </c>
    </row>
    <row r="120" customHeight="1" spans="1:18">
      <c r="A120" s="82">
        <f ca="1">INDIRECT(ADDRESS(2+QUOTIENT(ROW()-2,COUNTA('Form Responses 1'!$1:$1)-4),1,,TRUE,"Form Responses 1"))</f>
        <v>45035.4382706597</v>
      </c>
      <c r="B120" s="67" t="str">
        <f ca="1">INDIRECT(ADDRESS(2+QUOTIENT(ROW()-2,COUNTA('Form Responses 1'!$1:$1)-4),2,,TRUE,"Form Responses 1"))</f>
        <v>edy.kyd@gmail.com</v>
      </c>
      <c r="C120" s="67" t="str">
        <f ca="1">INDIRECT(ADDRESS(2+QUOTIENT(ROW()-2,COUNTA('Form Responses 1'!$1:$1)-4),3,,TRUE,"Form Responses 1"))</f>
        <v>Edi Karyadi</v>
      </c>
      <c r="D120" s="83">
        <f ca="1">INDIRECT(ADDRESS(2+QUOTIENT(ROW()-2,COUNTA('Form Responses 1'!$1:$1)-4),4,,TRUE,"Form Responses 1"))</f>
        <v>45016</v>
      </c>
      <c r="E120" s="84">
        <f ca="1" t="shared" si="0"/>
        <v>5</v>
      </c>
      <c r="F120" s="67" t="str">
        <f ca="1">IF(ISBLANK(A120)," ",INDIRECT(ADDRESS(1,5+MOD(ROW()-2,COUNTA('Form Responses 1'!$1:$1)-4),,TRUE,"Form Responses 1")))</f>
        <v>PONDOK INDAH - Lantai 1 [Ruang tamu Depan]</v>
      </c>
      <c r="G120" s="67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PONDOK INDAH - Lantai 1</v>
      </c>
      <c r="I120" s="85" t="str">
        <f ca="1" t="shared" si="76"/>
        <v>Ruang tamu Depan</v>
      </c>
      <c r="J120" s="85" t="str">
        <f ca="1" t="shared" si="2"/>
        <v>CLEANING SERVICE</v>
      </c>
      <c r="K120" s="85">
        <f ca="1" t="array" ref="K120">IFERROR(INDEX(MASTER!B:B,MATCH(G120,MASTER!A:A,0))/100," ")</f>
        <v>0.95</v>
      </c>
      <c r="L120" s="67">
        <f ca="1" t="shared" si="3"/>
        <v>13</v>
      </c>
      <c r="M120" s="67" t="str">
        <f ca="1" t="shared" si="4"/>
        <v>2023 - WEEK 13</v>
      </c>
      <c r="N120" s="67" t="str">
        <f ca="1" t="shared" si="5"/>
        <v>2023 - MONTH 03</v>
      </c>
      <c r="O120" s="85">
        <f ca="1" t="shared" ref="O120:P120" si="130">IFERROR(AVERAGEIF(M:M,M120,$K:$K)," ")</f>
        <v>0.940769230769231</v>
      </c>
      <c r="P120" s="85">
        <f ca="1" t="shared" si="130"/>
        <v>0.940769230769231</v>
      </c>
      <c r="Q120" s="67" t="str">
        <f ca="1">IF(ISBLANK(A120)," ",IF(O120&gt;MASTER!$B$3/100,"SB",IF(O120&gt;MASTER!$B$4/100,"B",IF(O120&gt;MASTER!$B$5/100,"C","K"))))</f>
        <v>B</v>
      </c>
      <c r="R120" s="67" t="str">
        <f ca="1">IF(ISBLANK(B120)," ",IF(P120&gt;MASTER!$B$3/100,"SB",IF(P120&gt;MASTER!$B$4/100,"B",IF(P120&gt;MASTER!$B$5/100,"C","K"))))</f>
        <v>B</v>
      </c>
    </row>
    <row r="121" customHeight="1" spans="1:18">
      <c r="A121" s="82">
        <f ca="1">INDIRECT(ADDRESS(2+QUOTIENT(ROW()-2,COUNTA('Form Responses 1'!$1:$1)-4),1,,TRUE,"Form Responses 1"))</f>
        <v>45035.4382706597</v>
      </c>
      <c r="B121" s="67" t="str">
        <f ca="1">INDIRECT(ADDRESS(2+QUOTIENT(ROW()-2,COUNTA('Form Responses 1'!$1:$1)-4),2,,TRUE,"Form Responses 1"))</f>
        <v>edy.kyd@gmail.com</v>
      </c>
      <c r="C121" s="67" t="str">
        <f ca="1">INDIRECT(ADDRESS(2+QUOTIENT(ROW()-2,COUNTA('Form Responses 1'!$1:$1)-4),3,,TRUE,"Form Responses 1"))</f>
        <v>Edi Karyadi</v>
      </c>
      <c r="D121" s="83">
        <f ca="1">INDIRECT(ADDRESS(2+QUOTIENT(ROW()-2,COUNTA('Form Responses 1'!$1:$1)-4),4,,TRUE,"Form Responses 1"))</f>
        <v>45016</v>
      </c>
      <c r="E121" s="84">
        <f ca="1" t="shared" si="0"/>
        <v>5</v>
      </c>
      <c r="F121" s="67" t="str">
        <f ca="1">IF(ISBLANK(A121)," ",INDIRECT(ADDRESS(1,5+MOD(ROW()-2,COUNTA('Form Responses 1'!$1:$1)-4),,TRUE,"Form Responses 1")))</f>
        <v>PONDOK INDAH - Lantai 1 [Ruang tidur Utama ]</v>
      </c>
      <c r="G121" s="67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PONDOK INDAH - Lantai 1</v>
      </c>
      <c r="I121" s="85" t="str">
        <f ca="1" t="shared" si="76"/>
        <v>Ruang tidur Utama </v>
      </c>
      <c r="J121" s="85" t="str">
        <f ca="1" t="shared" si="2"/>
        <v>CLEANING SERVICE</v>
      </c>
      <c r="K121" s="85">
        <f ca="1" t="array" ref="K121">IFERROR(INDEX(MASTER!B:B,MATCH(G121,MASTER!A:A,0))/100," ")</f>
        <v>0.95</v>
      </c>
      <c r="L121" s="67">
        <f ca="1" t="shared" si="3"/>
        <v>13</v>
      </c>
      <c r="M121" s="67" t="str">
        <f ca="1" t="shared" si="4"/>
        <v>2023 - WEEK 13</v>
      </c>
      <c r="N121" s="67" t="str">
        <f ca="1" t="shared" si="5"/>
        <v>2023 - MONTH 03</v>
      </c>
      <c r="O121" s="85">
        <f ca="1" t="shared" ref="O121:P121" si="131">IFERROR(AVERAGEIF(M:M,M121,$K:$K)," ")</f>
        <v>0.940769230769231</v>
      </c>
      <c r="P121" s="85">
        <f ca="1" t="shared" si="131"/>
        <v>0.940769230769231</v>
      </c>
      <c r="Q121" s="67" t="str">
        <f ca="1">IF(ISBLANK(A121)," ",IF(O121&gt;MASTER!$B$3/100,"SB",IF(O121&gt;MASTER!$B$4/100,"B",IF(O121&gt;MASTER!$B$5/100,"C","K"))))</f>
        <v>B</v>
      </c>
      <c r="R121" s="67" t="str">
        <f ca="1">IF(ISBLANK(B121)," ",IF(P121&gt;MASTER!$B$3/100,"SB",IF(P121&gt;MASTER!$B$4/100,"B",IF(P121&gt;MASTER!$B$5/100,"C","K"))))</f>
        <v>B</v>
      </c>
    </row>
    <row r="122" customHeight="1" spans="1:18">
      <c r="A122" s="82">
        <f ca="1">INDIRECT(ADDRESS(2+QUOTIENT(ROW()-2,COUNTA('Form Responses 1'!$1:$1)-4),1,,TRUE,"Form Responses 1"))</f>
        <v>45035.4382706597</v>
      </c>
      <c r="B122" s="67" t="str">
        <f ca="1">INDIRECT(ADDRESS(2+QUOTIENT(ROW()-2,COUNTA('Form Responses 1'!$1:$1)-4),2,,TRUE,"Form Responses 1"))</f>
        <v>edy.kyd@gmail.com</v>
      </c>
      <c r="C122" s="67" t="str">
        <f ca="1">INDIRECT(ADDRESS(2+QUOTIENT(ROW()-2,COUNTA('Form Responses 1'!$1:$1)-4),3,,TRUE,"Form Responses 1"))</f>
        <v>Edi Karyadi</v>
      </c>
      <c r="D122" s="83">
        <f ca="1">INDIRECT(ADDRESS(2+QUOTIENT(ROW()-2,COUNTA('Form Responses 1'!$1:$1)-4),4,,TRUE,"Form Responses 1"))</f>
        <v>45016</v>
      </c>
      <c r="E122" s="84">
        <f ca="1" t="shared" si="0"/>
        <v>5</v>
      </c>
      <c r="F122" s="67" t="str">
        <f ca="1">IF(ISBLANK(A122)," ",INDIRECT(ADDRESS(1,5+MOD(ROW()-2,COUNTA('Form Responses 1'!$1:$1)-4),,TRUE,"Form Responses 1")))</f>
        <v>PONDOK INDAH - Lantai 1 [Pantry]</v>
      </c>
      <c r="G122" s="67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PONDOK INDAH - Lantai 1</v>
      </c>
      <c r="I122" s="85" t="str">
        <f ca="1" t="shared" si="76"/>
        <v>Pantry</v>
      </c>
      <c r="J122" s="85" t="str">
        <f ca="1" t="shared" si="2"/>
        <v>CLEANING SERVICE</v>
      </c>
      <c r="K122" s="85">
        <f ca="1" t="array" ref="K122">IFERROR(INDEX(MASTER!B:B,MATCH(G122,MASTER!A:A,0))/100," ")</f>
        <v>0.95</v>
      </c>
      <c r="L122" s="67">
        <f ca="1" t="shared" si="3"/>
        <v>13</v>
      </c>
      <c r="M122" s="67" t="str">
        <f ca="1" t="shared" si="4"/>
        <v>2023 - WEEK 13</v>
      </c>
      <c r="N122" s="67" t="str">
        <f ca="1" t="shared" si="5"/>
        <v>2023 - MONTH 03</v>
      </c>
      <c r="O122" s="85">
        <f ca="1" t="shared" ref="O122:P122" si="132">IFERROR(AVERAGEIF(M:M,M122,$K:$K)," ")</f>
        <v>0.940769230769231</v>
      </c>
      <c r="P122" s="85">
        <f ca="1" t="shared" si="132"/>
        <v>0.940769230769231</v>
      </c>
      <c r="Q122" s="67" t="str">
        <f ca="1">IF(ISBLANK(A122)," ",IF(O122&gt;MASTER!$B$3/100,"SB",IF(O122&gt;MASTER!$B$4/100,"B",IF(O122&gt;MASTER!$B$5/100,"C","K"))))</f>
        <v>B</v>
      </c>
      <c r="R122" s="67" t="str">
        <f ca="1">IF(ISBLANK(B122)," ",IF(P122&gt;MASTER!$B$3/100,"SB",IF(P122&gt;MASTER!$B$4/100,"B",IF(P122&gt;MASTER!$B$5/100,"C","K"))))</f>
        <v>B</v>
      </c>
    </row>
    <row r="123" customHeight="1" spans="1:18">
      <c r="A123" s="82">
        <f ca="1">INDIRECT(ADDRESS(2+QUOTIENT(ROW()-2,COUNTA('Form Responses 1'!$1:$1)-4),1,,TRUE,"Form Responses 1"))</f>
        <v>45035.4382706597</v>
      </c>
      <c r="B123" s="67" t="str">
        <f ca="1">INDIRECT(ADDRESS(2+QUOTIENT(ROW()-2,COUNTA('Form Responses 1'!$1:$1)-4),2,,TRUE,"Form Responses 1"))</f>
        <v>edy.kyd@gmail.com</v>
      </c>
      <c r="C123" s="67" t="str">
        <f ca="1">INDIRECT(ADDRESS(2+QUOTIENT(ROW()-2,COUNTA('Form Responses 1'!$1:$1)-4),3,,TRUE,"Form Responses 1"))</f>
        <v>Edi Karyadi</v>
      </c>
      <c r="D123" s="83">
        <f ca="1">INDIRECT(ADDRESS(2+QUOTIENT(ROW()-2,COUNTA('Form Responses 1'!$1:$1)-4),4,,TRUE,"Form Responses 1"))</f>
        <v>45016</v>
      </c>
      <c r="E123" s="84">
        <f ca="1" t="shared" si="0"/>
        <v>5</v>
      </c>
      <c r="F123" s="67" t="str">
        <f ca="1">IF(ISBLANK(A123)," ",INDIRECT(ADDRESS(1,5+MOD(ROW()-2,COUNTA('Form Responses 1'!$1:$1)-4),,TRUE,"Form Responses 1")))</f>
        <v>PONDOK INDAH - Lantai 1 [Ruang keluarga]</v>
      </c>
      <c r="G123" s="67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PONDOK INDAH - Lantai 1</v>
      </c>
      <c r="I123" s="85" t="str">
        <f ca="1" t="shared" si="76"/>
        <v>Ruang keluarga</v>
      </c>
      <c r="J123" s="85" t="str">
        <f ca="1" t="shared" si="2"/>
        <v>CLEANING SERVICE</v>
      </c>
      <c r="K123" s="85">
        <f ca="1" t="array" ref="K123">IFERROR(INDEX(MASTER!B:B,MATCH(G123,MASTER!A:A,0))/100," ")</f>
        <v>0.95</v>
      </c>
      <c r="L123" s="67">
        <f ca="1" t="shared" si="3"/>
        <v>13</v>
      </c>
      <c r="M123" s="67" t="str">
        <f ca="1" t="shared" si="4"/>
        <v>2023 - WEEK 13</v>
      </c>
      <c r="N123" s="67" t="str">
        <f ca="1" t="shared" si="5"/>
        <v>2023 - MONTH 03</v>
      </c>
      <c r="O123" s="85">
        <f ca="1" t="shared" ref="O123:P123" si="133">IFERROR(AVERAGEIF(M:M,M123,$K:$K)," ")</f>
        <v>0.940769230769231</v>
      </c>
      <c r="P123" s="85">
        <f ca="1" t="shared" si="133"/>
        <v>0.940769230769231</v>
      </c>
      <c r="Q123" s="67" t="str">
        <f ca="1">IF(ISBLANK(A123)," ",IF(O123&gt;MASTER!$B$3/100,"SB",IF(O123&gt;MASTER!$B$4/100,"B",IF(O123&gt;MASTER!$B$5/100,"C","K"))))</f>
        <v>B</v>
      </c>
      <c r="R123" s="67" t="str">
        <f ca="1">IF(ISBLANK(B123)," ",IF(P123&gt;MASTER!$B$3/100,"SB",IF(P123&gt;MASTER!$B$4/100,"B",IF(P123&gt;MASTER!$B$5/100,"C","K"))))</f>
        <v>B</v>
      </c>
    </row>
    <row r="124" customHeight="1" spans="1:18">
      <c r="A124" s="82">
        <f ca="1">INDIRECT(ADDRESS(2+QUOTIENT(ROW()-2,COUNTA('Form Responses 1'!$1:$1)-4),1,,TRUE,"Form Responses 1"))</f>
        <v>45035.4382706597</v>
      </c>
      <c r="B124" s="67" t="str">
        <f ca="1">INDIRECT(ADDRESS(2+QUOTIENT(ROW()-2,COUNTA('Form Responses 1'!$1:$1)-4),2,,TRUE,"Form Responses 1"))</f>
        <v>edy.kyd@gmail.com</v>
      </c>
      <c r="C124" s="67" t="str">
        <f ca="1">INDIRECT(ADDRESS(2+QUOTIENT(ROW()-2,COUNTA('Form Responses 1'!$1:$1)-4),3,,TRUE,"Form Responses 1"))</f>
        <v>Edi Karyadi</v>
      </c>
      <c r="D124" s="83">
        <f ca="1">INDIRECT(ADDRESS(2+QUOTIENT(ROW()-2,COUNTA('Form Responses 1'!$1:$1)-4),4,,TRUE,"Form Responses 1"))</f>
        <v>45016</v>
      </c>
      <c r="E124" s="84">
        <f ca="1" t="shared" si="0"/>
        <v>5</v>
      </c>
      <c r="F124" s="67" t="str">
        <f ca="1">IF(ISBLANK(A124)," ",INDIRECT(ADDRESS(1,5+MOD(ROW()-2,COUNTA('Form Responses 1'!$1:$1)-4),,TRUE,"Form Responses 1")))</f>
        <v>PONDOK INDAH - Lantai 1 [Ruang tidur anak 1]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5" t="str">
        <f ca="1" t="shared" si="1"/>
        <v>PONDOK INDAH - Lantai 1</v>
      </c>
      <c r="I124" s="85" t="str">
        <f ca="1" t="shared" si="76"/>
        <v>Ruang tidur anak 1</v>
      </c>
      <c r="J124" s="85" t="str">
        <f ca="1" t="shared" si="2"/>
        <v>CLEANING SERVICE</v>
      </c>
      <c r="K124" s="85">
        <f ca="1" t="array" ref="K124">IFERROR(INDEX(MASTER!B:B,MATCH(G124,MASTER!A:A,0))/100," ")</f>
        <v>0.89</v>
      </c>
      <c r="L124" s="67">
        <f ca="1" t="shared" si="3"/>
        <v>13</v>
      </c>
      <c r="M124" s="67" t="str">
        <f ca="1" t="shared" si="4"/>
        <v>2023 - WEEK 13</v>
      </c>
      <c r="N124" s="67" t="str">
        <f ca="1" t="shared" si="5"/>
        <v>2023 - MONTH 03</v>
      </c>
      <c r="O124" s="85">
        <f ca="1" t="shared" ref="O124:P124" si="134">IFERROR(AVERAGEIF(M:M,M124,$K:$K)," ")</f>
        <v>0.940769230769231</v>
      </c>
      <c r="P124" s="85">
        <f ca="1" t="shared" si="134"/>
        <v>0.940769230769231</v>
      </c>
      <c r="Q124" s="67" t="str">
        <f ca="1">IF(ISBLANK(A124)," ",IF(O124&gt;MASTER!$B$3/100,"SB",IF(O124&gt;MASTER!$B$4/100,"B",IF(O124&gt;MASTER!$B$5/100,"C","K"))))</f>
        <v>B</v>
      </c>
      <c r="R124" s="67" t="str">
        <f ca="1">IF(ISBLANK(B124)," ",IF(P124&gt;MASTER!$B$3/100,"SB",IF(P124&gt;MASTER!$B$4/100,"B",IF(P124&gt;MASTER!$B$5/100,"C","K"))))</f>
        <v>B</v>
      </c>
    </row>
    <row r="125" customHeight="1" spans="1:18">
      <c r="A125" s="82">
        <f ca="1">INDIRECT(ADDRESS(2+QUOTIENT(ROW()-2,COUNTA('Form Responses 1'!$1:$1)-4),1,,TRUE,"Form Responses 1"))</f>
        <v>45035.4382706597</v>
      </c>
      <c r="B125" s="67" t="str">
        <f ca="1">INDIRECT(ADDRESS(2+QUOTIENT(ROW()-2,COUNTA('Form Responses 1'!$1:$1)-4),2,,TRUE,"Form Responses 1"))</f>
        <v>edy.kyd@gmail.com</v>
      </c>
      <c r="C125" s="67" t="str">
        <f ca="1">INDIRECT(ADDRESS(2+QUOTIENT(ROW()-2,COUNTA('Form Responses 1'!$1:$1)-4),3,,TRUE,"Form Responses 1"))</f>
        <v>Edi Karyadi</v>
      </c>
      <c r="D125" s="83">
        <f ca="1">INDIRECT(ADDRESS(2+QUOTIENT(ROW()-2,COUNTA('Form Responses 1'!$1:$1)-4),4,,TRUE,"Form Responses 1"))</f>
        <v>45016</v>
      </c>
      <c r="E125" s="84">
        <f ca="1" t="shared" si="0"/>
        <v>5</v>
      </c>
      <c r="F125" s="67" t="str">
        <f ca="1">IF(ISBLANK(A125)," ",INDIRECT(ADDRESS(1,5+MOD(ROW()-2,COUNTA('Form Responses 1'!$1:$1)-4),,TRUE,"Form Responses 1")))</f>
        <v>PONDOK INDAH - Lantai 1 [Ruang tidur anak 2]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5" t="str">
        <f ca="1" t="shared" si="1"/>
        <v>PONDOK INDAH - Lantai 1</v>
      </c>
      <c r="I125" s="85" t="str">
        <f ca="1" t="shared" si="76"/>
        <v>Ruang tidur anak 2</v>
      </c>
      <c r="J125" s="85" t="str">
        <f ca="1" t="shared" si="2"/>
        <v>CLEANING SERVICE</v>
      </c>
      <c r="K125" s="85">
        <f ca="1" t="array" ref="K125">IFERROR(INDEX(MASTER!B:B,MATCH(G125,MASTER!A:A,0))/100," ")</f>
        <v>0.89</v>
      </c>
      <c r="L125" s="67">
        <f ca="1" t="shared" si="3"/>
        <v>13</v>
      </c>
      <c r="M125" s="67" t="str">
        <f ca="1" t="shared" si="4"/>
        <v>2023 - WEEK 13</v>
      </c>
      <c r="N125" s="67" t="str">
        <f ca="1" t="shared" si="5"/>
        <v>2023 - MONTH 03</v>
      </c>
      <c r="O125" s="85">
        <f ca="1" t="shared" ref="O125:P125" si="135">IFERROR(AVERAGEIF(M:M,M125,$K:$K)," ")</f>
        <v>0.940769230769231</v>
      </c>
      <c r="P125" s="85">
        <f ca="1" t="shared" si="135"/>
        <v>0.940769230769231</v>
      </c>
      <c r="Q125" s="67" t="str">
        <f ca="1">IF(ISBLANK(A125)," ",IF(O125&gt;MASTER!$B$3/100,"SB",IF(O125&gt;MASTER!$B$4/100,"B",IF(O125&gt;MASTER!$B$5/100,"C","K"))))</f>
        <v>B</v>
      </c>
      <c r="R125" s="67" t="str">
        <f ca="1">IF(ISBLANK(B125)," ",IF(P125&gt;MASTER!$B$3/100,"SB",IF(P125&gt;MASTER!$B$4/100,"B",IF(P125&gt;MASTER!$B$5/100,"C","K"))))</f>
        <v>B</v>
      </c>
    </row>
    <row r="126" customHeight="1" spans="1:18">
      <c r="A126" s="82">
        <f ca="1">INDIRECT(ADDRESS(2+QUOTIENT(ROW()-2,COUNTA('Form Responses 1'!$1:$1)-4),1,,TRUE,"Form Responses 1"))</f>
        <v>45035.4382706597</v>
      </c>
      <c r="B126" s="67" t="str">
        <f ca="1">INDIRECT(ADDRESS(2+QUOTIENT(ROW()-2,COUNTA('Form Responses 1'!$1:$1)-4),2,,TRUE,"Form Responses 1"))</f>
        <v>edy.kyd@gmail.com</v>
      </c>
      <c r="C126" s="67" t="str">
        <f ca="1">INDIRECT(ADDRESS(2+QUOTIENT(ROW()-2,COUNTA('Form Responses 1'!$1:$1)-4),3,,TRUE,"Form Responses 1"))</f>
        <v>Edi Karyadi</v>
      </c>
      <c r="D126" s="83">
        <f ca="1">INDIRECT(ADDRESS(2+QUOTIENT(ROW()-2,COUNTA('Form Responses 1'!$1:$1)-4),4,,TRUE,"Form Responses 1"))</f>
        <v>45016</v>
      </c>
      <c r="E126" s="84">
        <f ca="1" t="shared" si="0"/>
        <v>5</v>
      </c>
      <c r="F126" s="67" t="str">
        <f ca="1">IF(ISBLANK(A126)," ",INDIRECT(ADDRESS(1,5+MOD(ROW()-2,COUNTA('Form Responses 1'!$1:$1)-4),,TRUE,"Form Responses 1")))</f>
        <v>PONDOK INDAH - Outdoor Area [Halaman depan]</v>
      </c>
      <c r="G126" s="67" t="str">
        <f ca="1">IF(ISBLANK(A126)," ",INDIRECT(ADDRESS(MATCH(A126,'Form Responses 1'!A:A,0),5+MOD(ROW()-2,COUNTA('Form Responses 1'!$1:$1)-4),,TRUE,"Form Responses 1")))</f>
        <v>BAIK</v>
      </c>
      <c r="H126" s="85" t="str">
        <f ca="1" t="shared" si="1"/>
        <v>PONDOK INDAH - Outdoor Area</v>
      </c>
      <c r="I126" s="85" t="str">
        <f ca="1" t="shared" si="76"/>
        <v>Halaman depan</v>
      </c>
      <c r="J126" s="85" t="str">
        <f ca="1" t="shared" si="2"/>
        <v>CLEANING SERVICE</v>
      </c>
      <c r="K126" s="85">
        <f ca="1" t="array" ref="K126">IFERROR(INDEX(MASTER!B:B,MATCH(G126,MASTER!A:A,0))/100," ")</f>
        <v>0.95</v>
      </c>
      <c r="L126" s="67">
        <f ca="1" t="shared" si="3"/>
        <v>13</v>
      </c>
      <c r="M126" s="67" t="str">
        <f ca="1" t="shared" si="4"/>
        <v>2023 - WEEK 13</v>
      </c>
      <c r="N126" s="67" t="str">
        <f ca="1" t="shared" si="5"/>
        <v>2023 - MONTH 03</v>
      </c>
      <c r="O126" s="85">
        <f ca="1" t="shared" ref="O126:P126" si="136">IFERROR(AVERAGEIF(M:M,M126,$K:$K)," ")</f>
        <v>0.940769230769231</v>
      </c>
      <c r="P126" s="85">
        <f ca="1" t="shared" si="136"/>
        <v>0.940769230769231</v>
      </c>
      <c r="Q126" s="67" t="str">
        <f ca="1">IF(ISBLANK(A126)," ",IF(O126&gt;MASTER!$B$3/100,"SB",IF(O126&gt;MASTER!$B$4/100,"B",IF(O126&gt;MASTER!$B$5/100,"C","K"))))</f>
        <v>B</v>
      </c>
      <c r="R126" s="67" t="str">
        <f ca="1">IF(ISBLANK(B126)," ",IF(P126&gt;MASTER!$B$3/100,"SB",IF(P126&gt;MASTER!$B$4/100,"B",IF(P126&gt;MASTER!$B$5/100,"C","K"))))</f>
        <v>B</v>
      </c>
    </row>
    <row r="127" customHeight="1" spans="1:18">
      <c r="A127" s="82">
        <f ca="1">INDIRECT(ADDRESS(2+QUOTIENT(ROW()-2,COUNTA('Form Responses 1'!$1:$1)-4),1,,TRUE,"Form Responses 1"))</f>
        <v>45035.4382706597</v>
      </c>
      <c r="B127" s="67" t="str">
        <f ca="1">INDIRECT(ADDRESS(2+QUOTIENT(ROW()-2,COUNTA('Form Responses 1'!$1:$1)-4),2,,TRUE,"Form Responses 1"))</f>
        <v>edy.kyd@gmail.com</v>
      </c>
      <c r="C127" s="67" t="str">
        <f ca="1">INDIRECT(ADDRESS(2+QUOTIENT(ROW()-2,COUNTA('Form Responses 1'!$1:$1)-4),3,,TRUE,"Form Responses 1"))</f>
        <v>Edi Karyadi</v>
      </c>
      <c r="D127" s="83">
        <f ca="1">INDIRECT(ADDRESS(2+QUOTIENT(ROW()-2,COUNTA('Form Responses 1'!$1:$1)-4),4,,TRUE,"Form Responses 1"))</f>
        <v>45016</v>
      </c>
      <c r="E127" s="84">
        <f ca="1" t="shared" si="0"/>
        <v>5</v>
      </c>
      <c r="F127" s="67" t="str">
        <f ca="1">IF(ISBLANK(A127)," ",INDIRECT(ADDRESS(1,5+MOD(ROW()-2,COUNTA('Form Responses 1'!$1:$1)-4),,TRUE,"Form Responses 1")))</f>
        <v>PONDOK INDAH - Outdoor Area [Halaman samping teras]</v>
      </c>
      <c r="G127" s="67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PONDOK INDAH - Outdoor Area</v>
      </c>
      <c r="I127" s="85" t="str">
        <f ca="1" t="shared" si="76"/>
        <v>Halaman samping teras</v>
      </c>
      <c r="J127" s="85" t="str">
        <f ca="1" t="shared" si="2"/>
        <v>CLEANING SERVICE</v>
      </c>
      <c r="K127" s="85">
        <f ca="1" t="array" ref="K127">IFERROR(INDEX(MASTER!B:B,MATCH(G127,MASTER!A:A,0))/100," ")</f>
        <v>0.95</v>
      </c>
      <c r="L127" s="67">
        <f ca="1" t="shared" si="3"/>
        <v>13</v>
      </c>
      <c r="M127" s="67" t="str">
        <f ca="1" t="shared" si="4"/>
        <v>2023 - WEEK 13</v>
      </c>
      <c r="N127" s="67" t="str">
        <f ca="1" t="shared" si="5"/>
        <v>2023 - MONTH 03</v>
      </c>
      <c r="O127" s="85">
        <f ca="1" t="shared" ref="O127:P127" si="137">IFERROR(AVERAGEIF(M:M,M127,$K:$K)," ")</f>
        <v>0.940769230769231</v>
      </c>
      <c r="P127" s="85">
        <f ca="1" t="shared" si="137"/>
        <v>0.940769230769231</v>
      </c>
      <c r="Q127" s="67" t="str">
        <f ca="1">IF(ISBLANK(A127)," ",IF(O127&gt;MASTER!$B$3/100,"SB",IF(O127&gt;MASTER!$B$4/100,"B",IF(O127&gt;MASTER!$B$5/100,"C","K"))))</f>
        <v>B</v>
      </c>
      <c r="R127" s="67" t="str">
        <f ca="1">IF(ISBLANK(B127)," ",IF(P127&gt;MASTER!$B$3/100,"SB",IF(P127&gt;MASTER!$B$4/100,"B",IF(P127&gt;MASTER!$B$5/100,"C","K"))))</f>
        <v>B</v>
      </c>
    </row>
    <row r="128" customHeight="1" spans="1:18">
      <c r="A128" s="82">
        <f ca="1">INDIRECT(ADDRESS(2+QUOTIENT(ROW()-2,COUNTA('Form Responses 1'!$1:$1)-4),1,,TRUE,"Form Responses 1"))</f>
        <v>45035.4382706597</v>
      </c>
      <c r="B128" s="67" t="str">
        <f ca="1">INDIRECT(ADDRESS(2+QUOTIENT(ROW()-2,COUNTA('Form Responses 1'!$1:$1)-4),2,,TRUE,"Form Responses 1"))</f>
        <v>edy.kyd@gmail.com</v>
      </c>
      <c r="C128" s="67" t="str">
        <f ca="1">INDIRECT(ADDRESS(2+QUOTIENT(ROW()-2,COUNTA('Form Responses 1'!$1:$1)-4),3,,TRUE,"Form Responses 1"))</f>
        <v>Edi Karyadi</v>
      </c>
      <c r="D128" s="83">
        <f ca="1">INDIRECT(ADDRESS(2+QUOTIENT(ROW()-2,COUNTA('Form Responses 1'!$1:$1)-4),4,,TRUE,"Form Responses 1"))</f>
        <v>45016</v>
      </c>
      <c r="E128" s="84">
        <f ca="1" t="shared" si="0"/>
        <v>5</v>
      </c>
      <c r="F128" s="67" t="str">
        <f ca="1">IF(ISBLANK(A128)," ",INDIRECT(ADDRESS(1,5+MOD(ROW()-2,COUNTA('Form Responses 1'!$1:$1)-4),,TRUE,"Form Responses 1")))</f>
        <v>PONDOK INDAH - Outdoor Area [Garasi mobil]</v>
      </c>
      <c r="G128" s="67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PONDOK INDAH - Outdoor Area</v>
      </c>
      <c r="I128" s="85" t="str">
        <f ca="1" t="shared" si="76"/>
        <v>Garasi mobil</v>
      </c>
      <c r="J128" s="85" t="str">
        <f ca="1" t="shared" si="2"/>
        <v>CLEANING SERVICE</v>
      </c>
      <c r="K128" s="85">
        <f ca="1" t="array" ref="K128">IFERROR(INDEX(MASTER!B:B,MATCH(G128,MASTER!A:A,0))/100," ")</f>
        <v>0.95</v>
      </c>
      <c r="L128" s="67">
        <f ca="1" t="shared" si="3"/>
        <v>13</v>
      </c>
      <c r="M128" s="67" t="str">
        <f ca="1" t="shared" si="4"/>
        <v>2023 - WEEK 13</v>
      </c>
      <c r="N128" s="67" t="str">
        <f ca="1" t="shared" si="5"/>
        <v>2023 - MONTH 03</v>
      </c>
      <c r="O128" s="85">
        <f ca="1" t="shared" ref="O128:P128" si="138">IFERROR(AVERAGEIF(M:M,M128,$K:$K)," ")</f>
        <v>0.940769230769231</v>
      </c>
      <c r="P128" s="85">
        <f ca="1" t="shared" si="138"/>
        <v>0.940769230769231</v>
      </c>
      <c r="Q128" s="67" t="str">
        <f ca="1">IF(ISBLANK(A128)," ",IF(O128&gt;MASTER!$B$3/100,"SB",IF(O128&gt;MASTER!$B$4/100,"B",IF(O128&gt;MASTER!$B$5/100,"C","K"))))</f>
        <v>B</v>
      </c>
      <c r="R128" s="67" t="str">
        <f ca="1">IF(ISBLANK(B128)," ",IF(P128&gt;MASTER!$B$3/100,"SB",IF(P128&gt;MASTER!$B$4/100,"B",IF(P128&gt;MASTER!$B$5/100,"C","K"))))</f>
        <v>B</v>
      </c>
    </row>
    <row r="129" customHeight="1" spans="1:18">
      <c r="A129" s="82">
        <f ca="1">INDIRECT(ADDRESS(2+QUOTIENT(ROW()-2,COUNTA('Form Responses 1'!$1:$1)-4),1,,TRUE,"Form Responses 1"))</f>
        <v>45035.4382706597</v>
      </c>
      <c r="B129" s="67" t="str">
        <f ca="1">INDIRECT(ADDRESS(2+QUOTIENT(ROW()-2,COUNTA('Form Responses 1'!$1:$1)-4),2,,TRUE,"Form Responses 1"))</f>
        <v>edy.kyd@gmail.com</v>
      </c>
      <c r="C129" s="67" t="str">
        <f ca="1">INDIRECT(ADDRESS(2+QUOTIENT(ROW()-2,COUNTA('Form Responses 1'!$1:$1)-4),3,,TRUE,"Form Responses 1"))</f>
        <v>Edi Karyadi</v>
      </c>
      <c r="D129" s="83">
        <f ca="1">INDIRECT(ADDRESS(2+QUOTIENT(ROW()-2,COUNTA('Form Responses 1'!$1:$1)-4),4,,TRUE,"Form Responses 1"))</f>
        <v>45016</v>
      </c>
      <c r="E129" s="84">
        <f ca="1" t="shared" si="0"/>
        <v>5</v>
      </c>
      <c r="F129" s="67" t="str">
        <f ca="1">IF(ISBLANK(A129)," ",INDIRECT(ADDRESS(1,5+MOD(ROW()-2,COUNTA('Form Responses 1'!$1:$1)-4),,TRUE,"Form Responses 1")))</f>
        <v>PONDOK INDAH - Outdoor Area [tempat wudhu]</v>
      </c>
      <c r="G129" s="67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PONDOK INDAH - Outdoor Area</v>
      </c>
      <c r="I129" s="85" t="str">
        <f ca="1" t="shared" si="76"/>
        <v>tempat wudhu</v>
      </c>
      <c r="J129" s="85" t="str">
        <f ca="1" t="shared" si="2"/>
        <v>CLEANING SERVICE</v>
      </c>
      <c r="K129" s="85">
        <f ca="1" t="array" ref="K129">IFERROR(INDEX(MASTER!B:B,MATCH(G129,MASTER!A:A,0))/100," ")</f>
        <v>0.95</v>
      </c>
      <c r="L129" s="67">
        <f ca="1" t="shared" si="3"/>
        <v>13</v>
      </c>
      <c r="M129" s="67" t="str">
        <f ca="1" t="shared" si="4"/>
        <v>2023 - WEEK 13</v>
      </c>
      <c r="N129" s="67" t="str">
        <f ca="1" t="shared" si="5"/>
        <v>2023 - MONTH 03</v>
      </c>
      <c r="O129" s="85">
        <f ca="1" t="shared" ref="O129:P129" si="139">IFERROR(AVERAGEIF(M:M,M129,$K:$K)," ")</f>
        <v>0.940769230769231</v>
      </c>
      <c r="P129" s="85">
        <f ca="1" t="shared" si="139"/>
        <v>0.940769230769231</v>
      </c>
      <c r="Q129" s="67" t="str">
        <f ca="1">IF(ISBLANK(A129)," ",IF(O129&gt;MASTER!$B$3/100,"SB",IF(O129&gt;MASTER!$B$4/100,"B",IF(O129&gt;MASTER!$B$5/100,"C","K"))))</f>
        <v>B</v>
      </c>
      <c r="R129" s="67" t="str">
        <f ca="1">IF(ISBLANK(B129)," ",IF(P129&gt;MASTER!$B$3/100,"SB",IF(P129&gt;MASTER!$B$4/100,"B",IF(P129&gt;MASTER!$B$5/100,"C","K"))))</f>
        <v>B</v>
      </c>
    </row>
    <row r="130" customHeight="1" spans="1:18">
      <c r="A130" s="82">
        <f ca="1">INDIRECT(ADDRESS(2+QUOTIENT(ROW()-2,COUNTA('Form Responses 1'!$1:$1)-4),1,,TRUE,"Form Responses 1"))</f>
        <v>45035.4382706597</v>
      </c>
      <c r="B130" s="67" t="str">
        <f ca="1">INDIRECT(ADDRESS(2+QUOTIENT(ROW()-2,COUNTA('Form Responses 1'!$1:$1)-4),2,,TRUE,"Form Responses 1"))</f>
        <v>edy.kyd@gmail.com</v>
      </c>
      <c r="C130" s="67" t="str">
        <f ca="1">INDIRECT(ADDRESS(2+QUOTIENT(ROW()-2,COUNTA('Form Responses 1'!$1:$1)-4),3,,TRUE,"Form Responses 1"))</f>
        <v>Edi Karyadi</v>
      </c>
      <c r="D130" s="83">
        <f ca="1">INDIRECT(ADDRESS(2+QUOTIENT(ROW()-2,COUNTA('Form Responses 1'!$1:$1)-4),4,,TRUE,"Form Responses 1"))</f>
        <v>45016</v>
      </c>
      <c r="E130" s="84">
        <f ca="1" t="shared" si="0"/>
        <v>5</v>
      </c>
      <c r="F130" s="67" t="str">
        <f ca="1">IF(ISBLANK(A130)," ",INDIRECT(ADDRESS(1,5+MOD(ROW()-2,COUNTA('Form Responses 1'!$1:$1)-4),,TRUE,"Form Responses 1")))</f>
        <v>PONDOK INDAH - Outdoor Area [Ruang pembantu]</v>
      </c>
      <c r="G130" s="67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PONDOK INDAH - Outdoor Area</v>
      </c>
      <c r="I130" s="85" t="str">
        <f ca="1" t="shared" si="76"/>
        <v>Ruang pembantu</v>
      </c>
      <c r="J130" s="85" t="str">
        <f ca="1" t="shared" si="2"/>
        <v>CLEANING SERVICE</v>
      </c>
      <c r="K130" s="85">
        <f ca="1" t="array" ref="K130">IFERROR(INDEX(MASTER!B:B,MATCH(G130,MASTER!A:A,0))/100," ")</f>
        <v>0.95</v>
      </c>
      <c r="L130" s="67">
        <f ca="1" t="shared" si="3"/>
        <v>13</v>
      </c>
      <c r="M130" s="67" t="str">
        <f ca="1" t="shared" si="4"/>
        <v>2023 - WEEK 13</v>
      </c>
      <c r="N130" s="67" t="str">
        <f ca="1" t="shared" si="5"/>
        <v>2023 - MONTH 03</v>
      </c>
      <c r="O130" s="85">
        <f ca="1" t="shared" ref="O130:P130" si="140">IFERROR(AVERAGEIF(M:M,M130,$K:$K)," ")</f>
        <v>0.940769230769231</v>
      </c>
      <c r="P130" s="85">
        <f ca="1" t="shared" si="140"/>
        <v>0.940769230769231</v>
      </c>
      <c r="Q130" s="67" t="str">
        <f ca="1">IF(ISBLANK(A130)," ",IF(O130&gt;MASTER!$B$3/100,"SB",IF(O130&gt;MASTER!$B$4/100,"B",IF(O130&gt;MASTER!$B$5/100,"C","K"))))</f>
        <v>B</v>
      </c>
      <c r="R130" s="67" t="str">
        <f ca="1">IF(ISBLANK(B130)," ",IF(P130&gt;MASTER!$B$3/100,"SB",IF(P130&gt;MASTER!$B$4/100,"B",IF(P130&gt;MASTER!$B$5/100,"C","K"))))</f>
        <v>B</v>
      </c>
    </row>
    <row r="131" customHeight="1" spans="1:18">
      <c r="A131" s="82">
        <f ca="1">INDIRECT(ADDRESS(2+QUOTIENT(ROW()-2,COUNTA('Form Responses 1'!$1:$1)-4),1,,TRUE,"Form Responses 1"))</f>
        <v>45035.4382706597</v>
      </c>
      <c r="B131" s="67" t="str">
        <f ca="1">INDIRECT(ADDRESS(2+QUOTIENT(ROW()-2,COUNTA('Form Responses 1'!$1:$1)-4),2,,TRUE,"Form Responses 1"))</f>
        <v>edy.kyd@gmail.com</v>
      </c>
      <c r="C131" s="67" t="str">
        <f ca="1">INDIRECT(ADDRESS(2+QUOTIENT(ROW()-2,COUNTA('Form Responses 1'!$1:$1)-4),3,,TRUE,"Form Responses 1"))</f>
        <v>Edi Karyadi</v>
      </c>
      <c r="D131" s="83">
        <f ca="1">INDIRECT(ADDRESS(2+QUOTIENT(ROW()-2,COUNTA('Form Responses 1'!$1:$1)-4),4,,TRUE,"Form Responses 1"))</f>
        <v>45016</v>
      </c>
      <c r="E131" s="84">
        <f ca="1" t="shared" si="0"/>
        <v>5</v>
      </c>
      <c r="F131" s="67" t="str">
        <f ca="1">IF(ISBLANK(A131)," ",INDIRECT(ADDRESS(1,5+MOD(ROW()-2,COUNTA('Form Responses 1'!$1:$1)-4),,TRUE,"Form Responses 1")))</f>
        <v>PONDOK INDAH - Outdoor Area [Gudang]</v>
      </c>
      <c r="G131" s="67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PONDOK INDAH - Outdoor Area</v>
      </c>
      <c r="I131" s="85" t="str">
        <f ca="1" t="shared" ref="I131:I194" si="141">MID(F131,FIND("[",F131)+1,LEN(F131)-FIND("[",F131)-1)</f>
        <v>Gudang</v>
      </c>
      <c r="J131" s="85" t="str">
        <f ca="1" t="shared" si="2"/>
        <v>CLEANING SERVICE</v>
      </c>
      <c r="K131" s="85">
        <f ca="1" t="array" ref="K131">IFERROR(INDEX(MASTER!B:B,MATCH(G131,MASTER!A:A,0))/100," ")</f>
        <v>0.95</v>
      </c>
      <c r="L131" s="67">
        <f ca="1" t="shared" si="3"/>
        <v>13</v>
      </c>
      <c r="M131" s="67" t="str">
        <f ca="1" t="shared" si="4"/>
        <v>2023 - WEEK 13</v>
      </c>
      <c r="N131" s="67" t="str">
        <f ca="1" t="shared" si="5"/>
        <v>2023 - MONTH 03</v>
      </c>
      <c r="O131" s="85">
        <f ca="1" t="shared" ref="O131:P131" si="142">IFERROR(AVERAGEIF(M:M,M131,$K:$K)," ")</f>
        <v>0.940769230769231</v>
      </c>
      <c r="P131" s="85">
        <f ca="1" t="shared" si="142"/>
        <v>0.940769230769231</v>
      </c>
      <c r="Q131" s="67" t="str">
        <f ca="1">IF(ISBLANK(A131)," ",IF(O131&gt;MASTER!$B$3/100,"SB",IF(O131&gt;MASTER!$B$4/100,"B",IF(O131&gt;MASTER!$B$5/100,"C","K"))))</f>
        <v>B</v>
      </c>
      <c r="R131" s="67" t="str">
        <f ca="1">IF(ISBLANK(B131)," ",IF(P131&gt;MASTER!$B$3/100,"SB",IF(P131&gt;MASTER!$B$4/100,"B",IF(P131&gt;MASTER!$B$5/100,"C","K"))))</f>
        <v>B</v>
      </c>
    </row>
    <row r="132" customHeight="1" spans="1:18">
      <c r="A132" s="82">
        <f ca="1">INDIRECT(ADDRESS(2+QUOTIENT(ROW()-2,COUNTA('Form Responses 1'!$1:$1)-4),1,,TRUE,"Form Responses 1"))</f>
        <v>45035.4392076968</v>
      </c>
      <c r="B132" s="67" t="str">
        <f ca="1">INDIRECT(ADDRESS(2+QUOTIENT(ROW()-2,COUNTA('Form Responses 1'!$1:$1)-4),2,,TRUE,"Form Responses 1"))</f>
        <v>edy.kyd@gmail.com</v>
      </c>
      <c r="C132" s="67" t="str">
        <f ca="1">INDIRECT(ADDRESS(2+QUOTIENT(ROW()-2,COUNTA('Form Responses 1'!$1:$1)-4),3,,TRUE,"Form Responses 1"))</f>
        <v>Edi Karyadi</v>
      </c>
      <c r="D132" s="83">
        <f ca="1">INDIRECT(ADDRESS(2+QUOTIENT(ROW()-2,COUNTA('Form Responses 1'!$1:$1)-4),4,,TRUE,"Form Responses 1"))</f>
        <v>45035</v>
      </c>
      <c r="E132" s="84">
        <f ca="1" t="shared" si="0"/>
        <v>3</v>
      </c>
      <c r="F132" s="67" t="str">
        <f ca="1">IF(ISBLANK(A132)," ",INDIRECT(ADDRESS(1,5+MOD(ROW()-2,COUNTA('Form Responses 1'!$1:$1)-4),,TRUE,"Form Responses 1")))</f>
        <v>Security [PERMATA HIJAU - Security Functions]</v>
      </c>
      <c r="G132" s="67" t="str">
        <f ca="1">IF(ISBLANK(A132)," ",INDIRECT(ADDRESS(MATCH(A132,'Form Responses 1'!A:A,0),5+MOD(ROW()-2,COUNTA('Form Responses 1'!$1:$1)-4),,TRUE,"Form Responses 1")))</f>
        <v>BAIK</v>
      </c>
      <c r="H132" s="85" t="str">
        <f ca="1" t="shared" si="1"/>
        <v>Security</v>
      </c>
      <c r="I132" s="85" t="str">
        <f ca="1" t="shared" si="141"/>
        <v>PERMATA HIJAU - Security Functions</v>
      </c>
      <c r="J132" s="85" t="str">
        <f ca="1" t="shared" si="2"/>
        <v>SECURITY SERVICE</v>
      </c>
      <c r="K132" s="85">
        <f ca="1" t="array" ref="K132">IFERROR(INDEX(MASTER!B:B,MATCH(G132,MASTER!A:A,0))/100," ")</f>
        <v>0.95</v>
      </c>
      <c r="L132" s="67">
        <f ca="1" t="shared" si="3"/>
        <v>16</v>
      </c>
      <c r="M132" s="67" t="str">
        <f ca="1" t="shared" si="4"/>
        <v>2023 - WEEK 16</v>
      </c>
      <c r="N132" s="67" t="str">
        <f ca="1" t="shared" si="5"/>
        <v>2023 - MONTH 04</v>
      </c>
      <c r="O132" s="85">
        <f ca="1" t="shared" ref="O132:P132" si="143">IFERROR(AVERAGEIF(M:M,M132,$K:$K)," ")</f>
        <v>0.936153846153847</v>
      </c>
      <c r="P132" s="85">
        <f ca="1" t="shared" si="143"/>
        <v>0.920769230769231</v>
      </c>
      <c r="Q132" s="67" t="str">
        <f ca="1">IF(ISBLANK(A132)," ",IF(O132&gt;MASTER!$B$3/100,"SB",IF(O132&gt;MASTER!$B$4/100,"B",IF(O132&gt;MASTER!$B$5/100,"C","K"))))</f>
        <v>B</v>
      </c>
      <c r="R132" s="67" t="str">
        <f ca="1">IF(ISBLANK(B132)," ",IF(P132&gt;MASTER!$B$3/100,"SB",IF(P132&gt;MASTER!$B$4/100,"B",IF(P132&gt;MASTER!$B$5/100,"C","K"))))</f>
        <v>B</v>
      </c>
    </row>
    <row r="133" customHeight="1" spans="1:18">
      <c r="A133" s="82">
        <f ca="1">INDIRECT(ADDRESS(2+QUOTIENT(ROW()-2,COUNTA('Form Responses 1'!$1:$1)-4),1,,TRUE,"Form Responses 1"))</f>
        <v>45035.4392076968</v>
      </c>
      <c r="B133" s="67" t="str">
        <f ca="1">INDIRECT(ADDRESS(2+QUOTIENT(ROW()-2,COUNTA('Form Responses 1'!$1:$1)-4),2,,TRUE,"Form Responses 1"))</f>
        <v>edy.kyd@gmail.com</v>
      </c>
      <c r="C133" s="67" t="str">
        <f ca="1">INDIRECT(ADDRESS(2+QUOTIENT(ROW()-2,COUNTA('Form Responses 1'!$1:$1)-4),3,,TRUE,"Form Responses 1"))</f>
        <v>Edi Karyadi</v>
      </c>
      <c r="D133" s="83">
        <f ca="1">INDIRECT(ADDRESS(2+QUOTIENT(ROW()-2,COUNTA('Form Responses 1'!$1:$1)-4),4,,TRUE,"Form Responses 1"))</f>
        <v>45035</v>
      </c>
      <c r="E133" s="84">
        <f ca="1" t="shared" si="0"/>
        <v>3</v>
      </c>
      <c r="F133" s="67" t="str">
        <f ca="1">IF(ISBLANK(A133)," ",INDIRECT(ADDRESS(1,5+MOD(ROW()-2,COUNTA('Form Responses 1'!$1:$1)-4),,TRUE,"Form Responses 1")))</f>
        <v>Security [ PONDOK INDAH - Security Functions]</v>
      </c>
      <c r="G133" s="67" t="str">
        <f ca="1">IF(ISBLANK(A133)," ",INDIRECT(ADDRESS(MATCH(A133,'Form Responses 1'!A:A,0),5+MOD(ROW()-2,COUNTA('Form Responses 1'!$1:$1)-4),,TRUE,"Form Responses 1")))</f>
        <v>BAIK</v>
      </c>
      <c r="H133" s="85" t="str">
        <f ca="1" t="shared" si="1"/>
        <v>Security</v>
      </c>
      <c r="I133" s="85" t="str">
        <f ca="1" t="shared" si="141"/>
        <v> PONDOK INDAH - Security Functions</v>
      </c>
      <c r="J133" s="85" t="str">
        <f ca="1" t="shared" si="2"/>
        <v>SECURITY SERVICE</v>
      </c>
      <c r="K133" s="85">
        <f ca="1" t="array" ref="K133">IFERROR(INDEX(MASTER!B:B,MATCH(G133,MASTER!A:A,0))/100," ")</f>
        <v>0.95</v>
      </c>
      <c r="L133" s="67">
        <f ca="1" t="shared" si="3"/>
        <v>16</v>
      </c>
      <c r="M133" s="67" t="str">
        <f ca="1" t="shared" si="4"/>
        <v>2023 - WEEK 16</v>
      </c>
      <c r="N133" s="67" t="str">
        <f ca="1" t="shared" si="5"/>
        <v>2023 - MONTH 04</v>
      </c>
      <c r="O133" s="85">
        <f ca="1" t="shared" ref="O133:P133" si="144">IFERROR(AVERAGEIF(M:M,M133,$K:$K)," ")</f>
        <v>0.936153846153847</v>
      </c>
      <c r="P133" s="85">
        <f ca="1" t="shared" si="144"/>
        <v>0.920769230769231</v>
      </c>
      <c r="Q133" s="67" t="str">
        <f ca="1">IF(ISBLANK(A133)," ",IF(O133&gt;MASTER!$B$3/100,"SB",IF(O133&gt;MASTER!$B$4/100,"B",IF(O133&gt;MASTER!$B$5/100,"C","K"))))</f>
        <v>B</v>
      </c>
      <c r="R133" s="67" t="str">
        <f ca="1">IF(ISBLANK(B133)," ",IF(P133&gt;MASTER!$B$3/100,"SB",IF(P133&gt;MASTER!$B$4/100,"B",IF(P133&gt;MASTER!$B$5/100,"C","K"))))</f>
        <v>B</v>
      </c>
    </row>
    <row r="134" customHeight="1" spans="1:18">
      <c r="A134" s="82">
        <f ca="1">INDIRECT(ADDRESS(2+QUOTIENT(ROW()-2,COUNTA('Form Responses 1'!$1:$1)-4),1,,TRUE,"Form Responses 1"))</f>
        <v>45035.4392076968</v>
      </c>
      <c r="B134" s="67" t="str">
        <f ca="1">INDIRECT(ADDRESS(2+QUOTIENT(ROW()-2,COUNTA('Form Responses 1'!$1:$1)-4),2,,TRUE,"Form Responses 1"))</f>
        <v>edy.kyd@gmail.com</v>
      </c>
      <c r="C134" s="67" t="str">
        <f ca="1">INDIRECT(ADDRESS(2+QUOTIENT(ROW()-2,COUNTA('Form Responses 1'!$1:$1)-4),3,,TRUE,"Form Responses 1"))</f>
        <v>Edi Karyadi</v>
      </c>
      <c r="D134" s="83">
        <f ca="1">INDIRECT(ADDRESS(2+QUOTIENT(ROW()-2,COUNTA('Form Responses 1'!$1:$1)-4),4,,TRUE,"Form Responses 1"))</f>
        <v>45035</v>
      </c>
      <c r="E134" s="84">
        <f ca="1" t="shared" si="0"/>
        <v>3</v>
      </c>
      <c r="F134" s="67" t="str">
        <f ca="1">IF(ISBLANK(A134)," ",INDIRECT(ADDRESS(1,5+MOD(ROW()-2,COUNTA('Form Responses 1'!$1:$1)-4),,TRUE,"Form Responses 1")))</f>
        <v>PERMATA HIJAU - Lantai 1 [Ruang tamu Depan]</v>
      </c>
      <c r="G134" s="67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PERMATA HIJAU - Lantai 1</v>
      </c>
      <c r="I134" s="85" t="str">
        <f ca="1" t="shared" si="141"/>
        <v>Ruang tamu Depan</v>
      </c>
      <c r="J134" s="85" t="str">
        <f ca="1" t="shared" si="2"/>
        <v>CLEANING SERVICE</v>
      </c>
      <c r="K134" s="85">
        <f ca="1" t="array" ref="K134">IFERROR(INDEX(MASTER!B:B,MATCH(G134,MASTER!A:A,0))/100," ")</f>
        <v>0.95</v>
      </c>
      <c r="L134" s="67">
        <f ca="1" t="shared" si="3"/>
        <v>16</v>
      </c>
      <c r="M134" s="67" t="str">
        <f ca="1" t="shared" si="4"/>
        <v>2023 - WEEK 16</v>
      </c>
      <c r="N134" s="67" t="str">
        <f ca="1" t="shared" si="5"/>
        <v>2023 - MONTH 04</v>
      </c>
      <c r="O134" s="85">
        <f ca="1" t="shared" ref="O134:P134" si="145">IFERROR(AVERAGEIF(M:M,M134,$K:$K)," ")</f>
        <v>0.936153846153847</v>
      </c>
      <c r="P134" s="85">
        <f ca="1" t="shared" si="145"/>
        <v>0.920769230769231</v>
      </c>
      <c r="Q134" s="67" t="str">
        <f ca="1">IF(ISBLANK(A134)," ",IF(O134&gt;MASTER!$B$3/100,"SB",IF(O134&gt;MASTER!$B$4/100,"B",IF(O134&gt;MASTER!$B$5/100,"C","K"))))</f>
        <v>B</v>
      </c>
      <c r="R134" s="67" t="str">
        <f ca="1">IF(ISBLANK(B134)," ",IF(P134&gt;MASTER!$B$3/100,"SB",IF(P134&gt;MASTER!$B$4/100,"B",IF(P134&gt;MASTER!$B$5/100,"C","K"))))</f>
        <v>B</v>
      </c>
    </row>
    <row r="135" customHeight="1" spans="1:18">
      <c r="A135" s="82">
        <f ca="1">INDIRECT(ADDRESS(2+QUOTIENT(ROW()-2,COUNTA('Form Responses 1'!$1:$1)-4),1,,TRUE,"Form Responses 1"))</f>
        <v>45035.4392076968</v>
      </c>
      <c r="B135" s="67" t="str">
        <f ca="1">INDIRECT(ADDRESS(2+QUOTIENT(ROW()-2,COUNTA('Form Responses 1'!$1:$1)-4),2,,TRUE,"Form Responses 1"))</f>
        <v>edy.kyd@gmail.com</v>
      </c>
      <c r="C135" s="67" t="str">
        <f ca="1">INDIRECT(ADDRESS(2+QUOTIENT(ROW()-2,COUNTA('Form Responses 1'!$1:$1)-4),3,,TRUE,"Form Responses 1"))</f>
        <v>Edi Karyadi</v>
      </c>
      <c r="D135" s="83">
        <f ca="1">INDIRECT(ADDRESS(2+QUOTIENT(ROW()-2,COUNTA('Form Responses 1'!$1:$1)-4),4,,TRUE,"Form Responses 1"))</f>
        <v>45035</v>
      </c>
      <c r="E135" s="84">
        <f ca="1" t="shared" si="0"/>
        <v>3</v>
      </c>
      <c r="F135" s="67" t="str">
        <f ca="1">IF(ISBLANK(A135)," ",INDIRECT(ADDRESS(1,5+MOD(ROW()-2,COUNTA('Form Responses 1'!$1:$1)-4),,TRUE,"Form Responses 1")))</f>
        <v>PERMATA HIJAU - Lantai 1 [Ruang tidur Utama ]</v>
      </c>
      <c r="G135" s="67" t="str">
        <f ca="1">IF(ISBLANK(A135)," ",INDIRECT(ADDRESS(MATCH(A135,'Form Responses 1'!A:A,0),5+MOD(ROW()-2,COUNTA('Form Responses 1'!$1:$1)-4),,TRUE,"Form Responses 1")))</f>
        <v>BAIK</v>
      </c>
      <c r="H135" s="85" t="str">
        <f ca="1" t="shared" si="1"/>
        <v>PERMATA HIJAU - Lantai 1</v>
      </c>
      <c r="I135" s="85" t="str">
        <f ca="1" t="shared" si="141"/>
        <v>Ruang tidur Utama </v>
      </c>
      <c r="J135" s="85" t="str">
        <f ca="1" t="shared" si="2"/>
        <v>CLEANING SERVICE</v>
      </c>
      <c r="K135" s="85">
        <f ca="1" t="array" ref="K135">IFERROR(INDEX(MASTER!B:B,MATCH(G135,MASTER!A:A,0))/100," ")</f>
        <v>0.95</v>
      </c>
      <c r="L135" s="67">
        <f ca="1" t="shared" si="3"/>
        <v>16</v>
      </c>
      <c r="M135" s="67" t="str">
        <f ca="1" t="shared" si="4"/>
        <v>2023 - WEEK 16</v>
      </c>
      <c r="N135" s="67" t="str">
        <f ca="1" t="shared" si="5"/>
        <v>2023 - MONTH 04</v>
      </c>
      <c r="O135" s="85">
        <f ca="1" t="shared" ref="O135:P135" si="146">IFERROR(AVERAGEIF(M:M,M135,$K:$K)," ")</f>
        <v>0.936153846153847</v>
      </c>
      <c r="P135" s="85">
        <f ca="1" t="shared" si="146"/>
        <v>0.920769230769231</v>
      </c>
      <c r="Q135" s="67" t="str">
        <f ca="1">IF(ISBLANK(A135)," ",IF(O135&gt;MASTER!$B$3/100,"SB",IF(O135&gt;MASTER!$B$4/100,"B",IF(O135&gt;MASTER!$B$5/100,"C","K"))))</f>
        <v>B</v>
      </c>
      <c r="R135" s="67" t="str">
        <f ca="1">IF(ISBLANK(B135)," ",IF(P135&gt;MASTER!$B$3/100,"SB",IF(P135&gt;MASTER!$B$4/100,"B",IF(P135&gt;MASTER!$B$5/100,"C","K"))))</f>
        <v>B</v>
      </c>
    </row>
    <row r="136" customHeight="1" spans="1:18">
      <c r="A136" s="82">
        <f ca="1">INDIRECT(ADDRESS(2+QUOTIENT(ROW()-2,COUNTA('Form Responses 1'!$1:$1)-4),1,,TRUE,"Form Responses 1"))</f>
        <v>45035.4392076968</v>
      </c>
      <c r="B136" s="67" t="str">
        <f ca="1">INDIRECT(ADDRESS(2+QUOTIENT(ROW()-2,COUNTA('Form Responses 1'!$1:$1)-4),2,,TRUE,"Form Responses 1"))</f>
        <v>edy.kyd@gmail.com</v>
      </c>
      <c r="C136" s="67" t="str">
        <f ca="1">INDIRECT(ADDRESS(2+QUOTIENT(ROW()-2,COUNTA('Form Responses 1'!$1:$1)-4),3,,TRUE,"Form Responses 1"))</f>
        <v>Edi Karyadi</v>
      </c>
      <c r="D136" s="83">
        <f ca="1">INDIRECT(ADDRESS(2+QUOTIENT(ROW()-2,COUNTA('Form Responses 1'!$1:$1)-4),4,,TRUE,"Form Responses 1"))</f>
        <v>45035</v>
      </c>
      <c r="E136" s="84">
        <f ca="1" t="shared" si="0"/>
        <v>3</v>
      </c>
      <c r="F136" s="67" t="str">
        <f ca="1">IF(ISBLANK(A136)," ",INDIRECT(ADDRESS(1,5+MOD(ROW()-2,COUNTA('Form Responses 1'!$1:$1)-4),,TRUE,"Form Responses 1")))</f>
        <v>PERMATA HIJAU - Lantai 1 [Pantry]</v>
      </c>
      <c r="G136" s="67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PERMATA HIJAU - Lantai 1</v>
      </c>
      <c r="I136" s="85" t="str">
        <f ca="1" t="shared" si="141"/>
        <v>Pantry</v>
      </c>
      <c r="J136" s="85" t="str">
        <f ca="1" t="shared" si="2"/>
        <v>CLEANING SERVICE</v>
      </c>
      <c r="K136" s="85">
        <f ca="1" t="array" ref="K136">IFERROR(INDEX(MASTER!B:B,MATCH(G136,MASTER!A:A,0))/100," ")</f>
        <v>0.95</v>
      </c>
      <c r="L136" s="67">
        <f ca="1" t="shared" si="3"/>
        <v>16</v>
      </c>
      <c r="M136" s="67" t="str">
        <f ca="1" t="shared" si="4"/>
        <v>2023 - WEEK 16</v>
      </c>
      <c r="N136" s="67" t="str">
        <f ca="1" t="shared" si="5"/>
        <v>2023 - MONTH 04</v>
      </c>
      <c r="O136" s="85">
        <f ca="1" t="shared" ref="O136:P136" si="147">IFERROR(AVERAGEIF(M:M,M136,$K:$K)," ")</f>
        <v>0.936153846153847</v>
      </c>
      <c r="P136" s="85">
        <f ca="1" t="shared" si="147"/>
        <v>0.920769230769231</v>
      </c>
      <c r="Q136" s="67" t="str">
        <f ca="1">IF(ISBLANK(A136)," ",IF(O136&gt;MASTER!$B$3/100,"SB",IF(O136&gt;MASTER!$B$4/100,"B",IF(O136&gt;MASTER!$B$5/100,"C","K"))))</f>
        <v>B</v>
      </c>
      <c r="R136" s="67" t="str">
        <f ca="1">IF(ISBLANK(B136)," ",IF(P136&gt;MASTER!$B$3/100,"SB",IF(P136&gt;MASTER!$B$4/100,"B",IF(P136&gt;MASTER!$B$5/100,"C","K"))))</f>
        <v>B</v>
      </c>
    </row>
    <row r="137" customHeight="1" spans="1:18">
      <c r="A137" s="82">
        <f ca="1">INDIRECT(ADDRESS(2+QUOTIENT(ROW()-2,COUNTA('Form Responses 1'!$1:$1)-4),1,,TRUE,"Form Responses 1"))</f>
        <v>45035.4392076968</v>
      </c>
      <c r="B137" s="67" t="str">
        <f ca="1">INDIRECT(ADDRESS(2+QUOTIENT(ROW()-2,COUNTA('Form Responses 1'!$1:$1)-4),2,,TRUE,"Form Responses 1"))</f>
        <v>edy.kyd@gmail.com</v>
      </c>
      <c r="C137" s="67" t="str">
        <f ca="1">INDIRECT(ADDRESS(2+QUOTIENT(ROW()-2,COUNTA('Form Responses 1'!$1:$1)-4),3,,TRUE,"Form Responses 1"))</f>
        <v>Edi Karyadi</v>
      </c>
      <c r="D137" s="83">
        <f ca="1">INDIRECT(ADDRESS(2+QUOTIENT(ROW()-2,COUNTA('Form Responses 1'!$1:$1)-4),4,,TRUE,"Form Responses 1"))</f>
        <v>45035</v>
      </c>
      <c r="E137" s="84">
        <f ca="1" t="shared" si="0"/>
        <v>3</v>
      </c>
      <c r="F137" s="67" t="str">
        <f ca="1">IF(ISBLANK(A137)," ",INDIRECT(ADDRESS(1,5+MOD(ROW()-2,COUNTA('Form Responses 1'!$1:$1)-4),,TRUE,"Form Responses 1")))</f>
        <v>PERMATA HIJAU - Lantai 1 [Ruang keluarga]</v>
      </c>
      <c r="G137" s="67" t="str">
        <f ca="1">IF(ISBLANK(A137)," ",INDIRECT(ADDRESS(MATCH(A137,'Form Responses 1'!A:A,0),5+MOD(ROW()-2,COUNTA('Form Responses 1'!$1:$1)-4),,TRUE,"Form Responses 1")))</f>
        <v>BAIK</v>
      </c>
      <c r="H137" s="85" t="str">
        <f ca="1" t="shared" si="1"/>
        <v>PERMATA HIJAU - Lantai 1</v>
      </c>
      <c r="I137" s="85" t="str">
        <f ca="1" t="shared" si="141"/>
        <v>Ruang keluarga</v>
      </c>
      <c r="J137" s="85" t="str">
        <f ca="1" t="shared" si="2"/>
        <v>CLEANING SERVICE</v>
      </c>
      <c r="K137" s="85">
        <f ca="1" t="array" ref="K137">IFERROR(INDEX(MASTER!B:B,MATCH(G137,MASTER!A:A,0))/100," ")</f>
        <v>0.95</v>
      </c>
      <c r="L137" s="67">
        <f ca="1" t="shared" si="3"/>
        <v>16</v>
      </c>
      <c r="M137" s="67" t="str">
        <f ca="1" t="shared" si="4"/>
        <v>2023 - WEEK 16</v>
      </c>
      <c r="N137" s="67" t="str">
        <f ca="1" t="shared" si="5"/>
        <v>2023 - MONTH 04</v>
      </c>
      <c r="O137" s="85">
        <f ca="1" t="shared" ref="O137:P137" si="148">IFERROR(AVERAGEIF(M:M,M137,$K:$K)," ")</f>
        <v>0.936153846153847</v>
      </c>
      <c r="P137" s="85">
        <f ca="1" t="shared" si="148"/>
        <v>0.920769230769231</v>
      </c>
      <c r="Q137" s="67" t="str">
        <f ca="1">IF(ISBLANK(A137)," ",IF(O137&gt;MASTER!$B$3/100,"SB",IF(O137&gt;MASTER!$B$4/100,"B",IF(O137&gt;MASTER!$B$5/100,"C","K"))))</f>
        <v>B</v>
      </c>
      <c r="R137" s="67" t="str">
        <f ca="1">IF(ISBLANK(B137)," ",IF(P137&gt;MASTER!$B$3/100,"SB",IF(P137&gt;MASTER!$B$4/100,"B",IF(P137&gt;MASTER!$B$5/100,"C","K"))))</f>
        <v>B</v>
      </c>
    </row>
    <row r="138" customHeight="1" spans="1:18">
      <c r="A138" s="82">
        <f ca="1">INDIRECT(ADDRESS(2+QUOTIENT(ROW()-2,COUNTA('Form Responses 1'!$1:$1)-4),1,,TRUE,"Form Responses 1"))</f>
        <v>45035.4392076968</v>
      </c>
      <c r="B138" s="67" t="str">
        <f ca="1">INDIRECT(ADDRESS(2+QUOTIENT(ROW()-2,COUNTA('Form Responses 1'!$1:$1)-4),2,,TRUE,"Form Responses 1"))</f>
        <v>edy.kyd@gmail.com</v>
      </c>
      <c r="C138" s="67" t="str">
        <f ca="1">INDIRECT(ADDRESS(2+QUOTIENT(ROW()-2,COUNTA('Form Responses 1'!$1:$1)-4),3,,TRUE,"Form Responses 1"))</f>
        <v>Edi Karyadi</v>
      </c>
      <c r="D138" s="83">
        <f ca="1">INDIRECT(ADDRESS(2+QUOTIENT(ROW()-2,COUNTA('Form Responses 1'!$1:$1)-4),4,,TRUE,"Form Responses 1"))</f>
        <v>45035</v>
      </c>
      <c r="E138" s="84">
        <f ca="1" t="shared" si="0"/>
        <v>3</v>
      </c>
      <c r="F138" s="67" t="str">
        <f ca="1">IF(ISBLANK(A138)," ",INDIRECT(ADDRESS(1,5+MOD(ROW()-2,COUNTA('Form Responses 1'!$1:$1)-4),,TRUE,"Form Responses 1")))</f>
        <v>PERMATA HIJAU - Lantai 1 [Ruang tidur anak 1]</v>
      </c>
      <c r="G138" s="67" t="str">
        <f ca="1">IF(ISBLANK(A138)," ",INDIRECT(ADDRESS(MATCH(A138,'Form Responses 1'!A:A,0),5+MOD(ROW()-2,COUNTA('Form Responses 1'!$1:$1)-4),,TRUE,"Form Responses 1")))</f>
        <v>BAIK</v>
      </c>
      <c r="H138" s="85" t="str">
        <f ca="1" t="shared" si="1"/>
        <v>PERMATA HIJAU - Lantai 1</v>
      </c>
      <c r="I138" s="85" t="str">
        <f ca="1" t="shared" si="141"/>
        <v>Ruang tidur anak 1</v>
      </c>
      <c r="J138" s="85" t="str">
        <f ca="1" t="shared" si="2"/>
        <v>CLEANING SERVICE</v>
      </c>
      <c r="K138" s="85">
        <f ca="1" t="array" ref="K138">IFERROR(INDEX(MASTER!B:B,MATCH(G138,MASTER!A:A,0))/100," ")</f>
        <v>0.95</v>
      </c>
      <c r="L138" s="67">
        <f ca="1" t="shared" si="3"/>
        <v>16</v>
      </c>
      <c r="M138" s="67" t="str">
        <f ca="1" t="shared" si="4"/>
        <v>2023 - WEEK 16</v>
      </c>
      <c r="N138" s="67" t="str">
        <f ca="1" t="shared" si="5"/>
        <v>2023 - MONTH 04</v>
      </c>
      <c r="O138" s="85">
        <f ca="1" t="shared" ref="O138:P138" si="149">IFERROR(AVERAGEIF(M:M,M138,$K:$K)," ")</f>
        <v>0.936153846153847</v>
      </c>
      <c r="P138" s="85">
        <f ca="1" t="shared" si="149"/>
        <v>0.920769230769231</v>
      </c>
      <c r="Q138" s="67" t="str">
        <f ca="1">IF(ISBLANK(A138)," ",IF(O138&gt;MASTER!$B$3/100,"SB",IF(O138&gt;MASTER!$B$4/100,"B",IF(O138&gt;MASTER!$B$5/100,"C","K"))))</f>
        <v>B</v>
      </c>
      <c r="R138" s="67" t="str">
        <f ca="1">IF(ISBLANK(B138)," ",IF(P138&gt;MASTER!$B$3/100,"SB",IF(P138&gt;MASTER!$B$4/100,"B",IF(P138&gt;MASTER!$B$5/100,"C","K"))))</f>
        <v>B</v>
      </c>
    </row>
    <row r="139" customHeight="1" spans="1:18">
      <c r="A139" s="82">
        <f ca="1">INDIRECT(ADDRESS(2+QUOTIENT(ROW()-2,COUNTA('Form Responses 1'!$1:$1)-4),1,,TRUE,"Form Responses 1"))</f>
        <v>45035.4392076968</v>
      </c>
      <c r="B139" s="67" t="str">
        <f ca="1">INDIRECT(ADDRESS(2+QUOTIENT(ROW()-2,COUNTA('Form Responses 1'!$1:$1)-4),2,,TRUE,"Form Responses 1"))</f>
        <v>edy.kyd@gmail.com</v>
      </c>
      <c r="C139" s="67" t="str">
        <f ca="1">INDIRECT(ADDRESS(2+QUOTIENT(ROW()-2,COUNTA('Form Responses 1'!$1:$1)-4),3,,TRUE,"Form Responses 1"))</f>
        <v>Edi Karyadi</v>
      </c>
      <c r="D139" s="83">
        <f ca="1">INDIRECT(ADDRESS(2+QUOTIENT(ROW()-2,COUNTA('Form Responses 1'!$1:$1)-4),4,,TRUE,"Form Responses 1"))</f>
        <v>45035</v>
      </c>
      <c r="E139" s="84">
        <f ca="1" t="shared" si="0"/>
        <v>3</v>
      </c>
      <c r="F139" s="67" t="str">
        <f ca="1">IF(ISBLANK(A139)," ",INDIRECT(ADDRESS(1,5+MOD(ROW()-2,COUNTA('Form Responses 1'!$1:$1)-4),,TRUE,"Form Responses 1")))</f>
        <v>PERMATA HIJAU - Lantai 1 [Ruang tidur anak 2]</v>
      </c>
      <c r="G139" s="67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PERMATA HIJAU - Lantai 1</v>
      </c>
      <c r="I139" s="85" t="str">
        <f ca="1" t="shared" si="141"/>
        <v>Ruang tidur anak 2</v>
      </c>
      <c r="J139" s="85" t="str">
        <f ca="1" t="shared" si="2"/>
        <v>CLEANING SERVICE</v>
      </c>
      <c r="K139" s="85">
        <f ca="1" t="array" ref="K139">IFERROR(INDEX(MASTER!B:B,MATCH(G139,MASTER!A:A,0))/100," ")</f>
        <v>0.95</v>
      </c>
      <c r="L139" s="67">
        <f ca="1" t="shared" si="3"/>
        <v>16</v>
      </c>
      <c r="M139" s="67" t="str">
        <f ca="1" t="shared" si="4"/>
        <v>2023 - WEEK 16</v>
      </c>
      <c r="N139" s="67" t="str">
        <f ca="1" t="shared" si="5"/>
        <v>2023 - MONTH 04</v>
      </c>
      <c r="O139" s="85">
        <f ca="1" t="shared" ref="O139:P139" si="150">IFERROR(AVERAGEIF(M:M,M139,$K:$K)," ")</f>
        <v>0.936153846153847</v>
      </c>
      <c r="P139" s="85">
        <f ca="1" t="shared" si="150"/>
        <v>0.920769230769231</v>
      </c>
      <c r="Q139" s="67" t="str">
        <f ca="1">IF(ISBLANK(A139)," ",IF(O139&gt;MASTER!$B$3/100,"SB",IF(O139&gt;MASTER!$B$4/100,"B",IF(O139&gt;MASTER!$B$5/100,"C","K"))))</f>
        <v>B</v>
      </c>
      <c r="R139" s="67" t="str">
        <f ca="1">IF(ISBLANK(B139)," ",IF(P139&gt;MASTER!$B$3/100,"SB",IF(P139&gt;MASTER!$B$4/100,"B",IF(P139&gt;MASTER!$B$5/100,"C","K"))))</f>
        <v>B</v>
      </c>
    </row>
    <row r="140" customHeight="1" spans="1:18">
      <c r="A140" s="82">
        <f ca="1">INDIRECT(ADDRESS(2+QUOTIENT(ROW()-2,COUNTA('Form Responses 1'!$1:$1)-4),1,,TRUE,"Form Responses 1"))</f>
        <v>45035.4392076968</v>
      </c>
      <c r="B140" s="67" t="str">
        <f ca="1">INDIRECT(ADDRESS(2+QUOTIENT(ROW()-2,COUNTA('Form Responses 1'!$1:$1)-4),2,,TRUE,"Form Responses 1"))</f>
        <v>edy.kyd@gmail.com</v>
      </c>
      <c r="C140" s="67" t="str">
        <f ca="1">INDIRECT(ADDRESS(2+QUOTIENT(ROW()-2,COUNTA('Form Responses 1'!$1:$1)-4),3,,TRUE,"Form Responses 1"))</f>
        <v>Edi Karyadi</v>
      </c>
      <c r="D140" s="83">
        <f ca="1">INDIRECT(ADDRESS(2+QUOTIENT(ROW()-2,COUNTA('Form Responses 1'!$1:$1)-4),4,,TRUE,"Form Responses 1"))</f>
        <v>45035</v>
      </c>
      <c r="E140" s="84">
        <f ca="1" t="shared" si="0"/>
        <v>3</v>
      </c>
      <c r="F140" s="67" t="str">
        <f ca="1">IF(ISBLANK(A140)," ",INDIRECT(ADDRESS(1,5+MOD(ROW()-2,COUNTA('Form Responses 1'!$1:$1)-4),,TRUE,"Form Responses 1")))</f>
        <v>PERMATA HIJAU - Outdoor Area [Halaman depan]</v>
      </c>
      <c r="G140" s="67" t="str">
        <f ca="1">IF(ISBLANK(A140)," ",INDIRECT(ADDRESS(MATCH(A140,'Form Responses 1'!A:A,0),5+MOD(ROW()-2,COUNTA('Form Responses 1'!$1:$1)-4),,TRUE,"Form Responses 1")))</f>
        <v>BAIK</v>
      </c>
      <c r="H140" s="85" t="str">
        <f ca="1" t="shared" si="1"/>
        <v>PERMATA HIJAU - Outdoor Area</v>
      </c>
      <c r="I140" s="85" t="str">
        <f ca="1" t="shared" si="141"/>
        <v>Halaman depan</v>
      </c>
      <c r="J140" s="85" t="str">
        <f ca="1" t="shared" si="2"/>
        <v>CLEANING SERVICE</v>
      </c>
      <c r="K140" s="85">
        <f ca="1" t="array" ref="K140">IFERROR(INDEX(MASTER!B:B,MATCH(G140,MASTER!A:A,0))/100," ")</f>
        <v>0.95</v>
      </c>
      <c r="L140" s="67">
        <f ca="1" t="shared" si="3"/>
        <v>16</v>
      </c>
      <c r="M140" s="67" t="str">
        <f ca="1" t="shared" si="4"/>
        <v>2023 - WEEK 16</v>
      </c>
      <c r="N140" s="67" t="str">
        <f ca="1" t="shared" si="5"/>
        <v>2023 - MONTH 04</v>
      </c>
      <c r="O140" s="85">
        <f ca="1" t="shared" ref="O140:P140" si="151">IFERROR(AVERAGEIF(M:M,M140,$K:$K)," ")</f>
        <v>0.936153846153847</v>
      </c>
      <c r="P140" s="85">
        <f ca="1" t="shared" si="151"/>
        <v>0.920769230769231</v>
      </c>
      <c r="Q140" s="67" t="str">
        <f ca="1">IF(ISBLANK(A140)," ",IF(O140&gt;MASTER!$B$3/100,"SB",IF(O140&gt;MASTER!$B$4/100,"B",IF(O140&gt;MASTER!$B$5/100,"C","K"))))</f>
        <v>B</v>
      </c>
      <c r="R140" s="67" t="str">
        <f ca="1">IF(ISBLANK(B140)," ",IF(P140&gt;MASTER!$B$3/100,"SB",IF(P140&gt;MASTER!$B$4/100,"B",IF(P140&gt;MASTER!$B$5/100,"C","K"))))</f>
        <v>B</v>
      </c>
    </row>
    <row r="141" customHeight="1" spans="1:18">
      <c r="A141" s="82">
        <f ca="1">INDIRECT(ADDRESS(2+QUOTIENT(ROW()-2,COUNTA('Form Responses 1'!$1:$1)-4),1,,TRUE,"Form Responses 1"))</f>
        <v>45035.4392076968</v>
      </c>
      <c r="B141" s="67" t="str">
        <f ca="1">INDIRECT(ADDRESS(2+QUOTIENT(ROW()-2,COUNTA('Form Responses 1'!$1:$1)-4),2,,TRUE,"Form Responses 1"))</f>
        <v>edy.kyd@gmail.com</v>
      </c>
      <c r="C141" s="67" t="str">
        <f ca="1">INDIRECT(ADDRESS(2+QUOTIENT(ROW()-2,COUNTA('Form Responses 1'!$1:$1)-4),3,,TRUE,"Form Responses 1"))</f>
        <v>Edi Karyadi</v>
      </c>
      <c r="D141" s="83">
        <f ca="1">INDIRECT(ADDRESS(2+QUOTIENT(ROW()-2,COUNTA('Form Responses 1'!$1:$1)-4),4,,TRUE,"Form Responses 1"))</f>
        <v>45035</v>
      </c>
      <c r="E141" s="84">
        <f ca="1" t="shared" si="0"/>
        <v>3</v>
      </c>
      <c r="F141" s="67" t="str">
        <f ca="1">IF(ISBLANK(A141)," ",INDIRECT(ADDRESS(1,5+MOD(ROW()-2,COUNTA('Form Responses 1'!$1:$1)-4),,TRUE,"Form Responses 1")))</f>
        <v>PERMATA HIJAU - Outdoor Area [Halaman samping teras]</v>
      </c>
      <c r="G141" s="67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PERMATA HIJAU - Outdoor Area</v>
      </c>
      <c r="I141" s="85" t="str">
        <f ca="1" t="shared" si="141"/>
        <v>Halaman samping teras</v>
      </c>
      <c r="J141" s="85" t="str">
        <f ca="1" t="shared" si="2"/>
        <v>CLEANING SERVICE</v>
      </c>
      <c r="K141" s="85">
        <f ca="1" t="array" ref="K141">IFERROR(INDEX(MASTER!B:B,MATCH(G141,MASTER!A:A,0))/100," ")</f>
        <v>0.95</v>
      </c>
      <c r="L141" s="67">
        <f ca="1" t="shared" si="3"/>
        <v>16</v>
      </c>
      <c r="M141" s="67" t="str">
        <f ca="1" t="shared" si="4"/>
        <v>2023 - WEEK 16</v>
      </c>
      <c r="N141" s="67" t="str">
        <f ca="1" t="shared" si="5"/>
        <v>2023 - MONTH 04</v>
      </c>
      <c r="O141" s="85">
        <f ca="1" t="shared" ref="O141:P141" si="152">IFERROR(AVERAGEIF(M:M,M141,$K:$K)," ")</f>
        <v>0.936153846153847</v>
      </c>
      <c r="P141" s="85">
        <f ca="1" t="shared" si="152"/>
        <v>0.920769230769231</v>
      </c>
      <c r="Q141" s="67" t="str">
        <f ca="1">IF(ISBLANK(A141)," ",IF(O141&gt;MASTER!$B$3/100,"SB",IF(O141&gt;MASTER!$B$4/100,"B",IF(O141&gt;MASTER!$B$5/100,"C","K"))))</f>
        <v>B</v>
      </c>
      <c r="R141" s="67" t="str">
        <f ca="1">IF(ISBLANK(B141)," ",IF(P141&gt;MASTER!$B$3/100,"SB",IF(P141&gt;MASTER!$B$4/100,"B",IF(P141&gt;MASTER!$B$5/100,"C","K"))))</f>
        <v>B</v>
      </c>
    </row>
    <row r="142" customHeight="1" spans="1:18">
      <c r="A142" s="82">
        <f ca="1">INDIRECT(ADDRESS(2+QUOTIENT(ROW()-2,COUNTA('Form Responses 1'!$1:$1)-4),1,,TRUE,"Form Responses 1"))</f>
        <v>45035.4392076968</v>
      </c>
      <c r="B142" s="67" t="str">
        <f ca="1">INDIRECT(ADDRESS(2+QUOTIENT(ROW()-2,COUNTA('Form Responses 1'!$1:$1)-4),2,,TRUE,"Form Responses 1"))</f>
        <v>edy.kyd@gmail.com</v>
      </c>
      <c r="C142" s="67" t="str">
        <f ca="1">INDIRECT(ADDRESS(2+QUOTIENT(ROW()-2,COUNTA('Form Responses 1'!$1:$1)-4),3,,TRUE,"Form Responses 1"))</f>
        <v>Edi Karyadi</v>
      </c>
      <c r="D142" s="83">
        <f ca="1">INDIRECT(ADDRESS(2+QUOTIENT(ROW()-2,COUNTA('Form Responses 1'!$1:$1)-4),4,,TRUE,"Form Responses 1"))</f>
        <v>45035</v>
      </c>
      <c r="E142" s="84">
        <f ca="1" t="shared" si="0"/>
        <v>3</v>
      </c>
      <c r="F142" s="67" t="str">
        <f ca="1">IF(ISBLANK(A142)," ",INDIRECT(ADDRESS(1,5+MOD(ROW()-2,COUNTA('Form Responses 1'!$1:$1)-4),,TRUE,"Form Responses 1")))</f>
        <v>PERMATA HIJAU - Outdoor Area [Garasi mobil]</v>
      </c>
      <c r="G142" s="67" t="str">
        <f ca="1">IF(ISBLANK(A142)," ",INDIRECT(ADDRESS(MATCH(A142,'Form Responses 1'!A:A,0),5+MOD(ROW()-2,COUNTA('Form Responses 1'!$1:$1)-4),,TRUE,"Form Responses 1")))</f>
        <v>CUKUP BAIK</v>
      </c>
      <c r="H142" s="85" t="str">
        <f ca="1" t="shared" si="1"/>
        <v>PERMATA HIJAU - Outdoor Area</v>
      </c>
      <c r="I142" s="85" t="str">
        <f ca="1" t="shared" si="141"/>
        <v>Garasi mobil</v>
      </c>
      <c r="J142" s="85" t="str">
        <f ca="1" t="shared" si="2"/>
        <v>CLEANING SERVICE</v>
      </c>
      <c r="K142" s="85">
        <f ca="1" t="array" ref="K142">IFERROR(INDEX(MASTER!B:B,MATCH(G142,MASTER!A:A,0))/100," ")</f>
        <v>0.89</v>
      </c>
      <c r="L142" s="67">
        <f ca="1" t="shared" si="3"/>
        <v>16</v>
      </c>
      <c r="M142" s="67" t="str">
        <f ca="1" t="shared" si="4"/>
        <v>2023 - WEEK 16</v>
      </c>
      <c r="N142" s="67" t="str">
        <f ca="1" t="shared" si="5"/>
        <v>2023 - MONTH 04</v>
      </c>
      <c r="O142" s="85">
        <f ca="1" t="shared" ref="O142:P142" si="153">IFERROR(AVERAGEIF(M:M,M142,$K:$K)," ")</f>
        <v>0.936153846153847</v>
      </c>
      <c r="P142" s="85">
        <f ca="1" t="shared" si="153"/>
        <v>0.920769230769231</v>
      </c>
      <c r="Q142" s="67" t="str">
        <f ca="1">IF(ISBLANK(A142)," ",IF(O142&gt;MASTER!$B$3/100,"SB",IF(O142&gt;MASTER!$B$4/100,"B",IF(O142&gt;MASTER!$B$5/100,"C","K"))))</f>
        <v>B</v>
      </c>
      <c r="R142" s="67" t="str">
        <f ca="1">IF(ISBLANK(B142)," ",IF(P142&gt;MASTER!$B$3/100,"SB",IF(P142&gt;MASTER!$B$4/100,"B",IF(P142&gt;MASTER!$B$5/100,"C","K"))))</f>
        <v>B</v>
      </c>
    </row>
    <row r="143" customHeight="1" spans="1:18">
      <c r="A143" s="82">
        <f ca="1">INDIRECT(ADDRESS(2+QUOTIENT(ROW()-2,COUNTA('Form Responses 1'!$1:$1)-4),1,,TRUE,"Form Responses 1"))</f>
        <v>45035.4392076968</v>
      </c>
      <c r="B143" s="67" t="str">
        <f ca="1">INDIRECT(ADDRESS(2+QUOTIENT(ROW()-2,COUNTA('Form Responses 1'!$1:$1)-4),2,,TRUE,"Form Responses 1"))</f>
        <v>edy.kyd@gmail.com</v>
      </c>
      <c r="C143" s="67" t="str">
        <f ca="1">INDIRECT(ADDRESS(2+QUOTIENT(ROW()-2,COUNTA('Form Responses 1'!$1:$1)-4),3,,TRUE,"Form Responses 1"))</f>
        <v>Edi Karyadi</v>
      </c>
      <c r="D143" s="83">
        <f ca="1">INDIRECT(ADDRESS(2+QUOTIENT(ROW()-2,COUNTA('Form Responses 1'!$1:$1)-4),4,,TRUE,"Form Responses 1"))</f>
        <v>45035</v>
      </c>
      <c r="E143" s="84">
        <f ca="1" t="shared" si="0"/>
        <v>3</v>
      </c>
      <c r="F143" s="67" t="str">
        <f ca="1">IF(ISBLANK(A143)," ",INDIRECT(ADDRESS(1,5+MOD(ROW()-2,COUNTA('Form Responses 1'!$1:$1)-4),,TRUE,"Form Responses 1")))</f>
        <v>PERMATA HIJAU - Outdoor Area [tempat wudhu]</v>
      </c>
      <c r="G143" s="67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PERMATA HIJAU - Outdoor Area</v>
      </c>
      <c r="I143" s="85" t="str">
        <f ca="1" t="shared" si="141"/>
        <v>tempat wudhu</v>
      </c>
      <c r="J143" s="85" t="str">
        <f ca="1" t="shared" si="2"/>
        <v>CLEANING SERVICE</v>
      </c>
      <c r="K143" s="85">
        <f ca="1" t="array" ref="K143">IFERROR(INDEX(MASTER!B:B,MATCH(G143,MASTER!A:A,0))/100," ")</f>
        <v>0.95</v>
      </c>
      <c r="L143" s="67">
        <f ca="1" t="shared" si="3"/>
        <v>16</v>
      </c>
      <c r="M143" s="67" t="str">
        <f ca="1" t="shared" si="4"/>
        <v>2023 - WEEK 16</v>
      </c>
      <c r="N143" s="67" t="str">
        <f ca="1" t="shared" si="5"/>
        <v>2023 - MONTH 04</v>
      </c>
      <c r="O143" s="85">
        <f ca="1" t="shared" ref="O143:P143" si="154">IFERROR(AVERAGEIF(M:M,M143,$K:$K)," ")</f>
        <v>0.936153846153847</v>
      </c>
      <c r="P143" s="85">
        <f ca="1" t="shared" si="154"/>
        <v>0.920769230769231</v>
      </c>
      <c r="Q143" s="67" t="str">
        <f ca="1">IF(ISBLANK(A143)," ",IF(O143&gt;MASTER!$B$3/100,"SB",IF(O143&gt;MASTER!$B$4/100,"B",IF(O143&gt;MASTER!$B$5/100,"C","K"))))</f>
        <v>B</v>
      </c>
      <c r="R143" s="67" t="str">
        <f ca="1">IF(ISBLANK(B143)," ",IF(P143&gt;MASTER!$B$3/100,"SB",IF(P143&gt;MASTER!$B$4/100,"B",IF(P143&gt;MASTER!$B$5/100,"C","K"))))</f>
        <v>B</v>
      </c>
    </row>
    <row r="144" customHeight="1" spans="1:18">
      <c r="A144" s="82">
        <f ca="1">INDIRECT(ADDRESS(2+QUOTIENT(ROW()-2,COUNTA('Form Responses 1'!$1:$1)-4),1,,TRUE,"Form Responses 1"))</f>
        <v>45035.4392076968</v>
      </c>
      <c r="B144" s="67" t="str">
        <f ca="1">INDIRECT(ADDRESS(2+QUOTIENT(ROW()-2,COUNTA('Form Responses 1'!$1:$1)-4),2,,TRUE,"Form Responses 1"))</f>
        <v>edy.kyd@gmail.com</v>
      </c>
      <c r="C144" s="67" t="str">
        <f ca="1">INDIRECT(ADDRESS(2+QUOTIENT(ROW()-2,COUNTA('Form Responses 1'!$1:$1)-4),3,,TRUE,"Form Responses 1"))</f>
        <v>Edi Karyadi</v>
      </c>
      <c r="D144" s="83">
        <f ca="1">INDIRECT(ADDRESS(2+QUOTIENT(ROW()-2,COUNTA('Form Responses 1'!$1:$1)-4),4,,TRUE,"Form Responses 1"))</f>
        <v>45035</v>
      </c>
      <c r="E144" s="84">
        <f ca="1" t="shared" si="0"/>
        <v>3</v>
      </c>
      <c r="F144" s="67" t="str">
        <f ca="1">IF(ISBLANK(A144)," ",INDIRECT(ADDRESS(1,5+MOD(ROW()-2,COUNTA('Form Responses 1'!$1:$1)-4),,TRUE,"Form Responses 1")))</f>
        <v>PERMATA HIJAU - Outdoor Area [Ruang pembantu]</v>
      </c>
      <c r="G144" s="67" t="str">
        <f ca="1">IF(ISBLANK(A144)," ",INDIRECT(ADDRESS(MATCH(A144,'Form Responses 1'!A:A,0),5+MOD(ROW()-2,COUNTA('Form Responses 1'!$1:$1)-4),,TRUE,"Form Responses 1")))</f>
        <v>CUKUP BAIK</v>
      </c>
      <c r="H144" s="85" t="str">
        <f ca="1" t="shared" si="1"/>
        <v>PERMATA HIJAU - Outdoor Area</v>
      </c>
      <c r="I144" s="85" t="str">
        <f ca="1" t="shared" si="141"/>
        <v>Ruang pembantu</v>
      </c>
      <c r="J144" s="85" t="str">
        <f ca="1" t="shared" si="2"/>
        <v>CLEANING SERVICE</v>
      </c>
      <c r="K144" s="85">
        <f ca="1" t="array" ref="K144">IFERROR(INDEX(MASTER!B:B,MATCH(G144,MASTER!A:A,0))/100," ")</f>
        <v>0.89</v>
      </c>
      <c r="L144" s="67">
        <f ca="1" t="shared" si="3"/>
        <v>16</v>
      </c>
      <c r="M144" s="67" t="str">
        <f ca="1" t="shared" si="4"/>
        <v>2023 - WEEK 16</v>
      </c>
      <c r="N144" s="67" t="str">
        <f ca="1" t="shared" si="5"/>
        <v>2023 - MONTH 04</v>
      </c>
      <c r="O144" s="85">
        <f ca="1" t="shared" ref="O144:P144" si="155">IFERROR(AVERAGEIF(M:M,M144,$K:$K)," ")</f>
        <v>0.936153846153847</v>
      </c>
      <c r="P144" s="85">
        <f ca="1" t="shared" si="155"/>
        <v>0.920769230769231</v>
      </c>
      <c r="Q144" s="67" t="str">
        <f ca="1">IF(ISBLANK(A144)," ",IF(O144&gt;MASTER!$B$3/100,"SB",IF(O144&gt;MASTER!$B$4/100,"B",IF(O144&gt;MASTER!$B$5/100,"C","K"))))</f>
        <v>B</v>
      </c>
      <c r="R144" s="67" t="str">
        <f ca="1">IF(ISBLANK(B144)," ",IF(P144&gt;MASTER!$B$3/100,"SB",IF(P144&gt;MASTER!$B$4/100,"B",IF(P144&gt;MASTER!$B$5/100,"C","K"))))</f>
        <v>B</v>
      </c>
    </row>
    <row r="145" customHeight="1" spans="1:18">
      <c r="A145" s="82">
        <f ca="1">INDIRECT(ADDRESS(2+QUOTIENT(ROW()-2,COUNTA('Form Responses 1'!$1:$1)-4),1,,TRUE,"Form Responses 1"))</f>
        <v>45035.4392076968</v>
      </c>
      <c r="B145" s="67" t="str">
        <f ca="1">INDIRECT(ADDRESS(2+QUOTIENT(ROW()-2,COUNTA('Form Responses 1'!$1:$1)-4),2,,TRUE,"Form Responses 1"))</f>
        <v>edy.kyd@gmail.com</v>
      </c>
      <c r="C145" s="67" t="str">
        <f ca="1">INDIRECT(ADDRESS(2+QUOTIENT(ROW()-2,COUNTA('Form Responses 1'!$1:$1)-4),3,,TRUE,"Form Responses 1"))</f>
        <v>Edi Karyadi</v>
      </c>
      <c r="D145" s="83">
        <f ca="1">INDIRECT(ADDRESS(2+QUOTIENT(ROW()-2,COUNTA('Form Responses 1'!$1:$1)-4),4,,TRUE,"Form Responses 1"))</f>
        <v>45035</v>
      </c>
      <c r="E145" s="84">
        <f ca="1" t="shared" si="0"/>
        <v>3</v>
      </c>
      <c r="F145" s="67" t="str">
        <f ca="1">IF(ISBLANK(A145)," ",INDIRECT(ADDRESS(1,5+MOD(ROW()-2,COUNTA('Form Responses 1'!$1:$1)-4),,TRUE,"Form Responses 1")))</f>
        <v>PERMATA HIJAU - Outdoor Area [Gudang]</v>
      </c>
      <c r="G145" s="67" t="str">
        <f ca="1">IF(ISBLANK(A145)," ",INDIRECT(ADDRESS(MATCH(A145,'Form Responses 1'!A:A,0),5+MOD(ROW()-2,COUNTA('Form Responses 1'!$1:$1)-4),,TRUE,"Form Responses 1")))</f>
        <v>BAIK</v>
      </c>
      <c r="H145" s="85" t="str">
        <f ca="1" t="shared" si="1"/>
        <v>PERMATA HIJAU - Outdoor Area</v>
      </c>
      <c r="I145" s="85" t="str">
        <f ca="1" t="shared" si="141"/>
        <v>Gudang</v>
      </c>
      <c r="J145" s="85" t="str">
        <f ca="1" t="shared" si="2"/>
        <v>CLEANING SERVICE</v>
      </c>
      <c r="K145" s="85">
        <f ca="1" t="array" ref="K145">IFERROR(INDEX(MASTER!B:B,MATCH(G145,MASTER!A:A,0))/100," ")</f>
        <v>0.95</v>
      </c>
      <c r="L145" s="67">
        <f ca="1" t="shared" si="3"/>
        <v>16</v>
      </c>
      <c r="M145" s="67" t="str">
        <f ca="1" t="shared" si="4"/>
        <v>2023 - WEEK 16</v>
      </c>
      <c r="N145" s="67" t="str">
        <f ca="1" t="shared" si="5"/>
        <v>2023 - MONTH 04</v>
      </c>
      <c r="O145" s="85">
        <f ca="1" t="shared" ref="O145:P145" si="156">IFERROR(AVERAGEIF(M:M,M145,$K:$K)," ")</f>
        <v>0.936153846153847</v>
      </c>
      <c r="P145" s="85">
        <f ca="1" t="shared" si="156"/>
        <v>0.920769230769231</v>
      </c>
      <c r="Q145" s="67" t="str">
        <f ca="1">IF(ISBLANK(A145)," ",IF(O145&gt;MASTER!$B$3/100,"SB",IF(O145&gt;MASTER!$B$4/100,"B",IF(O145&gt;MASTER!$B$5/100,"C","K"))))</f>
        <v>B</v>
      </c>
      <c r="R145" s="67" t="str">
        <f ca="1">IF(ISBLANK(B145)," ",IF(P145&gt;MASTER!$B$3/100,"SB",IF(P145&gt;MASTER!$B$4/100,"B",IF(P145&gt;MASTER!$B$5/100,"C","K"))))</f>
        <v>B</v>
      </c>
    </row>
    <row r="146" customHeight="1" spans="1:18">
      <c r="A146" s="82">
        <f ca="1">INDIRECT(ADDRESS(2+QUOTIENT(ROW()-2,COUNTA('Form Responses 1'!$1:$1)-4),1,,TRUE,"Form Responses 1"))</f>
        <v>45035.4392076968</v>
      </c>
      <c r="B146" s="67" t="str">
        <f ca="1">INDIRECT(ADDRESS(2+QUOTIENT(ROW()-2,COUNTA('Form Responses 1'!$1:$1)-4),2,,TRUE,"Form Responses 1"))</f>
        <v>edy.kyd@gmail.com</v>
      </c>
      <c r="C146" s="67" t="str">
        <f ca="1">INDIRECT(ADDRESS(2+QUOTIENT(ROW()-2,COUNTA('Form Responses 1'!$1:$1)-4),3,,TRUE,"Form Responses 1"))</f>
        <v>Edi Karyadi</v>
      </c>
      <c r="D146" s="83">
        <f ca="1">INDIRECT(ADDRESS(2+QUOTIENT(ROW()-2,COUNTA('Form Responses 1'!$1:$1)-4),4,,TRUE,"Form Responses 1"))</f>
        <v>45035</v>
      </c>
      <c r="E146" s="84">
        <f ca="1" t="shared" si="0"/>
        <v>3</v>
      </c>
      <c r="F146" s="67" t="str">
        <f ca="1">IF(ISBLANK(A146)," ",INDIRECT(ADDRESS(1,5+MOD(ROW()-2,COUNTA('Form Responses 1'!$1:$1)-4),,TRUE,"Form Responses 1")))</f>
        <v>PONDOK INDAH - Lantai 1 [Ruang tamu Depan]</v>
      </c>
      <c r="G146" s="67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PONDOK INDAH - Lantai 1</v>
      </c>
      <c r="I146" s="85" t="str">
        <f ca="1" t="shared" si="141"/>
        <v>Ruang tamu Depan</v>
      </c>
      <c r="J146" s="85" t="str">
        <f ca="1" t="shared" si="2"/>
        <v>CLEANING SERVICE</v>
      </c>
      <c r="K146" s="85">
        <f ca="1" t="array" ref="K146">IFERROR(INDEX(MASTER!B:B,MATCH(G146,MASTER!A:A,0))/100," ")</f>
        <v>0.95</v>
      </c>
      <c r="L146" s="67">
        <f ca="1" t="shared" si="3"/>
        <v>16</v>
      </c>
      <c r="M146" s="67" t="str">
        <f ca="1" t="shared" si="4"/>
        <v>2023 - WEEK 16</v>
      </c>
      <c r="N146" s="67" t="str">
        <f ca="1" t="shared" si="5"/>
        <v>2023 - MONTH 04</v>
      </c>
      <c r="O146" s="85">
        <f ca="1" t="shared" ref="O146:P146" si="157">IFERROR(AVERAGEIF(M:M,M146,$K:$K)," ")</f>
        <v>0.936153846153847</v>
      </c>
      <c r="P146" s="85">
        <f ca="1" t="shared" si="157"/>
        <v>0.920769230769231</v>
      </c>
      <c r="Q146" s="67" t="str">
        <f ca="1">IF(ISBLANK(A146)," ",IF(O146&gt;MASTER!$B$3/100,"SB",IF(O146&gt;MASTER!$B$4/100,"B",IF(O146&gt;MASTER!$B$5/100,"C","K"))))</f>
        <v>B</v>
      </c>
      <c r="R146" s="67" t="str">
        <f ca="1">IF(ISBLANK(B146)," ",IF(P146&gt;MASTER!$B$3/100,"SB",IF(P146&gt;MASTER!$B$4/100,"B",IF(P146&gt;MASTER!$B$5/100,"C","K"))))</f>
        <v>B</v>
      </c>
    </row>
    <row r="147" customHeight="1" spans="1:18">
      <c r="A147" s="82">
        <f ca="1">INDIRECT(ADDRESS(2+QUOTIENT(ROW()-2,COUNTA('Form Responses 1'!$1:$1)-4),1,,TRUE,"Form Responses 1"))</f>
        <v>45035.4392076968</v>
      </c>
      <c r="B147" s="67" t="str">
        <f ca="1">INDIRECT(ADDRESS(2+QUOTIENT(ROW()-2,COUNTA('Form Responses 1'!$1:$1)-4),2,,TRUE,"Form Responses 1"))</f>
        <v>edy.kyd@gmail.com</v>
      </c>
      <c r="C147" s="67" t="str">
        <f ca="1">INDIRECT(ADDRESS(2+QUOTIENT(ROW()-2,COUNTA('Form Responses 1'!$1:$1)-4),3,,TRUE,"Form Responses 1"))</f>
        <v>Edi Karyadi</v>
      </c>
      <c r="D147" s="83">
        <f ca="1">INDIRECT(ADDRESS(2+QUOTIENT(ROW()-2,COUNTA('Form Responses 1'!$1:$1)-4),4,,TRUE,"Form Responses 1"))</f>
        <v>45035</v>
      </c>
      <c r="E147" s="84">
        <f ca="1" t="shared" si="0"/>
        <v>3</v>
      </c>
      <c r="F147" s="67" t="str">
        <f ca="1">IF(ISBLANK(A147)," ",INDIRECT(ADDRESS(1,5+MOD(ROW()-2,COUNTA('Form Responses 1'!$1:$1)-4),,TRUE,"Form Responses 1")))</f>
        <v>PONDOK INDAH - Lantai 1 [Ruang tidur Utama ]</v>
      </c>
      <c r="G147" s="67" t="str">
        <f ca="1">IF(ISBLANK(A147)," ",INDIRECT(ADDRESS(MATCH(A147,'Form Responses 1'!A:A,0),5+MOD(ROW()-2,COUNTA('Form Responses 1'!$1:$1)-4),,TRUE,"Form Responses 1")))</f>
        <v>BAIK</v>
      </c>
      <c r="H147" s="85" t="str">
        <f ca="1" t="shared" si="1"/>
        <v>PONDOK INDAH - Lantai 1</v>
      </c>
      <c r="I147" s="85" t="str">
        <f ca="1" t="shared" si="141"/>
        <v>Ruang tidur Utama </v>
      </c>
      <c r="J147" s="85" t="str">
        <f ca="1" t="shared" si="2"/>
        <v>CLEANING SERVICE</v>
      </c>
      <c r="K147" s="85">
        <f ca="1" t="array" ref="K147">IFERROR(INDEX(MASTER!B:B,MATCH(G147,MASTER!A:A,0))/100," ")</f>
        <v>0.95</v>
      </c>
      <c r="L147" s="67">
        <f ca="1" t="shared" si="3"/>
        <v>16</v>
      </c>
      <c r="M147" s="67" t="str">
        <f ca="1" t="shared" si="4"/>
        <v>2023 - WEEK 16</v>
      </c>
      <c r="N147" s="67" t="str">
        <f ca="1" t="shared" si="5"/>
        <v>2023 - MONTH 04</v>
      </c>
      <c r="O147" s="85">
        <f ca="1" t="shared" ref="O147:P147" si="158">IFERROR(AVERAGEIF(M:M,M147,$K:$K)," ")</f>
        <v>0.936153846153847</v>
      </c>
      <c r="P147" s="85">
        <f ca="1" t="shared" si="158"/>
        <v>0.920769230769231</v>
      </c>
      <c r="Q147" s="67" t="str">
        <f ca="1">IF(ISBLANK(A147)," ",IF(O147&gt;MASTER!$B$3/100,"SB",IF(O147&gt;MASTER!$B$4/100,"B",IF(O147&gt;MASTER!$B$5/100,"C","K"))))</f>
        <v>B</v>
      </c>
      <c r="R147" s="67" t="str">
        <f ca="1">IF(ISBLANK(B147)," ",IF(P147&gt;MASTER!$B$3/100,"SB",IF(P147&gt;MASTER!$B$4/100,"B",IF(P147&gt;MASTER!$B$5/100,"C","K"))))</f>
        <v>B</v>
      </c>
    </row>
    <row r="148" customHeight="1" spans="1:18">
      <c r="A148" s="82">
        <f ca="1">INDIRECT(ADDRESS(2+QUOTIENT(ROW()-2,COUNTA('Form Responses 1'!$1:$1)-4),1,,TRUE,"Form Responses 1"))</f>
        <v>45035.4392076968</v>
      </c>
      <c r="B148" s="67" t="str">
        <f ca="1">INDIRECT(ADDRESS(2+QUOTIENT(ROW()-2,COUNTA('Form Responses 1'!$1:$1)-4),2,,TRUE,"Form Responses 1"))</f>
        <v>edy.kyd@gmail.com</v>
      </c>
      <c r="C148" s="67" t="str">
        <f ca="1">INDIRECT(ADDRESS(2+QUOTIENT(ROW()-2,COUNTA('Form Responses 1'!$1:$1)-4),3,,TRUE,"Form Responses 1"))</f>
        <v>Edi Karyadi</v>
      </c>
      <c r="D148" s="83">
        <f ca="1">INDIRECT(ADDRESS(2+QUOTIENT(ROW()-2,COUNTA('Form Responses 1'!$1:$1)-4),4,,TRUE,"Form Responses 1"))</f>
        <v>45035</v>
      </c>
      <c r="E148" s="84">
        <f ca="1" t="shared" si="0"/>
        <v>3</v>
      </c>
      <c r="F148" s="67" t="str">
        <f ca="1">IF(ISBLANK(A148)," ",INDIRECT(ADDRESS(1,5+MOD(ROW()-2,COUNTA('Form Responses 1'!$1:$1)-4),,TRUE,"Form Responses 1")))</f>
        <v>PONDOK INDAH - Lantai 1 [Pantry]</v>
      </c>
      <c r="G148" s="67" t="str">
        <f ca="1">IF(ISBLANK(A148)," ",INDIRECT(ADDRESS(MATCH(A148,'Form Responses 1'!A:A,0),5+MOD(ROW()-2,COUNTA('Form Responses 1'!$1:$1)-4),,TRUE,"Form Responses 1")))</f>
        <v>BAIK</v>
      </c>
      <c r="H148" s="85" t="str">
        <f ca="1" t="shared" si="1"/>
        <v>PONDOK INDAH - Lantai 1</v>
      </c>
      <c r="I148" s="85" t="str">
        <f ca="1" t="shared" si="141"/>
        <v>Pantry</v>
      </c>
      <c r="J148" s="85" t="str">
        <f ca="1" t="shared" si="2"/>
        <v>CLEANING SERVICE</v>
      </c>
      <c r="K148" s="85">
        <f ca="1" t="array" ref="K148">IFERROR(INDEX(MASTER!B:B,MATCH(G148,MASTER!A:A,0))/100," ")</f>
        <v>0.95</v>
      </c>
      <c r="L148" s="67">
        <f ca="1" t="shared" si="3"/>
        <v>16</v>
      </c>
      <c r="M148" s="67" t="str">
        <f ca="1" t="shared" si="4"/>
        <v>2023 - WEEK 16</v>
      </c>
      <c r="N148" s="67" t="str">
        <f ca="1" t="shared" si="5"/>
        <v>2023 - MONTH 04</v>
      </c>
      <c r="O148" s="85">
        <f ca="1" t="shared" ref="O148:P148" si="159">IFERROR(AVERAGEIF(M:M,M148,$K:$K)," ")</f>
        <v>0.936153846153847</v>
      </c>
      <c r="P148" s="85">
        <f ca="1" t="shared" si="159"/>
        <v>0.920769230769231</v>
      </c>
      <c r="Q148" s="67" t="str">
        <f ca="1">IF(ISBLANK(A148)," ",IF(O148&gt;MASTER!$B$3/100,"SB",IF(O148&gt;MASTER!$B$4/100,"B",IF(O148&gt;MASTER!$B$5/100,"C","K"))))</f>
        <v>B</v>
      </c>
      <c r="R148" s="67" t="str">
        <f ca="1">IF(ISBLANK(B148)," ",IF(P148&gt;MASTER!$B$3/100,"SB",IF(P148&gt;MASTER!$B$4/100,"B",IF(P148&gt;MASTER!$B$5/100,"C","K"))))</f>
        <v>B</v>
      </c>
    </row>
    <row r="149" customHeight="1" spans="1:18">
      <c r="A149" s="82">
        <f ca="1">INDIRECT(ADDRESS(2+QUOTIENT(ROW()-2,COUNTA('Form Responses 1'!$1:$1)-4),1,,TRUE,"Form Responses 1"))</f>
        <v>45035.4392076968</v>
      </c>
      <c r="B149" s="67" t="str">
        <f ca="1">INDIRECT(ADDRESS(2+QUOTIENT(ROW()-2,COUNTA('Form Responses 1'!$1:$1)-4),2,,TRUE,"Form Responses 1"))</f>
        <v>edy.kyd@gmail.com</v>
      </c>
      <c r="C149" s="67" t="str">
        <f ca="1">INDIRECT(ADDRESS(2+QUOTIENT(ROW()-2,COUNTA('Form Responses 1'!$1:$1)-4),3,,TRUE,"Form Responses 1"))</f>
        <v>Edi Karyadi</v>
      </c>
      <c r="D149" s="83">
        <f ca="1">INDIRECT(ADDRESS(2+QUOTIENT(ROW()-2,COUNTA('Form Responses 1'!$1:$1)-4),4,,TRUE,"Form Responses 1"))</f>
        <v>45035</v>
      </c>
      <c r="E149" s="84">
        <f ca="1" t="shared" si="0"/>
        <v>3</v>
      </c>
      <c r="F149" s="67" t="str">
        <f ca="1">IF(ISBLANK(A149)," ",INDIRECT(ADDRESS(1,5+MOD(ROW()-2,COUNTA('Form Responses 1'!$1:$1)-4),,TRUE,"Form Responses 1")))</f>
        <v>PONDOK INDAH - Lantai 1 [Ruang keluarga]</v>
      </c>
      <c r="G149" s="67" t="str">
        <f ca="1">IF(ISBLANK(A149)," ",INDIRECT(ADDRESS(MATCH(A149,'Form Responses 1'!A:A,0),5+MOD(ROW()-2,COUNTA('Form Responses 1'!$1:$1)-4),,TRUE,"Form Responses 1")))</f>
        <v>BAIK</v>
      </c>
      <c r="H149" s="85" t="str">
        <f ca="1" t="shared" si="1"/>
        <v>PONDOK INDAH - Lantai 1</v>
      </c>
      <c r="I149" s="85" t="str">
        <f ca="1" t="shared" si="141"/>
        <v>Ruang keluarga</v>
      </c>
      <c r="J149" s="85" t="str">
        <f ca="1" t="shared" si="2"/>
        <v>CLEANING SERVICE</v>
      </c>
      <c r="K149" s="85">
        <f ca="1" t="array" ref="K149">IFERROR(INDEX(MASTER!B:B,MATCH(G149,MASTER!A:A,0))/100," ")</f>
        <v>0.95</v>
      </c>
      <c r="L149" s="67">
        <f ca="1" t="shared" si="3"/>
        <v>16</v>
      </c>
      <c r="M149" s="67" t="str">
        <f ca="1" t="shared" si="4"/>
        <v>2023 - WEEK 16</v>
      </c>
      <c r="N149" s="67" t="str">
        <f ca="1" t="shared" si="5"/>
        <v>2023 - MONTH 04</v>
      </c>
      <c r="O149" s="85">
        <f ca="1" t="shared" ref="O149:P149" si="160">IFERROR(AVERAGEIF(M:M,M149,$K:$K)," ")</f>
        <v>0.936153846153847</v>
      </c>
      <c r="P149" s="85">
        <f ca="1" t="shared" si="160"/>
        <v>0.920769230769231</v>
      </c>
      <c r="Q149" s="67" t="str">
        <f ca="1">IF(ISBLANK(A149)," ",IF(O149&gt;MASTER!$B$3/100,"SB",IF(O149&gt;MASTER!$B$4/100,"B",IF(O149&gt;MASTER!$B$5/100,"C","K"))))</f>
        <v>B</v>
      </c>
      <c r="R149" s="67" t="str">
        <f ca="1">IF(ISBLANK(B149)," ",IF(P149&gt;MASTER!$B$3/100,"SB",IF(P149&gt;MASTER!$B$4/100,"B",IF(P149&gt;MASTER!$B$5/100,"C","K"))))</f>
        <v>B</v>
      </c>
    </row>
    <row r="150" customHeight="1" spans="1:18">
      <c r="A150" s="82">
        <f ca="1">INDIRECT(ADDRESS(2+QUOTIENT(ROW()-2,COUNTA('Form Responses 1'!$1:$1)-4),1,,TRUE,"Form Responses 1"))</f>
        <v>45035.4392076968</v>
      </c>
      <c r="B150" s="67" t="str">
        <f ca="1">INDIRECT(ADDRESS(2+QUOTIENT(ROW()-2,COUNTA('Form Responses 1'!$1:$1)-4),2,,TRUE,"Form Responses 1"))</f>
        <v>edy.kyd@gmail.com</v>
      </c>
      <c r="C150" s="67" t="str">
        <f ca="1">INDIRECT(ADDRESS(2+QUOTIENT(ROW()-2,COUNTA('Form Responses 1'!$1:$1)-4),3,,TRUE,"Form Responses 1"))</f>
        <v>Edi Karyadi</v>
      </c>
      <c r="D150" s="83">
        <f ca="1">INDIRECT(ADDRESS(2+QUOTIENT(ROW()-2,COUNTA('Form Responses 1'!$1:$1)-4),4,,TRUE,"Form Responses 1"))</f>
        <v>45035</v>
      </c>
      <c r="E150" s="84">
        <f ca="1" t="shared" si="0"/>
        <v>3</v>
      </c>
      <c r="F150" s="67" t="str">
        <f ca="1">IF(ISBLANK(A150)," ",INDIRECT(ADDRESS(1,5+MOD(ROW()-2,COUNTA('Form Responses 1'!$1:$1)-4),,TRUE,"Form Responses 1")))</f>
        <v>PONDOK INDAH - Lantai 1 [Ruang tidur anak 1]</v>
      </c>
      <c r="G150" s="67" t="str">
        <f ca="1">IF(ISBLANK(A150)," ",INDIRECT(ADDRESS(MATCH(A150,'Form Responses 1'!A:A,0),5+MOD(ROW()-2,COUNTA('Form Responses 1'!$1:$1)-4),,TRUE,"Form Responses 1")))</f>
        <v>BAIK</v>
      </c>
      <c r="H150" s="85" t="str">
        <f ca="1" t="shared" si="1"/>
        <v>PONDOK INDAH - Lantai 1</v>
      </c>
      <c r="I150" s="85" t="str">
        <f ca="1" t="shared" si="141"/>
        <v>Ruang tidur anak 1</v>
      </c>
      <c r="J150" s="85" t="str">
        <f ca="1" t="shared" si="2"/>
        <v>CLEANING SERVICE</v>
      </c>
      <c r="K150" s="85">
        <f ca="1" t="array" ref="K150">IFERROR(INDEX(MASTER!B:B,MATCH(G150,MASTER!A:A,0))/100," ")</f>
        <v>0.95</v>
      </c>
      <c r="L150" s="67">
        <f ca="1" t="shared" si="3"/>
        <v>16</v>
      </c>
      <c r="M150" s="67" t="str">
        <f ca="1" t="shared" si="4"/>
        <v>2023 - WEEK 16</v>
      </c>
      <c r="N150" s="67" t="str">
        <f ca="1" t="shared" si="5"/>
        <v>2023 - MONTH 04</v>
      </c>
      <c r="O150" s="85">
        <f ca="1" t="shared" ref="O150:P150" si="161">IFERROR(AVERAGEIF(M:M,M150,$K:$K)," ")</f>
        <v>0.936153846153847</v>
      </c>
      <c r="P150" s="85">
        <f ca="1" t="shared" si="161"/>
        <v>0.920769230769231</v>
      </c>
      <c r="Q150" s="67" t="str">
        <f ca="1">IF(ISBLANK(A150)," ",IF(O150&gt;MASTER!$B$3/100,"SB",IF(O150&gt;MASTER!$B$4/100,"B",IF(O150&gt;MASTER!$B$5/100,"C","K"))))</f>
        <v>B</v>
      </c>
      <c r="R150" s="67" t="str">
        <f ca="1">IF(ISBLANK(B150)," ",IF(P150&gt;MASTER!$B$3/100,"SB",IF(P150&gt;MASTER!$B$4/100,"B",IF(P150&gt;MASTER!$B$5/100,"C","K"))))</f>
        <v>B</v>
      </c>
    </row>
    <row r="151" customHeight="1" spans="1:18">
      <c r="A151" s="82">
        <f ca="1">INDIRECT(ADDRESS(2+QUOTIENT(ROW()-2,COUNTA('Form Responses 1'!$1:$1)-4),1,,TRUE,"Form Responses 1"))</f>
        <v>45035.4392076968</v>
      </c>
      <c r="B151" s="67" t="str">
        <f ca="1">INDIRECT(ADDRESS(2+QUOTIENT(ROW()-2,COUNTA('Form Responses 1'!$1:$1)-4),2,,TRUE,"Form Responses 1"))</f>
        <v>edy.kyd@gmail.com</v>
      </c>
      <c r="C151" s="67" t="str">
        <f ca="1">INDIRECT(ADDRESS(2+QUOTIENT(ROW()-2,COUNTA('Form Responses 1'!$1:$1)-4),3,,TRUE,"Form Responses 1"))</f>
        <v>Edi Karyadi</v>
      </c>
      <c r="D151" s="83">
        <f ca="1">INDIRECT(ADDRESS(2+QUOTIENT(ROW()-2,COUNTA('Form Responses 1'!$1:$1)-4),4,,TRUE,"Form Responses 1"))</f>
        <v>45035</v>
      </c>
      <c r="E151" s="84">
        <f ca="1" t="shared" si="0"/>
        <v>3</v>
      </c>
      <c r="F151" s="67" t="str">
        <f ca="1">IF(ISBLANK(A151)," ",INDIRECT(ADDRESS(1,5+MOD(ROW()-2,COUNTA('Form Responses 1'!$1:$1)-4),,TRUE,"Form Responses 1")))</f>
        <v>PONDOK INDAH - Lantai 1 [Ruang tidur anak 2]</v>
      </c>
      <c r="G151" s="67" t="str">
        <f ca="1">IF(ISBLANK(A151)," ",INDIRECT(ADDRESS(MATCH(A151,'Form Responses 1'!A:A,0),5+MOD(ROW()-2,COUNTA('Form Responses 1'!$1:$1)-4),,TRUE,"Form Responses 1")))</f>
        <v>CUKUP BAIK</v>
      </c>
      <c r="H151" s="85" t="str">
        <f ca="1" t="shared" si="1"/>
        <v>PONDOK INDAH - Lantai 1</v>
      </c>
      <c r="I151" s="85" t="str">
        <f ca="1" t="shared" si="141"/>
        <v>Ruang tidur anak 2</v>
      </c>
      <c r="J151" s="85" t="str">
        <f ca="1" t="shared" si="2"/>
        <v>CLEANING SERVICE</v>
      </c>
      <c r="K151" s="85">
        <f ca="1" t="array" ref="K151">IFERROR(INDEX(MASTER!B:B,MATCH(G151,MASTER!A:A,0))/100," ")</f>
        <v>0.89</v>
      </c>
      <c r="L151" s="67">
        <f ca="1" t="shared" si="3"/>
        <v>16</v>
      </c>
      <c r="M151" s="67" t="str">
        <f ca="1" t="shared" si="4"/>
        <v>2023 - WEEK 16</v>
      </c>
      <c r="N151" s="67" t="str">
        <f ca="1" t="shared" si="5"/>
        <v>2023 - MONTH 04</v>
      </c>
      <c r="O151" s="85">
        <f ca="1" t="shared" ref="O151:P151" si="162">IFERROR(AVERAGEIF(M:M,M151,$K:$K)," ")</f>
        <v>0.936153846153847</v>
      </c>
      <c r="P151" s="85">
        <f ca="1" t="shared" si="162"/>
        <v>0.920769230769231</v>
      </c>
      <c r="Q151" s="67" t="str">
        <f ca="1">IF(ISBLANK(A151)," ",IF(O151&gt;MASTER!$B$3/100,"SB",IF(O151&gt;MASTER!$B$4/100,"B",IF(O151&gt;MASTER!$B$5/100,"C","K"))))</f>
        <v>B</v>
      </c>
      <c r="R151" s="67" t="str">
        <f ca="1">IF(ISBLANK(B151)," ",IF(P151&gt;MASTER!$B$3/100,"SB",IF(P151&gt;MASTER!$B$4/100,"B",IF(P151&gt;MASTER!$B$5/100,"C","K"))))</f>
        <v>B</v>
      </c>
    </row>
    <row r="152" customHeight="1" spans="1:18">
      <c r="A152" s="82">
        <f ca="1">INDIRECT(ADDRESS(2+QUOTIENT(ROW()-2,COUNTA('Form Responses 1'!$1:$1)-4),1,,TRUE,"Form Responses 1"))</f>
        <v>45035.4392076968</v>
      </c>
      <c r="B152" s="67" t="str">
        <f ca="1">INDIRECT(ADDRESS(2+QUOTIENT(ROW()-2,COUNTA('Form Responses 1'!$1:$1)-4),2,,TRUE,"Form Responses 1"))</f>
        <v>edy.kyd@gmail.com</v>
      </c>
      <c r="C152" s="67" t="str">
        <f ca="1">INDIRECT(ADDRESS(2+QUOTIENT(ROW()-2,COUNTA('Form Responses 1'!$1:$1)-4),3,,TRUE,"Form Responses 1"))</f>
        <v>Edi Karyadi</v>
      </c>
      <c r="D152" s="83">
        <f ca="1">INDIRECT(ADDRESS(2+QUOTIENT(ROW()-2,COUNTA('Form Responses 1'!$1:$1)-4),4,,TRUE,"Form Responses 1"))</f>
        <v>45035</v>
      </c>
      <c r="E152" s="84">
        <f ca="1" t="shared" si="0"/>
        <v>3</v>
      </c>
      <c r="F152" s="67" t="str">
        <f ca="1">IF(ISBLANK(A152)," ",INDIRECT(ADDRESS(1,5+MOD(ROW()-2,COUNTA('Form Responses 1'!$1:$1)-4),,TRUE,"Form Responses 1")))</f>
        <v>PONDOK INDAH - Outdoor Area [Halaman depan]</v>
      </c>
      <c r="G152" s="67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PONDOK INDAH - Outdoor Area</v>
      </c>
      <c r="I152" s="85" t="str">
        <f ca="1" t="shared" si="141"/>
        <v>Halaman depan</v>
      </c>
      <c r="J152" s="85" t="str">
        <f ca="1" t="shared" si="2"/>
        <v>CLEANING SERVICE</v>
      </c>
      <c r="K152" s="85">
        <f ca="1" t="array" ref="K152">IFERROR(INDEX(MASTER!B:B,MATCH(G152,MASTER!A:A,0))/100," ")</f>
        <v>0.95</v>
      </c>
      <c r="L152" s="67">
        <f ca="1" t="shared" si="3"/>
        <v>16</v>
      </c>
      <c r="M152" s="67" t="str">
        <f ca="1" t="shared" si="4"/>
        <v>2023 - WEEK 16</v>
      </c>
      <c r="N152" s="67" t="str">
        <f ca="1" t="shared" si="5"/>
        <v>2023 - MONTH 04</v>
      </c>
      <c r="O152" s="85">
        <f ca="1" t="shared" ref="O152:P152" si="163">IFERROR(AVERAGEIF(M:M,M152,$K:$K)," ")</f>
        <v>0.936153846153847</v>
      </c>
      <c r="P152" s="85">
        <f ca="1" t="shared" si="163"/>
        <v>0.920769230769231</v>
      </c>
      <c r="Q152" s="67" t="str">
        <f ca="1">IF(ISBLANK(A152)," ",IF(O152&gt;MASTER!$B$3/100,"SB",IF(O152&gt;MASTER!$B$4/100,"B",IF(O152&gt;MASTER!$B$5/100,"C","K"))))</f>
        <v>B</v>
      </c>
      <c r="R152" s="67" t="str">
        <f ca="1">IF(ISBLANK(B152)," ",IF(P152&gt;MASTER!$B$3/100,"SB",IF(P152&gt;MASTER!$B$4/100,"B",IF(P152&gt;MASTER!$B$5/100,"C","K"))))</f>
        <v>B</v>
      </c>
    </row>
    <row r="153" customHeight="1" spans="1:18">
      <c r="A153" s="82">
        <f ca="1">INDIRECT(ADDRESS(2+QUOTIENT(ROW()-2,COUNTA('Form Responses 1'!$1:$1)-4),1,,TRUE,"Form Responses 1"))</f>
        <v>45035.4392076968</v>
      </c>
      <c r="B153" s="67" t="str">
        <f ca="1">INDIRECT(ADDRESS(2+QUOTIENT(ROW()-2,COUNTA('Form Responses 1'!$1:$1)-4),2,,TRUE,"Form Responses 1"))</f>
        <v>edy.kyd@gmail.com</v>
      </c>
      <c r="C153" s="67" t="str">
        <f ca="1">INDIRECT(ADDRESS(2+QUOTIENT(ROW()-2,COUNTA('Form Responses 1'!$1:$1)-4),3,,TRUE,"Form Responses 1"))</f>
        <v>Edi Karyadi</v>
      </c>
      <c r="D153" s="83">
        <f ca="1">INDIRECT(ADDRESS(2+QUOTIENT(ROW()-2,COUNTA('Form Responses 1'!$1:$1)-4),4,,TRUE,"Form Responses 1"))</f>
        <v>45035</v>
      </c>
      <c r="E153" s="84">
        <f ca="1" t="shared" si="0"/>
        <v>3</v>
      </c>
      <c r="F153" s="67" t="str">
        <f ca="1">IF(ISBLANK(A153)," ",INDIRECT(ADDRESS(1,5+MOD(ROW()-2,COUNTA('Form Responses 1'!$1:$1)-4),,TRUE,"Form Responses 1")))</f>
        <v>PONDOK INDAH - Outdoor Area [Halaman samping teras]</v>
      </c>
      <c r="G153" s="67" t="str">
        <f ca="1">IF(ISBLANK(A153)," ",INDIRECT(ADDRESS(MATCH(A153,'Form Responses 1'!A:A,0),5+MOD(ROW()-2,COUNTA('Form Responses 1'!$1:$1)-4),,TRUE,"Form Responses 1")))</f>
        <v>BAIK</v>
      </c>
      <c r="H153" s="85" t="str">
        <f ca="1" t="shared" si="1"/>
        <v>PONDOK INDAH - Outdoor Area</v>
      </c>
      <c r="I153" s="85" t="str">
        <f ca="1" t="shared" si="141"/>
        <v>Halaman samping teras</v>
      </c>
      <c r="J153" s="85" t="str">
        <f ca="1" t="shared" si="2"/>
        <v>CLEANING SERVICE</v>
      </c>
      <c r="K153" s="85">
        <f ca="1" t="array" ref="K153">IFERROR(INDEX(MASTER!B:B,MATCH(G153,MASTER!A:A,0))/100," ")</f>
        <v>0.95</v>
      </c>
      <c r="L153" s="67">
        <f ca="1" t="shared" si="3"/>
        <v>16</v>
      </c>
      <c r="M153" s="67" t="str">
        <f ca="1" t="shared" si="4"/>
        <v>2023 - WEEK 16</v>
      </c>
      <c r="N153" s="67" t="str">
        <f ca="1" t="shared" si="5"/>
        <v>2023 - MONTH 04</v>
      </c>
      <c r="O153" s="85">
        <f ca="1" t="shared" ref="O153:P153" si="164">IFERROR(AVERAGEIF(M:M,M153,$K:$K)," ")</f>
        <v>0.936153846153847</v>
      </c>
      <c r="P153" s="85">
        <f ca="1" t="shared" si="164"/>
        <v>0.920769230769231</v>
      </c>
      <c r="Q153" s="67" t="str">
        <f ca="1">IF(ISBLANK(A153)," ",IF(O153&gt;MASTER!$B$3/100,"SB",IF(O153&gt;MASTER!$B$4/100,"B",IF(O153&gt;MASTER!$B$5/100,"C","K"))))</f>
        <v>B</v>
      </c>
      <c r="R153" s="67" t="str">
        <f ca="1">IF(ISBLANK(B153)," ",IF(P153&gt;MASTER!$B$3/100,"SB",IF(P153&gt;MASTER!$B$4/100,"B",IF(P153&gt;MASTER!$B$5/100,"C","K"))))</f>
        <v>B</v>
      </c>
    </row>
    <row r="154" customHeight="1" spans="1:18">
      <c r="A154" s="82">
        <f ca="1">INDIRECT(ADDRESS(2+QUOTIENT(ROW()-2,COUNTA('Form Responses 1'!$1:$1)-4),1,,TRUE,"Form Responses 1"))</f>
        <v>45035.4392076968</v>
      </c>
      <c r="B154" s="67" t="str">
        <f ca="1">INDIRECT(ADDRESS(2+QUOTIENT(ROW()-2,COUNTA('Form Responses 1'!$1:$1)-4),2,,TRUE,"Form Responses 1"))</f>
        <v>edy.kyd@gmail.com</v>
      </c>
      <c r="C154" s="67" t="str">
        <f ca="1">INDIRECT(ADDRESS(2+QUOTIENT(ROW()-2,COUNTA('Form Responses 1'!$1:$1)-4),3,,TRUE,"Form Responses 1"))</f>
        <v>Edi Karyadi</v>
      </c>
      <c r="D154" s="83">
        <f ca="1">INDIRECT(ADDRESS(2+QUOTIENT(ROW()-2,COUNTA('Form Responses 1'!$1:$1)-4),4,,TRUE,"Form Responses 1"))</f>
        <v>45035</v>
      </c>
      <c r="E154" s="84">
        <f ca="1" t="shared" si="0"/>
        <v>3</v>
      </c>
      <c r="F154" s="67" t="str">
        <f ca="1">IF(ISBLANK(A154)," ",INDIRECT(ADDRESS(1,5+MOD(ROW()-2,COUNTA('Form Responses 1'!$1:$1)-4),,TRUE,"Form Responses 1")))</f>
        <v>PONDOK INDAH - Outdoor Area [Garasi mobil]</v>
      </c>
      <c r="G154" s="67" t="str">
        <f ca="1">IF(ISBLANK(A154)," ",INDIRECT(ADDRESS(MATCH(A154,'Form Responses 1'!A:A,0),5+MOD(ROW()-2,COUNTA('Form Responses 1'!$1:$1)-4),,TRUE,"Form Responses 1")))</f>
        <v>BAIK</v>
      </c>
      <c r="H154" s="85" t="str">
        <f ca="1" t="shared" si="1"/>
        <v>PONDOK INDAH - Outdoor Area</v>
      </c>
      <c r="I154" s="85" t="str">
        <f ca="1" t="shared" si="141"/>
        <v>Garasi mobil</v>
      </c>
      <c r="J154" s="85" t="str">
        <f ca="1" t="shared" si="2"/>
        <v>CLEANING SERVICE</v>
      </c>
      <c r="K154" s="85">
        <f ca="1" t="array" ref="K154">IFERROR(INDEX(MASTER!B:B,MATCH(G154,MASTER!A:A,0))/100," ")</f>
        <v>0.95</v>
      </c>
      <c r="L154" s="67">
        <f ca="1" t="shared" si="3"/>
        <v>16</v>
      </c>
      <c r="M154" s="67" t="str">
        <f ca="1" t="shared" si="4"/>
        <v>2023 - WEEK 16</v>
      </c>
      <c r="N154" s="67" t="str">
        <f ca="1" t="shared" si="5"/>
        <v>2023 - MONTH 04</v>
      </c>
      <c r="O154" s="85">
        <f ca="1" t="shared" ref="O154:P154" si="165">IFERROR(AVERAGEIF(M:M,M154,$K:$K)," ")</f>
        <v>0.936153846153847</v>
      </c>
      <c r="P154" s="85">
        <f ca="1" t="shared" si="165"/>
        <v>0.920769230769231</v>
      </c>
      <c r="Q154" s="67" t="str">
        <f ca="1">IF(ISBLANK(A154)," ",IF(O154&gt;MASTER!$B$3/100,"SB",IF(O154&gt;MASTER!$B$4/100,"B",IF(O154&gt;MASTER!$B$5/100,"C","K"))))</f>
        <v>B</v>
      </c>
      <c r="R154" s="67" t="str">
        <f ca="1">IF(ISBLANK(B154)," ",IF(P154&gt;MASTER!$B$3/100,"SB",IF(P154&gt;MASTER!$B$4/100,"B",IF(P154&gt;MASTER!$B$5/100,"C","K"))))</f>
        <v>B</v>
      </c>
    </row>
    <row r="155" customHeight="1" spans="1:18">
      <c r="A155" s="82">
        <f ca="1">INDIRECT(ADDRESS(2+QUOTIENT(ROW()-2,COUNTA('Form Responses 1'!$1:$1)-4),1,,TRUE,"Form Responses 1"))</f>
        <v>45035.4392076968</v>
      </c>
      <c r="B155" s="67" t="str">
        <f ca="1">INDIRECT(ADDRESS(2+QUOTIENT(ROW()-2,COUNTA('Form Responses 1'!$1:$1)-4),2,,TRUE,"Form Responses 1"))</f>
        <v>edy.kyd@gmail.com</v>
      </c>
      <c r="C155" s="67" t="str">
        <f ca="1">INDIRECT(ADDRESS(2+QUOTIENT(ROW()-2,COUNTA('Form Responses 1'!$1:$1)-4),3,,TRUE,"Form Responses 1"))</f>
        <v>Edi Karyadi</v>
      </c>
      <c r="D155" s="83">
        <f ca="1">INDIRECT(ADDRESS(2+QUOTIENT(ROW()-2,COUNTA('Form Responses 1'!$1:$1)-4),4,,TRUE,"Form Responses 1"))</f>
        <v>45035</v>
      </c>
      <c r="E155" s="84">
        <f ca="1" t="shared" si="0"/>
        <v>3</v>
      </c>
      <c r="F155" s="67" t="str">
        <f ca="1">IF(ISBLANK(A155)," ",INDIRECT(ADDRESS(1,5+MOD(ROW()-2,COUNTA('Form Responses 1'!$1:$1)-4),,TRUE,"Form Responses 1")))</f>
        <v>PONDOK INDAH - Outdoor Area [tempat wudhu]</v>
      </c>
      <c r="G155" s="67" t="str">
        <f ca="1">IF(ISBLANK(A155)," ",INDIRECT(ADDRESS(MATCH(A155,'Form Responses 1'!A:A,0),5+MOD(ROW()-2,COUNTA('Form Responses 1'!$1:$1)-4),,TRUE,"Form Responses 1")))</f>
        <v>BAIK</v>
      </c>
      <c r="H155" s="85" t="str">
        <f ca="1" t="shared" si="1"/>
        <v>PONDOK INDAH - Outdoor Area</v>
      </c>
      <c r="I155" s="85" t="str">
        <f ca="1" t="shared" si="141"/>
        <v>tempat wudhu</v>
      </c>
      <c r="J155" s="85" t="str">
        <f ca="1" t="shared" si="2"/>
        <v>CLEANING SERVICE</v>
      </c>
      <c r="K155" s="85">
        <f ca="1" t="array" ref="K155">IFERROR(INDEX(MASTER!B:B,MATCH(G155,MASTER!A:A,0))/100," ")</f>
        <v>0.95</v>
      </c>
      <c r="L155" s="67">
        <f ca="1" t="shared" si="3"/>
        <v>16</v>
      </c>
      <c r="M155" s="67" t="str">
        <f ca="1" t="shared" si="4"/>
        <v>2023 - WEEK 16</v>
      </c>
      <c r="N155" s="67" t="str">
        <f ca="1" t="shared" si="5"/>
        <v>2023 - MONTH 04</v>
      </c>
      <c r="O155" s="85">
        <f ca="1" t="shared" ref="O155:P155" si="166">IFERROR(AVERAGEIF(M:M,M155,$K:$K)," ")</f>
        <v>0.936153846153847</v>
      </c>
      <c r="P155" s="85">
        <f ca="1" t="shared" si="166"/>
        <v>0.920769230769231</v>
      </c>
      <c r="Q155" s="67" t="str">
        <f ca="1">IF(ISBLANK(A155)," ",IF(O155&gt;MASTER!$B$3/100,"SB",IF(O155&gt;MASTER!$B$4/100,"B",IF(O155&gt;MASTER!$B$5/100,"C","K"))))</f>
        <v>B</v>
      </c>
      <c r="R155" s="67" t="str">
        <f ca="1">IF(ISBLANK(B155)," ",IF(P155&gt;MASTER!$B$3/100,"SB",IF(P155&gt;MASTER!$B$4/100,"B",IF(P155&gt;MASTER!$B$5/100,"C","K"))))</f>
        <v>B</v>
      </c>
    </row>
    <row r="156" customHeight="1" spans="1:18">
      <c r="A156" s="82">
        <f ca="1">INDIRECT(ADDRESS(2+QUOTIENT(ROW()-2,COUNTA('Form Responses 1'!$1:$1)-4),1,,TRUE,"Form Responses 1"))</f>
        <v>45035.4392076968</v>
      </c>
      <c r="B156" s="67" t="str">
        <f ca="1">INDIRECT(ADDRESS(2+QUOTIENT(ROW()-2,COUNTA('Form Responses 1'!$1:$1)-4),2,,TRUE,"Form Responses 1"))</f>
        <v>edy.kyd@gmail.com</v>
      </c>
      <c r="C156" s="67" t="str">
        <f ca="1">INDIRECT(ADDRESS(2+QUOTIENT(ROW()-2,COUNTA('Form Responses 1'!$1:$1)-4),3,,TRUE,"Form Responses 1"))</f>
        <v>Edi Karyadi</v>
      </c>
      <c r="D156" s="83">
        <f ca="1">INDIRECT(ADDRESS(2+QUOTIENT(ROW()-2,COUNTA('Form Responses 1'!$1:$1)-4),4,,TRUE,"Form Responses 1"))</f>
        <v>45035</v>
      </c>
      <c r="E156" s="84">
        <f ca="1" t="shared" si="0"/>
        <v>3</v>
      </c>
      <c r="F156" s="67" t="str">
        <f ca="1">IF(ISBLANK(A156)," ",INDIRECT(ADDRESS(1,5+MOD(ROW()-2,COUNTA('Form Responses 1'!$1:$1)-4),,TRUE,"Form Responses 1")))</f>
        <v>PONDOK INDAH - Outdoor Area [Ruang pembantu]</v>
      </c>
      <c r="G156" s="67" t="str">
        <f ca="1">IF(ISBLANK(A156)," ",INDIRECT(ADDRESS(MATCH(A156,'Form Responses 1'!A:A,0),5+MOD(ROW()-2,COUNTA('Form Responses 1'!$1:$1)-4),,TRUE,"Form Responses 1")))</f>
        <v>BAIK</v>
      </c>
      <c r="H156" s="85" t="str">
        <f ca="1" t="shared" si="1"/>
        <v>PONDOK INDAH - Outdoor Area</v>
      </c>
      <c r="I156" s="85" t="str">
        <f ca="1" t="shared" si="141"/>
        <v>Ruang pembantu</v>
      </c>
      <c r="J156" s="85" t="str">
        <f ca="1" t="shared" si="2"/>
        <v>CLEANING SERVICE</v>
      </c>
      <c r="K156" s="85">
        <f ca="1" t="array" ref="K156">IFERROR(INDEX(MASTER!B:B,MATCH(G156,MASTER!A:A,0))/100," ")</f>
        <v>0.95</v>
      </c>
      <c r="L156" s="67">
        <f ca="1" t="shared" si="3"/>
        <v>16</v>
      </c>
      <c r="M156" s="67" t="str">
        <f ca="1" t="shared" si="4"/>
        <v>2023 - WEEK 16</v>
      </c>
      <c r="N156" s="67" t="str">
        <f ca="1" t="shared" si="5"/>
        <v>2023 - MONTH 04</v>
      </c>
      <c r="O156" s="85">
        <f ca="1" t="shared" ref="O156:P156" si="167">IFERROR(AVERAGEIF(M:M,M156,$K:$K)," ")</f>
        <v>0.936153846153847</v>
      </c>
      <c r="P156" s="85">
        <f ca="1" t="shared" si="167"/>
        <v>0.920769230769231</v>
      </c>
      <c r="Q156" s="67" t="str">
        <f ca="1">IF(ISBLANK(A156)," ",IF(O156&gt;MASTER!$B$3/100,"SB",IF(O156&gt;MASTER!$B$4/100,"B",IF(O156&gt;MASTER!$B$5/100,"C","K"))))</f>
        <v>B</v>
      </c>
      <c r="R156" s="67" t="str">
        <f ca="1">IF(ISBLANK(B156)," ",IF(P156&gt;MASTER!$B$3/100,"SB",IF(P156&gt;MASTER!$B$4/100,"B",IF(P156&gt;MASTER!$B$5/100,"C","K"))))</f>
        <v>B</v>
      </c>
    </row>
    <row r="157" customHeight="1" spans="1:18">
      <c r="A157" s="82">
        <f ca="1">INDIRECT(ADDRESS(2+QUOTIENT(ROW()-2,COUNTA('Form Responses 1'!$1:$1)-4),1,,TRUE,"Form Responses 1"))</f>
        <v>45035.4392076968</v>
      </c>
      <c r="B157" s="67" t="str">
        <f ca="1">INDIRECT(ADDRESS(2+QUOTIENT(ROW()-2,COUNTA('Form Responses 1'!$1:$1)-4),2,,TRUE,"Form Responses 1"))</f>
        <v>edy.kyd@gmail.com</v>
      </c>
      <c r="C157" s="67" t="str">
        <f ca="1">INDIRECT(ADDRESS(2+QUOTIENT(ROW()-2,COUNTA('Form Responses 1'!$1:$1)-4),3,,TRUE,"Form Responses 1"))</f>
        <v>Edi Karyadi</v>
      </c>
      <c r="D157" s="83">
        <f ca="1">INDIRECT(ADDRESS(2+QUOTIENT(ROW()-2,COUNTA('Form Responses 1'!$1:$1)-4),4,,TRUE,"Form Responses 1"))</f>
        <v>45035</v>
      </c>
      <c r="E157" s="84">
        <f ca="1" t="shared" si="0"/>
        <v>3</v>
      </c>
      <c r="F157" s="67" t="str">
        <f ca="1">IF(ISBLANK(A157)," ",INDIRECT(ADDRESS(1,5+MOD(ROW()-2,COUNTA('Form Responses 1'!$1:$1)-4),,TRUE,"Form Responses 1")))</f>
        <v>PONDOK INDAH - Outdoor Area [Gudang]</v>
      </c>
      <c r="G157" s="67" t="str">
        <f ca="1">IF(ISBLANK(A157)," ",INDIRECT(ADDRESS(MATCH(A157,'Form Responses 1'!A:A,0),5+MOD(ROW()-2,COUNTA('Form Responses 1'!$1:$1)-4),,TRUE,"Form Responses 1")))</f>
        <v>BAIK</v>
      </c>
      <c r="H157" s="85" t="str">
        <f ca="1" t="shared" si="1"/>
        <v>PONDOK INDAH - Outdoor Area</v>
      </c>
      <c r="I157" s="85" t="str">
        <f ca="1" t="shared" si="141"/>
        <v>Gudang</v>
      </c>
      <c r="J157" s="85" t="str">
        <f ca="1" t="shared" si="2"/>
        <v>CLEANING SERVICE</v>
      </c>
      <c r="K157" s="85">
        <f ca="1" t="array" ref="K157">IFERROR(INDEX(MASTER!B:B,MATCH(G157,MASTER!A:A,0))/100," ")</f>
        <v>0.95</v>
      </c>
      <c r="L157" s="67">
        <f ca="1" t="shared" si="3"/>
        <v>16</v>
      </c>
      <c r="M157" s="67" t="str">
        <f ca="1" t="shared" si="4"/>
        <v>2023 - WEEK 16</v>
      </c>
      <c r="N157" s="67" t="str">
        <f ca="1" t="shared" si="5"/>
        <v>2023 - MONTH 04</v>
      </c>
      <c r="O157" s="85">
        <f ca="1" t="shared" ref="O157:P157" si="168">IFERROR(AVERAGEIF(M:M,M157,$K:$K)," ")</f>
        <v>0.936153846153847</v>
      </c>
      <c r="P157" s="85">
        <f ca="1" t="shared" si="168"/>
        <v>0.920769230769231</v>
      </c>
      <c r="Q157" s="67" t="str">
        <f ca="1">IF(ISBLANK(A157)," ",IF(O157&gt;MASTER!$B$3/100,"SB",IF(O157&gt;MASTER!$B$4/100,"B",IF(O157&gt;MASTER!$B$5/100,"C","K"))))</f>
        <v>B</v>
      </c>
      <c r="R157" s="67" t="str">
        <f ca="1">IF(ISBLANK(B157)," ",IF(P157&gt;MASTER!$B$3/100,"SB",IF(P157&gt;MASTER!$B$4/100,"B",IF(P157&gt;MASTER!$B$5/100,"C","K"))))</f>
        <v>B</v>
      </c>
    </row>
    <row r="158" customHeight="1" spans="1:18">
      <c r="A158" s="82">
        <f ca="1">INDIRECT(ADDRESS(2+QUOTIENT(ROW()-2,COUNTA('Form Responses 1'!$1:$1)-4),1,,TRUE,"Form Responses 1"))</f>
        <v>45035.469699375</v>
      </c>
      <c r="B158" s="67" t="str">
        <f ca="1">INDIRECT(ADDRESS(2+QUOTIENT(ROW()-2,COUNTA('Form Responses 1'!$1:$1)-4),2,,TRUE,"Form Responses 1"))</f>
        <v>edy.kyd@gmail.com</v>
      </c>
      <c r="C158" s="67" t="str">
        <f ca="1">INDIRECT(ADDRESS(2+QUOTIENT(ROW()-2,COUNTA('Form Responses 1'!$1:$1)-4),3,,TRUE,"Form Responses 1"))</f>
        <v>Edi Karyadi</v>
      </c>
      <c r="D158" s="83">
        <f ca="1">INDIRECT(ADDRESS(2+QUOTIENT(ROW()-2,COUNTA('Form Responses 1'!$1:$1)-4),4,,TRUE,"Form Responses 1"))</f>
        <v>44957</v>
      </c>
      <c r="E158" s="84">
        <f ca="1" t="shared" si="0"/>
        <v>2</v>
      </c>
      <c r="F158" s="67" t="str">
        <f ca="1">IF(ISBLANK(A158)," ",INDIRECT(ADDRESS(1,5+MOD(ROW()-2,COUNTA('Form Responses 1'!$1:$1)-4),,TRUE,"Form Responses 1")))</f>
        <v>Security [PERMATA HIJAU - Security Functions]</v>
      </c>
      <c r="G158" s="67" t="str">
        <f ca="1">IF(ISBLANK(A158)," ",INDIRECT(ADDRESS(MATCH(A158,'Form Responses 1'!A:A,0),5+MOD(ROW()-2,COUNTA('Form Responses 1'!$1:$1)-4),,TRUE,"Form Responses 1")))</f>
        <v>BAIK</v>
      </c>
      <c r="H158" s="85" t="str">
        <f ca="1" t="shared" si="1"/>
        <v>Security</v>
      </c>
      <c r="I158" s="85" t="str">
        <f ca="1" t="shared" si="141"/>
        <v>PERMATA HIJAU - Security Functions</v>
      </c>
      <c r="J158" s="85" t="str">
        <f ca="1" t="shared" si="2"/>
        <v>SECURITY SERVICE</v>
      </c>
      <c r="K158" s="85">
        <f ca="1" t="array" ref="K158">IFERROR(INDEX(MASTER!B:B,MATCH(G158,MASTER!A:A,0))/100," ")</f>
        <v>0.95</v>
      </c>
      <c r="L158" s="67">
        <f ca="1" t="shared" si="3"/>
        <v>5</v>
      </c>
      <c r="M158" s="67" t="str">
        <f ca="1" t="shared" si="4"/>
        <v>2023 - WEEK 05</v>
      </c>
      <c r="N158" s="67" t="str">
        <f ca="1" t="shared" si="5"/>
        <v>2023 - MONTH 01</v>
      </c>
      <c r="O158" s="85">
        <f ca="1" t="shared" ref="O158:P158" si="169">IFERROR(AVERAGEIF(M:M,M158,$K:$K)," ")</f>
        <v>0.933846153846154</v>
      </c>
      <c r="P158" s="85">
        <f ca="1" t="shared" si="169"/>
        <v>0.933846153846154</v>
      </c>
      <c r="Q158" s="67" t="str">
        <f ca="1">IF(ISBLANK(A158)," ",IF(O158&gt;MASTER!$B$3/100,"SB",IF(O158&gt;MASTER!$B$4/100,"B",IF(O158&gt;MASTER!$B$5/100,"C","K"))))</f>
        <v>B</v>
      </c>
      <c r="R158" s="67" t="str">
        <f ca="1">IF(ISBLANK(B158)," ",IF(P158&gt;MASTER!$B$3/100,"SB",IF(P158&gt;MASTER!$B$4/100,"B",IF(P158&gt;MASTER!$B$5/100,"C","K"))))</f>
        <v>B</v>
      </c>
    </row>
    <row r="159" customHeight="1" spans="1:18">
      <c r="A159" s="82">
        <f ca="1">INDIRECT(ADDRESS(2+QUOTIENT(ROW()-2,COUNTA('Form Responses 1'!$1:$1)-4),1,,TRUE,"Form Responses 1"))</f>
        <v>45035.469699375</v>
      </c>
      <c r="B159" s="67" t="str">
        <f ca="1">INDIRECT(ADDRESS(2+QUOTIENT(ROW()-2,COUNTA('Form Responses 1'!$1:$1)-4),2,,TRUE,"Form Responses 1"))</f>
        <v>edy.kyd@gmail.com</v>
      </c>
      <c r="C159" s="67" t="str">
        <f ca="1">INDIRECT(ADDRESS(2+QUOTIENT(ROW()-2,COUNTA('Form Responses 1'!$1:$1)-4),3,,TRUE,"Form Responses 1"))</f>
        <v>Edi Karyadi</v>
      </c>
      <c r="D159" s="83">
        <f ca="1">INDIRECT(ADDRESS(2+QUOTIENT(ROW()-2,COUNTA('Form Responses 1'!$1:$1)-4),4,,TRUE,"Form Responses 1"))</f>
        <v>44957</v>
      </c>
      <c r="E159" s="84">
        <f ca="1" t="shared" si="0"/>
        <v>2</v>
      </c>
      <c r="F159" s="67" t="str">
        <f ca="1">IF(ISBLANK(A159)," ",INDIRECT(ADDRESS(1,5+MOD(ROW()-2,COUNTA('Form Responses 1'!$1:$1)-4),,TRUE,"Form Responses 1")))</f>
        <v>Security [ PONDOK INDAH - Security Functions]</v>
      </c>
      <c r="G159" s="67" t="str">
        <f ca="1">IF(ISBLANK(A159)," ",INDIRECT(ADDRESS(MATCH(A159,'Form Responses 1'!A:A,0),5+MOD(ROW()-2,COUNTA('Form Responses 1'!$1:$1)-4),,TRUE,"Form Responses 1")))</f>
        <v>BAIK</v>
      </c>
      <c r="H159" s="85" t="str">
        <f ca="1" t="shared" si="1"/>
        <v>Security</v>
      </c>
      <c r="I159" s="85" t="str">
        <f ca="1" t="shared" si="141"/>
        <v> PONDOK INDAH - Security Functions</v>
      </c>
      <c r="J159" s="85" t="str">
        <f ca="1" t="shared" si="2"/>
        <v>SECURITY SERVICE</v>
      </c>
      <c r="K159" s="85">
        <f ca="1" t="array" ref="K159">IFERROR(INDEX(MASTER!B:B,MATCH(G159,MASTER!A:A,0))/100," ")</f>
        <v>0.95</v>
      </c>
      <c r="L159" s="67">
        <f ca="1" t="shared" si="3"/>
        <v>5</v>
      </c>
      <c r="M159" s="67" t="str">
        <f ca="1" t="shared" si="4"/>
        <v>2023 - WEEK 05</v>
      </c>
      <c r="N159" s="67" t="str">
        <f ca="1" t="shared" si="5"/>
        <v>2023 - MONTH 01</v>
      </c>
      <c r="O159" s="85">
        <f ca="1" t="shared" ref="O159:P159" si="170">IFERROR(AVERAGEIF(M:M,M159,$K:$K)," ")</f>
        <v>0.933846153846154</v>
      </c>
      <c r="P159" s="85">
        <f ca="1" t="shared" si="170"/>
        <v>0.933846153846154</v>
      </c>
      <c r="Q159" s="67" t="str">
        <f ca="1">IF(ISBLANK(A159)," ",IF(O159&gt;MASTER!$B$3/100,"SB",IF(O159&gt;MASTER!$B$4/100,"B",IF(O159&gt;MASTER!$B$5/100,"C","K"))))</f>
        <v>B</v>
      </c>
      <c r="R159" s="67" t="str">
        <f ca="1">IF(ISBLANK(B159)," ",IF(P159&gt;MASTER!$B$3/100,"SB",IF(P159&gt;MASTER!$B$4/100,"B",IF(P159&gt;MASTER!$B$5/100,"C","K"))))</f>
        <v>B</v>
      </c>
    </row>
    <row r="160" customHeight="1" spans="1:18">
      <c r="A160" s="82">
        <f ca="1">INDIRECT(ADDRESS(2+QUOTIENT(ROW()-2,COUNTA('Form Responses 1'!$1:$1)-4),1,,TRUE,"Form Responses 1"))</f>
        <v>45035.469699375</v>
      </c>
      <c r="B160" s="67" t="str">
        <f ca="1">INDIRECT(ADDRESS(2+QUOTIENT(ROW()-2,COUNTA('Form Responses 1'!$1:$1)-4),2,,TRUE,"Form Responses 1"))</f>
        <v>edy.kyd@gmail.com</v>
      </c>
      <c r="C160" s="67" t="str">
        <f ca="1">INDIRECT(ADDRESS(2+QUOTIENT(ROW()-2,COUNTA('Form Responses 1'!$1:$1)-4),3,,TRUE,"Form Responses 1"))</f>
        <v>Edi Karyadi</v>
      </c>
      <c r="D160" s="83">
        <f ca="1">INDIRECT(ADDRESS(2+QUOTIENT(ROW()-2,COUNTA('Form Responses 1'!$1:$1)-4),4,,TRUE,"Form Responses 1"))</f>
        <v>44957</v>
      </c>
      <c r="E160" s="84">
        <f ca="1" t="shared" si="0"/>
        <v>2</v>
      </c>
      <c r="F160" s="67" t="str">
        <f ca="1">IF(ISBLANK(A160)," ",INDIRECT(ADDRESS(1,5+MOD(ROW()-2,COUNTA('Form Responses 1'!$1:$1)-4),,TRUE,"Form Responses 1")))</f>
        <v>PERMATA HIJAU - Lantai 1 [Ruang tamu Depan]</v>
      </c>
      <c r="G160" s="67" t="str">
        <f ca="1">IF(ISBLANK(A160)," ",INDIRECT(ADDRESS(MATCH(A160,'Form Responses 1'!A:A,0),5+MOD(ROW()-2,COUNTA('Form Responses 1'!$1:$1)-4),,TRUE,"Form Responses 1")))</f>
        <v>BAIK</v>
      </c>
      <c r="H160" s="85" t="str">
        <f ca="1" t="shared" si="1"/>
        <v>PERMATA HIJAU - Lantai 1</v>
      </c>
      <c r="I160" s="85" t="str">
        <f ca="1" t="shared" si="141"/>
        <v>Ruang tamu Depan</v>
      </c>
      <c r="J160" s="85" t="str">
        <f ca="1" t="shared" si="2"/>
        <v>CLEANING SERVICE</v>
      </c>
      <c r="K160" s="85">
        <f ca="1" t="array" ref="K160">IFERROR(INDEX(MASTER!B:B,MATCH(G160,MASTER!A:A,0))/100," ")</f>
        <v>0.95</v>
      </c>
      <c r="L160" s="67">
        <f ca="1" t="shared" si="3"/>
        <v>5</v>
      </c>
      <c r="M160" s="67" t="str">
        <f ca="1" t="shared" si="4"/>
        <v>2023 - WEEK 05</v>
      </c>
      <c r="N160" s="67" t="str">
        <f ca="1" t="shared" si="5"/>
        <v>2023 - MONTH 01</v>
      </c>
      <c r="O160" s="85">
        <f ca="1" t="shared" ref="O160:P160" si="171">IFERROR(AVERAGEIF(M:M,M160,$K:$K)," ")</f>
        <v>0.933846153846154</v>
      </c>
      <c r="P160" s="85">
        <f ca="1" t="shared" si="171"/>
        <v>0.933846153846154</v>
      </c>
      <c r="Q160" s="67" t="str">
        <f ca="1">IF(ISBLANK(A160)," ",IF(O160&gt;MASTER!$B$3/100,"SB",IF(O160&gt;MASTER!$B$4/100,"B",IF(O160&gt;MASTER!$B$5/100,"C","K"))))</f>
        <v>B</v>
      </c>
      <c r="R160" s="67" t="str">
        <f ca="1">IF(ISBLANK(B160)," ",IF(P160&gt;MASTER!$B$3/100,"SB",IF(P160&gt;MASTER!$B$4/100,"B",IF(P160&gt;MASTER!$B$5/100,"C","K"))))</f>
        <v>B</v>
      </c>
    </row>
    <row r="161" customHeight="1" spans="1:18">
      <c r="A161" s="82">
        <f ca="1">INDIRECT(ADDRESS(2+QUOTIENT(ROW()-2,COUNTA('Form Responses 1'!$1:$1)-4),1,,TRUE,"Form Responses 1"))</f>
        <v>45035.469699375</v>
      </c>
      <c r="B161" s="67" t="str">
        <f ca="1">INDIRECT(ADDRESS(2+QUOTIENT(ROW()-2,COUNTA('Form Responses 1'!$1:$1)-4),2,,TRUE,"Form Responses 1"))</f>
        <v>edy.kyd@gmail.com</v>
      </c>
      <c r="C161" s="67" t="str">
        <f ca="1">INDIRECT(ADDRESS(2+QUOTIENT(ROW()-2,COUNTA('Form Responses 1'!$1:$1)-4),3,,TRUE,"Form Responses 1"))</f>
        <v>Edi Karyadi</v>
      </c>
      <c r="D161" s="83">
        <f ca="1">INDIRECT(ADDRESS(2+QUOTIENT(ROW()-2,COUNTA('Form Responses 1'!$1:$1)-4),4,,TRUE,"Form Responses 1"))</f>
        <v>44957</v>
      </c>
      <c r="E161" s="84">
        <f ca="1" t="shared" si="0"/>
        <v>2</v>
      </c>
      <c r="F161" s="67" t="str">
        <f ca="1">IF(ISBLANK(A161)," ",INDIRECT(ADDRESS(1,5+MOD(ROW()-2,COUNTA('Form Responses 1'!$1:$1)-4),,TRUE,"Form Responses 1")))</f>
        <v>PERMATA HIJAU - Lantai 1 [Ruang tidur Utama ]</v>
      </c>
      <c r="G161" s="67" t="str">
        <f ca="1">IF(ISBLANK(A161)," ",INDIRECT(ADDRESS(MATCH(A161,'Form Responses 1'!A:A,0),5+MOD(ROW()-2,COUNTA('Form Responses 1'!$1:$1)-4),,TRUE,"Form Responses 1")))</f>
        <v>BAIK</v>
      </c>
      <c r="H161" s="85" t="str">
        <f ca="1" t="shared" si="1"/>
        <v>PERMATA HIJAU - Lantai 1</v>
      </c>
      <c r="I161" s="85" t="str">
        <f ca="1" t="shared" si="141"/>
        <v>Ruang tidur Utama </v>
      </c>
      <c r="J161" s="85" t="str">
        <f ca="1" t="shared" si="2"/>
        <v>CLEANING SERVICE</v>
      </c>
      <c r="K161" s="85">
        <f ca="1" t="array" ref="K161">IFERROR(INDEX(MASTER!B:B,MATCH(G161,MASTER!A:A,0))/100," ")</f>
        <v>0.95</v>
      </c>
      <c r="L161" s="67">
        <f ca="1" t="shared" si="3"/>
        <v>5</v>
      </c>
      <c r="M161" s="67" t="str">
        <f ca="1" t="shared" si="4"/>
        <v>2023 - WEEK 05</v>
      </c>
      <c r="N161" s="67" t="str">
        <f ca="1" t="shared" si="5"/>
        <v>2023 - MONTH 01</v>
      </c>
      <c r="O161" s="85">
        <f ca="1" t="shared" ref="O161:P161" si="172">IFERROR(AVERAGEIF(M:M,M161,$K:$K)," ")</f>
        <v>0.933846153846154</v>
      </c>
      <c r="P161" s="85">
        <f ca="1" t="shared" si="172"/>
        <v>0.933846153846154</v>
      </c>
      <c r="Q161" s="67" t="str">
        <f ca="1">IF(ISBLANK(A161)," ",IF(O161&gt;MASTER!$B$3/100,"SB",IF(O161&gt;MASTER!$B$4/100,"B",IF(O161&gt;MASTER!$B$5/100,"C","K"))))</f>
        <v>B</v>
      </c>
      <c r="R161" s="67" t="str">
        <f ca="1">IF(ISBLANK(B161)," ",IF(P161&gt;MASTER!$B$3/100,"SB",IF(P161&gt;MASTER!$B$4/100,"B",IF(P161&gt;MASTER!$B$5/100,"C","K"))))</f>
        <v>B</v>
      </c>
    </row>
    <row r="162" customHeight="1" spans="1:18">
      <c r="A162" s="82">
        <f ca="1">INDIRECT(ADDRESS(2+QUOTIENT(ROW()-2,COUNTA('Form Responses 1'!$1:$1)-4),1,,TRUE,"Form Responses 1"))</f>
        <v>45035.469699375</v>
      </c>
      <c r="B162" s="67" t="str">
        <f ca="1">INDIRECT(ADDRESS(2+QUOTIENT(ROW()-2,COUNTA('Form Responses 1'!$1:$1)-4),2,,TRUE,"Form Responses 1"))</f>
        <v>edy.kyd@gmail.com</v>
      </c>
      <c r="C162" s="67" t="str">
        <f ca="1">INDIRECT(ADDRESS(2+QUOTIENT(ROW()-2,COUNTA('Form Responses 1'!$1:$1)-4),3,,TRUE,"Form Responses 1"))</f>
        <v>Edi Karyadi</v>
      </c>
      <c r="D162" s="83">
        <f ca="1">INDIRECT(ADDRESS(2+QUOTIENT(ROW()-2,COUNTA('Form Responses 1'!$1:$1)-4),4,,TRUE,"Form Responses 1"))</f>
        <v>44957</v>
      </c>
      <c r="E162" s="84">
        <f ca="1" t="shared" si="0"/>
        <v>2</v>
      </c>
      <c r="F162" s="67" t="str">
        <f ca="1">IF(ISBLANK(A162)," ",INDIRECT(ADDRESS(1,5+MOD(ROW()-2,COUNTA('Form Responses 1'!$1:$1)-4),,TRUE,"Form Responses 1")))</f>
        <v>PERMATA HIJAU - Lantai 1 [Pantry]</v>
      </c>
      <c r="G162" s="67" t="str">
        <f ca="1">IF(ISBLANK(A162)," ",INDIRECT(ADDRESS(MATCH(A162,'Form Responses 1'!A:A,0),5+MOD(ROW()-2,COUNTA('Form Responses 1'!$1:$1)-4),,TRUE,"Form Responses 1")))</f>
        <v>BAIK</v>
      </c>
      <c r="H162" s="85" t="str">
        <f ca="1" t="shared" si="1"/>
        <v>PERMATA HIJAU - Lantai 1</v>
      </c>
      <c r="I162" s="85" t="str">
        <f ca="1" t="shared" si="141"/>
        <v>Pantry</v>
      </c>
      <c r="J162" s="85" t="str">
        <f ca="1" t="shared" si="2"/>
        <v>CLEANING SERVICE</v>
      </c>
      <c r="K162" s="85">
        <f ca="1" t="array" ref="K162">IFERROR(INDEX(MASTER!B:B,MATCH(G162,MASTER!A:A,0))/100," ")</f>
        <v>0.95</v>
      </c>
      <c r="L162" s="67">
        <f ca="1" t="shared" si="3"/>
        <v>5</v>
      </c>
      <c r="M162" s="67" t="str">
        <f ca="1" t="shared" si="4"/>
        <v>2023 - WEEK 05</v>
      </c>
      <c r="N162" s="67" t="str">
        <f ca="1" t="shared" si="5"/>
        <v>2023 - MONTH 01</v>
      </c>
      <c r="O162" s="85">
        <f ca="1" t="shared" ref="O162:P162" si="173">IFERROR(AVERAGEIF(M:M,M162,$K:$K)," ")</f>
        <v>0.933846153846154</v>
      </c>
      <c r="P162" s="85">
        <f ca="1" t="shared" si="173"/>
        <v>0.933846153846154</v>
      </c>
      <c r="Q162" s="67" t="str">
        <f ca="1">IF(ISBLANK(A162)," ",IF(O162&gt;MASTER!$B$3/100,"SB",IF(O162&gt;MASTER!$B$4/100,"B",IF(O162&gt;MASTER!$B$5/100,"C","K"))))</f>
        <v>B</v>
      </c>
      <c r="R162" s="67" t="str">
        <f ca="1">IF(ISBLANK(B162)," ",IF(P162&gt;MASTER!$B$3/100,"SB",IF(P162&gt;MASTER!$B$4/100,"B",IF(P162&gt;MASTER!$B$5/100,"C","K"))))</f>
        <v>B</v>
      </c>
    </row>
    <row r="163" customHeight="1" spans="1:18">
      <c r="A163" s="82">
        <f ca="1">INDIRECT(ADDRESS(2+QUOTIENT(ROW()-2,COUNTA('Form Responses 1'!$1:$1)-4),1,,TRUE,"Form Responses 1"))</f>
        <v>45035.469699375</v>
      </c>
      <c r="B163" s="67" t="str">
        <f ca="1">INDIRECT(ADDRESS(2+QUOTIENT(ROW()-2,COUNTA('Form Responses 1'!$1:$1)-4),2,,TRUE,"Form Responses 1"))</f>
        <v>edy.kyd@gmail.com</v>
      </c>
      <c r="C163" s="67" t="str">
        <f ca="1">INDIRECT(ADDRESS(2+QUOTIENT(ROW()-2,COUNTA('Form Responses 1'!$1:$1)-4),3,,TRUE,"Form Responses 1"))</f>
        <v>Edi Karyadi</v>
      </c>
      <c r="D163" s="83">
        <f ca="1">INDIRECT(ADDRESS(2+QUOTIENT(ROW()-2,COUNTA('Form Responses 1'!$1:$1)-4),4,,TRUE,"Form Responses 1"))</f>
        <v>44957</v>
      </c>
      <c r="E163" s="84">
        <f ca="1" t="shared" si="0"/>
        <v>2</v>
      </c>
      <c r="F163" s="67" t="str">
        <f ca="1">IF(ISBLANK(A163)," ",INDIRECT(ADDRESS(1,5+MOD(ROW()-2,COUNTA('Form Responses 1'!$1:$1)-4),,TRUE,"Form Responses 1")))</f>
        <v>PERMATA HIJAU - Lantai 1 [Ruang keluarga]</v>
      </c>
      <c r="G163" s="67" t="str">
        <f ca="1">IF(ISBLANK(A163)," ",INDIRECT(ADDRESS(MATCH(A163,'Form Responses 1'!A:A,0),5+MOD(ROW()-2,COUNTA('Form Responses 1'!$1:$1)-4),,TRUE,"Form Responses 1")))</f>
        <v>BAIK</v>
      </c>
      <c r="H163" s="85" t="str">
        <f ca="1" t="shared" si="1"/>
        <v>PERMATA HIJAU - Lantai 1</v>
      </c>
      <c r="I163" s="85" t="str">
        <f ca="1" t="shared" si="141"/>
        <v>Ruang keluarga</v>
      </c>
      <c r="J163" s="85" t="str">
        <f ca="1" t="shared" si="2"/>
        <v>CLEANING SERVICE</v>
      </c>
      <c r="K163" s="85">
        <f ca="1" t="array" ref="K163">IFERROR(INDEX(MASTER!B:B,MATCH(G163,MASTER!A:A,0))/100," ")</f>
        <v>0.95</v>
      </c>
      <c r="L163" s="67">
        <f ca="1" t="shared" si="3"/>
        <v>5</v>
      </c>
      <c r="M163" s="67" t="str">
        <f ca="1" t="shared" si="4"/>
        <v>2023 - WEEK 05</v>
      </c>
      <c r="N163" s="67" t="str">
        <f ca="1" t="shared" si="5"/>
        <v>2023 - MONTH 01</v>
      </c>
      <c r="O163" s="85">
        <f ca="1" t="shared" ref="O163:P163" si="174">IFERROR(AVERAGEIF(M:M,M163,$K:$K)," ")</f>
        <v>0.933846153846154</v>
      </c>
      <c r="P163" s="85">
        <f ca="1" t="shared" si="174"/>
        <v>0.933846153846154</v>
      </c>
      <c r="Q163" s="67" t="str">
        <f ca="1">IF(ISBLANK(A163)," ",IF(O163&gt;MASTER!$B$3/100,"SB",IF(O163&gt;MASTER!$B$4/100,"B",IF(O163&gt;MASTER!$B$5/100,"C","K"))))</f>
        <v>B</v>
      </c>
      <c r="R163" s="67" t="str">
        <f ca="1">IF(ISBLANK(B163)," ",IF(P163&gt;MASTER!$B$3/100,"SB",IF(P163&gt;MASTER!$B$4/100,"B",IF(P163&gt;MASTER!$B$5/100,"C","K"))))</f>
        <v>B</v>
      </c>
    </row>
    <row r="164" customHeight="1" spans="1:18">
      <c r="A164" s="82">
        <f ca="1">INDIRECT(ADDRESS(2+QUOTIENT(ROW()-2,COUNTA('Form Responses 1'!$1:$1)-4),1,,TRUE,"Form Responses 1"))</f>
        <v>45035.469699375</v>
      </c>
      <c r="B164" s="67" t="str">
        <f ca="1">INDIRECT(ADDRESS(2+QUOTIENT(ROW()-2,COUNTA('Form Responses 1'!$1:$1)-4),2,,TRUE,"Form Responses 1"))</f>
        <v>edy.kyd@gmail.com</v>
      </c>
      <c r="C164" s="67" t="str">
        <f ca="1">INDIRECT(ADDRESS(2+QUOTIENT(ROW()-2,COUNTA('Form Responses 1'!$1:$1)-4),3,,TRUE,"Form Responses 1"))</f>
        <v>Edi Karyadi</v>
      </c>
      <c r="D164" s="83">
        <f ca="1">INDIRECT(ADDRESS(2+QUOTIENT(ROW()-2,COUNTA('Form Responses 1'!$1:$1)-4),4,,TRUE,"Form Responses 1"))</f>
        <v>44957</v>
      </c>
      <c r="E164" s="84">
        <f ca="1" t="shared" si="0"/>
        <v>2</v>
      </c>
      <c r="F164" s="67" t="str">
        <f ca="1">IF(ISBLANK(A164)," ",INDIRECT(ADDRESS(1,5+MOD(ROW()-2,COUNTA('Form Responses 1'!$1:$1)-4),,TRUE,"Form Responses 1")))</f>
        <v>PERMATA HIJAU - Lantai 1 [Ruang tidur anak 1]</v>
      </c>
      <c r="G164" s="67" t="str">
        <f ca="1">IF(ISBLANK(A164)," ",INDIRECT(ADDRESS(MATCH(A164,'Form Responses 1'!A:A,0),5+MOD(ROW()-2,COUNTA('Form Responses 1'!$1:$1)-4),,TRUE,"Form Responses 1")))</f>
        <v>BAIK</v>
      </c>
      <c r="H164" s="85" t="str">
        <f ca="1" t="shared" si="1"/>
        <v>PERMATA HIJAU - Lantai 1</v>
      </c>
      <c r="I164" s="85" t="str">
        <f ca="1" t="shared" si="141"/>
        <v>Ruang tidur anak 1</v>
      </c>
      <c r="J164" s="85" t="str">
        <f ca="1" t="shared" si="2"/>
        <v>CLEANING SERVICE</v>
      </c>
      <c r="K164" s="85">
        <f ca="1" t="array" ref="K164">IFERROR(INDEX(MASTER!B:B,MATCH(G164,MASTER!A:A,0))/100," ")</f>
        <v>0.95</v>
      </c>
      <c r="L164" s="67">
        <f ca="1" t="shared" si="3"/>
        <v>5</v>
      </c>
      <c r="M164" s="67" t="str">
        <f ca="1" t="shared" si="4"/>
        <v>2023 - WEEK 05</v>
      </c>
      <c r="N164" s="67" t="str">
        <f ca="1" t="shared" si="5"/>
        <v>2023 - MONTH 01</v>
      </c>
      <c r="O164" s="85">
        <f ca="1" t="shared" ref="O164:P164" si="175">IFERROR(AVERAGEIF(M:M,M164,$K:$K)," ")</f>
        <v>0.933846153846154</v>
      </c>
      <c r="P164" s="85">
        <f ca="1" t="shared" si="175"/>
        <v>0.933846153846154</v>
      </c>
      <c r="Q164" s="67" t="str">
        <f ca="1">IF(ISBLANK(A164)," ",IF(O164&gt;MASTER!$B$3/100,"SB",IF(O164&gt;MASTER!$B$4/100,"B",IF(O164&gt;MASTER!$B$5/100,"C","K"))))</f>
        <v>B</v>
      </c>
      <c r="R164" s="67" t="str">
        <f ca="1">IF(ISBLANK(B164)," ",IF(P164&gt;MASTER!$B$3/100,"SB",IF(P164&gt;MASTER!$B$4/100,"B",IF(P164&gt;MASTER!$B$5/100,"C","K"))))</f>
        <v>B</v>
      </c>
    </row>
    <row r="165" customHeight="1" spans="1:18">
      <c r="A165" s="82">
        <f ca="1">INDIRECT(ADDRESS(2+QUOTIENT(ROW()-2,COUNTA('Form Responses 1'!$1:$1)-4),1,,TRUE,"Form Responses 1"))</f>
        <v>45035.469699375</v>
      </c>
      <c r="B165" s="67" t="str">
        <f ca="1">INDIRECT(ADDRESS(2+QUOTIENT(ROW()-2,COUNTA('Form Responses 1'!$1:$1)-4),2,,TRUE,"Form Responses 1"))</f>
        <v>edy.kyd@gmail.com</v>
      </c>
      <c r="C165" s="67" t="str">
        <f ca="1">INDIRECT(ADDRESS(2+QUOTIENT(ROW()-2,COUNTA('Form Responses 1'!$1:$1)-4),3,,TRUE,"Form Responses 1"))</f>
        <v>Edi Karyadi</v>
      </c>
      <c r="D165" s="83">
        <f ca="1">INDIRECT(ADDRESS(2+QUOTIENT(ROW()-2,COUNTA('Form Responses 1'!$1:$1)-4),4,,TRUE,"Form Responses 1"))</f>
        <v>44957</v>
      </c>
      <c r="E165" s="84">
        <f ca="1" t="shared" si="0"/>
        <v>2</v>
      </c>
      <c r="F165" s="67" t="str">
        <f ca="1">IF(ISBLANK(A165)," ",INDIRECT(ADDRESS(1,5+MOD(ROW()-2,COUNTA('Form Responses 1'!$1:$1)-4),,TRUE,"Form Responses 1")))</f>
        <v>PERMATA HIJAU - Lantai 1 [Ruang tidur anak 2]</v>
      </c>
      <c r="G165" s="67" t="str">
        <f ca="1">IF(ISBLANK(A165)," ",INDIRECT(ADDRESS(MATCH(A165,'Form Responses 1'!A:A,0),5+MOD(ROW()-2,COUNTA('Form Responses 1'!$1:$1)-4),,TRUE,"Form Responses 1")))</f>
        <v>CUKUP BAIK</v>
      </c>
      <c r="H165" s="85" t="str">
        <f ca="1" t="shared" si="1"/>
        <v>PERMATA HIJAU - Lantai 1</v>
      </c>
      <c r="I165" s="85" t="str">
        <f ca="1" t="shared" si="141"/>
        <v>Ruang tidur anak 2</v>
      </c>
      <c r="J165" s="85" t="str">
        <f ca="1" t="shared" si="2"/>
        <v>CLEANING SERVICE</v>
      </c>
      <c r="K165" s="85">
        <f ca="1" t="array" ref="K165">IFERROR(INDEX(MASTER!B:B,MATCH(G165,MASTER!A:A,0))/100," ")</f>
        <v>0.89</v>
      </c>
      <c r="L165" s="67">
        <f ca="1" t="shared" si="3"/>
        <v>5</v>
      </c>
      <c r="M165" s="67" t="str">
        <f ca="1" t="shared" si="4"/>
        <v>2023 - WEEK 05</v>
      </c>
      <c r="N165" s="67" t="str">
        <f ca="1" t="shared" si="5"/>
        <v>2023 - MONTH 01</v>
      </c>
      <c r="O165" s="85">
        <f ca="1" t="shared" ref="O165:P165" si="176">IFERROR(AVERAGEIF(M:M,M165,$K:$K)," ")</f>
        <v>0.933846153846154</v>
      </c>
      <c r="P165" s="85">
        <f ca="1" t="shared" si="176"/>
        <v>0.933846153846154</v>
      </c>
      <c r="Q165" s="67" t="str">
        <f ca="1">IF(ISBLANK(A165)," ",IF(O165&gt;MASTER!$B$3/100,"SB",IF(O165&gt;MASTER!$B$4/100,"B",IF(O165&gt;MASTER!$B$5/100,"C","K"))))</f>
        <v>B</v>
      </c>
      <c r="R165" s="67" t="str">
        <f ca="1">IF(ISBLANK(B165)," ",IF(P165&gt;MASTER!$B$3/100,"SB",IF(P165&gt;MASTER!$B$4/100,"B",IF(P165&gt;MASTER!$B$5/100,"C","K"))))</f>
        <v>B</v>
      </c>
    </row>
    <row r="166" customHeight="1" spans="1:18">
      <c r="A166" s="82">
        <f ca="1">INDIRECT(ADDRESS(2+QUOTIENT(ROW()-2,COUNTA('Form Responses 1'!$1:$1)-4),1,,TRUE,"Form Responses 1"))</f>
        <v>45035.469699375</v>
      </c>
      <c r="B166" s="67" t="str">
        <f ca="1">INDIRECT(ADDRESS(2+QUOTIENT(ROW()-2,COUNTA('Form Responses 1'!$1:$1)-4),2,,TRUE,"Form Responses 1"))</f>
        <v>edy.kyd@gmail.com</v>
      </c>
      <c r="C166" s="67" t="str">
        <f ca="1">INDIRECT(ADDRESS(2+QUOTIENT(ROW()-2,COUNTA('Form Responses 1'!$1:$1)-4),3,,TRUE,"Form Responses 1"))</f>
        <v>Edi Karyadi</v>
      </c>
      <c r="D166" s="83">
        <f ca="1">INDIRECT(ADDRESS(2+QUOTIENT(ROW()-2,COUNTA('Form Responses 1'!$1:$1)-4),4,,TRUE,"Form Responses 1"))</f>
        <v>44957</v>
      </c>
      <c r="E166" s="84">
        <f ca="1" t="shared" si="0"/>
        <v>2</v>
      </c>
      <c r="F166" s="67" t="str">
        <f ca="1">IF(ISBLANK(A166)," ",INDIRECT(ADDRESS(1,5+MOD(ROW()-2,COUNTA('Form Responses 1'!$1:$1)-4),,TRUE,"Form Responses 1")))</f>
        <v>PERMATA HIJAU - Outdoor Area [Halaman depan]</v>
      </c>
      <c r="G166" s="67" t="str">
        <f ca="1">IF(ISBLANK(A166)," ",INDIRECT(ADDRESS(MATCH(A166,'Form Responses 1'!A:A,0),5+MOD(ROW()-2,COUNTA('Form Responses 1'!$1:$1)-4),,TRUE,"Form Responses 1")))</f>
        <v>BAIK</v>
      </c>
      <c r="H166" s="85" t="str">
        <f ca="1" t="shared" si="1"/>
        <v>PERMATA HIJAU - Outdoor Area</v>
      </c>
      <c r="I166" s="85" t="str">
        <f ca="1" t="shared" si="141"/>
        <v>Halaman depan</v>
      </c>
      <c r="J166" s="85" t="str">
        <f ca="1" t="shared" si="2"/>
        <v>CLEANING SERVICE</v>
      </c>
      <c r="K166" s="85">
        <f ca="1" t="array" ref="K166">IFERROR(INDEX(MASTER!B:B,MATCH(G166,MASTER!A:A,0))/100," ")</f>
        <v>0.95</v>
      </c>
      <c r="L166" s="67">
        <f ca="1" t="shared" si="3"/>
        <v>5</v>
      </c>
      <c r="M166" s="67" t="str">
        <f ca="1" t="shared" si="4"/>
        <v>2023 - WEEK 05</v>
      </c>
      <c r="N166" s="67" t="str">
        <f ca="1" t="shared" si="5"/>
        <v>2023 - MONTH 01</v>
      </c>
      <c r="O166" s="85">
        <f ca="1" t="shared" ref="O166:P166" si="177">IFERROR(AVERAGEIF(M:M,M166,$K:$K)," ")</f>
        <v>0.933846153846154</v>
      </c>
      <c r="P166" s="85">
        <f ca="1" t="shared" si="177"/>
        <v>0.933846153846154</v>
      </c>
      <c r="Q166" s="67" t="str">
        <f ca="1">IF(ISBLANK(A166)," ",IF(O166&gt;MASTER!$B$3/100,"SB",IF(O166&gt;MASTER!$B$4/100,"B",IF(O166&gt;MASTER!$B$5/100,"C","K"))))</f>
        <v>B</v>
      </c>
      <c r="R166" s="67" t="str">
        <f ca="1">IF(ISBLANK(B166)," ",IF(P166&gt;MASTER!$B$3/100,"SB",IF(P166&gt;MASTER!$B$4/100,"B",IF(P166&gt;MASTER!$B$5/100,"C","K"))))</f>
        <v>B</v>
      </c>
    </row>
    <row r="167" customHeight="1" spans="1:18">
      <c r="A167" s="82">
        <f ca="1">INDIRECT(ADDRESS(2+QUOTIENT(ROW()-2,COUNTA('Form Responses 1'!$1:$1)-4),1,,TRUE,"Form Responses 1"))</f>
        <v>45035.469699375</v>
      </c>
      <c r="B167" s="67" t="str">
        <f ca="1">INDIRECT(ADDRESS(2+QUOTIENT(ROW()-2,COUNTA('Form Responses 1'!$1:$1)-4),2,,TRUE,"Form Responses 1"))</f>
        <v>edy.kyd@gmail.com</v>
      </c>
      <c r="C167" s="67" t="str">
        <f ca="1">INDIRECT(ADDRESS(2+QUOTIENT(ROW()-2,COUNTA('Form Responses 1'!$1:$1)-4),3,,TRUE,"Form Responses 1"))</f>
        <v>Edi Karyadi</v>
      </c>
      <c r="D167" s="83">
        <f ca="1">INDIRECT(ADDRESS(2+QUOTIENT(ROW()-2,COUNTA('Form Responses 1'!$1:$1)-4),4,,TRUE,"Form Responses 1"))</f>
        <v>44957</v>
      </c>
      <c r="E167" s="84">
        <f ca="1" t="shared" si="0"/>
        <v>2</v>
      </c>
      <c r="F167" s="67" t="str">
        <f ca="1">IF(ISBLANK(A167)," ",INDIRECT(ADDRESS(1,5+MOD(ROW()-2,COUNTA('Form Responses 1'!$1:$1)-4),,TRUE,"Form Responses 1")))</f>
        <v>PERMATA HIJAU - Outdoor Area [Halaman samping teras]</v>
      </c>
      <c r="G167" s="67" t="str">
        <f ca="1">IF(ISBLANK(A167)," ",INDIRECT(ADDRESS(MATCH(A167,'Form Responses 1'!A:A,0),5+MOD(ROW()-2,COUNTA('Form Responses 1'!$1:$1)-4),,TRUE,"Form Responses 1")))</f>
        <v>BAIK</v>
      </c>
      <c r="H167" s="85" t="str">
        <f ca="1" t="shared" si="1"/>
        <v>PERMATA HIJAU - Outdoor Area</v>
      </c>
      <c r="I167" s="85" t="str">
        <f ca="1" t="shared" si="141"/>
        <v>Halaman samping teras</v>
      </c>
      <c r="J167" s="85" t="str">
        <f ca="1" t="shared" si="2"/>
        <v>CLEANING SERVICE</v>
      </c>
      <c r="K167" s="85">
        <f ca="1" t="array" ref="K167">IFERROR(INDEX(MASTER!B:B,MATCH(G167,MASTER!A:A,0))/100," ")</f>
        <v>0.95</v>
      </c>
      <c r="L167" s="67">
        <f ca="1" t="shared" si="3"/>
        <v>5</v>
      </c>
      <c r="M167" s="67" t="str">
        <f ca="1" t="shared" si="4"/>
        <v>2023 - WEEK 05</v>
      </c>
      <c r="N167" s="67" t="str">
        <f ca="1" t="shared" si="5"/>
        <v>2023 - MONTH 01</v>
      </c>
      <c r="O167" s="85">
        <f ca="1" t="shared" ref="O167:P167" si="178">IFERROR(AVERAGEIF(M:M,M167,$K:$K)," ")</f>
        <v>0.933846153846154</v>
      </c>
      <c r="P167" s="85">
        <f ca="1" t="shared" si="178"/>
        <v>0.933846153846154</v>
      </c>
      <c r="Q167" s="67" t="str">
        <f ca="1">IF(ISBLANK(A167)," ",IF(O167&gt;MASTER!$B$3/100,"SB",IF(O167&gt;MASTER!$B$4/100,"B",IF(O167&gt;MASTER!$B$5/100,"C","K"))))</f>
        <v>B</v>
      </c>
      <c r="R167" s="67" t="str">
        <f ca="1">IF(ISBLANK(B167)," ",IF(P167&gt;MASTER!$B$3/100,"SB",IF(P167&gt;MASTER!$B$4/100,"B",IF(P167&gt;MASTER!$B$5/100,"C","K"))))</f>
        <v>B</v>
      </c>
    </row>
    <row r="168" customHeight="1" spans="1:18">
      <c r="A168" s="82">
        <f ca="1">INDIRECT(ADDRESS(2+QUOTIENT(ROW()-2,COUNTA('Form Responses 1'!$1:$1)-4),1,,TRUE,"Form Responses 1"))</f>
        <v>45035.469699375</v>
      </c>
      <c r="B168" s="67" t="str">
        <f ca="1">INDIRECT(ADDRESS(2+QUOTIENT(ROW()-2,COUNTA('Form Responses 1'!$1:$1)-4),2,,TRUE,"Form Responses 1"))</f>
        <v>edy.kyd@gmail.com</v>
      </c>
      <c r="C168" s="67" t="str">
        <f ca="1">INDIRECT(ADDRESS(2+QUOTIENT(ROW()-2,COUNTA('Form Responses 1'!$1:$1)-4),3,,TRUE,"Form Responses 1"))</f>
        <v>Edi Karyadi</v>
      </c>
      <c r="D168" s="83">
        <f ca="1">INDIRECT(ADDRESS(2+QUOTIENT(ROW()-2,COUNTA('Form Responses 1'!$1:$1)-4),4,,TRUE,"Form Responses 1"))</f>
        <v>44957</v>
      </c>
      <c r="E168" s="84">
        <f ca="1" t="shared" si="0"/>
        <v>2</v>
      </c>
      <c r="F168" s="67" t="str">
        <f ca="1">IF(ISBLANK(A168)," ",INDIRECT(ADDRESS(1,5+MOD(ROW()-2,COUNTA('Form Responses 1'!$1:$1)-4),,TRUE,"Form Responses 1")))</f>
        <v>PERMATA HIJAU - Outdoor Area [Garasi mobil]</v>
      </c>
      <c r="G168" s="67" t="str">
        <f ca="1">IF(ISBLANK(A168)," ",INDIRECT(ADDRESS(MATCH(A168,'Form Responses 1'!A:A,0),5+MOD(ROW()-2,COUNTA('Form Responses 1'!$1:$1)-4),,TRUE,"Form Responses 1")))</f>
        <v>CUKUP BAIK</v>
      </c>
      <c r="H168" s="85" t="str">
        <f ca="1" t="shared" si="1"/>
        <v>PERMATA HIJAU - Outdoor Area</v>
      </c>
      <c r="I168" s="85" t="str">
        <f ca="1" t="shared" si="141"/>
        <v>Garasi mobil</v>
      </c>
      <c r="J168" s="85" t="str">
        <f ca="1" t="shared" si="2"/>
        <v>CLEANING SERVICE</v>
      </c>
      <c r="K168" s="85">
        <f ca="1" t="array" ref="K168">IFERROR(INDEX(MASTER!B:B,MATCH(G168,MASTER!A:A,0))/100," ")</f>
        <v>0.89</v>
      </c>
      <c r="L168" s="67">
        <f ca="1" t="shared" si="3"/>
        <v>5</v>
      </c>
      <c r="M168" s="67" t="str">
        <f ca="1" t="shared" si="4"/>
        <v>2023 - WEEK 05</v>
      </c>
      <c r="N168" s="67" t="str">
        <f ca="1" t="shared" si="5"/>
        <v>2023 - MONTH 01</v>
      </c>
      <c r="O168" s="85">
        <f ca="1" t="shared" ref="O168:P168" si="179">IFERROR(AVERAGEIF(M:M,M168,$K:$K)," ")</f>
        <v>0.933846153846154</v>
      </c>
      <c r="P168" s="85">
        <f ca="1" t="shared" si="179"/>
        <v>0.933846153846154</v>
      </c>
      <c r="Q168" s="67" t="str">
        <f ca="1">IF(ISBLANK(A168)," ",IF(O168&gt;MASTER!$B$3/100,"SB",IF(O168&gt;MASTER!$B$4/100,"B",IF(O168&gt;MASTER!$B$5/100,"C","K"))))</f>
        <v>B</v>
      </c>
      <c r="R168" s="67" t="str">
        <f ca="1">IF(ISBLANK(B168)," ",IF(P168&gt;MASTER!$B$3/100,"SB",IF(P168&gt;MASTER!$B$4/100,"B",IF(P168&gt;MASTER!$B$5/100,"C","K"))))</f>
        <v>B</v>
      </c>
    </row>
    <row r="169" customHeight="1" spans="1:18">
      <c r="A169" s="82">
        <f ca="1">INDIRECT(ADDRESS(2+QUOTIENT(ROW()-2,COUNTA('Form Responses 1'!$1:$1)-4),1,,TRUE,"Form Responses 1"))</f>
        <v>45035.469699375</v>
      </c>
      <c r="B169" s="67" t="str">
        <f ca="1">INDIRECT(ADDRESS(2+QUOTIENT(ROW()-2,COUNTA('Form Responses 1'!$1:$1)-4),2,,TRUE,"Form Responses 1"))</f>
        <v>edy.kyd@gmail.com</v>
      </c>
      <c r="C169" s="67" t="str">
        <f ca="1">INDIRECT(ADDRESS(2+QUOTIENT(ROW()-2,COUNTA('Form Responses 1'!$1:$1)-4),3,,TRUE,"Form Responses 1"))</f>
        <v>Edi Karyadi</v>
      </c>
      <c r="D169" s="83">
        <f ca="1">INDIRECT(ADDRESS(2+QUOTIENT(ROW()-2,COUNTA('Form Responses 1'!$1:$1)-4),4,,TRUE,"Form Responses 1"))</f>
        <v>44957</v>
      </c>
      <c r="E169" s="84">
        <f ca="1" t="shared" si="0"/>
        <v>2</v>
      </c>
      <c r="F169" s="67" t="str">
        <f ca="1">IF(ISBLANK(A169)," ",INDIRECT(ADDRESS(1,5+MOD(ROW()-2,COUNTA('Form Responses 1'!$1:$1)-4),,TRUE,"Form Responses 1")))</f>
        <v>PERMATA HIJAU - Outdoor Area [tempat wudhu]</v>
      </c>
      <c r="G169" s="67" t="str">
        <f ca="1">IF(ISBLANK(A169)," ",INDIRECT(ADDRESS(MATCH(A169,'Form Responses 1'!A:A,0),5+MOD(ROW()-2,COUNTA('Form Responses 1'!$1:$1)-4),,TRUE,"Form Responses 1")))</f>
        <v>CUKUP BAIK</v>
      </c>
      <c r="H169" s="85" t="str">
        <f ca="1" t="shared" si="1"/>
        <v>PERMATA HIJAU - Outdoor Area</v>
      </c>
      <c r="I169" s="85" t="str">
        <f ca="1" t="shared" si="141"/>
        <v>tempat wudhu</v>
      </c>
      <c r="J169" s="85" t="str">
        <f ca="1" t="shared" si="2"/>
        <v>CLEANING SERVICE</v>
      </c>
      <c r="K169" s="85">
        <f ca="1" t="array" ref="K169">IFERROR(INDEX(MASTER!B:B,MATCH(G169,MASTER!A:A,0))/100," ")</f>
        <v>0.89</v>
      </c>
      <c r="L169" s="67">
        <f ca="1" t="shared" si="3"/>
        <v>5</v>
      </c>
      <c r="M169" s="67" t="str">
        <f ca="1" t="shared" si="4"/>
        <v>2023 - WEEK 05</v>
      </c>
      <c r="N169" s="67" t="str">
        <f ca="1" t="shared" si="5"/>
        <v>2023 - MONTH 01</v>
      </c>
      <c r="O169" s="85">
        <f ca="1" t="shared" ref="O169:P169" si="180">IFERROR(AVERAGEIF(M:M,M169,$K:$K)," ")</f>
        <v>0.933846153846154</v>
      </c>
      <c r="P169" s="85">
        <f ca="1" t="shared" si="180"/>
        <v>0.933846153846154</v>
      </c>
      <c r="Q169" s="67" t="str">
        <f ca="1">IF(ISBLANK(A169)," ",IF(O169&gt;MASTER!$B$3/100,"SB",IF(O169&gt;MASTER!$B$4/100,"B",IF(O169&gt;MASTER!$B$5/100,"C","K"))))</f>
        <v>B</v>
      </c>
      <c r="R169" s="67" t="str">
        <f ca="1">IF(ISBLANK(B169)," ",IF(P169&gt;MASTER!$B$3/100,"SB",IF(P169&gt;MASTER!$B$4/100,"B",IF(P169&gt;MASTER!$B$5/100,"C","K"))))</f>
        <v>B</v>
      </c>
    </row>
    <row r="170" customHeight="1" spans="1:18">
      <c r="A170" s="82">
        <f ca="1">INDIRECT(ADDRESS(2+QUOTIENT(ROW()-2,COUNTA('Form Responses 1'!$1:$1)-4),1,,TRUE,"Form Responses 1"))</f>
        <v>45035.469699375</v>
      </c>
      <c r="B170" s="67" t="str">
        <f ca="1">INDIRECT(ADDRESS(2+QUOTIENT(ROW()-2,COUNTA('Form Responses 1'!$1:$1)-4),2,,TRUE,"Form Responses 1"))</f>
        <v>edy.kyd@gmail.com</v>
      </c>
      <c r="C170" s="67" t="str">
        <f ca="1">INDIRECT(ADDRESS(2+QUOTIENT(ROW()-2,COUNTA('Form Responses 1'!$1:$1)-4),3,,TRUE,"Form Responses 1"))</f>
        <v>Edi Karyadi</v>
      </c>
      <c r="D170" s="83">
        <f ca="1">INDIRECT(ADDRESS(2+QUOTIENT(ROW()-2,COUNTA('Form Responses 1'!$1:$1)-4),4,,TRUE,"Form Responses 1"))</f>
        <v>44957</v>
      </c>
      <c r="E170" s="84">
        <f ca="1" t="shared" si="0"/>
        <v>2</v>
      </c>
      <c r="F170" s="67" t="str">
        <f ca="1">IF(ISBLANK(A170)," ",INDIRECT(ADDRESS(1,5+MOD(ROW()-2,COUNTA('Form Responses 1'!$1:$1)-4),,TRUE,"Form Responses 1")))</f>
        <v>PERMATA HIJAU - Outdoor Area [Ruang pembantu]</v>
      </c>
      <c r="G170" s="67" t="str">
        <f ca="1">IF(ISBLANK(A170)," ",INDIRECT(ADDRESS(MATCH(A170,'Form Responses 1'!A:A,0),5+MOD(ROW()-2,COUNTA('Form Responses 1'!$1:$1)-4),,TRUE,"Form Responses 1")))</f>
        <v>CUKUP BAIK</v>
      </c>
      <c r="H170" s="85" t="str">
        <f ca="1" t="shared" si="1"/>
        <v>PERMATA HIJAU - Outdoor Area</v>
      </c>
      <c r="I170" s="85" t="str">
        <f ca="1" t="shared" si="141"/>
        <v>Ruang pembantu</v>
      </c>
      <c r="J170" s="85" t="str">
        <f ca="1" t="shared" si="2"/>
        <v>CLEANING SERVICE</v>
      </c>
      <c r="K170" s="85">
        <f ca="1" t="array" ref="K170">IFERROR(INDEX(MASTER!B:B,MATCH(G170,MASTER!A:A,0))/100," ")</f>
        <v>0.89</v>
      </c>
      <c r="L170" s="67">
        <f ca="1" t="shared" si="3"/>
        <v>5</v>
      </c>
      <c r="M170" s="67" t="str">
        <f ca="1" t="shared" si="4"/>
        <v>2023 - WEEK 05</v>
      </c>
      <c r="N170" s="67" t="str">
        <f ca="1" t="shared" si="5"/>
        <v>2023 - MONTH 01</v>
      </c>
      <c r="O170" s="85">
        <f ca="1" t="shared" ref="O170:P170" si="181">IFERROR(AVERAGEIF(M:M,M170,$K:$K)," ")</f>
        <v>0.933846153846154</v>
      </c>
      <c r="P170" s="85">
        <f ca="1" t="shared" si="181"/>
        <v>0.933846153846154</v>
      </c>
      <c r="Q170" s="67" t="str">
        <f ca="1">IF(ISBLANK(A170)," ",IF(O170&gt;MASTER!$B$3/100,"SB",IF(O170&gt;MASTER!$B$4/100,"B",IF(O170&gt;MASTER!$B$5/100,"C","K"))))</f>
        <v>B</v>
      </c>
      <c r="R170" s="67" t="str">
        <f ca="1">IF(ISBLANK(B170)," ",IF(P170&gt;MASTER!$B$3/100,"SB",IF(P170&gt;MASTER!$B$4/100,"B",IF(P170&gt;MASTER!$B$5/100,"C","K"))))</f>
        <v>B</v>
      </c>
    </row>
    <row r="171" customHeight="1" spans="1:18">
      <c r="A171" s="82">
        <f ca="1">INDIRECT(ADDRESS(2+QUOTIENT(ROW()-2,COUNTA('Form Responses 1'!$1:$1)-4),1,,TRUE,"Form Responses 1"))</f>
        <v>45035.469699375</v>
      </c>
      <c r="B171" s="67" t="str">
        <f ca="1">INDIRECT(ADDRESS(2+QUOTIENT(ROW()-2,COUNTA('Form Responses 1'!$1:$1)-4),2,,TRUE,"Form Responses 1"))</f>
        <v>edy.kyd@gmail.com</v>
      </c>
      <c r="C171" s="67" t="str">
        <f ca="1">INDIRECT(ADDRESS(2+QUOTIENT(ROW()-2,COUNTA('Form Responses 1'!$1:$1)-4),3,,TRUE,"Form Responses 1"))</f>
        <v>Edi Karyadi</v>
      </c>
      <c r="D171" s="83">
        <f ca="1">INDIRECT(ADDRESS(2+QUOTIENT(ROW()-2,COUNTA('Form Responses 1'!$1:$1)-4),4,,TRUE,"Form Responses 1"))</f>
        <v>44957</v>
      </c>
      <c r="E171" s="84">
        <f ca="1" t="shared" si="0"/>
        <v>2</v>
      </c>
      <c r="F171" s="67" t="str">
        <f ca="1">IF(ISBLANK(A171)," ",INDIRECT(ADDRESS(1,5+MOD(ROW()-2,COUNTA('Form Responses 1'!$1:$1)-4),,TRUE,"Form Responses 1")))</f>
        <v>PERMATA HIJAU - Outdoor Area [Gudang]</v>
      </c>
      <c r="G171" s="67" t="str">
        <f ca="1">IF(ISBLANK(A171)," ",INDIRECT(ADDRESS(MATCH(A171,'Form Responses 1'!A:A,0),5+MOD(ROW()-2,COUNTA('Form Responses 1'!$1:$1)-4),,TRUE,"Form Responses 1")))</f>
        <v>CUKUP BAIK</v>
      </c>
      <c r="H171" s="85" t="str">
        <f ca="1" t="shared" si="1"/>
        <v>PERMATA HIJAU - Outdoor Area</v>
      </c>
      <c r="I171" s="85" t="str">
        <f ca="1" t="shared" si="141"/>
        <v>Gudang</v>
      </c>
      <c r="J171" s="85" t="str">
        <f ca="1" t="shared" si="2"/>
        <v>CLEANING SERVICE</v>
      </c>
      <c r="K171" s="85">
        <f ca="1" t="array" ref="K171">IFERROR(INDEX(MASTER!B:B,MATCH(G171,MASTER!A:A,0))/100," ")</f>
        <v>0.89</v>
      </c>
      <c r="L171" s="67">
        <f ca="1" t="shared" si="3"/>
        <v>5</v>
      </c>
      <c r="M171" s="67" t="str">
        <f ca="1" t="shared" si="4"/>
        <v>2023 - WEEK 05</v>
      </c>
      <c r="N171" s="67" t="str">
        <f ca="1" t="shared" si="5"/>
        <v>2023 - MONTH 01</v>
      </c>
      <c r="O171" s="85">
        <f ca="1" t="shared" ref="O171:P171" si="182">IFERROR(AVERAGEIF(M:M,M171,$K:$K)," ")</f>
        <v>0.933846153846154</v>
      </c>
      <c r="P171" s="85">
        <f ca="1" t="shared" si="182"/>
        <v>0.933846153846154</v>
      </c>
      <c r="Q171" s="67" t="str">
        <f ca="1">IF(ISBLANK(A171)," ",IF(O171&gt;MASTER!$B$3/100,"SB",IF(O171&gt;MASTER!$B$4/100,"B",IF(O171&gt;MASTER!$B$5/100,"C","K"))))</f>
        <v>B</v>
      </c>
      <c r="R171" s="67" t="str">
        <f ca="1">IF(ISBLANK(B171)," ",IF(P171&gt;MASTER!$B$3/100,"SB",IF(P171&gt;MASTER!$B$4/100,"B",IF(P171&gt;MASTER!$B$5/100,"C","K"))))</f>
        <v>B</v>
      </c>
    </row>
    <row r="172" customHeight="1" spans="1:18">
      <c r="A172" s="82">
        <f ca="1">INDIRECT(ADDRESS(2+QUOTIENT(ROW()-2,COUNTA('Form Responses 1'!$1:$1)-4),1,,TRUE,"Form Responses 1"))</f>
        <v>45035.469699375</v>
      </c>
      <c r="B172" s="67" t="str">
        <f ca="1">INDIRECT(ADDRESS(2+QUOTIENT(ROW()-2,COUNTA('Form Responses 1'!$1:$1)-4),2,,TRUE,"Form Responses 1"))</f>
        <v>edy.kyd@gmail.com</v>
      </c>
      <c r="C172" s="67" t="str">
        <f ca="1">INDIRECT(ADDRESS(2+QUOTIENT(ROW()-2,COUNTA('Form Responses 1'!$1:$1)-4),3,,TRUE,"Form Responses 1"))</f>
        <v>Edi Karyadi</v>
      </c>
      <c r="D172" s="83">
        <f ca="1">INDIRECT(ADDRESS(2+QUOTIENT(ROW()-2,COUNTA('Form Responses 1'!$1:$1)-4),4,,TRUE,"Form Responses 1"))</f>
        <v>44957</v>
      </c>
      <c r="E172" s="84">
        <f ca="1" t="shared" si="0"/>
        <v>2</v>
      </c>
      <c r="F172" s="67" t="str">
        <f ca="1">IF(ISBLANK(A172)," ",INDIRECT(ADDRESS(1,5+MOD(ROW()-2,COUNTA('Form Responses 1'!$1:$1)-4),,TRUE,"Form Responses 1")))</f>
        <v>PONDOK INDAH - Lantai 1 [Ruang tamu Depan]</v>
      </c>
      <c r="G172" s="67" t="str">
        <f ca="1">IF(ISBLANK(A172)," ",INDIRECT(ADDRESS(MATCH(A172,'Form Responses 1'!A:A,0),5+MOD(ROW()-2,COUNTA('Form Responses 1'!$1:$1)-4),,TRUE,"Form Responses 1")))</f>
        <v>BAIK</v>
      </c>
      <c r="H172" s="85" t="str">
        <f ca="1" t="shared" si="1"/>
        <v>PONDOK INDAH - Lantai 1</v>
      </c>
      <c r="I172" s="85" t="str">
        <f ca="1" t="shared" si="141"/>
        <v>Ruang tamu Depan</v>
      </c>
      <c r="J172" s="85" t="str">
        <f ca="1" t="shared" si="2"/>
        <v>CLEANING SERVICE</v>
      </c>
      <c r="K172" s="85">
        <f ca="1" t="array" ref="K172">IFERROR(INDEX(MASTER!B:B,MATCH(G172,MASTER!A:A,0))/100," ")</f>
        <v>0.95</v>
      </c>
      <c r="L172" s="67">
        <f ca="1" t="shared" si="3"/>
        <v>5</v>
      </c>
      <c r="M172" s="67" t="str">
        <f ca="1" t="shared" si="4"/>
        <v>2023 - WEEK 05</v>
      </c>
      <c r="N172" s="67" t="str">
        <f ca="1" t="shared" si="5"/>
        <v>2023 - MONTH 01</v>
      </c>
      <c r="O172" s="85">
        <f ca="1" t="shared" ref="O172:P172" si="183">IFERROR(AVERAGEIF(M:M,M172,$K:$K)," ")</f>
        <v>0.933846153846154</v>
      </c>
      <c r="P172" s="85">
        <f ca="1" t="shared" si="183"/>
        <v>0.933846153846154</v>
      </c>
      <c r="Q172" s="67" t="str">
        <f ca="1">IF(ISBLANK(A172)," ",IF(O172&gt;MASTER!$B$3/100,"SB",IF(O172&gt;MASTER!$B$4/100,"B",IF(O172&gt;MASTER!$B$5/100,"C","K"))))</f>
        <v>B</v>
      </c>
      <c r="R172" s="67" t="str">
        <f ca="1">IF(ISBLANK(B172)," ",IF(P172&gt;MASTER!$B$3/100,"SB",IF(P172&gt;MASTER!$B$4/100,"B",IF(P172&gt;MASTER!$B$5/100,"C","K"))))</f>
        <v>B</v>
      </c>
    </row>
    <row r="173" customHeight="1" spans="1:18">
      <c r="A173" s="82">
        <f ca="1">INDIRECT(ADDRESS(2+QUOTIENT(ROW()-2,COUNTA('Form Responses 1'!$1:$1)-4),1,,TRUE,"Form Responses 1"))</f>
        <v>45035.469699375</v>
      </c>
      <c r="B173" s="67" t="str">
        <f ca="1">INDIRECT(ADDRESS(2+QUOTIENT(ROW()-2,COUNTA('Form Responses 1'!$1:$1)-4),2,,TRUE,"Form Responses 1"))</f>
        <v>edy.kyd@gmail.com</v>
      </c>
      <c r="C173" s="67" t="str">
        <f ca="1">INDIRECT(ADDRESS(2+QUOTIENT(ROW()-2,COUNTA('Form Responses 1'!$1:$1)-4),3,,TRUE,"Form Responses 1"))</f>
        <v>Edi Karyadi</v>
      </c>
      <c r="D173" s="83">
        <f ca="1">INDIRECT(ADDRESS(2+QUOTIENT(ROW()-2,COUNTA('Form Responses 1'!$1:$1)-4),4,,TRUE,"Form Responses 1"))</f>
        <v>44957</v>
      </c>
      <c r="E173" s="84">
        <f ca="1" t="shared" si="0"/>
        <v>2</v>
      </c>
      <c r="F173" s="67" t="str">
        <f ca="1">IF(ISBLANK(A173)," ",INDIRECT(ADDRESS(1,5+MOD(ROW()-2,COUNTA('Form Responses 1'!$1:$1)-4),,TRUE,"Form Responses 1")))</f>
        <v>PONDOK INDAH - Lantai 1 [Ruang tidur Utama ]</v>
      </c>
      <c r="G173" s="67" t="str">
        <f ca="1">IF(ISBLANK(A173)," ",INDIRECT(ADDRESS(MATCH(A173,'Form Responses 1'!A:A,0),5+MOD(ROW()-2,COUNTA('Form Responses 1'!$1:$1)-4),,TRUE,"Form Responses 1")))</f>
        <v>BAIK</v>
      </c>
      <c r="H173" s="85" t="str">
        <f ca="1" t="shared" si="1"/>
        <v>PONDOK INDAH - Lantai 1</v>
      </c>
      <c r="I173" s="85" t="str">
        <f ca="1" t="shared" si="141"/>
        <v>Ruang tidur Utama </v>
      </c>
      <c r="J173" s="85" t="str">
        <f ca="1" t="shared" si="2"/>
        <v>CLEANING SERVICE</v>
      </c>
      <c r="K173" s="85">
        <f ca="1" t="array" ref="K173">IFERROR(INDEX(MASTER!B:B,MATCH(G173,MASTER!A:A,0))/100," ")</f>
        <v>0.95</v>
      </c>
      <c r="L173" s="67">
        <f ca="1" t="shared" si="3"/>
        <v>5</v>
      </c>
      <c r="M173" s="67" t="str">
        <f ca="1" t="shared" si="4"/>
        <v>2023 - WEEK 05</v>
      </c>
      <c r="N173" s="67" t="str">
        <f ca="1" t="shared" si="5"/>
        <v>2023 - MONTH 01</v>
      </c>
      <c r="O173" s="85">
        <f ca="1" t="shared" ref="O173:P173" si="184">IFERROR(AVERAGEIF(M:M,M173,$K:$K)," ")</f>
        <v>0.933846153846154</v>
      </c>
      <c r="P173" s="85">
        <f ca="1" t="shared" si="184"/>
        <v>0.933846153846154</v>
      </c>
      <c r="Q173" s="67" t="str">
        <f ca="1">IF(ISBLANK(A173)," ",IF(O173&gt;MASTER!$B$3/100,"SB",IF(O173&gt;MASTER!$B$4/100,"B",IF(O173&gt;MASTER!$B$5/100,"C","K"))))</f>
        <v>B</v>
      </c>
      <c r="R173" s="67" t="str">
        <f ca="1">IF(ISBLANK(B173)," ",IF(P173&gt;MASTER!$B$3/100,"SB",IF(P173&gt;MASTER!$B$4/100,"B",IF(P173&gt;MASTER!$B$5/100,"C","K"))))</f>
        <v>B</v>
      </c>
    </row>
    <row r="174" customHeight="1" spans="1:18">
      <c r="A174" s="82">
        <f ca="1">INDIRECT(ADDRESS(2+QUOTIENT(ROW()-2,COUNTA('Form Responses 1'!$1:$1)-4),1,,TRUE,"Form Responses 1"))</f>
        <v>45035.469699375</v>
      </c>
      <c r="B174" s="67" t="str">
        <f ca="1">INDIRECT(ADDRESS(2+QUOTIENT(ROW()-2,COUNTA('Form Responses 1'!$1:$1)-4),2,,TRUE,"Form Responses 1"))</f>
        <v>edy.kyd@gmail.com</v>
      </c>
      <c r="C174" s="67" t="str">
        <f ca="1">INDIRECT(ADDRESS(2+QUOTIENT(ROW()-2,COUNTA('Form Responses 1'!$1:$1)-4),3,,TRUE,"Form Responses 1"))</f>
        <v>Edi Karyadi</v>
      </c>
      <c r="D174" s="83">
        <f ca="1">INDIRECT(ADDRESS(2+QUOTIENT(ROW()-2,COUNTA('Form Responses 1'!$1:$1)-4),4,,TRUE,"Form Responses 1"))</f>
        <v>44957</v>
      </c>
      <c r="E174" s="84">
        <f ca="1" t="shared" si="0"/>
        <v>2</v>
      </c>
      <c r="F174" s="67" t="str">
        <f ca="1">IF(ISBLANK(A174)," ",INDIRECT(ADDRESS(1,5+MOD(ROW()-2,COUNTA('Form Responses 1'!$1:$1)-4),,TRUE,"Form Responses 1")))</f>
        <v>PONDOK INDAH - Lantai 1 [Pantry]</v>
      </c>
      <c r="G174" s="67" t="str">
        <f ca="1">IF(ISBLANK(A174)," ",INDIRECT(ADDRESS(MATCH(A174,'Form Responses 1'!A:A,0),5+MOD(ROW()-2,COUNTA('Form Responses 1'!$1:$1)-4),,TRUE,"Form Responses 1")))</f>
        <v>BAIK</v>
      </c>
      <c r="H174" s="85" t="str">
        <f ca="1" t="shared" si="1"/>
        <v>PONDOK INDAH - Lantai 1</v>
      </c>
      <c r="I174" s="85" t="str">
        <f ca="1" t="shared" si="141"/>
        <v>Pantry</v>
      </c>
      <c r="J174" s="85" t="str">
        <f ca="1" t="shared" si="2"/>
        <v>CLEANING SERVICE</v>
      </c>
      <c r="K174" s="85">
        <f ca="1" t="array" ref="K174">IFERROR(INDEX(MASTER!B:B,MATCH(G174,MASTER!A:A,0))/100," ")</f>
        <v>0.95</v>
      </c>
      <c r="L174" s="67">
        <f ca="1" t="shared" si="3"/>
        <v>5</v>
      </c>
      <c r="M174" s="67" t="str">
        <f ca="1" t="shared" si="4"/>
        <v>2023 - WEEK 05</v>
      </c>
      <c r="N174" s="67" t="str">
        <f ca="1" t="shared" si="5"/>
        <v>2023 - MONTH 01</v>
      </c>
      <c r="O174" s="85">
        <f ca="1" t="shared" ref="O174:P174" si="185">IFERROR(AVERAGEIF(M:M,M174,$K:$K)," ")</f>
        <v>0.933846153846154</v>
      </c>
      <c r="P174" s="85">
        <f ca="1" t="shared" si="185"/>
        <v>0.933846153846154</v>
      </c>
      <c r="Q174" s="67" t="str">
        <f ca="1">IF(ISBLANK(A174)," ",IF(O174&gt;MASTER!$B$3/100,"SB",IF(O174&gt;MASTER!$B$4/100,"B",IF(O174&gt;MASTER!$B$5/100,"C","K"))))</f>
        <v>B</v>
      </c>
      <c r="R174" s="67" t="str">
        <f ca="1">IF(ISBLANK(B174)," ",IF(P174&gt;MASTER!$B$3/100,"SB",IF(P174&gt;MASTER!$B$4/100,"B",IF(P174&gt;MASTER!$B$5/100,"C","K"))))</f>
        <v>B</v>
      </c>
    </row>
    <row r="175" customHeight="1" spans="1:18">
      <c r="A175" s="82">
        <f ca="1">INDIRECT(ADDRESS(2+QUOTIENT(ROW()-2,COUNTA('Form Responses 1'!$1:$1)-4),1,,TRUE,"Form Responses 1"))</f>
        <v>45035.469699375</v>
      </c>
      <c r="B175" s="67" t="str">
        <f ca="1">INDIRECT(ADDRESS(2+QUOTIENT(ROW()-2,COUNTA('Form Responses 1'!$1:$1)-4),2,,TRUE,"Form Responses 1"))</f>
        <v>edy.kyd@gmail.com</v>
      </c>
      <c r="C175" s="67" t="str">
        <f ca="1">INDIRECT(ADDRESS(2+QUOTIENT(ROW()-2,COUNTA('Form Responses 1'!$1:$1)-4),3,,TRUE,"Form Responses 1"))</f>
        <v>Edi Karyadi</v>
      </c>
      <c r="D175" s="83">
        <f ca="1">INDIRECT(ADDRESS(2+QUOTIENT(ROW()-2,COUNTA('Form Responses 1'!$1:$1)-4),4,,TRUE,"Form Responses 1"))</f>
        <v>44957</v>
      </c>
      <c r="E175" s="84">
        <f ca="1" t="shared" si="0"/>
        <v>2</v>
      </c>
      <c r="F175" s="67" t="str">
        <f ca="1">IF(ISBLANK(A175)," ",INDIRECT(ADDRESS(1,5+MOD(ROW()-2,COUNTA('Form Responses 1'!$1:$1)-4),,TRUE,"Form Responses 1")))</f>
        <v>PONDOK INDAH - Lantai 1 [Ruang keluarga]</v>
      </c>
      <c r="G175" s="67" t="str">
        <f ca="1">IF(ISBLANK(A175)," ",INDIRECT(ADDRESS(MATCH(A175,'Form Responses 1'!A:A,0),5+MOD(ROW()-2,COUNTA('Form Responses 1'!$1:$1)-4),,TRUE,"Form Responses 1")))</f>
        <v>BAIK</v>
      </c>
      <c r="H175" s="85" t="str">
        <f ca="1" t="shared" si="1"/>
        <v>PONDOK INDAH - Lantai 1</v>
      </c>
      <c r="I175" s="85" t="str">
        <f ca="1" t="shared" si="141"/>
        <v>Ruang keluarga</v>
      </c>
      <c r="J175" s="85" t="str">
        <f ca="1" t="shared" si="2"/>
        <v>CLEANING SERVICE</v>
      </c>
      <c r="K175" s="85">
        <f ca="1" t="array" ref="K175">IFERROR(INDEX(MASTER!B:B,MATCH(G175,MASTER!A:A,0))/100," ")</f>
        <v>0.95</v>
      </c>
      <c r="L175" s="67">
        <f ca="1" t="shared" si="3"/>
        <v>5</v>
      </c>
      <c r="M175" s="67" t="str">
        <f ca="1" t="shared" si="4"/>
        <v>2023 - WEEK 05</v>
      </c>
      <c r="N175" s="67" t="str">
        <f ca="1" t="shared" si="5"/>
        <v>2023 - MONTH 01</v>
      </c>
      <c r="O175" s="85">
        <f ca="1" t="shared" ref="O175:P175" si="186">IFERROR(AVERAGEIF(M:M,M175,$K:$K)," ")</f>
        <v>0.933846153846154</v>
      </c>
      <c r="P175" s="85">
        <f ca="1" t="shared" si="186"/>
        <v>0.933846153846154</v>
      </c>
      <c r="Q175" s="67" t="str">
        <f ca="1">IF(ISBLANK(A175)," ",IF(O175&gt;MASTER!$B$3/100,"SB",IF(O175&gt;MASTER!$B$4/100,"B",IF(O175&gt;MASTER!$B$5/100,"C","K"))))</f>
        <v>B</v>
      </c>
      <c r="R175" s="67" t="str">
        <f ca="1">IF(ISBLANK(B175)," ",IF(P175&gt;MASTER!$B$3/100,"SB",IF(P175&gt;MASTER!$B$4/100,"B",IF(P175&gt;MASTER!$B$5/100,"C","K"))))</f>
        <v>B</v>
      </c>
    </row>
    <row r="176" customHeight="1" spans="1:18">
      <c r="A176" s="82">
        <f ca="1">INDIRECT(ADDRESS(2+QUOTIENT(ROW()-2,COUNTA('Form Responses 1'!$1:$1)-4),1,,TRUE,"Form Responses 1"))</f>
        <v>45035.469699375</v>
      </c>
      <c r="B176" s="67" t="str">
        <f ca="1">INDIRECT(ADDRESS(2+QUOTIENT(ROW()-2,COUNTA('Form Responses 1'!$1:$1)-4),2,,TRUE,"Form Responses 1"))</f>
        <v>edy.kyd@gmail.com</v>
      </c>
      <c r="C176" s="67" t="str">
        <f ca="1">INDIRECT(ADDRESS(2+QUOTIENT(ROW()-2,COUNTA('Form Responses 1'!$1:$1)-4),3,,TRUE,"Form Responses 1"))</f>
        <v>Edi Karyadi</v>
      </c>
      <c r="D176" s="83">
        <f ca="1">INDIRECT(ADDRESS(2+QUOTIENT(ROW()-2,COUNTA('Form Responses 1'!$1:$1)-4),4,,TRUE,"Form Responses 1"))</f>
        <v>44957</v>
      </c>
      <c r="E176" s="84">
        <f ca="1" t="shared" si="0"/>
        <v>2</v>
      </c>
      <c r="F176" s="67" t="str">
        <f ca="1">IF(ISBLANK(A176)," ",INDIRECT(ADDRESS(1,5+MOD(ROW()-2,COUNTA('Form Responses 1'!$1:$1)-4),,TRUE,"Form Responses 1")))</f>
        <v>PONDOK INDAH - Lantai 1 [Ruang tidur anak 1]</v>
      </c>
      <c r="G176" s="67" t="str">
        <f ca="1">IF(ISBLANK(A176)," ",INDIRECT(ADDRESS(MATCH(A176,'Form Responses 1'!A:A,0),5+MOD(ROW()-2,COUNTA('Form Responses 1'!$1:$1)-4),,TRUE,"Form Responses 1")))</f>
        <v>CUKUP BAIK</v>
      </c>
      <c r="H176" s="85" t="str">
        <f ca="1" t="shared" si="1"/>
        <v>PONDOK INDAH - Lantai 1</v>
      </c>
      <c r="I176" s="85" t="str">
        <f ca="1" t="shared" si="141"/>
        <v>Ruang tidur anak 1</v>
      </c>
      <c r="J176" s="85" t="str">
        <f ca="1" t="shared" si="2"/>
        <v>CLEANING SERVICE</v>
      </c>
      <c r="K176" s="85">
        <f ca="1" t="array" ref="K176">IFERROR(INDEX(MASTER!B:B,MATCH(G176,MASTER!A:A,0))/100," ")</f>
        <v>0.89</v>
      </c>
      <c r="L176" s="67">
        <f ca="1" t="shared" si="3"/>
        <v>5</v>
      </c>
      <c r="M176" s="67" t="str">
        <f ca="1" t="shared" si="4"/>
        <v>2023 - WEEK 05</v>
      </c>
      <c r="N176" s="67" t="str">
        <f ca="1" t="shared" si="5"/>
        <v>2023 - MONTH 01</v>
      </c>
      <c r="O176" s="85">
        <f ca="1" t="shared" ref="O176:P176" si="187">IFERROR(AVERAGEIF(M:M,M176,$K:$K)," ")</f>
        <v>0.933846153846154</v>
      </c>
      <c r="P176" s="85">
        <f ca="1" t="shared" si="187"/>
        <v>0.933846153846154</v>
      </c>
      <c r="Q176" s="67" t="str">
        <f ca="1">IF(ISBLANK(A176)," ",IF(O176&gt;MASTER!$B$3/100,"SB",IF(O176&gt;MASTER!$B$4/100,"B",IF(O176&gt;MASTER!$B$5/100,"C","K"))))</f>
        <v>B</v>
      </c>
      <c r="R176" s="67" t="str">
        <f ca="1">IF(ISBLANK(B176)," ",IF(P176&gt;MASTER!$B$3/100,"SB",IF(P176&gt;MASTER!$B$4/100,"B",IF(P176&gt;MASTER!$B$5/100,"C","K"))))</f>
        <v>B</v>
      </c>
    </row>
    <row r="177" customHeight="1" spans="1:18">
      <c r="A177" s="82">
        <f ca="1">INDIRECT(ADDRESS(2+QUOTIENT(ROW()-2,COUNTA('Form Responses 1'!$1:$1)-4),1,,TRUE,"Form Responses 1"))</f>
        <v>45035.469699375</v>
      </c>
      <c r="B177" s="67" t="str">
        <f ca="1">INDIRECT(ADDRESS(2+QUOTIENT(ROW()-2,COUNTA('Form Responses 1'!$1:$1)-4),2,,TRUE,"Form Responses 1"))</f>
        <v>edy.kyd@gmail.com</v>
      </c>
      <c r="C177" s="67" t="str">
        <f ca="1">INDIRECT(ADDRESS(2+QUOTIENT(ROW()-2,COUNTA('Form Responses 1'!$1:$1)-4),3,,TRUE,"Form Responses 1"))</f>
        <v>Edi Karyadi</v>
      </c>
      <c r="D177" s="83">
        <f ca="1">INDIRECT(ADDRESS(2+QUOTIENT(ROW()-2,COUNTA('Form Responses 1'!$1:$1)-4),4,,TRUE,"Form Responses 1"))</f>
        <v>44957</v>
      </c>
      <c r="E177" s="84">
        <f ca="1" t="shared" si="0"/>
        <v>2</v>
      </c>
      <c r="F177" s="67" t="str">
        <f ca="1">IF(ISBLANK(A177)," ",INDIRECT(ADDRESS(1,5+MOD(ROW()-2,COUNTA('Form Responses 1'!$1:$1)-4),,TRUE,"Form Responses 1")))</f>
        <v>PONDOK INDAH - Lantai 1 [Ruang tidur anak 2]</v>
      </c>
      <c r="G177" s="67" t="str">
        <f ca="1">IF(ISBLANK(A177)," ",INDIRECT(ADDRESS(MATCH(A177,'Form Responses 1'!A:A,0),5+MOD(ROW()-2,COUNTA('Form Responses 1'!$1:$1)-4),,TRUE,"Form Responses 1")))</f>
        <v>CUKUP BAIK</v>
      </c>
      <c r="H177" s="85" t="str">
        <f ca="1" t="shared" si="1"/>
        <v>PONDOK INDAH - Lantai 1</v>
      </c>
      <c r="I177" s="85" t="str">
        <f ca="1" t="shared" si="141"/>
        <v>Ruang tidur anak 2</v>
      </c>
      <c r="J177" s="85" t="str">
        <f ca="1" t="shared" si="2"/>
        <v>CLEANING SERVICE</v>
      </c>
      <c r="K177" s="85">
        <f ca="1" t="array" ref="K177">IFERROR(INDEX(MASTER!B:B,MATCH(G177,MASTER!A:A,0))/100," ")</f>
        <v>0.89</v>
      </c>
      <c r="L177" s="67">
        <f ca="1" t="shared" si="3"/>
        <v>5</v>
      </c>
      <c r="M177" s="67" t="str">
        <f ca="1" t="shared" si="4"/>
        <v>2023 - WEEK 05</v>
      </c>
      <c r="N177" s="67" t="str">
        <f ca="1" t="shared" si="5"/>
        <v>2023 - MONTH 01</v>
      </c>
      <c r="O177" s="85">
        <f ca="1" t="shared" ref="O177:P177" si="188">IFERROR(AVERAGEIF(M:M,M177,$K:$K)," ")</f>
        <v>0.933846153846154</v>
      </c>
      <c r="P177" s="85">
        <f ca="1" t="shared" si="188"/>
        <v>0.933846153846154</v>
      </c>
      <c r="Q177" s="67" t="str">
        <f ca="1">IF(ISBLANK(A177)," ",IF(O177&gt;MASTER!$B$3/100,"SB",IF(O177&gt;MASTER!$B$4/100,"B",IF(O177&gt;MASTER!$B$5/100,"C","K"))))</f>
        <v>B</v>
      </c>
      <c r="R177" s="67" t="str">
        <f ca="1">IF(ISBLANK(B177)," ",IF(P177&gt;MASTER!$B$3/100,"SB",IF(P177&gt;MASTER!$B$4/100,"B",IF(P177&gt;MASTER!$B$5/100,"C","K"))))</f>
        <v>B</v>
      </c>
    </row>
    <row r="178" customHeight="1" spans="1:18">
      <c r="A178" s="82">
        <f ca="1">INDIRECT(ADDRESS(2+QUOTIENT(ROW()-2,COUNTA('Form Responses 1'!$1:$1)-4),1,,TRUE,"Form Responses 1"))</f>
        <v>45035.469699375</v>
      </c>
      <c r="B178" s="67" t="str">
        <f ca="1">INDIRECT(ADDRESS(2+QUOTIENT(ROW()-2,COUNTA('Form Responses 1'!$1:$1)-4),2,,TRUE,"Form Responses 1"))</f>
        <v>edy.kyd@gmail.com</v>
      </c>
      <c r="C178" s="67" t="str">
        <f ca="1">INDIRECT(ADDRESS(2+QUOTIENT(ROW()-2,COUNTA('Form Responses 1'!$1:$1)-4),3,,TRUE,"Form Responses 1"))</f>
        <v>Edi Karyadi</v>
      </c>
      <c r="D178" s="83">
        <f ca="1">INDIRECT(ADDRESS(2+QUOTIENT(ROW()-2,COUNTA('Form Responses 1'!$1:$1)-4),4,,TRUE,"Form Responses 1"))</f>
        <v>44957</v>
      </c>
      <c r="E178" s="84">
        <f ca="1" t="shared" si="0"/>
        <v>2</v>
      </c>
      <c r="F178" s="67" t="str">
        <f ca="1">IF(ISBLANK(A178)," ",INDIRECT(ADDRESS(1,5+MOD(ROW()-2,COUNTA('Form Responses 1'!$1:$1)-4),,TRUE,"Form Responses 1")))</f>
        <v>PONDOK INDAH - Outdoor Area [Halaman depan]</v>
      </c>
      <c r="G178" s="67" t="str">
        <f ca="1">IF(ISBLANK(A178)," ",INDIRECT(ADDRESS(MATCH(A178,'Form Responses 1'!A:A,0),5+MOD(ROW()-2,COUNTA('Form Responses 1'!$1:$1)-4),,TRUE,"Form Responses 1")))</f>
        <v>BAIK</v>
      </c>
      <c r="H178" s="85" t="str">
        <f ca="1" t="shared" si="1"/>
        <v>PONDOK INDAH - Outdoor Area</v>
      </c>
      <c r="I178" s="85" t="str">
        <f ca="1" t="shared" si="141"/>
        <v>Halaman depan</v>
      </c>
      <c r="J178" s="85" t="str">
        <f ca="1" t="shared" si="2"/>
        <v>CLEANING SERVICE</v>
      </c>
      <c r="K178" s="85">
        <f ca="1" t="array" ref="K178">IFERROR(INDEX(MASTER!B:B,MATCH(G178,MASTER!A:A,0))/100," ")</f>
        <v>0.95</v>
      </c>
      <c r="L178" s="67">
        <f ca="1" t="shared" si="3"/>
        <v>5</v>
      </c>
      <c r="M178" s="67" t="str">
        <f ca="1" t="shared" si="4"/>
        <v>2023 - WEEK 05</v>
      </c>
      <c r="N178" s="67" t="str">
        <f ca="1" t="shared" si="5"/>
        <v>2023 - MONTH 01</v>
      </c>
      <c r="O178" s="85">
        <f ca="1" t="shared" ref="O178:P178" si="189">IFERROR(AVERAGEIF(M:M,M178,$K:$K)," ")</f>
        <v>0.933846153846154</v>
      </c>
      <c r="P178" s="85">
        <f ca="1" t="shared" si="189"/>
        <v>0.933846153846154</v>
      </c>
      <c r="Q178" s="67" t="str">
        <f ca="1">IF(ISBLANK(A178)," ",IF(O178&gt;MASTER!$B$3/100,"SB",IF(O178&gt;MASTER!$B$4/100,"B",IF(O178&gt;MASTER!$B$5/100,"C","K"))))</f>
        <v>B</v>
      </c>
      <c r="R178" s="67" t="str">
        <f ca="1">IF(ISBLANK(B178)," ",IF(P178&gt;MASTER!$B$3/100,"SB",IF(P178&gt;MASTER!$B$4/100,"B",IF(P178&gt;MASTER!$B$5/100,"C","K"))))</f>
        <v>B</v>
      </c>
    </row>
    <row r="179" customHeight="1" spans="1:18">
      <c r="A179" s="82">
        <f ca="1">INDIRECT(ADDRESS(2+QUOTIENT(ROW()-2,COUNTA('Form Responses 1'!$1:$1)-4),1,,TRUE,"Form Responses 1"))</f>
        <v>45035.469699375</v>
      </c>
      <c r="B179" s="67" t="str">
        <f ca="1">INDIRECT(ADDRESS(2+QUOTIENT(ROW()-2,COUNTA('Form Responses 1'!$1:$1)-4),2,,TRUE,"Form Responses 1"))</f>
        <v>edy.kyd@gmail.com</v>
      </c>
      <c r="C179" s="67" t="str">
        <f ca="1">INDIRECT(ADDRESS(2+QUOTIENT(ROW()-2,COUNTA('Form Responses 1'!$1:$1)-4),3,,TRUE,"Form Responses 1"))</f>
        <v>Edi Karyadi</v>
      </c>
      <c r="D179" s="83">
        <f ca="1">INDIRECT(ADDRESS(2+QUOTIENT(ROW()-2,COUNTA('Form Responses 1'!$1:$1)-4),4,,TRUE,"Form Responses 1"))</f>
        <v>44957</v>
      </c>
      <c r="E179" s="84">
        <f ca="1" t="shared" si="0"/>
        <v>2</v>
      </c>
      <c r="F179" s="67" t="str">
        <f ca="1">IF(ISBLANK(A179)," ",INDIRECT(ADDRESS(1,5+MOD(ROW()-2,COUNTA('Form Responses 1'!$1:$1)-4),,TRUE,"Form Responses 1")))</f>
        <v>PONDOK INDAH - Outdoor Area [Halaman samping teras]</v>
      </c>
      <c r="G179" s="67" t="str">
        <f ca="1">IF(ISBLANK(A179)," ",INDIRECT(ADDRESS(MATCH(A179,'Form Responses 1'!A:A,0),5+MOD(ROW()-2,COUNTA('Form Responses 1'!$1:$1)-4),,TRUE,"Form Responses 1")))</f>
        <v>BAIK</v>
      </c>
      <c r="H179" s="85" t="str">
        <f ca="1" t="shared" si="1"/>
        <v>PONDOK INDAH - Outdoor Area</v>
      </c>
      <c r="I179" s="85" t="str">
        <f ca="1" t="shared" si="141"/>
        <v>Halaman samping teras</v>
      </c>
      <c r="J179" s="85" t="str">
        <f ca="1" t="shared" si="2"/>
        <v>CLEANING SERVICE</v>
      </c>
      <c r="K179" s="85">
        <f ca="1" t="array" ref="K179">IFERROR(INDEX(MASTER!B:B,MATCH(G179,MASTER!A:A,0))/100," ")</f>
        <v>0.95</v>
      </c>
      <c r="L179" s="67">
        <f ca="1" t="shared" si="3"/>
        <v>5</v>
      </c>
      <c r="M179" s="67" t="str">
        <f ca="1" t="shared" si="4"/>
        <v>2023 - WEEK 05</v>
      </c>
      <c r="N179" s="67" t="str">
        <f ca="1" t="shared" si="5"/>
        <v>2023 - MONTH 01</v>
      </c>
      <c r="O179" s="85">
        <f ca="1" t="shared" ref="O179:P179" si="190">IFERROR(AVERAGEIF(M:M,M179,$K:$K)," ")</f>
        <v>0.933846153846154</v>
      </c>
      <c r="P179" s="85">
        <f ca="1" t="shared" si="190"/>
        <v>0.933846153846154</v>
      </c>
      <c r="Q179" s="67" t="str">
        <f ca="1">IF(ISBLANK(A179)," ",IF(O179&gt;MASTER!$B$3/100,"SB",IF(O179&gt;MASTER!$B$4/100,"B",IF(O179&gt;MASTER!$B$5/100,"C","K"))))</f>
        <v>B</v>
      </c>
      <c r="R179" s="67" t="str">
        <f ca="1">IF(ISBLANK(B179)," ",IF(P179&gt;MASTER!$B$3/100,"SB",IF(P179&gt;MASTER!$B$4/100,"B",IF(P179&gt;MASTER!$B$5/100,"C","K"))))</f>
        <v>B</v>
      </c>
    </row>
    <row r="180" customHeight="1" spans="1:18">
      <c r="A180" s="82">
        <f ca="1">INDIRECT(ADDRESS(2+QUOTIENT(ROW()-2,COUNTA('Form Responses 1'!$1:$1)-4),1,,TRUE,"Form Responses 1"))</f>
        <v>45035.469699375</v>
      </c>
      <c r="B180" s="67" t="str">
        <f ca="1">INDIRECT(ADDRESS(2+QUOTIENT(ROW()-2,COUNTA('Form Responses 1'!$1:$1)-4),2,,TRUE,"Form Responses 1"))</f>
        <v>edy.kyd@gmail.com</v>
      </c>
      <c r="C180" s="67" t="str">
        <f ca="1">INDIRECT(ADDRESS(2+QUOTIENT(ROW()-2,COUNTA('Form Responses 1'!$1:$1)-4),3,,TRUE,"Form Responses 1"))</f>
        <v>Edi Karyadi</v>
      </c>
      <c r="D180" s="83">
        <f ca="1">INDIRECT(ADDRESS(2+QUOTIENT(ROW()-2,COUNTA('Form Responses 1'!$1:$1)-4),4,,TRUE,"Form Responses 1"))</f>
        <v>44957</v>
      </c>
      <c r="E180" s="84">
        <f ca="1" t="shared" si="0"/>
        <v>2</v>
      </c>
      <c r="F180" s="67" t="str">
        <f ca="1">IF(ISBLANK(A180)," ",INDIRECT(ADDRESS(1,5+MOD(ROW()-2,COUNTA('Form Responses 1'!$1:$1)-4),,TRUE,"Form Responses 1")))</f>
        <v>PONDOK INDAH - Outdoor Area [Garasi mobil]</v>
      </c>
      <c r="G180" s="67" t="str">
        <f ca="1">IF(ISBLANK(A180)," ",INDIRECT(ADDRESS(MATCH(A180,'Form Responses 1'!A:A,0),5+MOD(ROW()-2,COUNTA('Form Responses 1'!$1:$1)-4),,TRUE,"Form Responses 1")))</f>
        <v>BAIK</v>
      </c>
      <c r="H180" s="85" t="str">
        <f ca="1" t="shared" si="1"/>
        <v>PONDOK INDAH - Outdoor Area</v>
      </c>
      <c r="I180" s="85" t="str">
        <f ca="1" t="shared" si="141"/>
        <v>Garasi mobil</v>
      </c>
      <c r="J180" s="85" t="str">
        <f ca="1" t="shared" si="2"/>
        <v>CLEANING SERVICE</v>
      </c>
      <c r="K180" s="85">
        <f ca="1" t="array" ref="K180">IFERROR(INDEX(MASTER!B:B,MATCH(G180,MASTER!A:A,0))/100," ")</f>
        <v>0.95</v>
      </c>
      <c r="L180" s="67">
        <f ca="1" t="shared" si="3"/>
        <v>5</v>
      </c>
      <c r="M180" s="67" t="str">
        <f ca="1" t="shared" si="4"/>
        <v>2023 - WEEK 05</v>
      </c>
      <c r="N180" s="67" t="str">
        <f ca="1" t="shared" si="5"/>
        <v>2023 - MONTH 01</v>
      </c>
      <c r="O180" s="85">
        <f ca="1" t="shared" ref="O180:P180" si="191">IFERROR(AVERAGEIF(M:M,M180,$K:$K)," ")</f>
        <v>0.933846153846154</v>
      </c>
      <c r="P180" s="85">
        <f ca="1" t="shared" si="191"/>
        <v>0.933846153846154</v>
      </c>
      <c r="Q180" s="67" t="str">
        <f ca="1">IF(ISBLANK(A180)," ",IF(O180&gt;MASTER!$B$3/100,"SB",IF(O180&gt;MASTER!$B$4/100,"B",IF(O180&gt;MASTER!$B$5/100,"C","K"))))</f>
        <v>B</v>
      </c>
      <c r="R180" s="67" t="str">
        <f ca="1">IF(ISBLANK(B180)," ",IF(P180&gt;MASTER!$B$3/100,"SB",IF(P180&gt;MASTER!$B$4/100,"B",IF(P180&gt;MASTER!$B$5/100,"C","K"))))</f>
        <v>B</v>
      </c>
    </row>
    <row r="181" customHeight="1" spans="1:18">
      <c r="A181" s="82">
        <f ca="1">INDIRECT(ADDRESS(2+QUOTIENT(ROW()-2,COUNTA('Form Responses 1'!$1:$1)-4),1,,TRUE,"Form Responses 1"))</f>
        <v>45035.469699375</v>
      </c>
      <c r="B181" s="67" t="str">
        <f ca="1">INDIRECT(ADDRESS(2+QUOTIENT(ROW()-2,COUNTA('Form Responses 1'!$1:$1)-4),2,,TRUE,"Form Responses 1"))</f>
        <v>edy.kyd@gmail.com</v>
      </c>
      <c r="C181" s="67" t="str">
        <f ca="1">INDIRECT(ADDRESS(2+QUOTIENT(ROW()-2,COUNTA('Form Responses 1'!$1:$1)-4),3,,TRUE,"Form Responses 1"))</f>
        <v>Edi Karyadi</v>
      </c>
      <c r="D181" s="83">
        <f ca="1">INDIRECT(ADDRESS(2+QUOTIENT(ROW()-2,COUNTA('Form Responses 1'!$1:$1)-4),4,,TRUE,"Form Responses 1"))</f>
        <v>44957</v>
      </c>
      <c r="E181" s="84">
        <f ca="1" t="shared" si="0"/>
        <v>2</v>
      </c>
      <c r="F181" s="67" t="str">
        <f ca="1">IF(ISBLANK(A181)," ",INDIRECT(ADDRESS(1,5+MOD(ROW()-2,COUNTA('Form Responses 1'!$1:$1)-4),,TRUE,"Form Responses 1")))</f>
        <v>PONDOK INDAH - Outdoor Area [tempat wudhu]</v>
      </c>
      <c r="G181" s="67" t="str">
        <f ca="1">IF(ISBLANK(A181)," ",INDIRECT(ADDRESS(MATCH(A181,'Form Responses 1'!A:A,0),5+MOD(ROW()-2,COUNTA('Form Responses 1'!$1:$1)-4),,TRUE,"Form Responses 1")))</f>
        <v>BAIK</v>
      </c>
      <c r="H181" s="85" t="str">
        <f ca="1" t="shared" si="1"/>
        <v>PONDOK INDAH - Outdoor Area</v>
      </c>
      <c r="I181" s="85" t="str">
        <f ca="1" t="shared" si="141"/>
        <v>tempat wudhu</v>
      </c>
      <c r="J181" s="85" t="str">
        <f ca="1" t="shared" si="2"/>
        <v>CLEANING SERVICE</v>
      </c>
      <c r="K181" s="85">
        <f ca="1" t="array" ref="K181">IFERROR(INDEX(MASTER!B:B,MATCH(G181,MASTER!A:A,0))/100," ")</f>
        <v>0.95</v>
      </c>
      <c r="L181" s="67">
        <f ca="1" t="shared" si="3"/>
        <v>5</v>
      </c>
      <c r="M181" s="67" t="str">
        <f ca="1" t="shared" si="4"/>
        <v>2023 - WEEK 05</v>
      </c>
      <c r="N181" s="67" t="str">
        <f ca="1" t="shared" si="5"/>
        <v>2023 - MONTH 01</v>
      </c>
      <c r="O181" s="85">
        <f ca="1" t="shared" ref="O181:P181" si="192">IFERROR(AVERAGEIF(M:M,M181,$K:$K)," ")</f>
        <v>0.933846153846154</v>
      </c>
      <c r="P181" s="85">
        <f ca="1" t="shared" si="192"/>
        <v>0.933846153846154</v>
      </c>
      <c r="Q181" s="67" t="str">
        <f ca="1">IF(ISBLANK(A181)," ",IF(O181&gt;MASTER!$B$3/100,"SB",IF(O181&gt;MASTER!$B$4/100,"B",IF(O181&gt;MASTER!$B$5/100,"C","K"))))</f>
        <v>B</v>
      </c>
      <c r="R181" s="67" t="str">
        <f ca="1">IF(ISBLANK(B181)," ",IF(P181&gt;MASTER!$B$3/100,"SB",IF(P181&gt;MASTER!$B$4/100,"B",IF(P181&gt;MASTER!$B$5/100,"C","K"))))</f>
        <v>B</v>
      </c>
    </row>
    <row r="182" customHeight="1" spans="1:18">
      <c r="A182" s="82">
        <f ca="1">INDIRECT(ADDRESS(2+QUOTIENT(ROW()-2,COUNTA('Form Responses 1'!$1:$1)-4),1,,TRUE,"Form Responses 1"))</f>
        <v>45035.469699375</v>
      </c>
      <c r="B182" s="67" t="str">
        <f ca="1">INDIRECT(ADDRESS(2+QUOTIENT(ROW()-2,COUNTA('Form Responses 1'!$1:$1)-4),2,,TRUE,"Form Responses 1"))</f>
        <v>edy.kyd@gmail.com</v>
      </c>
      <c r="C182" s="67" t="str">
        <f ca="1">INDIRECT(ADDRESS(2+QUOTIENT(ROW()-2,COUNTA('Form Responses 1'!$1:$1)-4),3,,TRUE,"Form Responses 1"))</f>
        <v>Edi Karyadi</v>
      </c>
      <c r="D182" s="83">
        <f ca="1">INDIRECT(ADDRESS(2+QUOTIENT(ROW()-2,COUNTA('Form Responses 1'!$1:$1)-4),4,,TRUE,"Form Responses 1"))</f>
        <v>44957</v>
      </c>
      <c r="E182" s="84">
        <f ca="1" t="shared" si="0"/>
        <v>2</v>
      </c>
      <c r="F182" s="67" t="str">
        <f ca="1">IF(ISBLANK(A182)," ",INDIRECT(ADDRESS(1,5+MOD(ROW()-2,COUNTA('Form Responses 1'!$1:$1)-4),,TRUE,"Form Responses 1")))</f>
        <v>PONDOK INDAH - Outdoor Area [Ruang pembantu]</v>
      </c>
      <c r="G182" s="67" t="str">
        <f ca="1">IF(ISBLANK(A182)," ",INDIRECT(ADDRESS(MATCH(A182,'Form Responses 1'!A:A,0),5+MOD(ROW()-2,COUNTA('Form Responses 1'!$1:$1)-4),,TRUE,"Form Responses 1")))</f>
        <v>CUKUP BAIK</v>
      </c>
      <c r="H182" s="85" t="str">
        <f ca="1" t="shared" si="1"/>
        <v>PONDOK INDAH - Outdoor Area</v>
      </c>
      <c r="I182" s="85" t="str">
        <f ca="1" t="shared" si="141"/>
        <v>Ruang pembantu</v>
      </c>
      <c r="J182" s="85" t="str">
        <f ca="1" t="shared" si="2"/>
        <v>CLEANING SERVICE</v>
      </c>
      <c r="K182" s="85">
        <f ca="1" t="array" ref="K182">IFERROR(INDEX(MASTER!B:B,MATCH(G182,MASTER!A:A,0))/100," ")</f>
        <v>0.89</v>
      </c>
      <c r="L182" s="67">
        <f ca="1" t="shared" si="3"/>
        <v>5</v>
      </c>
      <c r="M182" s="67" t="str">
        <f ca="1" t="shared" si="4"/>
        <v>2023 - WEEK 05</v>
      </c>
      <c r="N182" s="67" t="str">
        <f ca="1" t="shared" si="5"/>
        <v>2023 - MONTH 01</v>
      </c>
      <c r="O182" s="85">
        <f ca="1" t="shared" ref="O182:P182" si="193">IFERROR(AVERAGEIF(M:M,M182,$K:$K)," ")</f>
        <v>0.933846153846154</v>
      </c>
      <c r="P182" s="85">
        <f ca="1" t="shared" si="193"/>
        <v>0.933846153846154</v>
      </c>
      <c r="Q182" s="67" t="str">
        <f ca="1">IF(ISBLANK(A182)," ",IF(O182&gt;MASTER!$B$3/100,"SB",IF(O182&gt;MASTER!$B$4/100,"B",IF(O182&gt;MASTER!$B$5/100,"C","K"))))</f>
        <v>B</v>
      </c>
      <c r="R182" s="67" t="str">
        <f ca="1">IF(ISBLANK(B182)," ",IF(P182&gt;MASTER!$B$3/100,"SB",IF(P182&gt;MASTER!$B$4/100,"B",IF(P182&gt;MASTER!$B$5/100,"C","K"))))</f>
        <v>B</v>
      </c>
    </row>
    <row r="183" customHeight="1" spans="1:18">
      <c r="A183" s="82">
        <f ca="1">INDIRECT(ADDRESS(2+QUOTIENT(ROW()-2,COUNTA('Form Responses 1'!$1:$1)-4),1,,TRUE,"Form Responses 1"))</f>
        <v>45035.469699375</v>
      </c>
      <c r="B183" s="67" t="str">
        <f ca="1">INDIRECT(ADDRESS(2+QUOTIENT(ROW()-2,COUNTA('Form Responses 1'!$1:$1)-4),2,,TRUE,"Form Responses 1"))</f>
        <v>edy.kyd@gmail.com</v>
      </c>
      <c r="C183" s="67" t="str">
        <f ca="1">INDIRECT(ADDRESS(2+QUOTIENT(ROW()-2,COUNTA('Form Responses 1'!$1:$1)-4),3,,TRUE,"Form Responses 1"))</f>
        <v>Edi Karyadi</v>
      </c>
      <c r="D183" s="83">
        <f ca="1">INDIRECT(ADDRESS(2+QUOTIENT(ROW()-2,COUNTA('Form Responses 1'!$1:$1)-4),4,,TRUE,"Form Responses 1"))</f>
        <v>44957</v>
      </c>
      <c r="E183" s="84">
        <f ca="1" t="shared" si="0"/>
        <v>2</v>
      </c>
      <c r="F183" s="67" t="str">
        <f ca="1">IF(ISBLANK(A183)," ",INDIRECT(ADDRESS(1,5+MOD(ROW()-2,COUNTA('Form Responses 1'!$1:$1)-4),,TRUE,"Form Responses 1")))</f>
        <v>PONDOK INDAH - Outdoor Area [Gudang]</v>
      </c>
      <c r="G183" s="67" t="str">
        <f ca="1">IF(ISBLANK(A183)," ",INDIRECT(ADDRESS(MATCH(A183,'Form Responses 1'!A:A,0),5+MOD(ROW()-2,COUNTA('Form Responses 1'!$1:$1)-4),,TRUE,"Form Responses 1")))</f>
        <v>CUKUP BAIK</v>
      </c>
      <c r="H183" s="85" t="str">
        <f ca="1" t="shared" si="1"/>
        <v>PONDOK INDAH - Outdoor Area</v>
      </c>
      <c r="I183" s="85" t="str">
        <f ca="1" t="shared" si="141"/>
        <v>Gudang</v>
      </c>
      <c r="J183" s="85" t="str">
        <f ca="1" t="shared" si="2"/>
        <v>CLEANING SERVICE</v>
      </c>
      <c r="K183" s="85">
        <f ca="1" t="array" ref="K183">IFERROR(INDEX(MASTER!B:B,MATCH(G183,MASTER!A:A,0))/100," ")</f>
        <v>0.89</v>
      </c>
      <c r="L183" s="67">
        <f ca="1" t="shared" si="3"/>
        <v>5</v>
      </c>
      <c r="M183" s="67" t="str">
        <f ca="1" t="shared" si="4"/>
        <v>2023 - WEEK 05</v>
      </c>
      <c r="N183" s="67" t="str">
        <f ca="1" t="shared" si="5"/>
        <v>2023 - MONTH 01</v>
      </c>
      <c r="O183" s="85">
        <f ca="1" t="shared" ref="O183:P183" si="194">IFERROR(AVERAGEIF(M:M,M183,$K:$K)," ")</f>
        <v>0.933846153846154</v>
      </c>
      <c r="P183" s="85">
        <f ca="1" t="shared" si="194"/>
        <v>0.933846153846154</v>
      </c>
      <c r="Q183" s="67" t="str">
        <f ca="1">IF(ISBLANK(A183)," ",IF(O183&gt;MASTER!$B$3/100,"SB",IF(O183&gt;MASTER!$B$4/100,"B",IF(O183&gt;MASTER!$B$5/100,"C","K"))))</f>
        <v>B</v>
      </c>
      <c r="R183" s="67" t="str">
        <f ca="1">IF(ISBLANK(B183)," ",IF(P183&gt;MASTER!$B$3/100,"SB",IF(P183&gt;MASTER!$B$4/100,"B",IF(P183&gt;MASTER!$B$5/100,"C","K"))))</f>
        <v>B</v>
      </c>
    </row>
    <row r="184" customHeight="1" spans="1:18">
      <c r="A184" s="82">
        <f ca="1">INDIRECT(ADDRESS(2+QUOTIENT(ROW()-2,COUNTA('Form Responses 1'!$1:$1)-4),1,,TRUE,"Form Responses 1"))</f>
        <v>45051.4415641435</v>
      </c>
      <c r="B184" s="67" t="str">
        <f ca="1">INDIRECT(ADDRESS(2+QUOTIENT(ROW()-2,COUNTA('Form Responses 1'!$1:$1)-4),2,,TRUE,"Form Responses 1"))</f>
        <v>edy.kyd@gmail.com</v>
      </c>
      <c r="C184" s="67" t="str">
        <f ca="1">INDIRECT(ADDRESS(2+QUOTIENT(ROW()-2,COUNTA('Form Responses 1'!$1:$1)-4),3,,TRUE,"Form Responses 1"))</f>
        <v>Edi Karyadi</v>
      </c>
      <c r="D184" s="83">
        <f ca="1">INDIRECT(ADDRESS(2+QUOTIENT(ROW()-2,COUNTA('Form Responses 1'!$1:$1)-4),4,,TRUE,"Form Responses 1"))</f>
        <v>45046</v>
      </c>
      <c r="E184" s="84">
        <f ca="1" t="shared" si="0"/>
        <v>7</v>
      </c>
      <c r="F184" s="67" t="str">
        <f ca="1">IF(ISBLANK(A184)," ",INDIRECT(ADDRESS(1,5+MOD(ROW()-2,COUNTA('Form Responses 1'!$1:$1)-4),,TRUE,"Form Responses 1")))</f>
        <v>Security [PERMATA HIJAU - Security Functions]</v>
      </c>
      <c r="G184" s="67" t="str">
        <f ca="1">IF(ISBLANK(A184)," ",INDIRECT(ADDRESS(MATCH(A184,'Form Responses 1'!A:A,0),5+MOD(ROW()-2,COUNTA('Form Responses 1'!$1:$1)-4),,TRUE,"Form Responses 1")))</f>
        <v>CUKUP BAIK</v>
      </c>
      <c r="H184" s="85" t="str">
        <f ca="1" t="shared" si="1"/>
        <v>Security</v>
      </c>
      <c r="I184" s="85" t="str">
        <f ca="1" t="shared" si="141"/>
        <v>PERMATA HIJAU - Security Functions</v>
      </c>
      <c r="J184" s="85" t="str">
        <f ca="1" t="shared" si="2"/>
        <v>SECURITY SERVICE</v>
      </c>
      <c r="K184" s="85">
        <f ca="1" t="array" ref="K184">IFERROR(INDEX(MASTER!B:B,MATCH(G184,MASTER!A:A,0))/100," ")</f>
        <v>0.89</v>
      </c>
      <c r="L184" s="67">
        <f ca="1" t="shared" si="3"/>
        <v>18</v>
      </c>
      <c r="M184" s="67" t="str">
        <f ca="1" t="shared" si="4"/>
        <v>2023 - WEEK 18</v>
      </c>
      <c r="N184" s="67" t="str">
        <f ca="1" t="shared" si="5"/>
        <v>2023 - MONTH 04</v>
      </c>
      <c r="O184" s="85">
        <f ca="1" t="shared" ref="O184:P184" si="195">IFERROR(AVERAGEIF(M:M,M184,$K:$K)," ")</f>
        <v>0.89</v>
      </c>
      <c r="P184" s="85">
        <f ca="1" t="shared" si="195"/>
        <v>0.920769230769231</v>
      </c>
      <c r="Q184" s="67" t="str">
        <f ca="1">IF(ISBLANK(A184)," ",IF(O184&gt;MASTER!$B$3/100,"SB",IF(O184&gt;MASTER!$B$4/100,"B",IF(O184&gt;MASTER!$B$5/100,"C","K"))))</f>
        <v>C</v>
      </c>
      <c r="R184" s="67" t="str">
        <f ca="1">IF(ISBLANK(B184)," ",IF(P184&gt;MASTER!$B$3/100,"SB",IF(P184&gt;MASTER!$B$4/100,"B",IF(P184&gt;MASTER!$B$5/100,"C","K"))))</f>
        <v>B</v>
      </c>
    </row>
    <row r="185" customHeight="1" spans="1:18">
      <c r="A185" s="82">
        <f ca="1">INDIRECT(ADDRESS(2+QUOTIENT(ROW()-2,COUNTA('Form Responses 1'!$1:$1)-4),1,,TRUE,"Form Responses 1"))</f>
        <v>45051.4415641435</v>
      </c>
      <c r="B185" s="67" t="str">
        <f ca="1">INDIRECT(ADDRESS(2+QUOTIENT(ROW()-2,COUNTA('Form Responses 1'!$1:$1)-4),2,,TRUE,"Form Responses 1"))</f>
        <v>edy.kyd@gmail.com</v>
      </c>
      <c r="C185" s="67" t="str">
        <f ca="1">INDIRECT(ADDRESS(2+QUOTIENT(ROW()-2,COUNTA('Form Responses 1'!$1:$1)-4),3,,TRUE,"Form Responses 1"))</f>
        <v>Edi Karyadi</v>
      </c>
      <c r="D185" s="83">
        <f ca="1">INDIRECT(ADDRESS(2+QUOTIENT(ROW()-2,COUNTA('Form Responses 1'!$1:$1)-4),4,,TRUE,"Form Responses 1"))</f>
        <v>45046</v>
      </c>
      <c r="E185" s="84">
        <f ca="1" t="shared" si="0"/>
        <v>7</v>
      </c>
      <c r="F185" s="67" t="str">
        <f ca="1">IF(ISBLANK(A185)," ",INDIRECT(ADDRESS(1,5+MOD(ROW()-2,COUNTA('Form Responses 1'!$1:$1)-4),,TRUE,"Form Responses 1")))</f>
        <v>Security [ PONDOK INDAH - Security Functions]</v>
      </c>
      <c r="G185" s="67" t="str">
        <f ca="1">IF(ISBLANK(A185)," ",INDIRECT(ADDRESS(MATCH(A185,'Form Responses 1'!A:A,0),5+MOD(ROW()-2,COUNTA('Form Responses 1'!$1:$1)-4),,TRUE,"Form Responses 1")))</f>
        <v>CUKUP BAIK</v>
      </c>
      <c r="H185" s="85" t="str">
        <f ca="1" t="shared" si="1"/>
        <v>Security</v>
      </c>
      <c r="I185" s="85" t="str">
        <f ca="1" t="shared" si="141"/>
        <v> PONDOK INDAH - Security Functions</v>
      </c>
      <c r="J185" s="85" t="str">
        <f ca="1" t="shared" si="2"/>
        <v>SECURITY SERVICE</v>
      </c>
      <c r="K185" s="85">
        <f ca="1" t="array" ref="K185">IFERROR(INDEX(MASTER!B:B,MATCH(G185,MASTER!A:A,0))/100," ")</f>
        <v>0.89</v>
      </c>
      <c r="L185" s="67">
        <f ca="1" t="shared" si="3"/>
        <v>18</v>
      </c>
      <c r="M185" s="67" t="str">
        <f ca="1" t="shared" si="4"/>
        <v>2023 - WEEK 18</v>
      </c>
      <c r="N185" s="67" t="str">
        <f ca="1" t="shared" si="5"/>
        <v>2023 - MONTH 04</v>
      </c>
      <c r="O185" s="85">
        <f ca="1" t="shared" ref="O185:P185" si="196">IFERROR(AVERAGEIF(M:M,M185,$K:$K)," ")</f>
        <v>0.89</v>
      </c>
      <c r="P185" s="85">
        <f ca="1" t="shared" si="196"/>
        <v>0.920769230769231</v>
      </c>
      <c r="Q185" s="67" t="str">
        <f ca="1">IF(ISBLANK(A185)," ",IF(O185&gt;MASTER!$B$3/100,"SB",IF(O185&gt;MASTER!$B$4/100,"B",IF(O185&gt;MASTER!$B$5/100,"C","K"))))</f>
        <v>C</v>
      </c>
      <c r="R185" s="67" t="str">
        <f ca="1">IF(ISBLANK(B185)," ",IF(P185&gt;MASTER!$B$3/100,"SB",IF(P185&gt;MASTER!$B$4/100,"B",IF(P185&gt;MASTER!$B$5/100,"C","K"))))</f>
        <v>B</v>
      </c>
    </row>
    <row r="186" customHeight="1" spans="1:18">
      <c r="A186" s="82">
        <f ca="1">INDIRECT(ADDRESS(2+QUOTIENT(ROW()-2,COUNTA('Form Responses 1'!$1:$1)-4),1,,TRUE,"Form Responses 1"))</f>
        <v>45051.4415641435</v>
      </c>
      <c r="B186" s="67" t="str">
        <f ca="1">INDIRECT(ADDRESS(2+QUOTIENT(ROW()-2,COUNTA('Form Responses 1'!$1:$1)-4),2,,TRUE,"Form Responses 1"))</f>
        <v>edy.kyd@gmail.com</v>
      </c>
      <c r="C186" s="67" t="str">
        <f ca="1">INDIRECT(ADDRESS(2+QUOTIENT(ROW()-2,COUNTA('Form Responses 1'!$1:$1)-4),3,,TRUE,"Form Responses 1"))</f>
        <v>Edi Karyadi</v>
      </c>
      <c r="D186" s="83">
        <f ca="1">INDIRECT(ADDRESS(2+QUOTIENT(ROW()-2,COUNTA('Form Responses 1'!$1:$1)-4),4,,TRUE,"Form Responses 1"))</f>
        <v>45046</v>
      </c>
      <c r="E186" s="84">
        <f ca="1" t="shared" si="0"/>
        <v>7</v>
      </c>
      <c r="F186" s="67" t="str">
        <f ca="1">IF(ISBLANK(A186)," ",INDIRECT(ADDRESS(1,5+MOD(ROW()-2,COUNTA('Form Responses 1'!$1:$1)-4),,TRUE,"Form Responses 1")))</f>
        <v>PERMATA HIJAU - Lantai 1 [Ruang tamu Depan]</v>
      </c>
      <c r="G186" s="67" t="str">
        <f ca="1">IF(ISBLANK(A186)," ",INDIRECT(ADDRESS(MATCH(A186,'Form Responses 1'!A:A,0),5+MOD(ROW()-2,COUNTA('Form Responses 1'!$1:$1)-4),,TRUE,"Form Responses 1")))</f>
        <v>CUKUP BAIK</v>
      </c>
      <c r="H186" s="85" t="str">
        <f ca="1" t="shared" si="1"/>
        <v>PERMATA HIJAU - Lantai 1</v>
      </c>
      <c r="I186" s="85" t="str">
        <f ca="1" t="shared" si="141"/>
        <v>Ruang tamu Depan</v>
      </c>
      <c r="J186" s="85" t="str">
        <f ca="1" t="shared" si="2"/>
        <v>CLEANING SERVICE</v>
      </c>
      <c r="K186" s="85">
        <f ca="1" t="array" ref="K186">IFERROR(INDEX(MASTER!B:B,MATCH(G186,MASTER!A:A,0))/100," ")</f>
        <v>0.89</v>
      </c>
      <c r="L186" s="67">
        <f ca="1" t="shared" si="3"/>
        <v>18</v>
      </c>
      <c r="M186" s="67" t="str">
        <f ca="1" t="shared" si="4"/>
        <v>2023 - WEEK 18</v>
      </c>
      <c r="N186" s="67" t="str">
        <f ca="1" t="shared" si="5"/>
        <v>2023 - MONTH 04</v>
      </c>
      <c r="O186" s="85">
        <f ca="1" t="shared" ref="O186:P186" si="197">IFERROR(AVERAGEIF(M:M,M186,$K:$K)," ")</f>
        <v>0.89</v>
      </c>
      <c r="P186" s="85">
        <f ca="1" t="shared" si="197"/>
        <v>0.920769230769231</v>
      </c>
      <c r="Q186" s="67" t="str">
        <f ca="1">IF(ISBLANK(A186)," ",IF(O186&gt;MASTER!$B$3/100,"SB",IF(O186&gt;MASTER!$B$4/100,"B",IF(O186&gt;MASTER!$B$5/100,"C","K"))))</f>
        <v>C</v>
      </c>
      <c r="R186" s="67" t="str">
        <f ca="1">IF(ISBLANK(B186)," ",IF(P186&gt;MASTER!$B$3/100,"SB",IF(P186&gt;MASTER!$B$4/100,"B",IF(P186&gt;MASTER!$B$5/100,"C","K"))))</f>
        <v>B</v>
      </c>
    </row>
    <row r="187" customHeight="1" spans="1:18">
      <c r="A187" s="82">
        <f ca="1">INDIRECT(ADDRESS(2+QUOTIENT(ROW()-2,COUNTA('Form Responses 1'!$1:$1)-4),1,,TRUE,"Form Responses 1"))</f>
        <v>45051.4415641435</v>
      </c>
      <c r="B187" s="67" t="str">
        <f ca="1">INDIRECT(ADDRESS(2+QUOTIENT(ROW()-2,COUNTA('Form Responses 1'!$1:$1)-4),2,,TRUE,"Form Responses 1"))</f>
        <v>edy.kyd@gmail.com</v>
      </c>
      <c r="C187" s="67" t="str">
        <f ca="1">INDIRECT(ADDRESS(2+QUOTIENT(ROW()-2,COUNTA('Form Responses 1'!$1:$1)-4),3,,TRUE,"Form Responses 1"))</f>
        <v>Edi Karyadi</v>
      </c>
      <c r="D187" s="83">
        <f ca="1">INDIRECT(ADDRESS(2+QUOTIENT(ROW()-2,COUNTA('Form Responses 1'!$1:$1)-4),4,,TRUE,"Form Responses 1"))</f>
        <v>45046</v>
      </c>
      <c r="E187" s="84">
        <f ca="1" t="shared" si="0"/>
        <v>7</v>
      </c>
      <c r="F187" s="67" t="str">
        <f ca="1">IF(ISBLANK(A187)," ",INDIRECT(ADDRESS(1,5+MOD(ROW()-2,COUNTA('Form Responses 1'!$1:$1)-4),,TRUE,"Form Responses 1")))</f>
        <v>PERMATA HIJAU - Lantai 1 [Ruang tidur Utama ]</v>
      </c>
      <c r="G187" s="67" t="str">
        <f ca="1">IF(ISBLANK(A187)," ",INDIRECT(ADDRESS(MATCH(A187,'Form Responses 1'!A:A,0),5+MOD(ROW()-2,COUNTA('Form Responses 1'!$1:$1)-4),,TRUE,"Form Responses 1")))</f>
        <v>CUKUP BAIK</v>
      </c>
      <c r="H187" s="85" t="str">
        <f ca="1" t="shared" si="1"/>
        <v>PERMATA HIJAU - Lantai 1</v>
      </c>
      <c r="I187" s="85" t="str">
        <f ca="1" t="shared" si="141"/>
        <v>Ruang tidur Utama </v>
      </c>
      <c r="J187" s="85" t="str">
        <f ca="1" t="shared" si="2"/>
        <v>CLEANING SERVICE</v>
      </c>
      <c r="K187" s="85">
        <f ca="1" t="array" ref="K187">IFERROR(INDEX(MASTER!B:B,MATCH(G187,MASTER!A:A,0))/100," ")</f>
        <v>0.89</v>
      </c>
      <c r="L187" s="67">
        <f ca="1" t="shared" si="3"/>
        <v>18</v>
      </c>
      <c r="M187" s="67" t="str">
        <f ca="1" t="shared" si="4"/>
        <v>2023 - WEEK 18</v>
      </c>
      <c r="N187" s="67" t="str">
        <f ca="1" t="shared" si="5"/>
        <v>2023 - MONTH 04</v>
      </c>
      <c r="O187" s="85">
        <f ca="1" t="shared" ref="O187:P187" si="198">IFERROR(AVERAGEIF(M:M,M187,$K:$K)," ")</f>
        <v>0.89</v>
      </c>
      <c r="P187" s="85">
        <f ca="1" t="shared" si="198"/>
        <v>0.920769230769231</v>
      </c>
      <c r="Q187" s="67" t="str">
        <f ca="1">IF(ISBLANK(A187)," ",IF(O187&gt;MASTER!$B$3/100,"SB",IF(O187&gt;MASTER!$B$4/100,"B",IF(O187&gt;MASTER!$B$5/100,"C","K"))))</f>
        <v>C</v>
      </c>
      <c r="R187" s="67" t="str">
        <f ca="1">IF(ISBLANK(B187)," ",IF(P187&gt;MASTER!$B$3/100,"SB",IF(P187&gt;MASTER!$B$4/100,"B",IF(P187&gt;MASTER!$B$5/100,"C","K"))))</f>
        <v>B</v>
      </c>
    </row>
    <row r="188" customHeight="1" spans="1:18">
      <c r="A188" s="82">
        <f ca="1">INDIRECT(ADDRESS(2+QUOTIENT(ROW()-2,COUNTA('Form Responses 1'!$1:$1)-4),1,,TRUE,"Form Responses 1"))</f>
        <v>45051.4415641435</v>
      </c>
      <c r="B188" s="67" t="str">
        <f ca="1">INDIRECT(ADDRESS(2+QUOTIENT(ROW()-2,COUNTA('Form Responses 1'!$1:$1)-4),2,,TRUE,"Form Responses 1"))</f>
        <v>edy.kyd@gmail.com</v>
      </c>
      <c r="C188" s="67" t="str">
        <f ca="1">INDIRECT(ADDRESS(2+QUOTIENT(ROW()-2,COUNTA('Form Responses 1'!$1:$1)-4),3,,TRUE,"Form Responses 1"))</f>
        <v>Edi Karyadi</v>
      </c>
      <c r="D188" s="83">
        <f ca="1">INDIRECT(ADDRESS(2+QUOTIENT(ROW()-2,COUNTA('Form Responses 1'!$1:$1)-4),4,,TRUE,"Form Responses 1"))</f>
        <v>45046</v>
      </c>
      <c r="E188" s="84">
        <f ca="1" t="shared" si="0"/>
        <v>7</v>
      </c>
      <c r="F188" s="67" t="str">
        <f ca="1">IF(ISBLANK(A188)," ",INDIRECT(ADDRESS(1,5+MOD(ROW()-2,COUNTA('Form Responses 1'!$1:$1)-4),,TRUE,"Form Responses 1")))</f>
        <v>PERMATA HIJAU - Lantai 1 [Pantry]</v>
      </c>
      <c r="G188" s="67" t="str">
        <f ca="1">IF(ISBLANK(A188)," ",INDIRECT(ADDRESS(MATCH(A188,'Form Responses 1'!A:A,0),5+MOD(ROW()-2,COUNTA('Form Responses 1'!$1:$1)-4),,TRUE,"Form Responses 1")))</f>
        <v>CUKUP BAIK</v>
      </c>
      <c r="H188" s="85" t="str">
        <f ca="1" t="shared" si="1"/>
        <v>PERMATA HIJAU - Lantai 1</v>
      </c>
      <c r="I188" s="85" t="str">
        <f ca="1" t="shared" si="141"/>
        <v>Pantry</v>
      </c>
      <c r="J188" s="85" t="str">
        <f ca="1" t="shared" si="2"/>
        <v>CLEANING SERVICE</v>
      </c>
      <c r="K188" s="85">
        <f ca="1" t="array" ref="K188">IFERROR(INDEX(MASTER!B:B,MATCH(G188,MASTER!A:A,0))/100," ")</f>
        <v>0.89</v>
      </c>
      <c r="L188" s="67">
        <f ca="1" t="shared" si="3"/>
        <v>18</v>
      </c>
      <c r="M188" s="67" t="str">
        <f ca="1" t="shared" si="4"/>
        <v>2023 - WEEK 18</v>
      </c>
      <c r="N188" s="67" t="str">
        <f ca="1" t="shared" si="5"/>
        <v>2023 - MONTH 04</v>
      </c>
      <c r="O188" s="85">
        <f ca="1" t="shared" ref="O188:P188" si="199">IFERROR(AVERAGEIF(M:M,M188,$K:$K)," ")</f>
        <v>0.89</v>
      </c>
      <c r="P188" s="85">
        <f ca="1" t="shared" si="199"/>
        <v>0.920769230769231</v>
      </c>
      <c r="Q188" s="67" t="str">
        <f ca="1">IF(ISBLANK(A188)," ",IF(O188&gt;MASTER!$B$3/100,"SB",IF(O188&gt;MASTER!$B$4/100,"B",IF(O188&gt;MASTER!$B$5/100,"C","K"))))</f>
        <v>C</v>
      </c>
      <c r="R188" s="67" t="str">
        <f ca="1">IF(ISBLANK(B188)," ",IF(P188&gt;MASTER!$B$3/100,"SB",IF(P188&gt;MASTER!$B$4/100,"B",IF(P188&gt;MASTER!$B$5/100,"C","K"))))</f>
        <v>B</v>
      </c>
    </row>
    <row r="189" customHeight="1" spans="1:18">
      <c r="A189" s="82">
        <f ca="1">INDIRECT(ADDRESS(2+QUOTIENT(ROW()-2,COUNTA('Form Responses 1'!$1:$1)-4),1,,TRUE,"Form Responses 1"))</f>
        <v>45051.4415641435</v>
      </c>
      <c r="B189" s="67" t="str">
        <f ca="1">INDIRECT(ADDRESS(2+QUOTIENT(ROW()-2,COUNTA('Form Responses 1'!$1:$1)-4),2,,TRUE,"Form Responses 1"))</f>
        <v>edy.kyd@gmail.com</v>
      </c>
      <c r="C189" s="67" t="str">
        <f ca="1">INDIRECT(ADDRESS(2+QUOTIENT(ROW()-2,COUNTA('Form Responses 1'!$1:$1)-4),3,,TRUE,"Form Responses 1"))</f>
        <v>Edi Karyadi</v>
      </c>
      <c r="D189" s="83">
        <f ca="1">INDIRECT(ADDRESS(2+QUOTIENT(ROW()-2,COUNTA('Form Responses 1'!$1:$1)-4),4,,TRUE,"Form Responses 1"))</f>
        <v>45046</v>
      </c>
      <c r="E189" s="84">
        <f ca="1" t="shared" si="0"/>
        <v>7</v>
      </c>
      <c r="F189" s="67" t="str">
        <f ca="1">IF(ISBLANK(A189)," ",INDIRECT(ADDRESS(1,5+MOD(ROW()-2,COUNTA('Form Responses 1'!$1:$1)-4),,TRUE,"Form Responses 1")))</f>
        <v>PERMATA HIJAU - Lantai 1 [Ruang keluarga]</v>
      </c>
      <c r="G189" s="67" t="str">
        <f ca="1">IF(ISBLANK(A189)," ",INDIRECT(ADDRESS(MATCH(A189,'Form Responses 1'!A:A,0),5+MOD(ROW()-2,COUNTA('Form Responses 1'!$1:$1)-4),,TRUE,"Form Responses 1")))</f>
        <v>CUKUP BAIK</v>
      </c>
      <c r="H189" s="85" t="str">
        <f ca="1" t="shared" si="1"/>
        <v>PERMATA HIJAU - Lantai 1</v>
      </c>
      <c r="I189" s="85" t="str">
        <f ca="1" t="shared" si="141"/>
        <v>Ruang keluarga</v>
      </c>
      <c r="J189" s="85" t="str">
        <f ca="1" t="shared" si="2"/>
        <v>CLEANING SERVICE</v>
      </c>
      <c r="K189" s="85">
        <f ca="1" t="array" ref="K189">IFERROR(INDEX(MASTER!B:B,MATCH(G189,MASTER!A:A,0))/100," ")</f>
        <v>0.89</v>
      </c>
      <c r="L189" s="67">
        <f ca="1" t="shared" si="3"/>
        <v>18</v>
      </c>
      <c r="M189" s="67" t="str">
        <f ca="1" t="shared" si="4"/>
        <v>2023 - WEEK 18</v>
      </c>
      <c r="N189" s="67" t="str">
        <f ca="1" t="shared" si="5"/>
        <v>2023 - MONTH 04</v>
      </c>
      <c r="O189" s="85">
        <f ca="1" t="shared" ref="O189:P189" si="200">IFERROR(AVERAGEIF(M:M,M189,$K:$K)," ")</f>
        <v>0.89</v>
      </c>
      <c r="P189" s="85">
        <f ca="1" t="shared" si="200"/>
        <v>0.920769230769231</v>
      </c>
      <c r="Q189" s="67" t="str">
        <f ca="1">IF(ISBLANK(A189)," ",IF(O189&gt;MASTER!$B$3/100,"SB",IF(O189&gt;MASTER!$B$4/100,"B",IF(O189&gt;MASTER!$B$5/100,"C","K"))))</f>
        <v>C</v>
      </c>
      <c r="R189" s="67" t="str">
        <f ca="1">IF(ISBLANK(B189)," ",IF(P189&gt;MASTER!$B$3/100,"SB",IF(P189&gt;MASTER!$B$4/100,"B",IF(P189&gt;MASTER!$B$5/100,"C","K"))))</f>
        <v>B</v>
      </c>
    </row>
    <row r="190" customHeight="1" spans="1:18">
      <c r="A190" s="82">
        <f ca="1">INDIRECT(ADDRESS(2+QUOTIENT(ROW()-2,COUNTA('Form Responses 1'!$1:$1)-4),1,,TRUE,"Form Responses 1"))</f>
        <v>45051.4415641435</v>
      </c>
      <c r="B190" s="67" t="str">
        <f ca="1">INDIRECT(ADDRESS(2+QUOTIENT(ROW()-2,COUNTA('Form Responses 1'!$1:$1)-4),2,,TRUE,"Form Responses 1"))</f>
        <v>edy.kyd@gmail.com</v>
      </c>
      <c r="C190" s="67" t="str">
        <f ca="1">INDIRECT(ADDRESS(2+QUOTIENT(ROW()-2,COUNTA('Form Responses 1'!$1:$1)-4),3,,TRUE,"Form Responses 1"))</f>
        <v>Edi Karyadi</v>
      </c>
      <c r="D190" s="83">
        <f ca="1">INDIRECT(ADDRESS(2+QUOTIENT(ROW()-2,COUNTA('Form Responses 1'!$1:$1)-4),4,,TRUE,"Form Responses 1"))</f>
        <v>45046</v>
      </c>
      <c r="E190" s="84">
        <f ca="1" t="shared" si="0"/>
        <v>7</v>
      </c>
      <c r="F190" s="67" t="str">
        <f ca="1">IF(ISBLANK(A190)," ",INDIRECT(ADDRESS(1,5+MOD(ROW()-2,COUNTA('Form Responses 1'!$1:$1)-4),,TRUE,"Form Responses 1")))</f>
        <v>PERMATA HIJAU - Lantai 1 [Ruang tidur anak 1]</v>
      </c>
      <c r="G190" s="67" t="str">
        <f ca="1">IF(ISBLANK(A190)," ",INDIRECT(ADDRESS(MATCH(A190,'Form Responses 1'!A:A,0),5+MOD(ROW()-2,COUNTA('Form Responses 1'!$1:$1)-4),,TRUE,"Form Responses 1")))</f>
        <v>CUKUP BAIK</v>
      </c>
      <c r="H190" s="85" t="str">
        <f ca="1" t="shared" si="1"/>
        <v>PERMATA HIJAU - Lantai 1</v>
      </c>
      <c r="I190" s="85" t="str">
        <f ca="1" t="shared" si="141"/>
        <v>Ruang tidur anak 1</v>
      </c>
      <c r="J190" s="85" t="str">
        <f ca="1" t="shared" si="2"/>
        <v>CLEANING SERVICE</v>
      </c>
      <c r="K190" s="85">
        <f ca="1" t="array" ref="K190">IFERROR(INDEX(MASTER!B:B,MATCH(G190,MASTER!A:A,0))/100," ")</f>
        <v>0.89</v>
      </c>
      <c r="L190" s="67">
        <f ca="1" t="shared" si="3"/>
        <v>18</v>
      </c>
      <c r="M190" s="67" t="str">
        <f ca="1" t="shared" si="4"/>
        <v>2023 - WEEK 18</v>
      </c>
      <c r="N190" s="67" t="str">
        <f ca="1" t="shared" si="5"/>
        <v>2023 - MONTH 04</v>
      </c>
      <c r="O190" s="85">
        <f ca="1" t="shared" ref="O190:P190" si="201">IFERROR(AVERAGEIF(M:M,M190,$K:$K)," ")</f>
        <v>0.89</v>
      </c>
      <c r="P190" s="85">
        <f ca="1" t="shared" si="201"/>
        <v>0.920769230769231</v>
      </c>
      <c r="Q190" s="67" t="str">
        <f ca="1">IF(ISBLANK(A190)," ",IF(O190&gt;MASTER!$B$3/100,"SB",IF(O190&gt;MASTER!$B$4/100,"B",IF(O190&gt;MASTER!$B$5/100,"C","K"))))</f>
        <v>C</v>
      </c>
      <c r="R190" s="67" t="str">
        <f ca="1">IF(ISBLANK(B190)," ",IF(P190&gt;MASTER!$B$3/100,"SB",IF(P190&gt;MASTER!$B$4/100,"B",IF(P190&gt;MASTER!$B$5/100,"C","K"))))</f>
        <v>B</v>
      </c>
    </row>
    <row r="191" customHeight="1" spans="1:18">
      <c r="A191" s="82">
        <f ca="1">INDIRECT(ADDRESS(2+QUOTIENT(ROW()-2,COUNTA('Form Responses 1'!$1:$1)-4),1,,TRUE,"Form Responses 1"))</f>
        <v>45051.4415641435</v>
      </c>
      <c r="B191" s="67" t="str">
        <f ca="1">INDIRECT(ADDRESS(2+QUOTIENT(ROW()-2,COUNTA('Form Responses 1'!$1:$1)-4),2,,TRUE,"Form Responses 1"))</f>
        <v>edy.kyd@gmail.com</v>
      </c>
      <c r="C191" s="67" t="str">
        <f ca="1">INDIRECT(ADDRESS(2+QUOTIENT(ROW()-2,COUNTA('Form Responses 1'!$1:$1)-4),3,,TRUE,"Form Responses 1"))</f>
        <v>Edi Karyadi</v>
      </c>
      <c r="D191" s="83">
        <f ca="1">INDIRECT(ADDRESS(2+QUOTIENT(ROW()-2,COUNTA('Form Responses 1'!$1:$1)-4),4,,TRUE,"Form Responses 1"))</f>
        <v>45046</v>
      </c>
      <c r="E191" s="84">
        <f ca="1" t="shared" si="0"/>
        <v>7</v>
      </c>
      <c r="F191" s="67" t="str">
        <f ca="1">IF(ISBLANK(A191)," ",INDIRECT(ADDRESS(1,5+MOD(ROW()-2,COUNTA('Form Responses 1'!$1:$1)-4),,TRUE,"Form Responses 1")))</f>
        <v>PERMATA HIJAU - Lantai 1 [Ruang tidur anak 2]</v>
      </c>
      <c r="G191" s="67" t="str">
        <f ca="1">IF(ISBLANK(A191)," ",INDIRECT(ADDRESS(MATCH(A191,'Form Responses 1'!A:A,0),5+MOD(ROW()-2,COUNTA('Form Responses 1'!$1:$1)-4),,TRUE,"Form Responses 1")))</f>
        <v>CUKUP BAIK</v>
      </c>
      <c r="H191" s="85" t="str">
        <f ca="1" t="shared" si="1"/>
        <v>PERMATA HIJAU - Lantai 1</v>
      </c>
      <c r="I191" s="85" t="str">
        <f ca="1" t="shared" si="141"/>
        <v>Ruang tidur anak 2</v>
      </c>
      <c r="J191" s="85" t="str">
        <f ca="1" t="shared" si="2"/>
        <v>CLEANING SERVICE</v>
      </c>
      <c r="K191" s="85">
        <f ca="1" t="array" ref="K191">IFERROR(INDEX(MASTER!B:B,MATCH(G191,MASTER!A:A,0))/100," ")</f>
        <v>0.89</v>
      </c>
      <c r="L191" s="67">
        <f ca="1" t="shared" si="3"/>
        <v>18</v>
      </c>
      <c r="M191" s="67" t="str">
        <f ca="1" t="shared" si="4"/>
        <v>2023 - WEEK 18</v>
      </c>
      <c r="N191" s="67" t="str">
        <f ca="1" t="shared" si="5"/>
        <v>2023 - MONTH 04</v>
      </c>
      <c r="O191" s="85">
        <f ca="1" t="shared" ref="O191:P191" si="202">IFERROR(AVERAGEIF(M:M,M191,$K:$K)," ")</f>
        <v>0.89</v>
      </c>
      <c r="P191" s="85">
        <f ca="1" t="shared" si="202"/>
        <v>0.920769230769231</v>
      </c>
      <c r="Q191" s="67" t="str">
        <f ca="1">IF(ISBLANK(A191)," ",IF(O191&gt;MASTER!$B$3/100,"SB",IF(O191&gt;MASTER!$B$4/100,"B",IF(O191&gt;MASTER!$B$5/100,"C","K"))))</f>
        <v>C</v>
      </c>
      <c r="R191" s="67" t="str">
        <f ca="1">IF(ISBLANK(B191)," ",IF(P191&gt;MASTER!$B$3/100,"SB",IF(P191&gt;MASTER!$B$4/100,"B",IF(P191&gt;MASTER!$B$5/100,"C","K"))))</f>
        <v>B</v>
      </c>
    </row>
    <row r="192" customHeight="1" spans="1:18">
      <c r="A192" s="82">
        <f ca="1">INDIRECT(ADDRESS(2+QUOTIENT(ROW()-2,COUNTA('Form Responses 1'!$1:$1)-4),1,,TRUE,"Form Responses 1"))</f>
        <v>45051.4415641435</v>
      </c>
      <c r="B192" s="67" t="str">
        <f ca="1">INDIRECT(ADDRESS(2+QUOTIENT(ROW()-2,COUNTA('Form Responses 1'!$1:$1)-4),2,,TRUE,"Form Responses 1"))</f>
        <v>edy.kyd@gmail.com</v>
      </c>
      <c r="C192" s="67" t="str">
        <f ca="1">INDIRECT(ADDRESS(2+QUOTIENT(ROW()-2,COUNTA('Form Responses 1'!$1:$1)-4),3,,TRUE,"Form Responses 1"))</f>
        <v>Edi Karyadi</v>
      </c>
      <c r="D192" s="83">
        <f ca="1">INDIRECT(ADDRESS(2+QUOTIENT(ROW()-2,COUNTA('Form Responses 1'!$1:$1)-4),4,,TRUE,"Form Responses 1"))</f>
        <v>45046</v>
      </c>
      <c r="E192" s="84">
        <f ca="1" t="shared" si="0"/>
        <v>7</v>
      </c>
      <c r="F192" s="67" t="str">
        <f ca="1">IF(ISBLANK(A192)," ",INDIRECT(ADDRESS(1,5+MOD(ROW()-2,COUNTA('Form Responses 1'!$1:$1)-4),,TRUE,"Form Responses 1")))</f>
        <v>PERMATA HIJAU - Outdoor Area [Halaman depan]</v>
      </c>
      <c r="G192" s="67" t="str">
        <f ca="1">IF(ISBLANK(A192)," ",INDIRECT(ADDRESS(MATCH(A192,'Form Responses 1'!A:A,0),5+MOD(ROW()-2,COUNTA('Form Responses 1'!$1:$1)-4),,TRUE,"Form Responses 1")))</f>
        <v>CUKUP BAIK</v>
      </c>
      <c r="H192" s="85" t="str">
        <f ca="1" t="shared" si="1"/>
        <v>PERMATA HIJAU - Outdoor Area</v>
      </c>
      <c r="I192" s="85" t="str">
        <f ca="1" t="shared" si="141"/>
        <v>Halaman depan</v>
      </c>
      <c r="J192" s="85" t="str">
        <f ca="1" t="shared" si="2"/>
        <v>CLEANING SERVICE</v>
      </c>
      <c r="K192" s="85">
        <f ca="1" t="array" ref="K192">IFERROR(INDEX(MASTER!B:B,MATCH(G192,MASTER!A:A,0))/100," ")</f>
        <v>0.89</v>
      </c>
      <c r="L192" s="67">
        <f ca="1" t="shared" si="3"/>
        <v>18</v>
      </c>
      <c r="M192" s="67" t="str">
        <f ca="1" t="shared" si="4"/>
        <v>2023 - WEEK 18</v>
      </c>
      <c r="N192" s="67" t="str">
        <f ca="1" t="shared" si="5"/>
        <v>2023 - MONTH 04</v>
      </c>
      <c r="O192" s="85">
        <f ca="1" t="shared" ref="O192:P192" si="203">IFERROR(AVERAGEIF(M:M,M192,$K:$K)," ")</f>
        <v>0.89</v>
      </c>
      <c r="P192" s="85">
        <f ca="1" t="shared" si="203"/>
        <v>0.920769230769231</v>
      </c>
      <c r="Q192" s="67" t="str">
        <f ca="1">IF(ISBLANK(A192)," ",IF(O192&gt;MASTER!$B$3/100,"SB",IF(O192&gt;MASTER!$B$4/100,"B",IF(O192&gt;MASTER!$B$5/100,"C","K"))))</f>
        <v>C</v>
      </c>
      <c r="R192" s="67" t="str">
        <f ca="1">IF(ISBLANK(B192)," ",IF(P192&gt;MASTER!$B$3/100,"SB",IF(P192&gt;MASTER!$B$4/100,"B",IF(P192&gt;MASTER!$B$5/100,"C","K"))))</f>
        <v>B</v>
      </c>
    </row>
    <row r="193" customHeight="1" spans="1:18">
      <c r="A193" s="82">
        <f ca="1">INDIRECT(ADDRESS(2+QUOTIENT(ROW()-2,COUNTA('Form Responses 1'!$1:$1)-4),1,,TRUE,"Form Responses 1"))</f>
        <v>45051.4415641435</v>
      </c>
      <c r="B193" s="67" t="str">
        <f ca="1">INDIRECT(ADDRESS(2+QUOTIENT(ROW()-2,COUNTA('Form Responses 1'!$1:$1)-4),2,,TRUE,"Form Responses 1"))</f>
        <v>edy.kyd@gmail.com</v>
      </c>
      <c r="C193" s="67" t="str">
        <f ca="1">INDIRECT(ADDRESS(2+QUOTIENT(ROW()-2,COUNTA('Form Responses 1'!$1:$1)-4),3,,TRUE,"Form Responses 1"))</f>
        <v>Edi Karyadi</v>
      </c>
      <c r="D193" s="83">
        <f ca="1">INDIRECT(ADDRESS(2+QUOTIENT(ROW()-2,COUNTA('Form Responses 1'!$1:$1)-4),4,,TRUE,"Form Responses 1"))</f>
        <v>45046</v>
      </c>
      <c r="E193" s="84">
        <f ca="1" t="shared" si="0"/>
        <v>7</v>
      </c>
      <c r="F193" s="67" t="str">
        <f ca="1">IF(ISBLANK(A193)," ",INDIRECT(ADDRESS(1,5+MOD(ROW()-2,COUNTA('Form Responses 1'!$1:$1)-4),,TRUE,"Form Responses 1")))</f>
        <v>PERMATA HIJAU - Outdoor Area [Halaman samping teras]</v>
      </c>
      <c r="G193" s="67" t="str">
        <f ca="1">IF(ISBLANK(A193)," ",INDIRECT(ADDRESS(MATCH(A193,'Form Responses 1'!A:A,0),5+MOD(ROW()-2,COUNTA('Form Responses 1'!$1:$1)-4),,TRUE,"Form Responses 1")))</f>
        <v>CUKUP BAIK</v>
      </c>
      <c r="H193" s="85" t="str">
        <f ca="1" t="shared" si="1"/>
        <v>PERMATA HIJAU - Outdoor Area</v>
      </c>
      <c r="I193" s="85" t="str">
        <f ca="1" t="shared" si="141"/>
        <v>Halaman samping teras</v>
      </c>
      <c r="J193" s="85" t="str">
        <f ca="1" t="shared" si="2"/>
        <v>CLEANING SERVICE</v>
      </c>
      <c r="K193" s="85">
        <f ca="1" t="array" ref="K193">IFERROR(INDEX(MASTER!B:B,MATCH(G193,MASTER!A:A,0))/100," ")</f>
        <v>0.89</v>
      </c>
      <c r="L193" s="67">
        <f ca="1" t="shared" si="3"/>
        <v>18</v>
      </c>
      <c r="M193" s="67" t="str">
        <f ca="1" t="shared" si="4"/>
        <v>2023 - WEEK 18</v>
      </c>
      <c r="N193" s="67" t="str">
        <f ca="1" t="shared" si="5"/>
        <v>2023 - MONTH 04</v>
      </c>
      <c r="O193" s="85">
        <f ca="1" t="shared" ref="O193:P193" si="204">IFERROR(AVERAGEIF(M:M,M193,$K:$K)," ")</f>
        <v>0.89</v>
      </c>
      <c r="P193" s="85">
        <f ca="1" t="shared" si="204"/>
        <v>0.920769230769231</v>
      </c>
      <c r="Q193" s="67" t="str">
        <f ca="1">IF(ISBLANK(A193)," ",IF(O193&gt;MASTER!$B$3/100,"SB",IF(O193&gt;MASTER!$B$4/100,"B",IF(O193&gt;MASTER!$B$5/100,"C","K"))))</f>
        <v>C</v>
      </c>
      <c r="R193" s="67" t="str">
        <f ca="1">IF(ISBLANK(B193)," ",IF(P193&gt;MASTER!$B$3/100,"SB",IF(P193&gt;MASTER!$B$4/100,"B",IF(P193&gt;MASTER!$B$5/100,"C","K"))))</f>
        <v>B</v>
      </c>
    </row>
    <row r="194" customHeight="1" spans="1:18">
      <c r="A194" s="82">
        <f ca="1">INDIRECT(ADDRESS(2+QUOTIENT(ROW()-2,COUNTA('Form Responses 1'!$1:$1)-4),1,,TRUE,"Form Responses 1"))</f>
        <v>45051.4415641435</v>
      </c>
      <c r="B194" s="67" t="str">
        <f ca="1">INDIRECT(ADDRESS(2+QUOTIENT(ROW()-2,COUNTA('Form Responses 1'!$1:$1)-4),2,,TRUE,"Form Responses 1"))</f>
        <v>edy.kyd@gmail.com</v>
      </c>
      <c r="C194" s="67" t="str">
        <f ca="1">INDIRECT(ADDRESS(2+QUOTIENT(ROW()-2,COUNTA('Form Responses 1'!$1:$1)-4),3,,TRUE,"Form Responses 1"))</f>
        <v>Edi Karyadi</v>
      </c>
      <c r="D194" s="83">
        <f ca="1">INDIRECT(ADDRESS(2+QUOTIENT(ROW()-2,COUNTA('Form Responses 1'!$1:$1)-4),4,,TRUE,"Form Responses 1"))</f>
        <v>45046</v>
      </c>
      <c r="E194" s="84">
        <f ca="1" t="shared" si="0"/>
        <v>7</v>
      </c>
      <c r="F194" s="67" t="str">
        <f ca="1">IF(ISBLANK(A194)," ",INDIRECT(ADDRESS(1,5+MOD(ROW()-2,COUNTA('Form Responses 1'!$1:$1)-4),,TRUE,"Form Responses 1")))</f>
        <v>PERMATA HIJAU - Outdoor Area [Garasi mobil]</v>
      </c>
      <c r="G194" s="67" t="str">
        <f ca="1">IF(ISBLANK(A194)," ",INDIRECT(ADDRESS(MATCH(A194,'Form Responses 1'!A:A,0),5+MOD(ROW()-2,COUNTA('Form Responses 1'!$1:$1)-4),,TRUE,"Form Responses 1")))</f>
        <v>CUKUP BAIK</v>
      </c>
      <c r="H194" s="85" t="str">
        <f ca="1" t="shared" si="1"/>
        <v>PERMATA HIJAU - Outdoor Area</v>
      </c>
      <c r="I194" s="85" t="str">
        <f ca="1" t="shared" si="141"/>
        <v>Garasi mobil</v>
      </c>
      <c r="J194" s="85" t="str">
        <f ca="1" t="shared" si="2"/>
        <v>CLEANING SERVICE</v>
      </c>
      <c r="K194" s="85">
        <f ca="1" t="array" ref="K194">IFERROR(INDEX(MASTER!B:B,MATCH(G194,MASTER!A:A,0))/100," ")</f>
        <v>0.89</v>
      </c>
      <c r="L194" s="67">
        <f ca="1" t="shared" si="3"/>
        <v>18</v>
      </c>
      <c r="M194" s="67" t="str">
        <f ca="1" t="shared" si="4"/>
        <v>2023 - WEEK 18</v>
      </c>
      <c r="N194" s="67" t="str">
        <f ca="1" t="shared" si="5"/>
        <v>2023 - MONTH 04</v>
      </c>
      <c r="O194" s="85">
        <f ca="1" t="shared" ref="O194:P194" si="205">IFERROR(AVERAGEIF(M:M,M194,$K:$K)," ")</f>
        <v>0.89</v>
      </c>
      <c r="P194" s="85">
        <f ca="1" t="shared" si="205"/>
        <v>0.920769230769231</v>
      </c>
      <c r="Q194" s="67" t="str">
        <f ca="1">IF(ISBLANK(A194)," ",IF(O194&gt;MASTER!$B$3/100,"SB",IF(O194&gt;MASTER!$B$4/100,"B",IF(O194&gt;MASTER!$B$5/100,"C","K"))))</f>
        <v>C</v>
      </c>
      <c r="R194" s="67" t="str">
        <f ca="1">IF(ISBLANK(B194)," ",IF(P194&gt;MASTER!$B$3/100,"SB",IF(P194&gt;MASTER!$B$4/100,"B",IF(P194&gt;MASTER!$B$5/100,"C","K"))))</f>
        <v>B</v>
      </c>
    </row>
    <row r="195" customHeight="1" spans="1:18">
      <c r="A195" s="82">
        <f ca="1">INDIRECT(ADDRESS(2+QUOTIENT(ROW()-2,COUNTA('Form Responses 1'!$1:$1)-4),1,,TRUE,"Form Responses 1"))</f>
        <v>45051.4415641435</v>
      </c>
      <c r="B195" s="67" t="str">
        <f ca="1">INDIRECT(ADDRESS(2+QUOTIENT(ROW()-2,COUNTA('Form Responses 1'!$1:$1)-4),2,,TRUE,"Form Responses 1"))</f>
        <v>edy.kyd@gmail.com</v>
      </c>
      <c r="C195" s="67" t="str">
        <f ca="1">INDIRECT(ADDRESS(2+QUOTIENT(ROW()-2,COUNTA('Form Responses 1'!$1:$1)-4),3,,TRUE,"Form Responses 1"))</f>
        <v>Edi Karyadi</v>
      </c>
      <c r="D195" s="83">
        <f ca="1">INDIRECT(ADDRESS(2+QUOTIENT(ROW()-2,COUNTA('Form Responses 1'!$1:$1)-4),4,,TRUE,"Form Responses 1"))</f>
        <v>45046</v>
      </c>
      <c r="E195" s="84">
        <f ca="1" t="shared" si="0"/>
        <v>7</v>
      </c>
      <c r="F195" s="67" t="str">
        <f ca="1">IF(ISBLANK(A195)," ",INDIRECT(ADDRESS(1,5+MOD(ROW()-2,COUNTA('Form Responses 1'!$1:$1)-4),,TRUE,"Form Responses 1")))</f>
        <v>PERMATA HIJAU - Outdoor Area [tempat wudhu]</v>
      </c>
      <c r="G195" s="67" t="str">
        <f ca="1">IF(ISBLANK(A195)," ",INDIRECT(ADDRESS(MATCH(A195,'Form Responses 1'!A:A,0),5+MOD(ROW()-2,COUNTA('Form Responses 1'!$1:$1)-4),,TRUE,"Form Responses 1")))</f>
        <v>CUKUP BAIK</v>
      </c>
      <c r="H195" s="85" t="str">
        <f ca="1" t="shared" si="1"/>
        <v>PERMATA HIJAU - Outdoor Area</v>
      </c>
      <c r="I195" s="85" t="str">
        <f ca="1" t="shared" ref="I195:I258" si="206">MID(F195,FIND("[",F195)+1,LEN(F195)-FIND("[",F195)-1)</f>
        <v>tempat wudhu</v>
      </c>
      <c r="J195" s="85" t="str">
        <f ca="1" t="shared" si="2"/>
        <v>CLEANING SERVICE</v>
      </c>
      <c r="K195" s="85">
        <f ca="1" t="array" ref="K195">IFERROR(INDEX(MASTER!B:B,MATCH(G195,MASTER!A:A,0))/100," ")</f>
        <v>0.89</v>
      </c>
      <c r="L195" s="67">
        <f ca="1" t="shared" si="3"/>
        <v>18</v>
      </c>
      <c r="M195" s="67" t="str">
        <f ca="1" t="shared" si="4"/>
        <v>2023 - WEEK 18</v>
      </c>
      <c r="N195" s="67" t="str">
        <f ca="1" t="shared" si="5"/>
        <v>2023 - MONTH 04</v>
      </c>
      <c r="O195" s="85">
        <f ca="1" t="shared" ref="O195:P195" si="207">IFERROR(AVERAGEIF(M:M,M195,$K:$K)," ")</f>
        <v>0.89</v>
      </c>
      <c r="P195" s="85">
        <f ca="1" t="shared" si="207"/>
        <v>0.920769230769231</v>
      </c>
      <c r="Q195" s="67" t="str">
        <f ca="1">IF(ISBLANK(A195)," ",IF(O195&gt;MASTER!$B$3/100,"SB",IF(O195&gt;MASTER!$B$4/100,"B",IF(O195&gt;MASTER!$B$5/100,"C","K"))))</f>
        <v>C</v>
      </c>
      <c r="R195" s="67" t="str">
        <f ca="1">IF(ISBLANK(B195)," ",IF(P195&gt;MASTER!$B$3/100,"SB",IF(P195&gt;MASTER!$B$4/100,"B",IF(P195&gt;MASTER!$B$5/100,"C","K"))))</f>
        <v>B</v>
      </c>
    </row>
    <row r="196" customHeight="1" spans="1:18">
      <c r="A196" s="82">
        <f ca="1">INDIRECT(ADDRESS(2+QUOTIENT(ROW()-2,COUNTA('Form Responses 1'!$1:$1)-4),1,,TRUE,"Form Responses 1"))</f>
        <v>45051.4415641435</v>
      </c>
      <c r="B196" s="67" t="str">
        <f ca="1">INDIRECT(ADDRESS(2+QUOTIENT(ROW()-2,COUNTA('Form Responses 1'!$1:$1)-4),2,,TRUE,"Form Responses 1"))</f>
        <v>edy.kyd@gmail.com</v>
      </c>
      <c r="C196" s="67" t="str">
        <f ca="1">INDIRECT(ADDRESS(2+QUOTIENT(ROW()-2,COUNTA('Form Responses 1'!$1:$1)-4),3,,TRUE,"Form Responses 1"))</f>
        <v>Edi Karyadi</v>
      </c>
      <c r="D196" s="83">
        <f ca="1">INDIRECT(ADDRESS(2+QUOTIENT(ROW()-2,COUNTA('Form Responses 1'!$1:$1)-4),4,,TRUE,"Form Responses 1"))</f>
        <v>45046</v>
      </c>
      <c r="E196" s="84">
        <f ca="1" t="shared" si="0"/>
        <v>7</v>
      </c>
      <c r="F196" s="67" t="str">
        <f ca="1">IF(ISBLANK(A196)," ",INDIRECT(ADDRESS(1,5+MOD(ROW()-2,COUNTA('Form Responses 1'!$1:$1)-4),,TRUE,"Form Responses 1")))</f>
        <v>PERMATA HIJAU - Outdoor Area [Ruang pembantu]</v>
      </c>
      <c r="G196" s="67" t="str">
        <f ca="1">IF(ISBLANK(A196)," ",INDIRECT(ADDRESS(MATCH(A196,'Form Responses 1'!A:A,0),5+MOD(ROW()-2,COUNTA('Form Responses 1'!$1:$1)-4),,TRUE,"Form Responses 1")))</f>
        <v>CUKUP BAIK</v>
      </c>
      <c r="H196" s="85" t="str">
        <f ca="1" t="shared" si="1"/>
        <v>PERMATA HIJAU - Outdoor Area</v>
      </c>
      <c r="I196" s="85" t="str">
        <f ca="1" t="shared" si="206"/>
        <v>Ruang pembantu</v>
      </c>
      <c r="J196" s="85" t="str">
        <f ca="1" t="shared" si="2"/>
        <v>CLEANING SERVICE</v>
      </c>
      <c r="K196" s="85">
        <f ca="1" t="array" ref="K196">IFERROR(INDEX(MASTER!B:B,MATCH(G196,MASTER!A:A,0))/100," ")</f>
        <v>0.89</v>
      </c>
      <c r="L196" s="67">
        <f ca="1" t="shared" si="3"/>
        <v>18</v>
      </c>
      <c r="M196" s="67" t="str">
        <f ca="1" t="shared" si="4"/>
        <v>2023 - WEEK 18</v>
      </c>
      <c r="N196" s="67" t="str">
        <f ca="1" t="shared" si="5"/>
        <v>2023 - MONTH 04</v>
      </c>
      <c r="O196" s="85">
        <f ca="1" t="shared" ref="O196:P196" si="208">IFERROR(AVERAGEIF(M:M,M196,$K:$K)," ")</f>
        <v>0.89</v>
      </c>
      <c r="P196" s="85">
        <f ca="1" t="shared" si="208"/>
        <v>0.920769230769231</v>
      </c>
      <c r="Q196" s="67" t="str">
        <f ca="1">IF(ISBLANK(A196)," ",IF(O196&gt;MASTER!$B$3/100,"SB",IF(O196&gt;MASTER!$B$4/100,"B",IF(O196&gt;MASTER!$B$5/100,"C","K"))))</f>
        <v>C</v>
      </c>
      <c r="R196" s="67" t="str">
        <f ca="1">IF(ISBLANK(B196)," ",IF(P196&gt;MASTER!$B$3/100,"SB",IF(P196&gt;MASTER!$B$4/100,"B",IF(P196&gt;MASTER!$B$5/100,"C","K"))))</f>
        <v>B</v>
      </c>
    </row>
    <row r="197" customHeight="1" spans="1:18">
      <c r="A197" s="82">
        <f ca="1">INDIRECT(ADDRESS(2+QUOTIENT(ROW()-2,COUNTA('Form Responses 1'!$1:$1)-4),1,,TRUE,"Form Responses 1"))</f>
        <v>45051.4415641435</v>
      </c>
      <c r="B197" s="67" t="str">
        <f ca="1">INDIRECT(ADDRESS(2+QUOTIENT(ROW()-2,COUNTA('Form Responses 1'!$1:$1)-4),2,,TRUE,"Form Responses 1"))</f>
        <v>edy.kyd@gmail.com</v>
      </c>
      <c r="C197" s="67" t="str">
        <f ca="1">INDIRECT(ADDRESS(2+QUOTIENT(ROW()-2,COUNTA('Form Responses 1'!$1:$1)-4),3,,TRUE,"Form Responses 1"))</f>
        <v>Edi Karyadi</v>
      </c>
      <c r="D197" s="83">
        <f ca="1">INDIRECT(ADDRESS(2+QUOTIENT(ROW()-2,COUNTA('Form Responses 1'!$1:$1)-4),4,,TRUE,"Form Responses 1"))</f>
        <v>45046</v>
      </c>
      <c r="E197" s="84">
        <f ca="1" t="shared" si="0"/>
        <v>7</v>
      </c>
      <c r="F197" s="67" t="str">
        <f ca="1">IF(ISBLANK(A197)," ",INDIRECT(ADDRESS(1,5+MOD(ROW()-2,COUNTA('Form Responses 1'!$1:$1)-4),,TRUE,"Form Responses 1")))</f>
        <v>PERMATA HIJAU - Outdoor Area [Gudang]</v>
      </c>
      <c r="G197" s="67" t="str">
        <f ca="1">IF(ISBLANK(A197)," ",INDIRECT(ADDRESS(MATCH(A197,'Form Responses 1'!A:A,0),5+MOD(ROW()-2,COUNTA('Form Responses 1'!$1:$1)-4),,TRUE,"Form Responses 1")))</f>
        <v>CUKUP BAIK</v>
      </c>
      <c r="H197" s="85" t="str">
        <f ca="1" t="shared" si="1"/>
        <v>PERMATA HIJAU - Outdoor Area</v>
      </c>
      <c r="I197" s="85" t="str">
        <f ca="1" t="shared" si="206"/>
        <v>Gudang</v>
      </c>
      <c r="J197" s="85" t="str">
        <f ca="1" t="shared" si="2"/>
        <v>CLEANING SERVICE</v>
      </c>
      <c r="K197" s="85">
        <f ca="1" t="array" ref="K197">IFERROR(INDEX(MASTER!B:B,MATCH(G197,MASTER!A:A,0))/100," ")</f>
        <v>0.89</v>
      </c>
      <c r="L197" s="67">
        <f ca="1" t="shared" si="3"/>
        <v>18</v>
      </c>
      <c r="M197" s="67" t="str">
        <f ca="1" t="shared" si="4"/>
        <v>2023 - WEEK 18</v>
      </c>
      <c r="N197" s="67" t="str">
        <f ca="1" t="shared" si="5"/>
        <v>2023 - MONTH 04</v>
      </c>
      <c r="O197" s="85">
        <f ca="1" t="shared" ref="O197:P197" si="209">IFERROR(AVERAGEIF(M:M,M197,$K:$K)," ")</f>
        <v>0.89</v>
      </c>
      <c r="P197" s="85">
        <f ca="1" t="shared" si="209"/>
        <v>0.920769230769231</v>
      </c>
      <c r="Q197" s="67" t="str">
        <f ca="1">IF(ISBLANK(A197)," ",IF(O197&gt;MASTER!$B$3/100,"SB",IF(O197&gt;MASTER!$B$4/100,"B",IF(O197&gt;MASTER!$B$5/100,"C","K"))))</f>
        <v>C</v>
      </c>
      <c r="R197" s="67" t="str">
        <f ca="1">IF(ISBLANK(B197)," ",IF(P197&gt;MASTER!$B$3/100,"SB",IF(P197&gt;MASTER!$B$4/100,"B",IF(P197&gt;MASTER!$B$5/100,"C","K"))))</f>
        <v>B</v>
      </c>
    </row>
    <row r="198" customHeight="1" spans="1:18">
      <c r="A198" s="82">
        <f ca="1">INDIRECT(ADDRESS(2+QUOTIENT(ROW()-2,COUNTA('Form Responses 1'!$1:$1)-4),1,,TRUE,"Form Responses 1"))</f>
        <v>45051.4415641435</v>
      </c>
      <c r="B198" s="67" t="str">
        <f ca="1">INDIRECT(ADDRESS(2+QUOTIENT(ROW()-2,COUNTA('Form Responses 1'!$1:$1)-4),2,,TRUE,"Form Responses 1"))</f>
        <v>edy.kyd@gmail.com</v>
      </c>
      <c r="C198" s="67" t="str">
        <f ca="1">INDIRECT(ADDRESS(2+QUOTIENT(ROW()-2,COUNTA('Form Responses 1'!$1:$1)-4),3,,TRUE,"Form Responses 1"))</f>
        <v>Edi Karyadi</v>
      </c>
      <c r="D198" s="83">
        <f ca="1">INDIRECT(ADDRESS(2+QUOTIENT(ROW()-2,COUNTA('Form Responses 1'!$1:$1)-4),4,,TRUE,"Form Responses 1"))</f>
        <v>45046</v>
      </c>
      <c r="E198" s="84">
        <f ca="1" t="shared" si="0"/>
        <v>7</v>
      </c>
      <c r="F198" s="67" t="str">
        <f ca="1">IF(ISBLANK(A198)," ",INDIRECT(ADDRESS(1,5+MOD(ROW()-2,COUNTA('Form Responses 1'!$1:$1)-4),,TRUE,"Form Responses 1")))</f>
        <v>PONDOK INDAH - Lantai 1 [Ruang tamu Depan]</v>
      </c>
      <c r="G198" s="67" t="str">
        <f ca="1">IF(ISBLANK(A198)," ",INDIRECT(ADDRESS(MATCH(A198,'Form Responses 1'!A:A,0),5+MOD(ROW()-2,COUNTA('Form Responses 1'!$1:$1)-4),,TRUE,"Form Responses 1")))</f>
        <v>CUKUP BAIK</v>
      </c>
      <c r="H198" s="85" t="str">
        <f ca="1" t="shared" si="1"/>
        <v>PONDOK INDAH - Lantai 1</v>
      </c>
      <c r="I198" s="85" t="str">
        <f ca="1" t="shared" si="206"/>
        <v>Ruang tamu Depan</v>
      </c>
      <c r="J198" s="85" t="str">
        <f ca="1" t="shared" si="2"/>
        <v>CLEANING SERVICE</v>
      </c>
      <c r="K198" s="85">
        <f ca="1" t="array" ref="K198">IFERROR(INDEX(MASTER!B:B,MATCH(G198,MASTER!A:A,0))/100," ")</f>
        <v>0.89</v>
      </c>
      <c r="L198" s="67">
        <f ca="1" t="shared" si="3"/>
        <v>18</v>
      </c>
      <c r="M198" s="67" t="str">
        <f ca="1" t="shared" si="4"/>
        <v>2023 - WEEK 18</v>
      </c>
      <c r="N198" s="67" t="str">
        <f ca="1" t="shared" si="5"/>
        <v>2023 - MONTH 04</v>
      </c>
      <c r="O198" s="85">
        <f ca="1" t="shared" ref="O198:P198" si="210">IFERROR(AVERAGEIF(M:M,M198,$K:$K)," ")</f>
        <v>0.89</v>
      </c>
      <c r="P198" s="85">
        <f ca="1" t="shared" si="210"/>
        <v>0.920769230769231</v>
      </c>
      <c r="Q198" s="67" t="str">
        <f ca="1">IF(ISBLANK(A198)," ",IF(O198&gt;MASTER!$B$3/100,"SB",IF(O198&gt;MASTER!$B$4/100,"B",IF(O198&gt;MASTER!$B$5/100,"C","K"))))</f>
        <v>C</v>
      </c>
      <c r="R198" s="67" t="str">
        <f ca="1">IF(ISBLANK(B198)," ",IF(P198&gt;MASTER!$B$3/100,"SB",IF(P198&gt;MASTER!$B$4/100,"B",IF(P198&gt;MASTER!$B$5/100,"C","K"))))</f>
        <v>B</v>
      </c>
    </row>
    <row r="199" customHeight="1" spans="1:18">
      <c r="A199" s="82">
        <f ca="1">INDIRECT(ADDRESS(2+QUOTIENT(ROW()-2,COUNTA('Form Responses 1'!$1:$1)-4),1,,TRUE,"Form Responses 1"))</f>
        <v>45051.4415641435</v>
      </c>
      <c r="B199" s="67" t="str">
        <f ca="1">INDIRECT(ADDRESS(2+QUOTIENT(ROW()-2,COUNTA('Form Responses 1'!$1:$1)-4),2,,TRUE,"Form Responses 1"))</f>
        <v>edy.kyd@gmail.com</v>
      </c>
      <c r="C199" s="67" t="str">
        <f ca="1">INDIRECT(ADDRESS(2+QUOTIENT(ROW()-2,COUNTA('Form Responses 1'!$1:$1)-4),3,,TRUE,"Form Responses 1"))</f>
        <v>Edi Karyadi</v>
      </c>
      <c r="D199" s="83">
        <f ca="1">INDIRECT(ADDRESS(2+QUOTIENT(ROW()-2,COUNTA('Form Responses 1'!$1:$1)-4),4,,TRUE,"Form Responses 1"))</f>
        <v>45046</v>
      </c>
      <c r="E199" s="84">
        <f ca="1" t="shared" si="0"/>
        <v>7</v>
      </c>
      <c r="F199" s="67" t="str">
        <f ca="1">IF(ISBLANK(A199)," ",INDIRECT(ADDRESS(1,5+MOD(ROW()-2,COUNTA('Form Responses 1'!$1:$1)-4),,TRUE,"Form Responses 1")))</f>
        <v>PONDOK INDAH - Lantai 1 [Ruang tidur Utama ]</v>
      </c>
      <c r="G199" s="67" t="str">
        <f ca="1">IF(ISBLANK(A199)," ",INDIRECT(ADDRESS(MATCH(A199,'Form Responses 1'!A:A,0),5+MOD(ROW()-2,COUNTA('Form Responses 1'!$1:$1)-4),,TRUE,"Form Responses 1")))</f>
        <v>CUKUP BAIK</v>
      </c>
      <c r="H199" s="85" t="str">
        <f ca="1" t="shared" si="1"/>
        <v>PONDOK INDAH - Lantai 1</v>
      </c>
      <c r="I199" s="85" t="str">
        <f ca="1" t="shared" si="206"/>
        <v>Ruang tidur Utama </v>
      </c>
      <c r="J199" s="85" t="str">
        <f ca="1" t="shared" si="2"/>
        <v>CLEANING SERVICE</v>
      </c>
      <c r="K199" s="85">
        <f ca="1" t="array" ref="K199">IFERROR(INDEX(MASTER!B:B,MATCH(G199,MASTER!A:A,0))/100," ")</f>
        <v>0.89</v>
      </c>
      <c r="L199" s="67">
        <f ca="1" t="shared" si="3"/>
        <v>18</v>
      </c>
      <c r="M199" s="67" t="str">
        <f ca="1" t="shared" si="4"/>
        <v>2023 - WEEK 18</v>
      </c>
      <c r="N199" s="67" t="str">
        <f ca="1" t="shared" si="5"/>
        <v>2023 - MONTH 04</v>
      </c>
      <c r="O199" s="85">
        <f ca="1" t="shared" ref="O199:P199" si="211">IFERROR(AVERAGEIF(M:M,M199,$K:$K)," ")</f>
        <v>0.89</v>
      </c>
      <c r="P199" s="85">
        <f ca="1" t="shared" si="211"/>
        <v>0.920769230769231</v>
      </c>
      <c r="Q199" s="67" t="str">
        <f ca="1">IF(ISBLANK(A199)," ",IF(O199&gt;MASTER!$B$3/100,"SB",IF(O199&gt;MASTER!$B$4/100,"B",IF(O199&gt;MASTER!$B$5/100,"C","K"))))</f>
        <v>C</v>
      </c>
      <c r="R199" s="67" t="str">
        <f ca="1">IF(ISBLANK(B199)," ",IF(P199&gt;MASTER!$B$3/100,"SB",IF(P199&gt;MASTER!$B$4/100,"B",IF(P199&gt;MASTER!$B$5/100,"C","K"))))</f>
        <v>B</v>
      </c>
    </row>
    <row r="200" customHeight="1" spans="1:18">
      <c r="A200" s="82">
        <f ca="1">INDIRECT(ADDRESS(2+QUOTIENT(ROW()-2,COUNTA('Form Responses 1'!$1:$1)-4),1,,TRUE,"Form Responses 1"))</f>
        <v>45051.4415641435</v>
      </c>
      <c r="B200" s="67" t="str">
        <f ca="1">INDIRECT(ADDRESS(2+QUOTIENT(ROW()-2,COUNTA('Form Responses 1'!$1:$1)-4),2,,TRUE,"Form Responses 1"))</f>
        <v>edy.kyd@gmail.com</v>
      </c>
      <c r="C200" s="67" t="str">
        <f ca="1">INDIRECT(ADDRESS(2+QUOTIENT(ROW()-2,COUNTA('Form Responses 1'!$1:$1)-4),3,,TRUE,"Form Responses 1"))</f>
        <v>Edi Karyadi</v>
      </c>
      <c r="D200" s="83">
        <f ca="1">INDIRECT(ADDRESS(2+QUOTIENT(ROW()-2,COUNTA('Form Responses 1'!$1:$1)-4),4,,TRUE,"Form Responses 1"))</f>
        <v>45046</v>
      </c>
      <c r="E200" s="84">
        <f ca="1" t="shared" si="0"/>
        <v>7</v>
      </c>
      <c r="F200" s="67" t="str">
        <f ca="1">IF(ISBLANK(A200)," ",INDIRECT(ADDRESS(1,5+MOD(ROW()-2,COUNTA('Form Responses 1'!$1:$1)-4),,TRUE,"Form Responses 1")))</f>
        <v>PONDOK INDAH - Lantai 1 [Pantry]</v>
      </c>
      <c r="G200" s="67" t="str">
        <f ca="1">IF(ISBLANK(A200)," ",INDIRECT(ADDRESS(MATCH(A200,'Form Responses 1'!A:A,0),5+MOD(ROW()-2,COUNTA('Form Responses 1'!$1:$1)-4),,TRUE,"Form Responses 1")))</f>
        <v>CUKUP BAIK</v>
      </c>
      <c r="H200" s="85" t="str">
        <f ca="1" t="shared" si="1"/>
        <v>PONDOK INDAH - Lantai 1</v>
      </c>
      <c r="I200" s="85" t="str">
        <f ca="1" t="shared" si="206"/>
        <v>Pantry</v>
      </c>
      <c r="J200" s="85" t="str">
        <f ca="1" t="shared" si="2"/>
        <v>CLEANING SERVICE</v>
      </c>
      <c r="K200" s="85">
        <f ca="1" t="array" ref="K200">IFERROR(INDEX(MASTER!B:B,MATCH(G200,MASTER!A:A,0))/100," ")</f>
        <v>0.89</v>
      </c>
      <c r="L200" s="67">
        <f ca="1" t="shared" si="3"/>
        <v>18</v>
      </c>
      <c r="M200" s="67" t="str">
        <f ca="1" t="shared" si="4"/>
        <v>2023 - WEEK 18</v>
      </c>
      <c r="N200" s="67" t="str">
        <f ca="1" t="shared" si="5"/>
        <v>2023 - MONTH 04</v>
      </c>
      <c r="O200" s="85">
        <f ca="1" t="shared" ref="O200:P200" si="212">IFERROR(AVERAGEIF(M:M,M200,$K:$K)," ")</f>
        <v>0.89</v>
      </c>
      <c r="P200" s="85">
        <f ca="1" t="shared" si="212"/>
        <v>0.920769230769231</v>
      </c>
      <c r="Q200" s="67" t="str">
        <f ca="1">IF(ISBLANK(A200)," ",IF(O200&gt;MASTER!$B$3/100,"SB",IF(O200&gt;MASTER!$B$4/100,"B",IF(O200&gt;MASTER!$B$5/100,"C","K"))))</f>
        <v>C</v>
      </c>
      <c r="R200" s="67" t="str">
        <f ca="1">IF(ISBLANK(B200)," ",IF(P200&gt;MASTER!$B$3/100,"SB",IF(P200&gt;MASTER!$B$4/100,"B",IF(P200&gt;MASTER!$B$5/100,"C","K"))))</f>
        <v>B</v>
      </c>
    </row>
    <row r="201" customHeight="1" spans="1:18">
      <c r="A201" s="82">
        <f ca="1">INDIRECT(ADDRESS(2+QUOTIENT(ROW()-2,COUNTA('Form Responses 1'!$1:$1)-4),1,,TRUE,"Form Responses 1"))</f>
        <v>45051.4415641435</v>
      </c>
      <c r="B201" s="67" t="str">
        <f ca="1">INDIRECT(ADDRESS(2+QUOTIENT(ROW()-2,COUNTA('Form Responses 1'!$1:$1)-4),2,,TRUE,"Form Responses 1"))</f>
        <v>edy.kyd@gmail.com</v>
      </c>
      <c r="C201" s="67" t="str">
        <f ca="1">INDIRECT(ADDRESS(2+QUOTIENT(ROW()-2,COUNTA('Form Responses 1'!$1:$1)-4),3,,TRUE,"Form Responses 1"))</f>
        <v>Edi Karyadi</v>
      </c>
      <c r="D201" s="83">
        <f ca="1">INDIRECT(ADDRESS(2+QUOTIENT(ROW()-2,COUNTA('Form Responses 1'!$1:$1)-4),4,,TRUE,"Form Responses 1"))</f>
        <v>45046</v>
      </c>
      <c r="E201" s="84">
        <f ca="1" t="shared" si="0"/>
        <v>7</v>
      </c>
      <c r="F201" s="67" t="str">
        <f ca="1">IF(ISBLANK(A201)," ",INDIRECT(ADDRESS(1,5+MOD(ROW()-2,COUNTA('Form Responses 1'!$1:$1)-4),,TRUE,"Form Responses 1")))</f>
        <v>PONDOK INDAH - Lantai 1 [Ruang keluarga]</v>
      </c>
      <c r="G201" s="67" t="str">
        <f ca="1">IF(ISBLANK(A201)," ",INDIRECT(ADDRESS(MATCH(A201,'Form Responses 1'!A:A,0),5+MOD(ROW()-2,COUNTA('Form Responses 1'!$1:$1)-4),,TRUE,"Form Responses 1")))</f>
        <v>CUKUP BAIK</v>
      </c>
      <c r="H201" s="85" t="str">
        <f ca="1" t="shared" si="1"/>
        <v>PONDOK INDAH - Lantai 1</v>
      </c>
      <c r="I201" s="85" t="str">
        <f ca="1" t="shared" si="206"/>
        <v>Ruang keluarga</v>
      </c>
      <c r="J201" s="85" t="str">
        <f ca="1" t="shared" si="2"/>
        <v>CLEANING SERVICE</v>
      </c>
      <c r="K201" s="85">
        <f ca="1" t="array" ref="K201">IFERROR(INDEX(MASTER!B:B,MATCH(G201,MASTER!A:A,0))/100," ")</f>
        <v>0.89</v>
      </c>
      <c r="L201" s="67">
        <f ca="1" t="shared" si="3"/>
        <v>18</v>
      </c>
      <c r="M201" s="67" t="str">
        <f ca="1" t="shared" si="4"/>
        <v>2023 - WEEK 18</v>
      </c>
      <c r="N201" s="67" t="str">
        <f ca="1" t="shared" si="5"/>
        <v>2023 - MONTH 04</v>
      </c>
      <c r="O201" s="85">
        <f ca="1" t="shared" ref="O201:P201" si="213">IFERROR(AVERAGEIF(M:M,M201,$K:$K)," ")</f>
        <v>0.89</v>
      </c>
      <c r="P201" s="85">
        <f ca="1" t="shared" si="213"/>
        <v>0.920769230769231</v>
      </c>
      <c r="Q201" s="67" t="str">
        <f ca="1">IF(ISBLANK(A201)," ",IF(O201&gt;MASTER!$B$3/100,"SB",IF(O201&gt;MASTER!$B$4/100,"B",IF(O201&gt;MASTER!$B$5/100,"C","K"))))</f>
        <v>C</v>
      </c>
      <c r="R201" s="67" t="str">
        <f ca="1">IF(ISBLANK(B201)," ",IF(P201&gt;MASTER!$B$3/100,"SB",IF(P201&gt;MASTER!$B$4/100,"B",IF(P201&gt;MASTER!$B$5/100,"C","K"))))</f>
        <v>B</v>
      </c>
    </row>
    <row r="202" customHeight="1" spans="1:18">
      <c r="A202" s="82">
        <f ca="1">INDIRECT(ADDRESS(2+QUOTIENT(ROW()-2,COUNTA('Form Responses 1'!$1:$1)-4),1,,TRUE,"Form Responses 1"))</f>
        <v>45051.4415641435</v>
      </c>
      <c r="B202" s="67" t="str">
        <f ca="1">INDIRECT(ADDRESS(2+QUOTIENT(ROW()-2,COUNTA('Form Responses 1'!$1:$1)-4),2,,TRUE,"Form Responses 1"))</f>
        <v>edy.kyd@gmail.com</v>
      </c>
      <c r="C202" s="67" t="str">
        <f ca="1">INDIRECT(ADDRESS(2+QUOTIENT(ROW()-2,COUNTA('Form Responses 1'!$1:$1)-4),3,,TRUE,"Form Responses 1"))</f>
        <v>Edi Karyadi</v>
      </c>
      <c r="D202" s="83">
        <f ca="1">INDIRECT(ADDRESS(2+QUOTIENT(ROW()-2,COUNTA('Form Responses 1'!$1:$1)-4),4,,TRUE,"Form Responses 1"))</f>
        <v>45046</v>
      </c>
      <c r="E202" s="84">
        <f ca="1" t="shared" si="0"/>
        <v>7</v>
      </c>
      <c r="F202" s="67" t="str">
        <f ca="1">IF(ISBLANK(A202)," ",INDIRECT(ADDRESS(1,5+MOD(ROW()-2,COUNTA('Form Responses 1'!$1:$1)-4),,TRUE,"Form Responses 1")))</f>
        <v>PONDOK INDAH - Lantai 1 [Ruang tidur anak 1]</v>
      </c>
      <c r="G202" s="67" t="str">
        <f ca="1">IF(ISBLANK(A202)," ",INDIRECT(ADDRESS(MATCH(A202,'Form Responses 1'!A:A,0),5+MOD(ROW()-2,COUNTA('Form Responses 1'!$1:$1)-4),,TRUE,"Form Responses 1")))</f>
        <v>CUKUP BAIK</v>
      </c>
      <c r="H202" s="85" t="str">
        <f ca="1" t="shared" si="1"/>
        <v>PONDOK INDAH - Lantai 1</v>
      </c>
      <c r="I202" s="85" t="str">
        <f ca="1" t="shared" si="206"/>
        <v>Ruang tidur anak 1</v>
      </c>
      <c r="J202" s="85" t="str">
        <f ca="1" t="shared" si="2"/>
        <v>CLEANING SERVICE</v>
      </c>
      <c r="K202" s="85">
        <f ca="1" t="array" ref="K202">IFERROR(INDEX(MASTER!B:B,MATCH(G202,MASTER!A:A,0))/100," ")</f>
        <v>0.89</v>
      </c>
      <c r="L202" s="67">
        <f ca="1" t="shared" si="3"/>
        <v>18</v>
      </c>
      <c r="M202" s="67" t="str">
        <f ca="1" t="shared" si="4"/>
        <v>2023 - WEEK 18</v>
      </c>
      <c r="N202" s="67" t="str">
        <f ca="1" t="shared" si="5"/>
        <v>2023 - MONTH 04</v>
      </c>
      <c r="O202" s="85">
        <f ca="1" t="shared" ref="O202:P202" si="214">IFERROR(AVERAGEIF(M:M,M202,$K:$K)," ")</f>
        <v>0.89</v>
      </c>
      <c r="P202" s="85">
        <f ca="1" t="shared" si="214"/>
        <v>0.920769230769231</v>
      </c>
      <c r="Q202" s="67" t="str">
        <f ca="1">IF(ISBLANK(A202)," ",IF(O202&gt;MASTER!$B$3/100,"SB",IF(O202&gt;MASTER!$B$4/100,"B",IF(O202&gt;MASTER!$B$5/100,"C","K"))))</f>
        <v>C</v>
      </c>
      <c r="R202" s="67" t="str">
        <f ca="1">IF(ISBLANK(B202)," ",IF(P202&gt;MASTER!$B$3/100,"SB",IF(P202&gt;MASTER!$B$4/100,"B",IF(P202&gt;MASTER!$B$5/100,"C","K"))))</f>
        <v>B</v>
      </c>
    </row>
    <row r="203" customHeight="1" spans="1:18">
      <c r="A203" s="82">
        <f ca="1">INDIRECT(ADDRESS(2+QUOTIENT(ROW()-2,COUNTA('Form Responses 1'!$1:$1)-4),1,,TRUE,"Form Responses 1"))</f>
        <v>45051.4415641435</v>
      </c>
      <c r="B203" s="67" t="str">
        <f ca="1">INDIRECT(ADDRESS(2+QUOTIENT(ROW()-2,COUNTA('Form Responses 1'!$1:$1)-4),2,,TRUE,"Form Responses 1"))</f>
        <v>edy.kyd@gmail.com</v>
      </c>
      <c r="C203" s="67" t="str">
        <f ca="1">INDIRECT(ADDRESS(2+QUOTIENT(ROW()-2,COUNTA('Form Responses 1'!$1:$1)-4),3,,TRUE,"Form Responses 1"))</f>
        <v>Edi Karyadi</v>
      </c>
      <c r="D203" s="83">
        <f ca="1">INDIRECT(ADDRESS(2+QUOTIENT(ROW()-2,COUNTA('Form Responses 1'!$1:$1)-4),4,,TRUE,"Form Responses 1"))</f>
        <v>45046</v>
      </c>
      <c r="E203" s="84">
        <f ca="1" t="shared" si="0"/>
        <v>7</v>
      </c>
      <c r="F203" s="67" t="str">
        <f ca="1">IF(ISBLANK(A203)," ",INDIRECT(ADDRESS(1,5+MOD(ROW()-2,COUNTA('Form Responses 1'!$1:$1)-4),,TRUE,"Form Responses 1")))</f>
        <v>PONDOK INDAH - Lantai 1 [Ruang tidur anak 2]</v>
      </c>
      <c r="G203" s="67" t="str">
        <f ca="1">IF(ISBLANK(A203)," ",INDIRECT(ADDRESS(MATCH(A203,'Form Responses 1'!A:A,0),5+MOD(ROW()-2,COUNTA('Form Responses 1'!$1:$1)-4),,TRUE,"Form Responses 1")))</f>
        <v>CUKUP BAIK</v>
      </c>
      <c r="H203" s="85" t="str">
        <f ca="1" t="shared" si="1"/>
        <v>PONDOK INDAH - Lantai 1</v>
      </c>
      <c r="I203" s="85" t="str">
        <f ca="1" t="shared" si="206"/>
        <v>Ruang tidur anak 2</v>
      </c>
      <c r="J203" s="85" t="str">
        <f ca="1" t="shared" si="2"/>
        <v>CLEANING SERVICE</v>
      </c>
      <c r="K203" s="85">
        <f ca="1" t="array" ref="K203">IFERROR(INDEX(MASTER!B:B,MATCH(G203,MASTER!A:A,0))/100," ")</f>
        <v>0.89</v>
      </c>
      <c r="L203" s="67">
        <f ca="1" t="shared" si="3"/>
        <v>18</v>
      </c>
      <c r="M203" s="67" t="str">
        <f ca="1" t="shared" si="4"/>
        <v>2023 - WEEK 18</v>
      </c>
      <c r="N203" s="67" t="str">
        <f ca="1" t="shared" si="5"/>
        <v>2023 - MONTH 04</v>
      </c>
      <c r="O203" s="85">
        <f ca="1" t="shared" ref="O203:P203" si="215">IFERROR(AVERAGEIF(M:M,M203,$K:$K)," ")</f>
        <v>0.89</v>
      </c>
      <c r="P203" s="85">
        <f ca="1" t="shared" si="215"/>
        <v>0.920769230769231</v>
      </c>
      <c r="Q203" s="67" t="str">
        <f ca="1">IF(ISBLANK(A203)," ",IF(O203&gt;MASTER!$B$3/100,"SB",IF(O203&gt;MASTER!$B$4/100,"B",IF(O203&gt;MASTER!$B$5/100,"C","K"))))</f>
        <v>C</v>
      </c>
      <c r="R203" s="67" t="str">
        <f ca="1">IF(ISBLANK(B203)," ",IF(P203&gt;MASTER!$B$3/100,"SB",IF(P203&gt;MASTER!$B$4/100,"B",IF(P203&gt;MASTER!$B$5/100,"C","K"))))</f>
        <v>B</v>
      </c>
    </row>
    <row r="204" customHeight="1" spans="1:18">
      <c r="A204" s="82">
        <f ca="1">INDIRECT(ADDRESS(2+QUOTIENT(ROW()-2,COUNTA('Form Responses 1'!$1:$1)-4),1,,TRUE,"Form Responses 1"))</f>
        <v>45051.4415641435</v>
      </c>
      <c r="B204" s="67" t="str">
        <f ca="1">INDIRECT(ADDRESS(2+QUOTIENT(ROW()-2,COUNTA('Form Responses 1'!$1:$1)-4),2,,TRUE,"Form Responses 1"))</f>
        <v>edy.kyd@gmail.com</v>
      </c>
      <c r="C204" s="67" t="str">
        <f ca="1">INDIRECT(ADDRESS(2+QUOTIENT(ROW()-2,COUNTA('Form Responses 1'!$1:$1)-4),3,,TRUE,"Form Responses 1"))</f>
        <v>Edi Karyadi</v>
      </c>
      <c r="D204" s="83">
        <f ca="1">INDIRECT(ADDRESS(2+QUOTIENT(ROW()-2,COUNTA('Form Responses 1'!$1:$1)-4),4,,TRUE,"Form Responses 1"))</f>
        <v>45046</v>
      </c>
      <c r="E204" s="84">
        <f ca="1" t="shared" si="0"/>
        <v>7</v>
      </c>
      <c r="F204" s="67" t="str">
        <f ca="1">IF(ISBLANK(A204)," ",INDIRECT(ADDRESS(1,5+MOD(ROW()-2,COUNTA('Form Responses 1'!$1:$1)-4),,TRUE,"Form Responses 1")))</f>
        <v>PONDOK INDAH - Outdoor Area [Halaman depan]</v>
      </c>
      <c r="G204" s="67" t="str">
        <f ca="1">IF(ISBLANK(A204)," ",INDIRECT(ADDRESS(MATCH(A204,'Form Responses 1'!A:A,0),5+MOD(ROW()-2,COUNTA('Form Responses 1'!$1:$1)-4),,TRUE,"Form Responses 1")))</f>
        <v>CUKUP BAIK</v>
      </c>
      <c r="H204" s="85" t="str">
        <f ca="1" t="shared" si="1"/>
        <v>PONDOK INDAH - Outdoor Area</v>
      </c>
      <c r="I204" s="85" t="str">
        <f ca="1" t="shared" si="206"/>
        <v>Halaman depan</v>
      </c>
      <c r="J204" s="85" t="str">
        <f ca="1" t="shared" si="2"/>
        <v>CLEANING SERVICE</v>
      </c>
      <c r="K204" s="85">
        <f ca="1" t="array" ref="K204">IFERROR(INDEX(MASTER!B:B,MATCH(G204,MASTER!A:A,0))/100," ")</f>
        <v>0.89</v>
      </c>
      <c r="L204" s="67">
        <f ca="1" t="shared" si="3"/>
        <v>18</v>
      </c>
      <c r="M204" s="67" t="str">
        <f ca="1" t="shared" si="4"/>
        <v>2023 - WEEK 18</v>
      </c>
      <c r="N204" s="67" t="str">
        <f ca="1" t="shared" si="5"/>
        <v>2023 - MONTH 04</v>
      </c>
      <c r="O204" s="85">
        <f ca="1" t="shared" ref="O204:P204" si="216">IFERROR(AVERAGEIF(M:M,M204,$K:$K)," ")</f>
        <v>0.89</v>
      </c>
      <c r="P204" s="85">
        <f ca="1" t="shared" si="216"/>
        <v>0.920769230769231</v>
      </c>
      <c r="Q204" s="67" t="str">
        <f ca="1">IF(ISBLANK(A204)," ",IF(O204&gt;MASTER!$B$3/100,"SB",IF(O204&gt;MASTER!$B$4/100,"B",IF(O204&gt;MASTER!$B$5/100,"C","K"))))</f>
        <v>C</v>
      </c>
      <c r="R204" s="67" t="str">
        <f ca="1">IF(ISBLANK(B204)," ",IF(P204&gt;MASTER!$B$3/100,"SB",IF(P204&gt;MASTER!$B$4/100,"B",IF(P204&gt;MASTER!$B$5/100,"C","K"))))</f>
        <v>B</v>
      </c>
    </row>
    <row r="205" customHeight="1" spans="1:18">
      <c r="A205" s="82">
        <f ca="1">INDIRECT(ADDRESS(2+QUOTIENT(ROW()-2,COUNTA('Form Responses 1'!$1:$1)-4),1,,TRUE,"Form Responses 1"))</f>
        <v>45051.4415641435</v>
      </c>
      <c r="B205" s="67" t="str">
        <f ca="1">INDIRECT(ADDRESS(2+QUOTIENT(ROW()-2,COUNTA('Form Responses 1'!$1:$1)-4),2,,TRUE,"Form Responses 1"))</f>
        <v>edy.kyd@gmail.com</v>
      </c>
      <c r="C205" s="67" t="str">
        <f ca="1">INDIRECT(ADDRESS(2+QUOTIENT(ROW()-2,COUNTA('Form Responses 1'!$1:$1)-4),3,,TRUE,"Form Responses 1"))</f>
        <v>Edi Karyadi</v>
      </c>
      <c r="D205" s="83">
        <f ca="1">INDIRECT(ADDRESS(2+QUOTIENT(ROW()-2,COUNTA('Form Responses 1'!$1:$1)-4),4,,TRUE,"Form Responses 1"))</f>
        <v>45046</v>
      </c>
      <c r="E205" s="84">
        <f ca="1" t="shared" si="0"/>
        <v>7</v>
      </c>
      <c r="F205" s="67" t="str">
        <f ca="1">IF(ISBLANK(A205)," ",INDIRECT(ADDRESS(1,5+MOD(ROW()-2,COUNTA('Form Responses 1'!$1:$1)-4),,TRUE,"Form Responses 1")))</f>
        <v>PONDOK INDAH - Outdoor Area [Halaman samping teras]</v>
      </c>
      <c r="G205" s="67" t="str">
        <f ca="1">IF(ISBLANK(A205)," ",INDIRECT(ADDRESS(MATCH(A205,'Form Responses 1'!A:A,0),5+MOD(ROW()-2,COUNTA('Form Responses 1'!$1:$1)-4),,TRUE,"Form Responses 1")))</f>
        <v>CUKUP BAIK</v>
      </c>
      <c r="H205" s="85" t="str">
        <f ca="1" t="shared" si="1"/>
        <v>PONDOK INDAH - Outdoor Area</v>
      </c>
      <c r="I205" s="85" t="str">
        <f ca="1" t="shared" si="206"/>
        <v>Halaman samping teras</v>
      </c>
      <c r="J205" s="85" t="str">
        <f ca="1" t="shared" si="2"/>
        <v>CLEANING SERVICE</v>
      </c>
      <c r="K205" s="85">
        <f ca="1" t="array" ref="K205">IFERROR(INDEX(MASTER!B:B,MATCH(G205,MASTER!A:A,0))/100," ")</f>
        <v>0.89</v>
      </c>
      <c r="L205" s="67">
        <f ca="1" t="shared" si="3"/>
        <v>18</v>
      </c>
      <c r="M205" s="67" t="str">
        <f ca="1" t="shared" si="4"/>
        <v>2023 - WEEK 18</v>
      </c>
      <c r="N205" s="67" t="str">
        <f ca="1" t="shared" si="5"/>
        <v>2023 - MONTH 04</v>
      </c>
      <c r="O205" s="85">
        <f ca="1" t="shared" ref="O205:P205" si="217">IFERROR(AVERAGEIF(M:M,M205,$K:$K)," ")</f>
        <v>0.89</v>
      </c>
      <c r="P205" s="85">
        <f ca="1" t="shared" si="217"/>
        <v>0.920769230769231</v>
      </c>
      <c r="Q205" s="67" t="str">
        <f ca="1">IF(ISBLANK(A205)," ",IF(O205&gt;MASTER!$B$3/100,"SB",IF(O205&gt;MASTER!$B$4/100,"B",IF(O205&gt;MASTER!$B$5/100,"C","K"))))</f>
        <v>C</v>
      </c>
      <c r="R205" s="67" t="str">
        <f ca="1">IF(ISBLANK(B205)," ",IF(P205&gt;MASTER!$B$3/100,"SB",IF(P205&gt;MASTER!$B$4/100,"B",IF(P205&gt;MASTER!$B$5/100,"C","K"))))</f>
        <v>B</v>
      </c>
    </row>
    <row r="206" customHeight="1" spans="1:18">
      <c r="A206" s="82">
        <f ca="1">INDIRECT(ADDRESS(2+QUOTIENT(ROW()-2,COUNTA('Form Responses 1'!$1:$1)-4),1,,TRUE,"Form Responses 1"))</f>
        <v>45051.4415641435</v>
      </c>
      <c r="B206" s="67" t="str">
        <f ca="1">INDIRECT(ADDRESS(2+QUOTIENT(ROW()-2,COUNTA('Form Responses 1'!$1:$1)-4),2,,TRUE,"Form Responses 1"))</f>
        <v>edy.kyd@gmail.com</v>
      </c>
      <c r="C206" s="67" t="str">
        <f ca="1">INDIRECT(ADDRESS(2+QUOTIENT(ROW()-2,COUNTA('Form Responses 1'!$1:$1)-4),3,,TRUE,"Form Responses 1"))</f>
        <v>Edi Karyadi</v>
      </c>
      <c r="D206" s="83">
        <f ca="1">INDIRECT(ADDRESS(2+QUOTIENT(ROW()-2,COUNTA('Form Responses 1'!$1:$1)-4),4,,TRUE,"Form Responses 1"))</f>
        <v>45046</v>
      </c>
      <c r="E206" s="84">
        <f ca="1" t="shared" si="0"/>
        <v>7</v>
      </c>
      <c r="F206" s="67" t="str">
        <f ca="1">IF(ISBLANK(A206)," ",INDIRECT(ADDRESS(1,5+MOD(ROW()-2,COUNTA('Form Responses 1'!$1:$1)-4),,TRUE,"Form Responses 1")))</f>
        <v>PONDOK INDAH - Outdoor Area [Garasi mobil]</v>
      </c>
      <c r="G206" s="67" t="str">
        <f ca="1">IF(ISBLANK(A206)," ",INDIRECT(ADDRESS(MATCH(A206,'Form Responses 1'!A:A,0),5+MOD(ROW()-2,COUNTA('Form Responses 1'!$1:$1)-4),,TRUE,"Form Responses 1")))</f>
        <v>CUKUP BAIK</v>
      </c>
      <c r="H206" s="85" t="str">
        <f ca="1" t="shared" si="1"/>
        <v>PONDOK INDAH - Outdoor Area</v>
      </c>
      <c r="I206" s="85" t="str">
        <f ca="1" t="shared" si="206"/>
        <v>Garasi mobil</v>
      </c>
      <c r="J206" s="85" t="str">
        <f ca="1" t="shared" si="2"/>
        <v>CLEANING SERVICE</v>
      </c>
      <c r="K206" s="85">
        <f ca="1" t="array" ref="K206">IFERROR(INDEX(MASTER!B:B,MATCH(G206,MASTER!A:A,0))/100," ")</f>
        <v>0.89</v>
      </c>
      <c r="L206" s="67">
        <f ca="1" t="shared" si="3"/>
        <v>18</v>
      </c>
      <c r="M206" s="67" t="str">
        <f ca="1" t="shared" si="4"/>
        <v>2023 - WEEK 18</v>
      </c>
      <c r="N206" s="67" t="str">
        <f ca="1" t="shared" si="5"/>
        <v>2023 - MONTH 04</v>
      </c>
      <c r="O206" s="85">
        <f ca="1" t="shared" ref="O206:P206" si="218">IFERROR(AVERAGEIF(M:M,M206,$K:$K)," ")</f>
        <v>0.89</v>
      </c>
      <c r="P206" s="85">
        <f ca="1" t="shared" si="218"/>
        <v>0.920769230769231</v>
      </c>
      <c r="Q206" s="67" t="str">
        <f ca="1">IF(ISBLANK(A206)," ",IF(O206&gt;MASTER!$B$3/100,"SB",IF(O206&gt;MASTER!$B$4/100,"B",IF(O206&gt;MASTER!$B$5/100,"C","K"))))</f>
        <v>C</v>
      </c>
      <c r="R206" s="67" t="str">
        <f ca="1">IF(ISBLANK(B206)," ",IF(P206&gt;MASTER!$B$3/100,"SB",IF(P206&gt;MASTER!$B$4/100,"B",IF(P206&gt;MASTER!$B$5/100,"C","K"))))</f>
        <v>B</v>
      </c>
    </row>
    <row r="207" customHeight="1" spans="1:18">
      <c r="A207" s="82">
        <f ca="1">INDIRECT(ADDRESS(2+QUOTIENT(ROW()-2,COUNTA('Form Responses 1'!$1:$1)-4),1,,TRUE,"Form Responses 1"))</f>
        <v>45051.4415641435</v>
      </c>
      <c r="B207" s="67" t="str">
        <f ca="1">INDIRECT(ADDRESS(2+QUOTIENT(ROW()-2,COUNTA('Form Responses 1'!$1:$1)-4),2,,TRUE,"Form Responses 1"))</f>
        <v>edy.kyd@gmail.com</v>
      </c>
      <c r="C207" s="67" t="str">
        <f ca="1">INDIRECT(ADDRESS(2+QUOTIENT(ROW()-2,COUNTA('Form Responses 1'!$1:$1)-4),3,,TRUE,"Form Responses 1"))</f>
        <v>Edi Karyadi</v>
      </c>
      <c r="D207" s="83">
        <f ca="1">INDIRECT(ADDRESS(2+QUOTIENT(ROW()-2,COUNTA('Form Responses 1'!$1:$1)-4),4,,TRUE,"Form Responses 1"))</f>
        <v>45046</v>
      </c>
      <c r="E207" s="84">
        <f ca="1" t="shared" si="0"/>
        <v>7</v>
      </c>
      <c r="F207" s="67" t="str">
        <f ca="1">IF(ISBLANK(A207)," ",INDIRECT(ADDRESS(1,5+MOD(ROW()-2,COUNTA('Form Responses 1'!$1:$1)-4),,TRUE,"Form Responses 1")))</f>
        <v>PONDOK INDAH - Outdoor Area [tempat wudhu]</v>
      </c>
      <c r="G207" s="67" t="str">
        <f ca="1">IF(ISBLANK(A207)," ",INDIRECT(ADDRESS(MATCH(A207,'Form Responses 1'!A:A,0),5+MOD(ROW()-2,COUNTA('Form Responses 1'!$1:$1)-4),,TRUE,"Form Responses 1")))</f>
        <v>CUKUP BAIK</v>
      </c>
      <c r="H207" s="85" t="str">
        <f ca="1" t="shared" si="1"/>
        <v>PONDOK INDAH - Outdoor Area</v>
      </c>
      <c r="I207" s="85" t="str">
        <f ca="1" t="shared" si="206"/>
        <v>tempat wudhu</v>
      </c>
      <c r="J207" s="85" t="str">
        <f ca="1" t="shared" si="2"/>
        <v>CLEANING SERVICE</v>
      </c>
      <c r="K207" s="85">
        <f ca="1" t="array" ref="K207">IFERROR(INDEX(MASTER!B:B,MATCH(G207,MASTER!A:A,0))/100," ")</f>
        <v>0.89</v>
      </c>
      <c r="L207" s="67">
        <f ca="1" t="shared" si="3"/>
        <v>18</v>
      </c>
      <c r="M207" s="67" t="str">
        <f ca="1" t="shared" si="4"/>
        <v>2023 - WEEK 18</v>
      </c>
      <c r="N207" s="67" t="str">
        <f ca="1" t="shared" si="5"/>
        <v>2023 - MONTH 04</v>
      </c>
      <c r="O207" s="85">
        <f ca="1" t="shared" ref="O207:P207" si="219">IFERROR(AVERAGEIF(M:M,M207,$K:$K)," ")</f>
        <v>0.89</v>
      </c>
      <c r="P207" s="85">
        <f ca="1" t="shared" si="219"/>
        <v>0.920769230769231</v>
      </c>
      <c r="Q207" s="67" t="str">
        <f ca="1">IF(ISBLANK(A207)," ",IF(O207&gt;MASTER!$B$3/100,"SB",IF(O207&gt;MASTER!$B$4/100,"B",IF(O207&gt;MASTER!$B$5/100,"C","K"))))</f>
        <v>C</v>
      </c>
      <c r="R207" s="67" t="str">
        <f ca="1">IF(ISBLANK(B207)," ",IF(P207&gt;MASTER!$B$3/100,"SB",IF(P207&gt;MASTER!$B$4/100,"B",IF(P207&gt;MASTER!$B$5/100,"C","K"))))</f>
        <v>B</v>
      </c>
    </row>
    <row r="208" customHeight="1" spans="1:18">
      <c r="A208" s="82">
        <f ca="1">INDIRECT(ADDRESS(2+QUOTIENT(ROW()-2,COUNTA('Form Responses 1'!$1:$1)-4),1,,TRUE,"Form Responses 1"))</f>
        <v>45051.4415641435</v>
      </c>
      <c r="B208" s="67" t="str">
        <f ca="1">INDIRECT(ADDRESS(2+QUOTIENT(ROW()-2,COUNTA('Form Responses 1'!$1:$1)-4),2,,TRUE,"Form Responses 1"))</f>
        <v>edy.kyd@gmail.com</v>
      </c>
      <c r="C208" s="67" t="str">
        <f ca="1">INDIRECT(ADDRESS(2+QUOTIENT(ROW()-2,COUNTA('Form Responses 1'!$1:$1)-4),3,,TRUE,"Form Responses 1"))</f>
        <v>Edi Karyadi</v>
      </c>
      <c r="D208" s="83">
        <f ca="1">INDIRECT(ADDRESS(2+QUOTIENT(ROW()-2,COUNTA('Form Responses 1'!$1:$1)-4),4,,TRUE,"Form Responses 1"))</f>
        <v>45046</v>
      </c>
      <c r="E208" s="84">
        <f ca="1" t="shared" si="0"/>
        <v>7</v>
      </c>
      <c r="F208" s="67" t="str">
        <f ca="1">IF(ISBLANK(A208)," ",INDIRECT(ADDRESS(1,5+MOD(ROW()-2,COUNTA('Form Responses 1'!$1:$1)-4),,TRUE,"Form Responses 1")))</f>
        <v>PONDOK INDAH - Outdoor Area [Ruang pembantu]</v>
      </c>
      <c r="G208" s="67" t="str">
        <f ca="1">IF(ISBLANK(A208)," ",INDIRECT(ADDRESS(MATCH(A208,'Form Responses 1'!A:A,0),5+MOD(ROW()-2,COUNTA('Form Responses 1'!$1:$1)-4),,TRUE,"Form Responses 1")))</f>
        <v>CUKUP BAIK</v>
      </c>
      <c r="H208" s="85" t="str">
        <f ca="1" t="shared" si="1"/>
        <v>PONDOK INDAH - Outdoor Area</v>
      </c>
      <c r="I208" s="85" t="str">
        <f ca="1" t="shared" si="206"/>
        <v>Ruang pembantu</v>
      </c>
      <c r="J208" s="85" t="str">
        <f ca="1" t="shared" si="2"/>
        <v>CLEANING SERVICE</v>
      </c>
      <c r="K208" s="85">
        <f ca="1" t="array" ref="K208">IFERROR(INDEX(MASTER!B:B,MATCH(G208,MASTER!A:A,0))/100," ")</f>
        <v>0.89</v>
      </c>
      <c r="L208" s="67">
        <f ca="1" t="shared" si="3"/>
        <v>18</v>
      </c>
      <c r="M208" s="67" t="str">
        <f ca="1" t="shared" si="4"/>
        <v>2023 - WEEK 18</v>
      </c>
      <c r="N208" s="67" t="str">
        <f ca="1" t="shared" si="5"/>
        <v>2023 - MONTH 04</v>
      </c>
      <c r="O208" s="85">
        <f ca="1" t="shared" ref="O208:P208" si="220">IFERROR(AVERAGEIF(M:M,M208,$K:$K)," ")</f>
        <v>0.89</v>
      </c>
      <c r="P208" s="85">
        <f ca="1" t="shared" si="220"/>
        <v>0.920769230769231</v>
      </c>
      <c r="Q208" s="67" t="str">
        <f ca="1">IF(ISBLANK(A208)," ",IF(O208&gt;MASTER!$B$3/100,"SB",IF(O208&gt;MASTER!$B$4/100,"B",IF(O208&gt;MASTER!$B$5/100,"C","K"))))</f>
        <v>C</v>
      </c>
      <c r="R208" s="67" t="str">
        <f ca="1">IF(ISBLANK(B208)," ",IF(P208&gt;MASTER!$B$3/100,"SB",IF(P208&gt;MASTER!$B$4/100,"B",IF(P208&gt;MASTER!$B$5/100,"C","K"))))</f>
        <v>B</v>
      </c>
    </row>
    <row r="209" customHeight="1" spans="1:18">
      <c r="A209" s="82">
        <f ca="1">INDIRECT(ADDRESS(2+QUOTIENT(ROW()-2,COUNTA('Form Responses 1'!$1:$1)-4),1,,TRUE,"Form Responses 1"))</f>
        <v>45051.4415641435</v>
      </c>
      <c r="B209" s="67" t="str">
        <f ca="1">INDIRECT(ADDRESS(2+QUOTIENT(ROW()-2,COUNTA('Form Responses 1'!$1:$1)-4),2,,TRUE,"Form Responses 1"))</f>
        <v>edy.kyd@gmail.com</v>
      </c>
      <c r="C209" s="67" t="str">
        <f ca="1">INDIRECT(ADDRESS(2+QUOTIENT(ROW()-2,COUNTA('Form Responses 1'!$1:$1)-4),3,,TRUE,"Form Responses 1"))</f>
        <v>Edi Karyadi</v>
      </c>
      <c r="D209" s="83">
        <f ca="1">INDIRECT(ADDRESS(2+QUOTIENT(ROW()-2,COUNTA('Form Responses 1'!$1:$1)-4),4,,TRUE,"Form Responses 1"))</f>
        <v>45046</v>
      </c>
      <c r="E209" s="84">
        <f ca="1" t="shared" si="0"/>
        <v>7</v>
      </c>
      <c r="F209" s="67" t="str">
        <f ca="1">IF(ISBLANK(A209)," ",INDIRECT(ADDRESS(1,5+MOD(ROW()-2,COUNTA('Form Responses 1'!$1:$1)-4),,TRUE,"Form Responses 1")))</f>
        <v>PONDOK INDAH - Outdoor Area [Gudang]</v>
      </c>
      <c r="G209" s="67" t="str">
        <f ca="1">IF(ISBLANK(A209)," ",INDIRECT(ADDRESS(MATCH(A209,'Form Responses 1'!A:A,0),5+MOD(ROW()-2,COUNTA('Form Responses 1'!$1:$1)-4),,TRUE,"Form Responses 1")))</f>
        <v>CUKUP BAIK</v>
      </c>
      <c r="H209" s="85" t="str">
        <f ca="1" t="shared" si="1"/>
        <v>PONDOK INDAH - Outdoor Area</v>
      </c>
      <c r="I209" s="85" t="str">
        <f ca="1" t="shared" si="206"/>
        <v>Gudang</v>
      </c>
      <c r="J209" s="85" t="str">
        <f ca="1" t="shared" si="2"/>
        <v>CLEANING SERVICE</v>
      </c>
      <c r="K209" s="85">
        <f ca="1" t="array" ref="K209">IFERROR(INDEX(MASTER!B:B,MATCH(G209,MASTER!A:A,0))/100," ")</f>
        <v>0.89</v>
      </c>
      <c r="L209" s="67">
        <f ca="1" t="shared" si="3"/>
        <v>18</v>
      </c>
      <c r="M209" s="67" t="str">
        <f ca="1" t="shared" si="4"/>
        <v>2023 - WEEK 18</v>
      </c>
      <c r="N209" s="67" t="str">
        <f ca="1" t="shared" si="5"/>
        <v>2023 - MONTH 04</v>
      </c>
      <c r="O209" s="85">
        <f ca="1" t="shared" ref="O209:P209" si="221">IFERROR(AVERAGEIF(M:M,M209,$K:$K)," ")</f>
        <v>0.89</v>
      </c>
      <c r="P209" s="85">
        <f ca="1" t="shared" si="221"/>
        <v>0.920769230769231</v>
      </c>
      <c r="Q209" s="67" t="str">
        <f ca="1">IF(ISBLANK(A209)," ",IF(O209&gt;MASTER!$B$3/100,"SB",IF(O209&gt;MASTER!$B$4/100,"B",IF(O209&gt;MASTER!$B$5/100,"C","K"))))</f>
        <v>C</v>
      </c>
      <c r="R209" s="67" t="str">
        <f ca="1">IF(ISBLANK(B209)," ",IF(P209&gt;MASTER!$B$3/100,"SB",IF(P209&gt;MASTER!$B$4/100,"B",IF(P209&gt;MASTER!$B$5/100,"C","K"))))</f>
        <v>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4">
        <f ca="1" t="shared" si="0"/>
        <v>6</v>
      </c>
      <c r="F210" s="67" t="str">
        <f ca="1">IF(ISBLANK(A210)," ",INDIRECT(ADDRESS(1,5+MOD(ROW()-2,COUNTA('Form Responses 1'!$1:$1)-4),,TRUE,"Form Responses 1")))</f>
        <v>Security [PERMATA HIJAU - Security Functions]</v>
      </c>
      <c r="G210" s="67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Security</v>
      </c>
      <c r="I210" s="85" t="str">
        <f ca="1" t="shared" si="206"/>
        <v>PERMATA HIJAU - Security Functions</v>
      </c>
      <c r="J210" s="85" t="str">
        <f ca="1" t="shared" si="2"/>
        <v>SECURITY SERVICE</v>
      </c>
      <c r="K210" s="85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5" t="str">
        <f ca="1" t="shared" ref="O210:P210" si="222">IFERROR(AVERAGEIF(M:M,M210,$K:$K)," ")</f>
        <v> </v>
      </c>
      <c r="P210" s="85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4">
        <f ca="1" t="shared" si="0"/>
        <v>6</v>
      </c>
      <c r="F211" s="67" t="str">
        <f ca="1">IF(ISBLANK(A211)," ",INDIRECT(ADDRESS(1,5+MOD(ROW()-2,COUNTA('Form Responses 1'!$1:$1)-4),,TRUE,"Form Responses 1")))</f>
        <v>Security [ PONDOK INDAH - Security Functions]</v>
      </c>
      <c r="G211" s="67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Security</v>
      </c>
      <c r="I211" s="85" t="str">
        <f ca="1" t="shared" si="206"/>
        <v> PONDOK INDAH - Security Functions</v>
      </c>
      <c r="J211" s="85" t="str">
        <f ca="1" t="shared" si="2"/>
        <v>SECURITY SERVICE</v>
      </c>
      <c r="K211" s="85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5" t="str">
        <f ca="1" t="shared" ref="O211:P211" si="223">IFERROR(AVERAGEIF(M:M,M211,$K:$K)," ")</f>
        <v> </v>
      </c>
      <c r="P211" s="85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4">
        <f ca="1" t="shared" si="0"/>
        <v>6</v>
      </c>
      <c r="F212" s="67" t="str">
        <f ca="1">IF(ISBLANK(A212)," ",INDIRECT(ADDRESS(1,5+MOD(ROW()-2,COUNTA('Form Responses 1'!$1:$1)-4),,TRUE,"Form Responses 1")))</f>
        <v>PERMATA HIJAU - Lantai 1 [Ruang tamu Depan]</v>
      </c>
      <c r="G212" s="67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PERMATA HIJAU - Lantai 1</v>
      </c>
      <c r="I212" s="85" t="str">
        <f ca="1" t="shared" si="206"/>
        <v>Ruang tamu Depan</v>
      </c>
      <c r="J212" s="85" t="str">
        <f ca="1" t="shared" si="2"/>
        <v>CLEANING SERVICE</v>
      </c>
      <c r="K212" s="85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5" t="str">
        <f ca="1" t="shared" ref="O212:P212" si="224">IFERROR(AVERAGEIF(M:M,M212,$K:$K)," ")</f>
        <v> </v>
      </c>
      <c r="P212" s="85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4">
        <f ca="1" t="shared" si="0"/>
        <v>6</v>
      </c>
      <c r="F213" s="67" t="str">
        <f ca="1">IF(ISBLANK(A213)," ",INDIRECT(ADDRESS(1,5+MOD(ROW()-2,COUNTA('Form Responses 1'!$1:$1)-4),,TRUE,"Form Responses 1")))</f>
        <v>PERMATA HIJAU - Lantai 1 [Ruang tidur Utama ]</v>
      </c>
      <c r="G213" s="67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PERMATA HIJAU - Lantai 1</v>
      </c>
      <c r="I213" s="85" t="str">
        <f ca="1" t="shared" si="206"/>
        <v>Ruang tidur Utama </v>
      </c>
      <c r="J213" s="85" t="str">
        <f ca="1" t="shared" si="2"/>
        <v>CLEANING SERVICE</v>
      </c>
      <c r="K213" s="85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5" t="str">
        <f ca="1" t="shared" ref="O213:P213" si="225">IFERROR(AVERAGEIF(M:M,M213,$K:$K)," ")</f>
        <v> </v>
      </c>
      <c r="P213" s="85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4">
        <f ca="1" t="shared" si="0"/>
        <v>6</v>
      </c>
      <c r="F214" s="67" t="str">
        <f ca="1">IF(ISBLANK(A214)," ",INDIRECT(ADDRESS(1,5+MOD(ROW()-2,COUNTA('Form Responses 1'!$1:$1)-4),,TRUE,"Form Responses 1")))</f>
        <v>PERMATA HIJAU - Lantai 1 [Pantry]</v>
      </c>
      <c r="G214" s="67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PERMATA HIJAU - Lantai 1</v>
      </c>
      <c r="I214" s="85" t="str">
        <f ca="1" t="shared" si="206"/>
        <v>Pantry</v>
      </c>
      <c r="J214" s="85" t="str">
        <f ca="1" t="shared" si="2"/>
        <v>CLEANING SERVICE</v>
      </c>
      <c r="K214" s="85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5" t="str">
        <f ca="1" t="shared" ref="O214:P214" si="226">IFERROR(AVERAGEIF(M:M,M214,$K:$K)," ")</f>
        <v> </v>
      </c>
      <c r="P214" s="85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4">
        <f ca="1" t="shared" si="0"/>
        <v>6</v>
      </c>
      <c r="F215" s="67" t="str">
        <f ca="1">IF(ISBLANK(A215)," ",INDIRECT(ADDRESS(1,5+MOD(ROW()-2,COUNTA('Form Responses 1'!$1:$1)-4),,TRUE,"Form Responses 1")))</f>
        <v>PERMATA HIJAU - Lantai 1 [Ruang keluarga]</v>
      </c>
      <c r="G215" s="67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PERMATA HIJAU - Lantai 1</v>
      </c>
      <c r="I215" s="85" t="str">
        <f ca="1" t="shared" si="206"/>
        <v>Ruang keluarga</v>
      </c>
      <c r="J215" s="85" t="str">
        <f ca="1" t="shared" si="2"/>
        <v>CLEANING SERVICE</v>
      </c>
      <c r="K215" s="85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5" t="str">
        <f ca="1" t="shared" ref="O215:P215" si="227">IFERROR(AVERAGEIF(M:M,M215,$K:$K)," ")</f>
        <v> </v>
      </c>
      <c r="P215" s="85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4">
        <f ca="1" t="shared" si="0"/>
        <v>6</v>
      </c>
      <c r="F216" s="67" t="str">
        <f ca="1">IF(ISBLANK(A216)," ",INDIRECT(ADDRESS(1,5+MOD(ROW()-2,COUNTA('Form Responses 1'!$1:$1)-4),,TRUE,"Form Responses 1")))</f>
        <v>PERMATA HIJAU - Lantai 1 [Ruang tidur anak 1]</v>
      </c>
      <c r="G216" s="67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PERMATA HIJAU - Lantai 1</v>
      </c>
      <c r="I216" s="85" t="str">
        <f ca="1" t="shared" si="206"/>
        <v>Ruang tidur anak 1</v>
      </c>
      <c r="J216" s="85" t="str">
        <f ca="1" t="shared" si="2"/>
        <v>CLEANING SERVICE</v>
      </c>
      <c r="K216" s="85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5" t="str">
        <f ca="1" t="shared" ref="O216:P216" si="228">IFERROR(AVERAGEIF(M:M,M216,$K:$K)," ")</f>
        <v> </v>
      </c>
      <c r="P216" s="85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4">
        <f ca="1" t="shared" si="0"/>
        <v>6</v>
      </c>
      <c r="F217" s="67" t="str">
        <f ca="1">IF(ISBLANK(A217)," ",INDIRECT(ADDRESS(1,5+MOD(ROW()-2,COUNTA('Form Responses 1'!$1:$1)-4),,TRUE,"Form Responses 1")))</f>
        <v>PERMATA HIJAU - Lantai 1 [Ruang tidur anak 2]</v>
      </c>
      <c r="G217" s="67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PERMATA HIJAU - Lantai 1</v>
      </c>
      <c r="I217" s="85" t="str">
        <f ca="1" t="shared" si="206"/>
        <v>Ruang tidur anak 2</v>
      </c>
      <c r="J217" s="85" t="str">
        <f ca="1" t="shared" si="2"/>
        <v>CLEANING SERVICE</v>
      </c>
      <c r="K217" s="85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5" t="str">
        <f ca="1" t="shared" ref="O217:P217" si="229">IFERROR(AVERAGEIF(M:M,M217,$K:$K)," ")</f>
        <v> </v>
      </c>
      <c r="P217" s="85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4">
        <f ca="1" t="shared" si="0"/>
        <v>6</v>
      </c>
      <c r="F218" s="67" t="str">
        <f ca="1">IF(ISBLANK(A218)," ",INDIRECT(ADDRESS(1,5+MOD(ROW()-2,COUNTA('Form Responses 1'!$1:$1)-4),,TRUE,"Form Responses 1")))</f>
        <v>PERMATA HIJAU - Outdoor Area [Halaman depan]</v>
      </c>
      <c r="G218" s="67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PERMATA HIJAU - Outdoor Area</v>
      </c>
      <c r="I218" s="85" t="str">
        <f ca="1" t="shared" si="206"/>
        <v>Halaman depan</v>
      </c>
      <c r="J218" s="85" t="str">
        <f ca="1" t="shared" si="2"/>
        <v>CLEANING SERVICE</v>
      </c>
      <c r="K218" s="85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5" t="str">
        <f ca="1" t="shared" ref="O218:P218" si="230">IFERROR(AVERAGEIF(M:M,M218,$K:$K)," ")</f>
        <v> </v>
      </c>
      <c r="P218" s="85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4">
        <f ca="1" t="shared" si="0"/>
        <v>6</v>
      </c>
      <c r="F219" s="67" t="str">
        <f ca="1">IF(ISBLANK(A219)," ",INDIRECT(ADDRESS(1,5+MOD(ROW()-2,COUNTA('Form Responses 1'!$1:$1)-4),,TRUE,"Form Responses 1")))</f>
        <v>PERMATA HIJAU - Outdoor Area [Halaman samping teras]</v>
      </c>
      <c r="G219" s="67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PERMATA HIJAU - Outdoor Area</v>
      </c>
      <c r="I219" s="85" t="str">
        <f ca="1" t="shared" si="206"/>
        <v>Halaman samping teras</v>
      </c>
      <c r="J219" s="85" t="str">
        <f ca="1" t="shared" si="2"/>
        <v>CLEANING SERVICE</v>
      </c>
      <c r="K219" s="85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5" t="str">
        <f ca="1" t="shared" ref="O219:P219" si="231">IFERROR(AVERAGEIF(M:M,M219,$K:$K)," ")</f>
        <v> </v>
      </c>
      <c r="P219" s="85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4">
        <f ca="1" t="shared" si="0"/>
        <v>6</v>
      </c>
      <c r="F220" s="67" t="str">
        <f ca="1">IF(ISBLANK(A220)," ",INDIRECT(ADDRESS(1,5+MOD(ROW()-2,COUNTA('Form Responses 1'!$1:$1)-4),,TRUE,"Form Responses 1")))</f>
        <v>PERMATA HIJAU - Outdoor Area [Garasi mobil]</v>
      </c>
      <c r="G220" s="67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PERMATA HIJAU - Outdoor Area</v>
      </c>
      <c r="I220" s="85" t="str">
        <f ca="1" t="shared" si="206"/>
        <v>Garasi mobil</v>
      </c>
      <c r="J220" s="85" t="str">
        <f ca="1" t="shared" si="2"/>
        <v>CLEANING SERVICE</v>
      </c>
      <c r="K220" s="85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5" t="str">
        <f ca="1" t="shared" ref="O220:P220" si="232">IFERROR(AVERAGEIF(M:M,M220,$K:$K)," ")</f>
        <v> </v>
      </c>
      <c r="P220" s="85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4">
        <f ca="1" t="shared" si="0"/>
        <v>6</v>
      </c>
      <c r="F221" s="67" t="str">
        <f ca="1">IF(ISBLANK(A221)," ",INDIRECT(ADDRESS(1,5+MOD(ROW()-2,COUNTA('Form Responses 1'!$1:$1)-4),,TRUE,"Form Responses 1")))</f>
        <v>PERMATA HIJAU - Outdoor Area [tempat wudhu]</v>
      </c>
      <c r="G221" s="67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PERMATA HIJAU - Outdoor Area</v>
      </c>
      <c r="I221" s="85" t="str">
        <f ca="1" t="shared" si="206"/>
        <v>tempat wudhu</v>
      </c>
      <c r="J221" s="85" t="str">
        <f ca="1" t="shared" si="2"/>
        <v>CLEANING SERVICE</v>
      </c>
      <c r="K221" s="85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5" t="str">
        <f ca="1" t="shared" ref="O221:P221" si="233">IFERROR(AVERAGEIF(M:M,M221,$K:$K)," ")</f>
        <v> </v>
      </c>
      <c r="P221" s="85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4">
        <f ca="1" t="shared" si="0"/>
        <v>6</v>
      </c>
      <c r="F222" s="67" t="str">
        <f ca="1">IF(ISBLANK(A222)," ",INDIRECT(ADDRESS(1,5+MOD(ROW()-2,COUNTA('Form Responses 1'!$1:$1)-4),,TRUE,"Form Responses 1")))</f>
        <v>PERMATA HIJAU - Outdoor Area [Ruang pembantu]</v>
      </c>
      <c r="G222" s="67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PERMATA HIJAU - Outdoor Area</v>
      </c>
      <c r="I222" s="85" t="str">
        <f ca="1" t="shared" si="206"/>
        <v>Ruang pembantu</v>
      </c>
      <c r="J222" s="85" t="str">
        <f ca="1" t="shared" si="2"/>
        <v>CLEANING SERVICE</v>
      </c>
      <c r="K222" s="85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5" t="str">
        <f ca="1" t="shared" ref="O222:P222" si="234">IFERROR(AVERAGEIF(M:M,M222,$K:$K)," ")</f>
        <v> </v>
      </c>
      <c r="P222" s="85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4">
        <f ca="1" t="shared" si="0"/>
        <v>6</v>
      </c>
      <c r="F223" s="67" t="str">
        <f ca="1">IF(ISBLANK(A223)," ",INDIRECT(ADDRESS(1,5+MOD(ROW()-2,COUNTA('Form Responses 1'!$1:$1)-4),,TRUE,"Form Responses 1")))</f>
        <v>PERMATA HIJAU - Outdoor Area [Gudang]</v>
      </c>
      <c r="G223" s="67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PERMATA HIJAU - Outdoor Area</v>
      </c>
      <c r="I223" s="85" t="str">
        <f ca="1" t="shared" si="206"/>
        <v>Gudang</v>
      </c>
      <c r="J223" s="85" t="str">
        <f ca="1" t="shared" si="2"/>
        <v>CLEANING SERVICE</v>
      </c>
      <c r="K223" s="85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5" t="str">
        <f ca="1" t="shared" ref="O223:P223" si="235">IFERROR(AVERAGEIF(M:M,M223,$K:$K)," ")</f>
        <v> </v>
      </c>
      <c r="P223" s="85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4">
        <f ca="1" t="shared" si="0"/>
        <v>6</v>
      </c>
      <c r="F224" s="67" t="str">
        <f ca="1">IF(ISBLANK(A224)," ",INDIRECT(ADDRESS(1,5+MOD(ROW()-2,COUNTA('Form Responses 1'!$1:$1)-4),,TRUE,"Form Responses 1")))</f>
        <v>PONDOK INDAH - Lantai 1 [Ruang tamu Depan]</v>
      </c>
      <c r="G224" s="67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PONDOK INDAH - Lantai 1</v>
      </c>
      <c r="I224" s="85" t="str">
        <f ca="1" t="shared" si="206"/>
        <v>Ruang tamu Depan</v>
      </c>
      <c r="J224" s="85" t="str">
        <f ca="1" t="shared" si="2"/>
        <v>CLEANING SERVICE</v>
      </c>
      <c r="K224" s="85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5" t="str">
        <f ca="1" t="shared" ref="O224:P224" si="236">IFERROR(AVERAGEIF(M:M,M224,$K:$K)," ")</f>
        <v> </v>
      </c>
      <c r="P224" s="85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4">
        <f ca="1" t="shared" si="0"/>
        <v>6</v>
      </c>
      <c r="F225" s="67" t="str">
        <f ca="1">IF(ISBLANK(A225)," ",INDIRECT(ADDRESS(1,5+MOD(ROW()-2,COUNTA('Form Responses 1'!$1:$1)-4),,TRUE,"Form Responses 1")))</f>
        <v>PONDOK INDAH - Lantai 1 [Ruang tidur Utama ]</v>
      </c>
      <c r="G225" s="67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PONDOK INDAH - Lantai 1</v>
      </c>
      <c r="I225" s="85" t="str">
        <f ca="1" t="shared" si="206"/>
        <v>Ruang tidur Utama </v>
      </c>
      <c r="J225" s="85" t="str">
        <f ca="1" t="shared" si="2"/>
        <v>CLEANING SERVICE</v>
      </c>
      <c r="K225" s="85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5" t="str">
        <f ca="1" t="shared" ref="O225:P225" si="237">IFERROR(AVERAGEIF(M:M,M225,$K:$K)," ")</f>
        <v> </v>
      </c>
      <c r="P225" s="85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4">
        <f ca="1" t="shared" si="0"/>
        <v>6</v>
      </c>
      <c r="F226" s="67" t="str">
        <f ca="1">IF(ISBLANK(A226)," ",INDIRECT(ADDRESS(1,5+MOD(ROW()-2,COUNTA('Form Responses 1'!$1:$1)-4),,TRUE,"Form Responses 1")))</f>
        <v>PONDOK INDAH - Lantai 1 [Pantry]</v>
      </c>
      <c r="G226" s="67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PONDOK INDAH - Lantai 1</v>
      </c>
      <c r="I226" s="85" t="str">
        <f ca="1" t="shared" si="206"/>
        <v>Pantry</v>
      </c>
      <c r="J226" s="85" t="str">
        <f ca="1" t="shared" si="2"/>
        <v>CLEANING SERVICE</v>
      </c>
      <c r="K226" s="85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5" t="str">
        <f ca="1" t="shared" ref="O226:P226" si="238">IFERROR(AVERAGEIF(M:M,M226,$K:$K)," ")</f>
        <v> </v>
      </c>
      <c r="P226" s="85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4">
        <f ca="1" t="shared" si="0"/>
        <v>6</v>
      </c>
      <c r="F227" s="67" t="str">
        <f ca="1">IF(ISBLANK(A227)," ",INDIRECT(ADDRESS(1,5+MOD(ROW()-2,COUNTA('Form Responses 1'!$1:$1)-4),,TRUE,"Form Responses 1")))</f>
        <v>PONDOK INDAH - Lantai 1 [Ruang keluarga]</v>
      </c>
      <c r="G227" s="67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PONDOK INDAH - Lantai 1</v>
      </c>
      <c r="I227" s="85" t="str">
        <f ca="1" t="shared" si="206"/>
        <v>Ruang keluarga</v>
      </c>
      <c r="J227" s="85" t="str">
        <f ca="1" t="shared" si="2"/>
        <v>CLEANING SERVICE</v>
      </c>
      <c r="K227" s="85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5" t="str">
        <f ca="1" t="shared" ref="O227:P227" si="239">IFERROR(AVERAGEIF(M:M,M227,$K:$K)," ")</f>
        <v> </v>
      </c>
      <c r="P227" s="85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4">
        <f ca="1" t="shared" si="0"/>
        <v>6</v>
      </c>
      <c r="F228" s="67" t="str">
        <f ca="1">IF(ISBLANK(A228)," ",INDIRECT(ADDRESS(1,5+MOD(ROW()-2,COUNTA('Form Responses 1'!$1:$1)-4),,TRUE,"Form Responses 1")))</f>
        <v>PONDOK INDAH - Lantai 1 [Ruang tidur anak 1]</v>
      </c>
      <c r="G228" s="67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PONDOK INDAH - Lantai 1</v>
      </c>
      <c r="I228" s="85" t="str">
        <f ca="1" t="shared" si="206"/>
        <v>Ruang tidur anak 1</v>
      </c>
      <c r="J228" s="85" t="str">
        <f ca="1" t="shared" si="2"/>
        <v>CLEANING SERVICE</v>
      </c>
      <c r="K228" s="85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5" t="str">
        <f ca="1" t="shared" ref="O228:P228" si="240">IFERROR(AVERAGEIF(M:M,M228,$K:$K)," ")</f>
        <v> </v>
      </c>
      <c r="P228" s="85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4">
        <f ca="1" t="shared" si="0"/>
        <v>6</v>
      </c>
      <c r="F229" s="67" t="str">
        <f ca="1">IF(ISBLANK(A229)," ",INDIRECT(ADDRESS(1,5+MOD(ROW()-2,COUNTA('Form Responses 1'!$1:$1)-4),,TRUE,"Form Responses 1")))</f>
        <v>PONDOK INDAH - Lantai 1 [Ruang tidur anak 2]</v>
      </c>
      <c r="G229" s="67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PONDOK INDAH - Lantai 1</v>
      </c>
      <c r="I229" s="85" t="str">
        <f ca="1" t="shared" si="206"/>
        <v>Ruang tidur anak 2</v>
      </c>
      <c r="J229" s="85" t="str">
        <f ca="1" t="shared" si="2"/>
        <v>CLEANING SERVICE</v>
      </c>
      <c r="K229" s="85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5" t="str">
        <f ca="1" t="shared" ref="O229:P229" si="241">IFERROR(AVERAGEIF(M:M,M229,$K:$K)," ")</f>
        <v> </v>
      </c>
      <c r="P229" s="85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4">
        <f ca="1" t="shared" si="0"/>
        <v>6</v>
      </c>
      <c r="F230" s="67" t="str">
        <f ca="1">IF(ISBLANK(A230)," ",INDIRECT(ADDRESS(1,5+MOD(ROW()-2,COUNTA('Form Responses 1'!$1:$1)-4),,TRUE,"Form Responses 1")))</f>
        <v>PONDOK INDAH - Outdoor Area [Halaman depan]</v>
      </c>
      <c r="G230" s="67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PONDOK INDAH - Outdoor Area</v>
      </c>
      <c r="I230" s="85" t="str">
        <f ca="1" t="shared" si="206"/>
        <v>Halaman depan</v>
      </c>
      <c r="J230" s="85" t="str">
        <f ca="1" t="shared" si="2"/>
        <v>CLEANING SERVICE</v>
      </c>
      <c r="K230" s="85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5" t="str">
        <f ca="1" t="shared" ref="O230:P230" si="242">IFERROR(AVERAGEIF(M:M,M230,$K:$K)," ")</f>
        <v> </v>
      </c>
      <c r="P230" s="85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4">
        <f ca="1" t="shared" si="0"/>
        <v>6</v>
      </c>
      <c r="F231" s="67" t="str">
        <f ca="1">IF(ISBLANK(A231)," ",INDIRECT(ADDRESS(1,5+MOD(ROW()-2,COUNTA('Form Responses 1'!$1:$1)-4),,TRUE,"Form Responses 1")))</f>
        <v>PONDOK INDAH - Outdoor Area [Halaman samping teras]</v>
      </c>
      <c r="G231" s="67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PONDOK INDAH - Outdoor Area</v>
      </c>
      <c r="I231" s="85" t="str">
        <f ca="1" t="shared" si="206"/>
        <v>Halaman samping teras</v>
      </c>
      <c r="J231" s="85" t="str">
        <f ca="1" t="shared" si="2"/>
        <v>CLEANING SERVICE</v>
      </c>
      <c r="K231" s="85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5" t="str">
        <f ca="1" t="shared" ref="O231:P231" si="243">IFERROR(AVERAGEIF(M:M,M231,$K:$K)," ")</f>
        <v> </v>
      </c>
      <c r="P231" s="85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4">
        <f ca="1" t="shared" si="0"/>
        <v>6</v>
      </c>
      <c r="F232" s="67" t="str">
        <f ca="1">IF(ISBLANK(A232)," ",INDIRECT(ADDRESS(1,5+MOD(ROW()-2,COUNTA('Form Responses 1'!$1:$1)-4),,TRUE,"Form Responses 1")))</f>
        <v>PONDOK INDAH - Outdoor Area [Garasi mobil]</v>
      </c>
      <c r="G232" s="67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PONDOK INDAH - Outdoor Area</v>
      </c>
      <c r="I232" s="85" t="str">
        <f ca="1" t="shared" si="206"/>
        <v>Garasi mobil</v>
      </c>
      <c r="J232" s="85" t="str">
        <f ca="1" t="shared" si="2"/>
        <v>CLEANING SERVICE</v>
      </c>
      <c r="K232" s="85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5" t="str">
        <f ca="1" t="shared" ref="O232:P232" si="244">IFERROR(AVERAGEIF(M:M,M232,$K:$K)," ")</f>
        <v> </v>
      </c>
      <c r="P232" s="85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4">
        <f ca="1" t="shared" si="0"/>
        <v>6</v>
      </c>
      <c r="F233" s="67" t="str">
        <f ca="1">IF(ISBLANK(A233)," ",INDIRECT(ADDRESS(1,5+MOD(ROW()-2,COUNTA('Form Responses 1'!$1:$1)-4),,TRUE,"Form Responses 1")))</f>
        <v>PONDOK INDAH - Outdoor Area [tempat wudhu]</v>
      </c>
      <c r="G233" s="67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PONDOK INDAH - Outdoor Area</v>
      </c>
      <c r="I233" s="85" t="str">
        <f ca="1" t="shared" si="206"/>
        <v>tempat wudhu</v>
      </c>
      <c r="J233" s="85" t="str">
        <f ca="1" t="shared" si="2"/>
        <v>CLEANING SERVICE</v>
      </c>
      <c r="K233" s="85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5" t="str">
        <f ca="1" t="shared" ref="O233:P233" si="245">IFERROR(AVERAGEIF(M:M,M233,$K:$K)," ")</f>
        <v> </v>
      </c>
      <c r="P233" s="85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4">
        <f ca="1" t="shared" si="0"/>
        <v>6</v>
      </c>
      <c r="F234" s="67" t="str">
        <f ca="1">IF(ISBLANK(A234)," ",INDIRECT(ADDRESS(1,5+MOD(ROW()-2,COUNTA('Form Responses 1'!$1:$1)-4),,TRUE,"Form Responses 1")))</f>
        <v>PONDOK INDAH - Outdoor Area [Ruang pembantu]</v>
      </c>
      <c r="G234" s="67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PONDOK INDAH - Outdoor Area</v>
      </c>
      <c r="I234" s="85" t="str">
        <f ca="1" t="shared" si="206"/>
        <v>Ruang pembantu</v>
      </c>
      <c r="J234" s="85" t="str">
        <f ca="1" t="shared" si="2"/>
        <v>CLEANING SERVICE</v>
      </c>
      <c r="K234" s="85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5" t="str">
        <f ca="1" t="shared" ref="O234:P234" si="246">IFERROR(AVERAGEIF(M:M,M234,$K:$K)," ")</f>
        <v> </v>
      </c>
      <c r="P234" s="85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4">
        <f ca="1" t="shared" si="0"/>
        <v>6</v>
      </c>
      <c r="F235" s="67" t="str">
        <f ca="1">IF(ISBLANK(A235)," ",INDIRECT(ADDRESS(1,5+MOD(ROW()-2,COUNTA('Form Responses 1'!$1:$1)-4),,TRUE,"Form Responses 1")))</f>
        <v>PONDOK INDAH - Outdoor Area [Gudang]</v>
      </c>
      <c r="G235" s="67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PONDOK INDAH - Outdoor Area</v>
      </c>
      <c r="I235" s="85" t="str">
        <f ca="1" t="shared" si="206"/>
        <v>Gudang</v>
      </c>
      <c r="J235" s="85" t="str">
        <f ca="1" t="shared" si="2"/>
        <v>CLEANING SERVICE</v>
      </c>
      <c r="K235" s="85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5" t="str">
        <f ca="1" t="shared" ref="O235:P235" si="247">IFERROR(AVERAGEIF(M:M,M235,$K:$K)," ")</f>
        <v> </v>
      </c>
      <c r="P235" s="85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4">
        <f ca="1" t="shared" si="0"/>
        <v>6</v>
      </c>
      <c r="F236" s="67" t="str">
        <f ca="1">IF(ISBLANK(A236)," ",INDIRECT(ADDRESS(1,5+MOD(ROW()-2,COUNTA('Form Responses 1'!$1:$1)-4),,TRUE,"Form Responses 1")))</f>
        <v>Security [PERMATA HIJAU - 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Security</v>
      </c>
      <c r="I236" s="85" t="str">
        <f ca="1" t="shared" si="206"/>
        <v>PERMATA HIJAU - Security Functions</v>
      </c>
      <c r="J236" s="85" t="str">
        <f ca="1" t="shared" si="2"/>
        <v>SECURITY SERVICE</v>
      </c>
      <c r="K236" s="85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5" t="str">
        <f ca="1" t="shared" ref="O236:P236" si="248">IFERROR(AVERAGEIF(M:M,M236,$K:$K)," ")</f>
        <v> </v>
      </c>
      <c r="P236" s="85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4">
        <f ca="1" t="shared" si="0"/>
        <v>6</v>
      </c>
      <c r="F237" s="67" t="str">
        <f ca="1">IF(ISBLANK(A237)," ",INDIRECT(ADDRESS(1,5+MOD(ROW()-2,COUNTA('Form Responses 1'!$1:$1)-4),,TRUE,"Form Responses 1")))</f>
        <v>Security [ PONDOK INDAH - Security Functions]</v>
      </c>
      <c r="G237" s="67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Security</v>
      </c>
      <c r="I237" s="85" t="str">
        <f ca="1" t="shared" si="206"/>
        <v> PONDOK INDAH - Security Functions</v>
      </c>
      <c r="J237" s="85" t="str">
        <f ca="1" t="shared" si="2"/>
        <v>SECURITY SERVICE</v>
      </c>
      <c r="K237" s="85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5" t="str">
        <f ca="1" t="shared" ref="O237:P237" si="249">IFERROR(AVERAGEIF(M:M,M237,$K:$K)," ")</f>
        <v> </v>
      </c>
      <c r="P237" s="85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4">
        <f ca="1" t="shared" si="0"/>
        <v>6</v>
      </c>
      <c r="F238" s="67" t="str">
        <f ca="1">IF(ISBLANK(A238)," ",INDIRECT(ADDRESS(1,5+MOD(ROW()-2,COUNTA('Form Responses 1'!$1:$1)-4),,TRUE,"Form Responses 1")))</f>
        <v>PERMATA HIJAU - Lantai 1 [Ruang tamu Depan]</v>
      </c>
      <c r="G238" s="67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PERMATA HIJAU - Lantai 1</v>
      </c>
      <c r="I238" s="85" t="str">
        <f ca="1" t="shared" si="206"/>
        <v>Ruang tamu Depan</v>
      </c>
      <c r="J238" s="85" t="str">
        <f ca="1" t="shared" si="2"/>
        <v>CLEANING SERVICE</v>
      </c>
      <c r="K238" s="85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5" t="str">
        <f ca="1" t="shared" ref="O238:P238" si="250">IFERROR(AVERAGEIF(M:M,M238,$K:$K)," ")</f>
        <v> </v>
      </c>
      <c r="P238" s="85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4">
        <f ca="1" t="shared" si="0"/>
        <v>6</v>
      </c>
      <c r="F239" s="67" t="str">
        <f ca="1">IF(ISBLANK(A239)," ",INDIRECT(ADDRESS(1,5+MOD(ROW()-2,COUNTA('Form Responses 1'!$1:$1)-4),,TRUE,"Form Responses 1")))</f>
        <v>PERMATA HIJAU - Lantai 1 [Ruang tidur Utama ]</v>
      </c>
      <c r="G239" s="67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PERMATA HIJAU - Lantai 1</v>
      </c>
      <c r="I239" s="85" t="str">
        <f ca="1" t="shared" si="206"/>
        <v>Ruang tidur Utama </v>
      </c>
      <c r="J239" s="85" t="str">
        <f ca="1" t="shared" si="2"/>
        <v>CLEANING SERVICE</v>
      </c>
      <c r="K239" s="85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5" t="str">
        <f ca="1" t="shared" ref="O239:P239" si="251">IFERROR(AVERAGEIF(M:M,M239,$K:$K)," ")</f>
        <v> </v>
      </c>
      <c r="P239" s="85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4">
        <f ca="1" t="shared" si="0"/>
        <v>6</v>
      </c>
      <c r="F240" s="67" t="str">
        <f ca="1">IF(ISBLANK(A240)," ",INDIRECT(ADDRESS(1,5+MOD(ROW()-2,COUNTA('Form Responses 1'!$1:$1)-4),,TRUE,"Form Responses 1")))</f>
        <v>PERMATA HIJAU - Lantai 1 [Pantry]</v>
      </c>
      <c r="G240" s="67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PERMATA HIJAU - Lantai 1</v>
      </c>
      <c r="I240" s="85" t="str">
        <f ca="1" t="shared" si="206"/>
        <v>Pantry</v>
      </c>
      <c r="J240" s="85" t="str">
        <f ca="1" t="shared" si="2"/>
        <v>CLEANING SERVICE</v>
      </c>
      <c r="K240" s="85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5" t="str">
        <f ca="1" t="shared" ref="O240:P240" si="252">IFERROR(AVERAGEIF(M:M,M240,$K:$K)," ")</f>
        <v> </v>
      </c>
      <c r="P240" s="85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4">
        <f ca="1" t="shared" si="0"/>
        <v>6</v>
      </c>
      <c r="F241" s="67" t="str">
        <f ca="1">IF(ISBLANK(A241)," ",INDIRECT(ADDRESS(1,5+MOD(ROW()-2,COUNTA('Form Responses 1'!$1:$1)-4),,TRUE,"Form Responses 1")))</f>
        <v>PERMATA HIJAU - Lantai 1 [Ruang keluarga]</v>
      </c>
      <c r="G241" s="67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PERMATA HIJAU - Lantai 1</v>
      </c>
      <c r="I241" s="85" t="str">
        <f ca="1" t="shared" si="206"/>
        <v>Ruang keluarga</v>
      </c>
      <c r="J241" s="85" t="str">
        <f ca="1" t="shared" si="2"/>
        <v>CLEANING SERVICE</v>
      </c>
      <c r="K241" s="85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5" t="str">
        <f ca="1" t="shared" ref="O241:P241" si="253">IFERROR(AVERAGEIF(M:M,M241,$K:$K)," ")</f>
        <v> </v>
      </c>
      <c r="P241" s="85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4">
        <f ca="1" t="shared" si="0"/>
        <v>6</v>
      </c>
      <c r="F242" s="67" t="str">
        <f ca="1">IF(ISBLANK(A242)," ",INDIRECT(ADDRESS(1,5+MOD(ROW()-2,COUNTA('Form Responses 1'!$1:$1)-4),,TRUE,"Form Responses 1")))</f>
        <v>PERMATA HIJAU - Lantai 1 [Ruang tidur anak 1]</v>
      </c>
      <c r="G242" s="67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PERMATA HIJAU - Lantai 1</v>
      </c>
      <c r="I242" s="85" t="str">
        <f ca="1" t="shared" si="206"/>
        <v>Ruang tidur anak 1</v>
      </c>
      <c r="J242" s="85" t="str">
        <f ca="1" t="shared" si="2"/>
        <v>CLEANING SERVICE</v>
      </c>
      <c r="K242" s="85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5" t="str">
        <f ca="1" t="shared" ref="O242:P242" si="254">IFERROR(AVERAGEIF(M:M,M242,$K:$K)," ")</f>
        <v> </v>
      </c>
      <c r="P242" s="85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4">
        <f ca="1" t="shared" si="0"/>
        <v>6</v>
      </c>
      <c r="F243" s="67" t="str">
        <f ca="1">IF(ISBLANK(A243)," ",INDIRECT(ADDRESS(1,5+MOD(ROW()-2,COUNTA('Form Responses 1'!$1:$1)-4),,TRUE,"Form Responses 1")))</f>
        <v>PERMATA HIJAU - Lantai 1 [Ruang tidur anak 2]</v>
      </c>
      <c r="G243" s="67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PERMATA HIJAU - Lantai 1</v>
      </c>
      <c r="I243" s="85" t="str">
        <f ca="1" t="shared" si="206"/>
        <v>Ruang tidur anak 2</v>
      </c>
      <c r="J243" s="85" t="str">
        <f ca="1" t="shared" si="2"/>
        <v>CLEANING SERVICE</v>
      </c>
      <c r="K243" s="85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5" t="str">
        <f ca="1" t="shared" ref="O243:P243" si="255">IFERROR(AVERAGEIF(M:M,M243,$K:$K)," ")</f>
        <v> </v>
      </c>
      <c r="P243" s="85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4">
        <f ca="1" t="shared" si="0"/>
        <v>6</v>
      </c>
      <c r="F244" s="67" t="str">
        <f ca="1">IF(ISBLANK(A244)," ",INDIRECT(ADDRESS(1,5+MOD(ROW()-2,COUNTA('Form Responses 1'!$1:$1)-4),,TRUE,"Form Responses 1")))</f>
        <v>PERMATA HIJAU - Outdoor Area [Halaman depan]</v>
      </c>
      <c r="G244" s="67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PERMATA HIJAU - Outdoor Area</v>
      </c>
      <c r="I244" s="85" t="str">
        <f ca="1" t="shared" si="206"/>
        <v>Halaman depan</v>
      </c>
      <c r="J244" s="85" t="str">
        <f ca="1" t="shared" si="2"/>
        <v>CLEANING SERVICE</v>
      </c>
      <c r="K244" s="85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5" t="str">
        <f ca="1" t="shared" ref="O244:P244" si="256">IFERROR(AVERAGEIF(M:M,M244,$K:$K)," ")</f>
        <v> </v>
      </c>
      <c r="P244" s="85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4">
        <f ca="1" t="shared" si="0"/>
        <v>6</v>
      </c>
      <c r="F245" s="67" t="str">
        <f ca="1">IF(ISBLANK(A245)," ",INDIRECT(ADDRESS(1,5+MOD(ROW()-2,COUNTA('Form Responses 1'!$1:$1)-4),,TRUE,"Form Responses 1")))</f>
        <v>PERMATA HIJAU - Outdoor Area [Halaman samping teras]</v>
      </c>
      <c r="G245" s="67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PERMATA HIJAU - Outdoor Area</v>
      </c>
      <c r="I245" s="85" t="str">
        <f ca="1" t="shared" si="206"/>
        <v>Halaman samping teras</v>
      </c>
      <c r="J245" s="85" t="str">
        <f ca="1" t="shared" si="2"/>
        <v>CLEANING SERVICE</v>
      </c>
      <c r="K245" s="85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5" t="str">
        <f ca="1" t="shared" ref="O245:P245" si="257">IFERROR(AVERAGEIF(M:M,M245,$K:$K)," ")</f>
        <v> </v>
      </c>
      <c r="P245" s="85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4">
        <f ca="1" t="shared" si="0"/>
        <v>6</v>
      </c>
      <c r="F246" s="67" t="str">
        <f ca="1">IF(ISBLANK(A246)," ",INDIRECT(ADDRESS(1,5+MOD(ROW()-2,COUNTA('Form Responses 1'!$1:$1)-4),,TRUE,"Form Responses 1")))</f>
        <v>PERMATA HIJAU - Outdoor Area [Garasi mobil]</v>
      </c>
      <c r="G246" s="67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PERMATA HIJAU - Outdoor Area</v>
      </c>
      <c r="I246" s="85" t="str">
        <f ca="1" t="shared" si="206"/>
        <v>Garasi mobil</v>
      </c>
      <c r="J246" s="85" t="str">
        <f ca="1" t="shared" si="2"/>
        <v>CLEANING SERVICE</v>
      </c>
      <c r="K246" s="85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5" t="str">
        <f ca="1" t="shared" ref="O246:P246" si="258">IFERROR(AVERAGEIF(M:M,M246,$K:$K)," ")</f>
        <v> </v>
      </c>
      <c r="P246" s="85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4">
        <f ca="1" t="shared" si="0"/>
        <v>6</v>
      </c>
      <c r="F247" s="67" t="str">
        <f ca="1">IF(ISBLANK(A247)," ",INDIRECT(ADDRESS(1,5+MOD(ROW()-2,COUNTA('Form Responses 1'!$1:$1)-4),,TRUE,"Form Responses 1")))</f>
        <v>PERMATA HIJAU - Outdoor Area [tempat wudhu]</v>
      </c>
      <c r="G247" s="67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PERMATA HIJAU - Outdoor Area</v>
      </c>
      <c r="I247" s="85" t="str">
        <f ca="1" t="shared" si="206"/>
        <v>tempat wudhu</v>
      </c>
      <c r="J247" s="85" t="str">
        <f ca="1" t="shared" si="2"/>
        <v>CLEANING SERVICE</v>
      </c>
      <c r="K247" s="85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5" t="str">
        <f ca="1" t="shared" ref="O247:P247" si="259">IFERROR(AVERAGEIF(M:M,M247,$K:$K)," ")</f>
        <v> </v>
      </c>
      <c r="P247" s="85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4">
        <f ca="1" t="shared" si="0"/>
        <v>6</v>
      </c>
      <c r="F248" s="67" t="str">
        <f ca="1">IF(ISBLANK(A248)," ",INDIRECT(ADDRESS(1,5+MOD(ROW()-2,COUNTA('Form Responses 1'!$1:$1)-4),,TRUE,"Form Responses 1")))</f>
        <v>PERMATA HIJAU - Outdoor Area [Ruang pembantu]</v>
      </c>
      <c r="G248" s="67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PERMATA HIJAU - Outdoor Area</v>
      </c>
      <c r="I248" s="85" t="str">
        <f ca="1" t="shared" si="206"/>
        <v>Ruang pembantu</v>
      </c>
      <c r="J248" s="85" t="str">
        <f ca="1" t="shared" si="2"/>
        <v>CLEANING SERVICE</v>
      </c>
      <c r="K248" s="85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5" t="str">
        <f ca="1" t="shared" ref="O248:P248" si="260">IFERROR(AVERAGEIF(M:M,M248,$K:$K)," ")</f>
        <v> </v>
      </c>
      <c r="P248" s="85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4">
        <f ca="1" t="shared" si="0"/>
        <v>6</v>
      </c>
      <c r="F249" s="67" t="str">
        <f ca="1">IF(ISBLANK(A249)," ",INDIRECT(ADDRESS(1,5+MOD(ROW()-2,COUNTA('Form Responses 1'!$1:$1)-4),,TRUE,"Form Responses 1")))</f>
        <v>PERMATA HIJAU - Outdoor Area [Gudang]</v>
      </c>
      <c r="G249" s="67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PERMATA HIJAU - Outdoor Area</v>
      </c>
      <c r="I249" s="85" t="str">
        <f ca="1" t="shared" si="206"/>
        <v>Gudang</v>
      </c>
      <c r="J249" s="85" t="str">
        <f ca="1" t="shared" si="2"/>
        <v>CLEANING SERVICE</v>
      </c>
      <c r="K249" s="85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5" t="str">
        <f ca="1" t="shared" ref="O249:P249" si="261">IFERROR(AVERAGEIF(M:M,M249,$K:$K)," ")</f>
        <v> </v>
      </c>
      <c r="P249" s="85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4">
        <f ca="1" t="shared" si="0"/>
        <v>6</v>
      </c>
      <c r="F250" s="67" t="str">
        <f ca="1">IF(ISBLANK(A250)," ",INDIRECT(ADDRESS(1,5+MOD(ROW()-2,COUNTA('Form Responses 1'!$1:$1)-4),,TRUE,"Form Responses 1")))</f>
        <v>PONDOK INDAH - Lantai 1 [Ruang tamu Depan]</v>
      </c>
      <c r="G250" s="67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PONDOK INDAH - Lantai 1</v>
      </c>
      <c r="I250" s="85" t="str">
        <f ca="1" t="shared" si="206"/>
        <v>Ruang tamu Depan</v>
      </c>
      <c r="J250" s="85" t="str">
        <f ca="1" t="shared" si="2"/>
        <v>CLEANING SERVICE</v>
      </c>
      <c r="K250" s="85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5" t="str">
        <f ca="1" t="shared" ref="O250:P250" si="262">IFERROR(AVERAGEIF(M:M,M250,$K:$K)," ")</f>
        <v> </v>
      </c>
      <c r="P250" s="85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4">
        <f ca="1" t="shared" si="0"/>
        <v>6</v>
      </c>
      <c r="F251" s="67" t="str">
        <f ca="1">IF(ISBLANK(A251)," ",INDIRECT(ADDRESS(1,5+MOD(ROW()-2,COUNTA('Form Responses 1'!$1:$1)-4),,TRUE,"Form Responses 1")))</f>
        <v>PONDOK INDAH - Lantai 1 [Ruang tidur Utama ]</v>
      </c>
      <c r="G251" s="67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PONDOK INDAH - Lantai 1</v>
      </c>
      <c r="I251" s="85" t="str">
        <f ca="1" t="shared" si="206"/>
        <v>Ruang tidur Utama </v>
      </c>
      <c r="J251" s="85" t="str">
        <f ca="1" t="shared" si="2"/>
        <v>CLEANING SERVICE</v>
      </c>
      <c r="K251" s="85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5" t="str">
        <f ca="1" t="shared" ref="O251:P251" si="263">IFERROR(AVERAGEIF(M:M,M251,$K:$K)," ")</f>
        <v> </v>
      </c>
      <c r="P251" s="85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4">
        <f ca="1" t="shared" si="0"/>
        <v>6</v>
      </c>
      <c r="F252" s="67" t="str">
        <f ca="1">IF(ISBLANK(A252)," ",INDIRECT(ADDRESS(1,5+MOD(ROW()-2,COUNTA('Form Responses 1'!$1:$1)-4),,TRUE,"Form Responses 1")))</f>
        <v>PONDOK INDAH - Lantai 1 [Pantry]</v>
      </c>
      <c r="G252" s="67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PONDOK INDAH - Lantai 1</v>
      </c>
      <c r="I252" s="85" t="str">
        <f ca="1" t="shared" si="206"/>
        <v>Pantry</v>
      </c>
      <c r="J252" s="85" t="str">
        <f ca="1" t="shared" si="2"/>
        <v>CLEANING SERVICE</v>
      </c>
      <c r="K252" s="85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5" t="str">
        <f ca="1" t="shared" ref="O252:P252" si="264">IFERROR(AVERAGEIF(M:M,M252,$K:$K)," ")</f>
        <v> </v>
      </c>
      <c r="P252" s="85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4">
        <f ca="1" t="shared" si="0"/>
        <v>6</v>
      </c>
      <c r="F253" s="67" t="str">
        <f ca="1">IF(ISBLANK(A253)," ",INDIRECT(ADDRESS(1,5+MOD(ROW()-2,COUNTA('Form Responses 1'!$1:$1)-4),,TRUE,"Form Responses 1")))</f>
        <v>PONDOK INDAH - Lantai 1 [Ruang keluarga]</v>
      </c>
      <c r="G253" s="67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PONDOK INDAH - Lantai 1</v>
      </c>
      <c r="I253" s="85" t="str">
        <f ca="1" t="shared" si="206"/>
        <v>Ruang keluarga</v>
      </c>
      <c r="J253" s="85" t="str">
        <f ca="1" t="shared" si="2"/>
        <v>CLEANING SERVICE</v>
      </c>
      <c r="K253" s="85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5" t="str">
        <f ca="1" t="shared" ref="O253:P253" si="265">IFERROR(AVERAGEIF(M:M,M253,$K:$K)," ")</f>
        <v> </v>
      </c>
      <c r="P253" s="85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4">
        <f ca="1" t="shared" si="0"/>
        <v>6</v>
      </c>
      <c r="F254" s="67" t="str">
        <f ca="1">IF(ISBLANK(A254)," ",INDIRECT(ADDRESS(1,5+MOD(ROW()-2,COUNTA('Form Responses 1'!$1:$1)-4),,TRUE,"Form Responses 1")))</f>
        <v>PONDOK INDAH - Lantai 1 [Ruang tidur anak 1]</v>
      </c>
      <c r="G254" s="67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PONDOK INDAH - Lantai 1</v>
      </c>
      <c r="I254" s="85" t="str">
        <f ca="1" t="shared" si="206"/>
        <v>Ruang tidur anak 1</v>
      </c>
      <c r="J254" s="85" t="str">
        <f ca="1" t="shared" si="2"/>
        <v>CLEANING SERVICE</v>
      </c>
      <c r="K254" s="85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5" t="str">
        <f ca="1" t="shared" ref="O254:P254" si="266">IFERROR(AVERAGEIF(M:M,M254,$K:$K)," ")</f>
        <v> </v>
      </c>
      <c r="P254" s="85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4">
        <f ca="1" t="shared" si="0"/>
        <v>6</v>
      </c>
      <c r="F255" s="67" t="str">
        <f ca="1">IF(ISBLANK(A255)," ",INDIRECT(ADDRESS(1,5+MOD(ROW()-2,COUNTA('Form Responses 1'!$1:$1)-4),,TRUE,"Form Responses 1")))</f>
        <v>PONDOK INDAH - Lantai 1 [Ruang tidur anak 2]</v>
      </c>
      <c r="G255" s="67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PONDOK INDAH - Lantai 1</v>
      </c>
      <c r="I255" s="85" t="str">
        <f ca="1" t="shared" si="206"/>
        <v>Ruang tidur anak 2</v>
      </c>
      <c r="J255" s="85" t="str">
        <f ca="1" t="shared" si="2"/>
        <v>CLEANING SERVICE</v>
      </c>
      <c r="K255" s="85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5" t="str">
        <f ca="1" t="shared" ref="O255:P255" si="267">IFERROR(AVERAGEIF(M:M,M255,$K:$K)," ")</f>
        <v> </v>
      </c>
      <c r="P255" s="85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4">
        <f ca="1" t="shared" si="0"/>
        <v>6</v>
      </c>
      <c r="F256" s="67" t="str">
        <f ca="1">IF(ISBLANK(A256)," ",INDIRECT(ADDRESS(1,5+MOD(ROW()-2,COUNTA('Form Responses 1'!$1:$1)-4),,TRUE,"Form Responses 1")))</f>
        <v>PONDOK INDAH - Outdoor Area [Halaman depan]</v>
      </c>
      <c r="G256" s="67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PONDOK INDAH - Outdoor Area</v>
      </c>
      <c r="I256" s="85" t="str">
        <f ca="1" t="shared" si="206"/>
        <v>Halaman depan</v>
      </c>
      <c r="J256" s="85" t="str">
        <f ca="1" t="shared" si="2"/>
        <v>CLEANING SERVICE</v>
      </c>
      <c r="K256" s="85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5" t="str">
        <f ca="1" t="shared" ref="O256:P256" si="268">IFERROR(AVERAGEIF(M:M,M256,$K:$K)," ")</f>
        <v> </v>
      </c>
      <c r="P256" s="85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4">
        <f ca="1" t="shared" si="0"/>
        <v>6</v>
      </c>
      <c r="F257" s="67" t="str">
        <f ca="1">IF(ISBLANK(A257)," ",INDIRECT(ADDRESS(1,5+MOD(ROW()-2,COUNTA('Form Responses 1'!$1:$1)-4),,TRUE,"Form Responses 1")))</f>
        <v>PONDOK INDAH - Outdoor Area [Halaman samping teras]</v>
      </c>
      <c r="G257" s="67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PONDOK INDAH - Outdoor Area</v>
      </c>
      <c r="I257" s="85" t="str">
        <f ca="1" t="shared" si="206"/>
        <v>Halaman samping teras</v>
      </c>
      <c r="J257" s="85" t="str">
        <f ca="1" t="shared" si="2"/>
        <v>CLEANING SERVICE</v>
      </c>
      <c r="K257" s="85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5" t="str">
        <f ca="1" t="shared" ref="O257:P257" si="269">IFERROR(AVERAGEIF(M:M,M257,$K:$K)," ")</f>
        <v> </v>
      </c>
      <c r="P257" s="85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4">
        <f ca="1" t="shared" si="0"/>
        <v>6</v>
      </c>
      <c r="F258" s="67" t="str">
        <f ca="1">IF(ISBLANK(A258)," ",INDIRECT(ADDRESS(1,5+MOD(ROW()-2,COUNTA('Form Responses 1'!$1:$1)-4),,TRUE,"Form Responses 1")))</f>
        <v>PONDOK INDAH - Outdoor Area [Garasi mobil]</v>
      </c>
      <c r="G258" s="67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PONDOK INDAH - Outdoor Area</v>
      </c>
      <c r="I258" s="85" t="str">
        <f ca="1" t="shared" si="206"/>
        <v>Garasi mobil</v>
      </c>
      <c r="J258" s="85" t="str">
        <f ca="1" t="shared" si="2"/>
        <v>CLEANING SERVICE</v>
      </c>
      <c r="K258" s="85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5" t="str">
        <f ca="1" t="shared" ref="O258:P258" si="270">IFERROR(AVERAGEIF(M:M,M258,$K:$K)," ")</f>
        <v> </v>
      </c>
      <c r="P258" s="85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4">
        <f ca="1" t="shared" si="0"/>
        <v>6</v>
      </c>
      <c r="F259" s="67" t="str">
        <f ca="1">IF(ISBLANK(A259)," ",INDIRECT(ADDRESS(1,5+MOD(ROW()-2,COUNTA('Form Responses 1'!$1:$1)-4),,TRUE,"Form Responses 1")))</f>
        <v>PONDOK INDAH - Outdoor Area [tempat wudhu]</v>
      </c>
      <c r="G259" s="67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PONDOK INDAH - Outdoor Area</v>
      </c>
      <c r="I259" s="85" t="str">
        <f ca="1" t="shared" ref="I259:I322" si="271">MID(F259,FIND("[",F259)+1,LEN(F259)-FIND("[",F259)-1)</f>
        <v>tempat wudhu</v>
      </c>
      <c r="J259" s="85" t="str">
        <f ca="1" t="shared" si="2"/>
        <v>CLEANING SERVICE</v>
      </c>
      <c r="K259" s="85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5" t="str">
        <f ca="1" t="shared" ref="O259:P259" si="272">IFERROR(AVERAGEIF(M:M,M259,$K:$K)," ")</f>
        <v> </v>
      </c>
      <c r="P259" s="85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4">
        <f ca="1" t="shared" si="0"/>
        <v>6</v>
      </c>
      <c r="F260" s="67" t="str">
        <f ca="1">IF(ISBLANK(A260)," ",INDIRECT(ADDRESS(1,5+MOD(ROW()-2,COUNTA('Form Responses 1'!$1:$1)-4),,TRUE,"Form Responses 1")))</f>
        <v>PONDOK INDAH - Outdoor Area [Ruang pembantu]</v>
      </c>
      <c r="G260" s="67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PONDOK INDAH - Outdoor Area</v>
      </c>
      <c r="I260" s="85" t="str">
        <f ca="1" t="shared" si="271"/>
        <v>Ruang pembantu</v>
      </c>
      <c r="J260" s="85" t="str">
        <f ca="1" t="shared" si="2"/>
        <v>CLEANING SERVICE</v>
      </c>
      <c r="K260" s="85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5" t="str">
        <f ca="1" t="shared" ref="O260:P260" si="273">IFERROR(AVERAGEIF(M:M,M260,$K:$K)," ")</f>
        <v> </v>
      </c>
      <c r="P260" s="85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4">
        <f ca="1" t="shared" si="0"/>
        <v>6</v>
      </c>
      <c r="F261" s="67" t="str">
        <f ca="1">IF(ISBLANK(A261)," ",INDIRECT(ADDRESS(1,5+MOD(ROW()-2,COUNTA('Form Responses 1'!$1:$1)-4),,TRUE,"Form Responses 1")))</f>
        <v>PONDOK INDAH - Outdoor Area [Gudang]</v>
      </c>
      <c r="G261" s="67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PONDOK INDAH - Outdoor Area</v>
      </c>
      <c r="I261" s="85" t="str">
        <f ca="1" t="shared" si="271"/>
        <v>Gudang</v>
      </c>
      <c r="J261" s="85" t="str">
        <f ca="1" t="shared" si="2"/>
        <v>CLEANING SERVICE</v>
      </c>
      <c r="K261" s="85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5" t="str">
        <f ca="1" t="shared" ref="O261:P261" si="274">IFERROR(AVERAGEIF(M:M,M261,$K:$K)," ")</f>
        <v> </v>
      </c>
      <c r="P261" s="85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4">
        <f ca="1" t="shared" si="0"/>
        <v>6</v>
      </c>
      <c r="F262" s="67" t="str">
        <f ca="1">IF(ISBLANK(A262)," ",INDIRECT(ADDRESS(1,5+MOD(ROW()-2,COUNTA('Form Responses 1'!$1:$1)-4),,TRUE,"Form Responses 1")))</f>
        <v>Security [PERMATA HIJAU - Security Functions]</v>
      </c>
      <c r="G262" s="67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Security</v>
      </c>
      <c r="I262" s="85" t="str">
        <f ca="1" t="shared" si="271"/>
        <v>PERMATA HIJAU - Security Functions</v>
      </c>
      <c r="J262" s="85" t="str">
        <f ca="1" t="shared" si="2"/>
        <v>SECURITY SERVICE</v>
      </c>
      <c r="K262" s="85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5" t="str">
        <f ca="1" t="shared" ref="O262:P262" si="275">IFERROR(AVERAGEIF(M:M,M262,$K:$K)," ")</f>
        <v> </v>
      </c>
      <c r="P262" s="85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4">
        <f ca="1" t="shared" si="0"/>
        <v>6</v>
      </c>
      <c r="F263" s="67" t="str">
        <f ca="1">IF(ISBLANK(A263)," ",INDIRECT(ADDRESS(1,5+MOD(ROW()-2,COUNTA('Form Responses 1'!$1:$1)-4),,TRUE,"Form Responses 1")))</f>
        <v>Security [ PONDOK INDAH - Security Functions]</v>
      </c>
      <c r="G263" s="67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Security</v>
      </c>
      <c r="I263" s="85" t="str">
        <f ca="1" t="shared" si="271"/>
        <v> PONDOK INDAH - Security Functions</v>
      </c>
      <c r="J263" s="85" t="str">
        <f ca="1" t="shared" si="2"/>
        <v>SECURITY SERVICE</v>
      </c>
      <c r="K263" s="85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5" t="str">
        <f ca="1" t="shared" ref="O263:P263" si="276">IFERROR(AVERAGEIF(M:M,M263,$K:$K)," ")</f>
        <v> </v>
      </c>
      <c r="P263" s="85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4">
        <f ca="1" t="shared" si="0"/>
        <v>6</v>
      </c>
      <c r="F264" s="67" t="str">
        <f ca="1">IF(ISBLANK(A264)," ",INDIRECT(ADDRESS(1,5+MOD(ROW()-2,COUNTA('Form Responses 1'!$1:$1)-4),,TRUE,"Form Responses 1")))</f>
        <v>PERMATA HIJAU - Lantai 1 [Ruang tamu Depan]</v>
      </c>
      <c r="G264" s="67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PERMATA HIJAU - Lantai 1</v>
      </c>
      <c r="I264" s="85" t="str">
        <f ca="1" t="shared" si="271"/>
        <v>Ruang tamu Depan</v>
      </c>
      <c r="J264" s="85" t="str">
        <f ca="1" t="shared" si="2"/>
        <v>CLEANING SERVICE</v>
      </c>
      <c r="K264" s="85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5" t="str">
        <f ca="1" t="shared" ref="O264:P264" si="277">IFERROR(AVERAGEIF(M:M,M264,$K:$K)," ")</f>
        <v> </v>
      </c>
      <c r="P264" s="85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4">
        <f ca="1" t="shared" si="0"/>
        <v>6</v>
      </c>
      <c r="F265" s="67" t="str">
        <f ca="1">IF(ISBLANK(A265)," ",INDIRECT(ADDRESS(1,5+MOD(ROW()-2,COUNTA('Form Responses 1'!$1:$1)-4),,TRUE,"Form Responses 1")))</f>
        <v>PERMATA HIJAU - Lantai 1 [Ruang tidur Utama ]</v>
      </c>
      <c r="G265" s="67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PERMATA HIJAU - Lantai 1</v>
      </c>
      <c r="I265" s="85" t="str">
        <f ca="1" t="shared" si="271"/>
        <v>Ruang tidur Utama </v>
      </c>
      <c r="J265" s="85" t="str">
        <f ca="1" t="shared" si="2"/>
        <v>CLEANING SERVICE</v>
      </c>
      <c r="K265" s="85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5" t="str">
        <f ca="1" t="shared" ref="O265:P265" si="278">IFERROR(AVERAGEIF(M:M,M265,$K:$K)," ")</f>
        <v> </v>
      </c>
      <c r="P265" s="85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4">
        <f ca="1" t="shared" si="0"/>
        <v>6</v>
      </c>
      <c r="F266" s="67" t="str">
        <f ca="1">IF(ISBLANK(A266)," ",INDIRECT(ADDRESS(1,5+MOD(ROW()-2,COUNTA('Form Responses 1'!$1:$1)-4),,TRUE,"Form Responses 1")))</f>
        <v>PERMATA HIJAU - Lantai 1 [Pantry]</v>
      </c>
      <c r="G266" s="67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PERMATA HIJAU - Lantai 1</v>
      </c>
      <c r="I266" s="85" t="str">
        <f ca="1" t="shared" si="271"/>
        <v>Pantry</v>
      </c>
      <c r="J266" s="85" t="str">
        <f ca="1" t="shared" si="2"/>
        <v>CLEANING SERVICE</v>
      </c>
      <c r="K266" s="85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5" t="str">
        <f ca="1" t="shared" ref="O266:P266" si="279">IFERROR(AVERAGEIF(M:M,M266,$K:$K)," ")</f>
        <v> </v>
      </c>
      <c r="P266" s="85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4">
        <f ca="1" t="shared" si="0"/>
        <v>6</v>
      </c>
      <c r="F267" s="67" t="str">
        <f ca="1">IF(ISBLANK(A267)," ",INDIRECT(ADDRESS(1,5+MOD(ROW()-2,COUNTA('Form Responses 1'!$1:$1)-4),,TRUE,"Form Responses 1")))</f>
        <v>PERMATA HIJAU - Lantai 1 [Ruang keluarga]</v>
      </c>
      <c r="G267" s="67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PERMATA HIJAU - Lantai 1</v>
      </c>
      <c r="I267" s="85" t="str">
        <f ca="1" t="shared" si="271"/>
        <v>Ruang keluarga</v>
      </c>
      <c r="J267" s="85" t="str">
        <f ca="1" t="shared" si="2"/>
        <v>CLEANING SERVICE</v>
      </c>
      <c r="K267" s="85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5" t="str">
        <f ca="1" t="shared" ref="O267:P267" si="280">IFERROR(AVERAGEIF(M:M,M267,$K:$K)," ")</f>
        <v> </v>
      </c>
      <c r="P267" s="85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4">
        <f ca="1" t="shared" si="0"/>
        <v>6</v>
      </c>
      <c r="F268" s="67" t="str">
        <f ca="1">IF(ISBLANK(A268)," ",INDIRECT(ADDRESS(1,5+MOD(ROW()-2,COUNTA('Form Responses 1'!$1:$1)-4),,TRUE,"Form Responses 1")))</f>
        <v>PERMATA HIJAU - Lantai 1 [Ruang tidur anak 1]</v>
      </c>
      <c r="G268" s="67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PERMATA HIJAU - Lantai 1</v>
      </c>
      <c r="I268" s="85" t="str">
        <f ca="1" t="shared" si="271"/>
        <v>Ruang tidur anak 1</v>
      </c>
      <c r="J268" s="85" t="str">
        <f ca="1" t="shared" si="2"/>
        <v>CLEANING SERVICE</v>
      </c>
      <c r="K268" s="85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5" t="str">
        <f ca="1" t="shared" ref="O268:P268" si="281">IFERROR(AVERAGEIF(M:M,M268,$K:$K)," ")</f>
        <v> </v>
      </c>
      <c r="P268" s="85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4">
        <f ca="1" t="shared" si="0"/>
        <v>6</v>
      </c>
      <c r="F269" s="67" t="str">
        <f ca="1">IF(ISBLANK(A269)," ",INDIRECT(ADDRESS(1,5+MOD(ROW()-2,COUNTA('Form Responses 1'!$1:$1)-4),,TRUE,"Form Responses 1")))</f>
        <v>PERMATA HIJAU - Lantai 1 [Ruang tidur anak 2]</v>
      </c>
      <c r="G269" s="67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PERMATA HIJAU - Lantai 1</v>
      </c>
      <c r="I269" s="85" t="str">
        <f ca="1" t="shared" si="271"/>
        <v>Ruang tidur anak 2</v>
      </c>
      <c r="J269" s="85" t="str">
        <f ca="1" t="shared" si="2"/>
        <v>CLEANING SERVICE</v>
      </c>
      <c r="K269" s="85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5" t="str">
        <f ca="1" t="shared" ref="O269:P269" si="282">IFERROR(AVERAGEIF(M:M,M269,$K:$K)," ")</f>
        <v> </v>
      </c>
      <c r="P269" s="85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4">
        <f ca="1" t="shared" si="0"/>
        <v>6</v>
      </c>
      <c r="F270" s="67" t="str">
        <f ca="1">IF(ISBLANK(A270)," ",INDIRECT(ADDRESS(1,5+MOD(ROW()-2,COUNTA('Form Responses 1'!$1:$1)-4),,TRUE,"Form Responses 1")))</f>
        <v>PERMATA HIJAU - Outdoor Area [Halaman depan]</v>
      </c>
      <c r="G270" s="67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PERMATA HIJAU - Outdoor Area</v>
      </c>
      <c r="I270" s="85" t="str">
        <f ca="1" t="shared" si="271"/>
        <v>Halaman depan</v>
      </c>
      <c r="J270" s="85" t="str">
        <f ca="1" t="shared" si="2"/>
        <v>CLEANING SERVICE</v>
      </c>
      <c r="K270" s="85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5" t="str">
        <f ca="1" t="shared" ref="O270:P270" si="283">IFERROR(AVERAGEIF(M:M,M270,$K:$K)," ")</f>
        <v> </v>
      </c>
      <c r="P270" s="85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4">
        <f ca="1" t="shared" si="0"/>
        <v>6</v>
      </c>
      <c r="F271" s="67" t="str">
        <f ca="1">IF(ISBLANK(A271)," ",INDIRECT(ADDRESS(1,5+MOD(ROW()-2,COUNTA('Form Responses 1'!$1:$1)-4),,TRUE,"Form Responses 1")))</f>
        <v>PERMATA HIJAU - Outdoor Area [Halaman samping teras]</v>
      </c>
      <c r="G271" s="67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PERMATA HIJAU - Outdoor Area</v>
      </c>
      <c r="I271" s="85" t="str">
        <f ca="1" t="shared" si="271"/>
        <v>Halaman samping teras</v>
      </c>
      <c r="J271" s="85" t="str">
        <f ca="1" t="shared" si="2"/>
        <v>CLEANING SERVICE</v>
      </c>
      <c r="K271" s="85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5" t="str">
        <f ca="1" t="shared" ref="O271:P271" si="284">IFERROR(AVERAGEIF(M:M,M271,$K:$K)," ")</f>
        <v> </v>
      </c>
      <c r="P271" s="85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4">
        <f ca="1" t="shared" si="0"/>
        <v>6</v>
      </c>
      <c r="F272" s="67" t="str">
        <f ca="1">IF(ISBLANK(A272)," ",INDIRECT(ADDRESS(1,5+MOD(ROW()-2,COUNTA('Form Responses 1'!$1:$1)-4),,TRUE,"Form Responses 1")))</f>
        <v>PERMATA HIJAU - Outdoor Area [Garasi mobil]</v>
      </c>
      <c r="G272" s="67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PERMATA HIJAU - Outdoor Area</v>
      </c>
      <c r="I272" s="85" t="str">
        <f ca="1" t="shared" si="271"/>
        <v>Garasi mobil</v>
      </c>
      <c r="J272" s="85" t="str">
        <f ca="1" t="shared" si="2"/>
        <v>CLEANING SERVICE</v>
      </c>
      <c r="K272" s="85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5" t="str">
        <f ca="1" t="shared" ref="O272:P272" si="285">IFERROR(AVERAGEIF(M:M,M272,$K:$K)," ")</f>
        <v> </v>
      </c>
      <c r="P272" s="85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4">
        <f ca="1" t="shared" si="0"/>
        <v>6</v>
      </c>
      <c r="F273" s="67" t="str">
        <f ca="1">IF(ISBLANK(A273)," ",INDIRECT(ADDRESS(1,5+MOD(ROW()-2,COUNTA('Form Responses 1'!$1:$1)-4),,TRUE,"Form Responses 1")))</f>
        <v>PERMATA HIJAU - Outdoor Area [tempat wudhu]</v>
      </c>
      <c r="G273" s="67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PERMATA HIJAU - Outdoor Area</v>
      </c>
      <c r="I273" s="85" t="str">
        <f ca="1" t="shared" si="271"/>
        <v>tempat wudhu</v>
      </c>
      <c r="J273" s="85" t="str">
        <f ca="1" t="shared" si="2"/>
        <v>CLEANING SERVICE</v>
      </c>
      <c r="K273" s="85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5" t="str">
        <f ca="1" t="shared" ref="O273:P273" si="286">IFERROR(AVERAGEIF(M:M,M273,$K:$K)," ")</f>
        <v> </v>
      </c>
      <c r="P273" s="85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4">
        <f ca="1" t="shared" si="0"/>
        <v>6</v>
      </c>
      <c r="F274" s="67" t="str">
        <f ca="1">IF(ISBLANK(A274)," ",INDIRECT(ADDRESS(1,5+MOD(ROW()-2,COUNTA('Form Responses 1'!$1:$1)-4),,TRUE,"Form Responses 1")))</f>
        <v>PERMATA HIJAU - Outdoor Area [Ruang pembantu]</v>
      </c>
      <c r="G274" s="67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PERMATA HIJAU - Outdoor Area</v>
      </c>
      <c r="I274" s="85" t="str">
        <f ca="1" t="shared" si="271"/>
        <v>Ruang pembantu</v>
      </c>
      <c r="J274" s="85" t="str">
        <f ca="1" t="shared" si="2"/>
        <v>CLEANING SERVICE</v>
      </c>
      <c r="K274" s="85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5" t="str">
        <f ca="1" t="shared" ref="O274:P274" si="287">IFERROR(AVERAGEIF(M:M,M274,$K:$K)," ")</f>
        <v> </v>
      </c>
      <c r="P274" s="85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4">
        <f ca="1" t="shared" si="0"/>
        <v>6</v>
      </c>
      <c r="F275" s="67" t="str">
        <f ca="1">IF(ISBLANK(A275)," ",INDIRECT(ADDRESS(1,5+MOD(ROW()-2,COUNTA('Form Responses 1'!$1:$1)-4),,TRUE,"Form Responses 1")))</f>
        <v>PERMATA HIJAU - Outdoor Area [Gudang]</v>
      </c>
      <c r="G275" s="67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PERMATA HIJAU - Outdoor Area</v>
      </c>
      <c r="I275" s="85" t="str">
        <f ca="1" t="shared" si="271"/>
        <v>Gudang</v>
      </c>
      <c r="J275" s="85" t="str">
        <f ca="1" t="shared" si="2"/>
        <v>CLEANING SERVICE</v>
      </c>
      <c r="K275" s="85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5" t="str">
        <f ca="1" t="shared" ref="O275:P275" si="288">IFERROR(AVERAGEIF(M:M,M275,$K:$K)," ")</f>
        <v> </v>
      </c>
      <c r="P275" s="85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4">
        <f ca="1" t="shared" si="0"/>
        <v>6</v>
      </c>
      <c r="F276" s="67" t="str">
        <f ca="1">IF(ISBLANK(A276)," ",INDIRECT(ADDRESS(1,5+MOD(ROW()-2,COUNTA('Form Responses 1'!$1:$1)-4),,TRUE,"Form Responses 1")))</f>
        <v>PONDOK INDAH - Lantai 1 [Ruang tamu Depan]</v>
      </c>
      <c r="G276" s="67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PONDOK INDAH - Lantai 1</v>
      </c>
      <c r="I276" s="85" t="str">
        <f ca="1" t="shared" si="271"/>
        <v>Ruang tamu Depan</v>
      </c>
      <c r="J276" s="85" t="str">
        <f ca="1" t="shared" si="2"/>
        <v>CLEANING SERVICE</v>
      </c>
      <c r="K276" s="85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5" t="str">
        <f ca="1" t="shared" ref="O276:P276" si="289">IFERROR(AVERAGEIF(M:M,M276,$K:$K)," ")</f>
        <v> </v>
      </c>
      <c r="P276" s="85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4">
        <f ca="1" t="shared" si="0"/>
        <v>6</v>
      </c>
      <c r="F277" s="67" t="str">
        <f ca="1">IF(ISBLANK(A277)," ",INDIRECT(ADDRESS(1,5+MOD(ROW()-2,COUNTA('Form Responses 1'!$1:$1)-4),,TRUE,"Form Responses 1")))</f>
        <v>PONDOK INDAH - Lantai 1 [Ruang tidur Utama ]</v>
      </c>
      <c r="G277" s="67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PONDOK INDAH - Lantai 1</v>
      </c>
      <c r="I277" s="85" t="str">
        <f ca="1" t="shared" si="271"/>
        <v>Ruang tidur Utama </v>
      </c>
      <c r="J277" s="85" t="str">
        <f ca="1" t="shared" si="2"/>
        <v>CLEANING SERVICE</v>
      </c>
      <c r="K277" s="85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5" t="str">
        <f ca="1" t="shared" ref="O277:P277" si="290">IFERROR(AVERAGEIF(M:M,M277,$K:$K)," ")</f>
        <v> </v>
      </c>
      <c r="P277" s="85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4">
        <f ca="1" t="shared" si="0"/>
        <v>6</v>
      </c>
      <c r="F278" s="67" t="str">
        <f ca="1">IF(ISBLANK(A278)," ",INDIRECT(ADDRESS(1,5+MOD(ROW()-2,COUNTA('Form Responses 1'!$1:$1)-4),,TRUE,"Form Responses 1")))</f>
        <v>PONDOK INDAH - Lantai 1 [Pantry]</v>
      </c>
      <c r="G278" s="67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PONDOK INDAH - Lantai 1</v>
      </c>
      <c r="I278" s="85" t="str">
        <f ca="1" t="shared" si="271"/>
        <v>Pantry</v>
      </c>
      <c r="J278" s="85" t="str">
        <f ca="1" t="shared" si="2"/>
        <v>CLEANING SERVICE</v>
      </c>
      <c r="K278" s="85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5" t="str">
        <f ca="1" t="shared" ref="O278:P278" si="291">IFERROR(AVERAGEIF(M:M,M278,$K:$K)," ")</f>
        <v> </v>
      </c>
      <c r="P278" s="85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4">
        <f ca="1" t="shared" si="0"/>
        <v>6</v>
      </c>
      <c r="F279" s="67" t="str">
        <f ca="1">IF(ISBLANK(A279)," ",INDIRECT(ADDRESS(1,5+MOD(ROW()-2,COUNTA('Form Responses 1'!$1:$1)-4),,TRUE,"Form Responses 1")))</f>
        <v>PONDOK INDAH - Lantai 1 [Ruang keluarga]</v>
      </c>
      <c r="G279" s="67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PONDOK INDAH - Lantai 1</v>
      </c>
      <c r="I279" s="85" t="str">
        <f ca="1" t="shared" si="271"/>
        <v>Ruang keluarga</v>
      </c>
      <c r="J279" s="85" t="str">
        <f ca="1" t="shared" si="2"/>
        <v>CLEANING SERVICE</v>
      </c>
      <c r="K279" s="85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5" t="str">
        <f ca="1" t="shared" ref="O279:P279" si="292">IFERROR(AVERAGEIF(M:M,M279,$K:$K)," ")</f>
        <v> </v>
      </c>
      <c r="P279" s="85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4">
        <f ca="1" t="shared" si="0"/>
        <v>6</v>
      </c>
      <c r="F280" s="67" t="str">
        <f ca="1">IF(ISBLANK(A280)," ",INDIRECT(ADDRESS(1,5+MOD(ROW()-2,COUNTA('Form Responses 1'!$1:$1)-4),,TRUE,"Form Responses 1")))</f>
        <v>PONDOK INDAH - Lantai 1 [Ruang tidur anak 1]</v>
      </c>
      <c r="G280" s="67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PONDOK INDAH - Lantai 1</v>
      </c>
      <c r="I280" s="85" t="str">
        <f ca="1" t="shared" si="271"/>
        <v>Ruang tidur anak 1</v>
      </c>
      <c r="J280" s="85" t="str">
        <f ca="1" t="shared" si="2"/>
        <v>CLEANING SERVICE</v>
      </c>
      <c r="K280" s="85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5" t="str">
        <f ca="1" t="shared" ref="O280:P280" si="293">IFERROR(AVERAGEIF(M:M,M280,$K:$K)," ")</f>
        <v> </v>
      </c>
      <c r="P280" s="85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4">
        <f ca="1" t="shared" si="0"/>
        <v>6</v>
      </c>
      <c r="F281" s="67" t="str">
        <f ca="1">IF(ISBLANK(A281)," ",INDIRECT(ADDRESS(1,5+MOD(ROW()-2,COUNTA('Form Responses 1'!$1:$1)-4),,TRUE,"Form Responses 1")))</f>
        <v>PONDOK INDAH - Lantai 1 [Ruang tidur anak 2]</v>
      </c>
      <c r="G281" s="67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PONDOK INDAH - Lantai 1</v>
      </c>
      <c r="I281" s="85" t="str">
        <f ca="1" t="shared" si="271"/>
        <v>Ruang tidur anak 2</v>
      </c>
      <c r="J281" s="85" t="str">
        <f ca="1" t="shared" si="2"/>
        <v>CLEANING SERVICE</v>
      </c>
      <c r="K281" s="85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5" t="str">
        <f ca="1" t="shared" ref="O281:P281" si="294">IFERROR(AVERAGEIF(M:M,M281,$K:$K)," ")</f>
        <v> </v>
      </c>
      <c r="P281" s="85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4">
        <f ca="1" t="shared" si="0"/>
        <v>6</v>
      </c>
      <c r="F282" s="67" t="str">
        <f ca="1">IF(ISBLANK(A282)," ",INDIRECT(ADDRESS(1,5+MOD(ROW()-2,COUNTA('Form Responses 1'!$1:$1)-4),,TRUE,"Form Responses 1")))</f>
        <v>PONDOK INDAH - Outdoor Area [Halaman depan]</v>
      </c>
      <c r="G282" s="67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PONDOK INDAH - Outdoor Area</v>
      </c>
      <c r="I282" s="85" t="str">
        <f ca="1" t="shared" si="271"/>
        <v>Halaman depan</v>
      </c>
      <c r="J282" s="85" t="str">
        <f ca="1" t="shared" si="2"/>
        <v>CLEANING SERVICE</v>
      </c>
      <c r="K282" s="85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5" t="str">
        <f ca="1" t="shared" ref="O282:P282" si="295">IFERROR(AVERAGEIF(M:M,M282,$K:$K)," ")</f>
        <v> </v>
      </c>
      <c r="P282" s="85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4">
        <f ca="1" t="shared" si="0"/>
        <v>6</v>
      </c>
      <c r="F283" s="67" t="str">
        <f ca="1">IF(ISBLANK(A283)," ",INDIRECT(ADDRESS(1,5+MOD(ROW()-2,COUNTA('Form Responses 1'!$1:$1)-4),,TRUE,"Form Responses 1")))</f>
        <v>PONDOK INDAH - Outdoor Area [Halaman samping teras]</v>
      </c>
      <c r="G283" s="67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PONDOK INDAH - Outdoor Area</v>
      </c>
      <c r="I283" s="85" t="str">
        <f ca="1" t="shared" si="271"/>
        <v>Halaman samping teras</v>
      </c>
      <c r="J283" s="85" t="str">
        <f ca="1" t="shared" si="2"/>
        <v>CLEANING SERVICE</v>
      </c>
      <c r="K283" s="85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5" t="str">
        <f ca="1" t="shared" ref="O283:P283" si="296">IFERROR(AVERAGEIF(M:M,M283,$K:$K)," ")</f>
        <v> </v>
      </c>
      <c r="P283" s="85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4">
        <f ca="1" t="shared" si="0"/>
        <v>6</v>
      </c>
      <c r="F284" s="67" t="str">
        <f ca="1">IF(ISBLANK(A284)," ",INDIRECT(ADDRESS(1,5+MOD(ROW()-2,COUNTA('Form Responses 1'!$1:$1)-4),,TRUE,"Form Responses 1")))</f>
        <v>PONDOK INDAH - Outdoor Area [Garasi mobil]</v>
      </c>
      <c r="G284" s="67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PONDOK INDAH - Outdoor Area</v>
      </c>
      <c r="I284" s="85" t="str">
        <f ca="1" t="shared" si="271"/>
        <v>Garasi mobil</v>
      </c>
      <c r="J284" s="85" t="str">
        <f ca="1" t="shared" si="2"/>
        <v>CLEANING SERVICE</v>
      </c>
      <c r="K284" s="85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5" t="str">
        <f ca="1" t="shared" ref="O284:P284" si="297">IFERROR(AVERAGEIF(M:M,M284,$K:$K)," ")</f>
        <v> </v>
      </c>
      <c r="P284" s="85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4">
        <f ca="1" t="shared" si="0"/>
        <v>6</v>
      </c>
      <c r="F285" s="67" t="str">
        <f ca="1">IF(ISBLANK(A285)," ",INDIRECT(ADDRESS(1,5+MOD(ROW()-2,COUNTA('Form Responses 1'!$1:$1)-4),,TRUE,"Form Responses 1")))</f>
        <v>PONDOK INDAH - Outdoor Area [tempat wudhu]</v>
      </c>
      <c r="G285" s="67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PONDOK INDAH - Outdoor Area</v>
      </c>
      <c r="I285" s="85" t="str">
        <f ca="1" t="shared" si="271"/>
        <v>tempat wudhu</v>
      </c>
      <c r="J285" s="85" t="str">
        <f ca="1" t="shared" si="2"/>
        <v>CLEANING SERVICE</v>
      </c>
      <c r="K285" s="85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5" t="str">
        <f ca="1" t="shared" ref="O285:P285" si="298">IFERROR(AVERAGEIF(M:M,M285,$K:$K)," ")</f>
        <v> </v>
      </c>
      <c r="P285" s="85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4">
        <f ca="1" t="shared" si="0"/>
        <v>6</v>
      </c>
      <c r="F286" s="67" t="str">
        <f ca="1">IF(ISBLANK(A286)," ",INDIRECT(ADDRESS(1,5+MOD(ROW()-2,COUNTA('Form Responses 1'!$1:$1)-4),,TRUE,"Form Responses 1")))</f>
        <v>PONDOK INDAH - Outdoor Area [Ruang pembantu]</v>
      </c>
      <c r="G286" s="67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PONDOK INDAH - Outdoor Area</v>
      </c>
      <c r="I286" s="85" t="str">
        <f ca="1" t="shared" si="271"/>
        <v>Ruang pembantu</v>
      </c>
      <c r="J286" s="85" t="str">
        <f ca="1" t="shared" si="2"/>
        <v>CLEANING SERVICE</v>
      </c>
      <c r="K286" s="85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5" t="str">
        <f ca="1" t="shared" ref="O286:P286" si="299">IFERROR(AVERAGEIF(M:M,M286,$K:$K)," ")</f>
        <v> </v>
      </c>
      <c r="P286" s="85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4">
        <f ca="1" t="shared" si="0"/>
        <v>6</v>
      </c>
      <c r="F287" s="67" t="str">
        <f ca="1">IF(ISBLANK(A287)," ",INDIRECT(ADDRESS(1,5+MOD(ROW()-2,COUNTA('Form Responses 1'!$1:$1)-4),,TRUE,"Form Responses 1")))</f>
        <v>PONDOK INDAH - Outdoor Area [Gudang]</v>
      </c>
      <c r="G287" s="67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PONDOK INDAH - Outdoor Area</v>
      </c>
      <c r="I287" s="85" t="str">
        <f ca="1" t="shared" si="271"/>
        <v>Gudang</v>
      </c>
      <c r="J287" s="85" t="str">
        <f ca="1" t="shared" si="2"/>
        <v>CLEANING SERVICE</v>
      </c>
      <c r="K287" s="85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5" t="str">
        <f ca="1" t="shared" ref="O287:P287" si="300">IFERROR(AVERAGEIF(M:M,M287,$K:$K)," ")</f>
        <v> </v>
      </c>
      <c r="P287" s="85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4">
        <f ca="1" t="shared" si="0"/>
        <v>6</v>
      </c>
      <c r="F288" s="67" t="str">
        <f ca="1">IF(ISBLANK(A288)," ",INDIRECT(ADDRESS(1,5+MOD(ROW()-2,COUNTA('Form Responses 1'!$1:$1)-4),,TRUE,"Form Responses 1")))</f>
        <v>Security [PERMATA HIJAU - Security Functions]</v>
      </c>
      <c r="G288" s="67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Security</v>
      </c>
      <c r="I288" s="85" t="str">
        <f ca="1" t="shared" si="271"/>
        <v>PERMATA HIJAU - Security Functions</v>
      </c>
      <c r="J288" s="85" t="str">
        <f ca="1" t="shared" si="2"/>
        <v>SECURITY SERVICE</v>
      </c>
      <c r="K288" s="85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5" t="str">
        <f ca="1" t="shared" ref="O288:P288" si="301">IFERROR(AVERAGEIF(M:M,M288,$K:$K)," ")</f>
        <v> </v>
      </c>
      <c r="P288" s="85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4">
        <f ca="1" t="shared" si="0"/>
        <v>6</v>
      </c>
      <c r="F289" s="67" t="str">
        <f ca="1">IF(ISBLANK(A289)," ",INDIRECT(ADDRESS(1,5+MOD(ROW()-2,COUNTA('Form Responses 1'!$1:$1)-4),,TRUE,"Form Responses 1")))</f>
        <v>Security [ PONDOK INDAH - Security Functions]</v>
      </c>
      <c r="G289" s="67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Security</v>
      </c>
      <c r="I289" s="85" t="str">
        <f ca="1" t="shared" si="271"/>
        <v> PONDOK INDAH - Security Functions</v>
      </c>
      <c r="J289" s="85" t="str">
        <f ca="1" t="shared" si="2"/>
        <v>SECURITY SERVICE</v>
      </c>
      <c r="K289" s="85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5" t="str">
        <f ca="1" t="shared" ref="O289:P289" si="302">IFERROR(AVERAGEIF(M:M,M289,$K:$K)," ")</f>
        <v> </v>
      </c>
      <c r="P289" s="85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4">
        <f ca="1" t="shared" si="0"/>
        <v>6</v>
      </c>
      <c r="F290" s="67" t="str">
        <f ca="1">IF(ISBLANK(A290)," ",INDIRECT(ADDRESS(1,5+MOD(ROW()-2,COUNTA('Form Responses 1'!$1:$1)-4),,TRUE,"Form Responses 1")))</f>
        <v>PERMATA HIJAU - Lantai 1 [Ruang tamu Depan]</v>
      </c>
      <c r="G290" s="67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PERMATA HIJAU - Lantai 1</v>
      </c>
      <c r="I290" s="85" t="str">
        <f ca="1" t="shared" si="271"/>
        <v>Ruang tamu Depan</v>
      </c>
      <c r="J290" s="85" t="str">
        <f ca="1" t="shared" si="2"/>
        <v>CLEANING SERVICE</v>
      </c>
      <c r="K290" s="85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5" t="str">
        <f ca="1" t="shared" ref="O290:P290" si="303">IFERROR(AVERAGEIF(M:M,M290,$K:$K)," ")</f>
        <v> </v>
      </c>
      <c r="P290" s="85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4">
        <f ca="1" t="shared" si="0"/>
        <v>6</v>
      </c>
      <c r="F291" s="67" t="str">
        <f ca="1">IF(ISBLANK(A291)," ",INDIRECT(ADDRESS(1,5+MOD(ROW()-2,COUNTA('Form Responses 1'!$1:$1)-4),,TRUE,"Form Responses 1")))</f>
        <v>PERMATA HIJAU - Lantai 1 [Ruang tidur Utama ]</v>
      </c>
      <c r="G291" s="67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PERMATA HIJAU - Lantai 1</v>
      </c>
      <c r="I291" s="85" t="str">
        <f ca="1" t="shared" si="271"/>
        <v>Ruang tidur Utama </v>
      </c>
      <c r="J291" s="85" t="str">
        <f ca="1" t="shared" si="2"/>
        <v>CLEANING SERVICE</v>
      </c>
      <c r="K291" s="85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5" t="str">
        <f ca="1" t="shared" ref="O291:P291" si="304">IFERROR(AVERAGEIF(M:M,M291,$K:$K)," ")</f>
        <v> </v>
      </c>
      <c r="P291" s="85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4">
        <f ca="1" t="shared" si="0"/>
        <v>6</v>
      </c>
      <c r="F292" s="67" t="str">
        <f ca="1">IF(ISBLANK(A292)," ",INDIRECT(ADDRESS(1,5+MOD(ROW()-2,COUNTA('Form Responses 1'!$1:$1)-4),,TRUE,"Form Responses 1")))</f>
        <v>PERMATA HIJAU - Lantai 1 [Pantry]</v>
      </c>
      <c r="G292" s="67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PERMATA HIJAU - Lantai 1</v>
      </c>
      <c r="I292" s="85" t="str">
        <f ca="1" t="shared" si="271"/>
        <v>Pantry</v>
      </c>
      <c r="J292" s="85" t="str">
        <f ca="1" t="shared" si="2"/>
        <v>CLEANING SERVICE</v>
      </c>
      <c r="K292" s="85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5" t="str">
        <f ca="1" t="shared" ref="O292:P292" si="305">IFERROR(AVERAGEIF(M:M,M292,$K:$K)," ")</f>
        <v> </v>
      </c>
      <c r="P292" s="85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4">
        <f ca="1" t="shared" si="0"/>
        <v>6</v>
      </c>
      <c r="F293" s="67" t="str">
        <f ca="1">IF(ISBLANK(A293)," ",INDIRECT(ADDRESS(1,5+MOD(ROW()-2,COUNTA('Form Responses 1'!$1:$1)-4),,TRUE,"Form Responses 1")))</f>
        <v>PERMATA HIJAU - Lantai 1 [Ruang keluarga]</v>
      </c>
      <c r="G293" s="67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PERMATA HIJAU - Lantai 1</v>
      </c>
      <c r="I293" s="85" t="str">
        <f ca="1" t="shared" si="271"/>
        <v>Ruang keluarga</v>
      </c>
      <c r="J293" s="85" t="str">
        <f ca="1" t="shared" si="2"/>
        <v>CLEANING SERVICE</v>
      </c>
      <c r="K293" s="85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5" t="str">
        <f ca="1" t="shared" ref="O293:P293" si="306">IFERROR(AVERAGEIF(M:M,M293,$K:$K)," ")</f>
        <v> </v>
      </c>
      <c r="P293" s="85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4">
        <f ca="1" t="shared" si="0"/>
        <v>6</v>
      </c>
      <c r="F294" s="67" t="str">
        <f ca="1">IF(ISBLANK(A294)," ",INDIRECT(ADDRESS(1,5+MOD(ROW()-2,COUNTA('Form Responses 1'!$1:$1)-4),,TRUE,"Form Responses 1")))</f>
        <v>PERMATA HIJAU - Lantai 1 [Ruang tidur anak 1]</v>
      </c>
      <c r="G294" s="67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PERMATA HIJAU - Lantai 1</v>
      </c>
      <c r="I294" s="85" t="str">
        <f ca="1" t="shared" si="271"/>
        <v>Ruang tidur anak 1</v>
      </c>
      <c r="J294" s="85" t="str">
        <f ca="1" t="shared" si="2"/>
        <v>CLEANING SERVICE</v>
      </c>
      <c r="K294" s="85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5" t="str">
        <f ca="1" t="shared" ref="O294:P294" si="307">IFERROR(AVERAGEIF(M:M,M294,$K:$K)," ")</f>
        <v> </v>
      </c>
      <c r="P294" s="85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4">
        <f ca="1" t="shared" si="0"/>
        <v>6</v>
      </c>
      <c r="F295" s="67" t="str">
        <f ca="1">IF(ISBLANK(A295)," ",INDIRECT(ADDRESS(1,5+MOD(ROW()-2,COUNTA('Form Responses 1'!$1:$1)-4),,TRUE,"Form Responses 1")))</f>
        <v>PERMATA HIJAU - Lantai 1 [Ruang tidur anak 2]</v>
      </c>
      <c r="G295" s="67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PERMATA HIJAU - Lantai 1</v>
      </c>
      <c r="I295" s="85" t="str">
        <f ca="1" t="shared" si="271"/>
        <v>Ruang tidur anak 2</v>
      </c>
      <c r="J295" s="85" t="str">
        <f ca="1" t="shared" si="2"/>
        <v>CLEANING SERVICE</v>
      </c>
      <c r="K295" s="85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5" t="str">
        <f ca="1" t="shared" ref="O295:P295" si="308">IFERROR(AVERAGEIF(M:M,M295,$K:$K)," ")</f>
        <v> </v>
      </c>
      <c r="P295" s="85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4">
        <f ca="1" t="shared" si="0"/>
        <v>6</v>
      </c>
      <c r="F296" s="67" t="str">
        <f ca="1">IF(ISBLANK(A296)," ",INDIRECT(ADDRESS(1,5+MOD(ROW()-2,COUNTA('Form Responses 1'!$1:$1)-4),,TRUE,"Form Responses 1")))</f>
        <v>PERMATA HIJAU - Outdoor Area [Halaman depan]</v>
      </c>
      <c r="G296" s="67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PERMATA HIJAU - Outdoor Area</v>
      </c>
      <c r="I296" s="85" t="str">
        <f ca="1" t="shared" si="271"/>
        <v>Halaman depan</v>
      </c>
      <c r="J296" s="85" t="str">
        <f ca="1" t="shared" si="2"/>
        <v>CLEANING SERVICE</v>
      </c>
      <c r="K296" s="85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5" t="str">
        <f ca="1" t="shared" ref="O296:P296" si="309">IFERROR(AVERAGEIF(M:M,M296,$K:$K)," ")</f>
        <v> </v>
      </c>
      <c r="P296" s="85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4">
        <f ca="1" t="shared" si="0"/>
        <v>6</v>
      </c>
      <c r="F297" s="67" t="str">
        <f ca="1">IF(ISBLANK(A297)," ",INDIRECT(ADDRESS(1,5+MOD(ROW()-2,COUNTA('Form Responses 1'!$1:$1)-4),,TRUE,"Form Responses 1")))</f>
        <v>PERMATA HIJAU - Outdoor Area [Halaman samping teras]</v>
      </c>
      <c r="G297" s="67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PERMATA HIJAU - Outdoor Area</v>
      </c>
      <c r="I297" s="85" t="str">
        <f ca="1" t="shared" si="271"/>
        <v>Halaman samping teras</v>
      </c>
      <c r="J297" s="85" t="str">
        <f ca="1" t="shared" si="2"/>
        <v>CLEANING SERVICE</v>
      </c>
      <c r="K297" s="85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5" t="str">
        <f ca="1" t="shared" ref="O297:P297" si="310">IFERROR(AVERAGEIF(M:M,M297,$K:$K)," ")</f>
        <v> </v>
      </c>
      <c r="P297" s="85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4">
        <f ca="1" t="shared" si="0"/>
        <v>6</v>
      </c>
      <c r="F298" s="67" t="str">
        <f ca="1">IF(ISBLANK(A298)," ",INDIRECT(ADDRESS(1,5+MOD(ROW()-2,COUNTA('Form Responses 1'!$1:$1)-4),,TRUE,"Form Responses 1")))</f>
        <v>PERMATA HIJAU - Outdoor Area [Garasi mobil]</v>
      </c>
      <c r="G298" s="67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PERMATA HIJAU - Outdoor Area</v>
      </c>
      <c r="I298" s="85" t="str">
        <f ca="1" t="shared" si="271"/>
        <v>Garasi mobil</v>
      </c>
      <c r="J298" s="85" t="str">
        <f ca="1" t="shared" si="2"/>
        <v>CLEANING SERVICE</v>
      </c>
      <c r="K298" s="85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5" t="str">
        <f ca="1" t="shared" ref="O298:P298" si="311">IFERROR(AVERAGEIF(M:M,M298,$K:$K)," ")</f>
        <v> </v>
      </c>
      <c r="P298" s="85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4">
        <f ca="1" t="shared" si="0"/>
        <v>6</v>
      </c>
      <c r="F299" s="67" t="str">
        <f ca="1">IF(ISBLANK(A299)," ",INDIRECT(ADDRESS(1,5+MOD(ROW()-2,COUNTA('Form Responses 1'!$1:$1)-4),,TRUE,"Form Responses 1")))</f>
        <v>PERMATA HIJAU - Outdoor Area [tempat wudhu]</v>
      </c>
      <c r="G299" s="67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PERMATA HIJAU - Outdoor Area</v>
      </c>
      <c r="I299" s="85" t="str">
        <f ca="1" t="shared" si="271"/>
        <v>tempat wudhu</v>
      </c>
      <c r="J299" s="85" t="str">
        <f ca="1" t="shared" si="2"/>
        <v>CLEANING SERVICE</v>
      </c>
      <c r="K299" s="85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5" t="str">
        <f ca="1" t="shared" ref="O299:P299" si="312">IFERROR(AVERAGEIF(M:M,M299,$K:$K)," ")</f>
        <v> </v>
      </c>
      <c r="P299" s="85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4">
        <f ca="1" t="shared" si="0"/>
        <v>6</v>
      </c>
      <c r="F300" s="67" t="str">
        <f ca="1">IF(ISBLANK(A300)," ",INDIRECT(ADDRESS(1,5+MOD(ROW()-2,COUNTA('Form Responses 1'!$1:$1)-4),,TRUE,"Form Responses 1")))</f>
        <v>PERMATA HIJAU - Outdoor Area [Ruang pembantu]</v>
      </c>
      <c r="G300" s="67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PERMATA HIJAU - Outdoor Area</v>
      </c>
      <c r="I300" s="85" t="str">
        <f ca="1" t="shared" si="271"/>
        <v>Ruang pembantu</v>
      </c>
      <c r="J300" s="85" t="str">
        <f ca="1" t="shared" si="2"/>
        <v>CLEANING SERVICE</v>
      </c>
      <c r="K300" s="85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5" t="str">
        <f ca="1" t="shared" ref="O300:P300" si="313">IFERROR(AVERAGEIF(M:M,M300,$K:$K)," ")</f>
        <v> </v>
      </c>
      <c r="P300" s="85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4">
        <f ca="1" t="shared" si="0"/>
        <v>6</v>
      </c>
      <c r="F301" s="67" t="str">
        <f ca="1">IF(ISBLANK(A301)," ",INDIRECT(ADDRESS(1,5+MOD(ROW()-2,COUNTA('Form Responses 1'!$1:$1)-4),,TRUE,"Form Responses 1")))</f>
        <v>PERMATA HIJAU - Outdoor Area [Gudang]</v>
      </c>
      <c r="G301" s="67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PERMATA HIJAU - Outdoor Area</v>
      </c>
      <c r="I301" s="85" t="str">
        <f ca="1" t="shared" si="271"/>
        <v>Gudang</v>
      </c>
      <c r="J301" s="85" t="str">
        <f ca="1" t="shared" si="2"/>
        <v>CLEANING SERVICE</v>
      </c>
      <c r="K301" s="85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5" t="str">
        <f ca="1" t="shared" ref="O301:P301" si="314">IFERROR(AVERAGEIF(M:M,M301,$K:$K)," ")</f>
        <v> </v>
      </c>
      <c r="P301" s="85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4">
        <f ca="1" t="shared" si="0"/>
        <v>6</v>
      </c>
      <c r="F302" s="67" t="str">
        <f ca="1">IF(ISBLANK(A302)," ",INDIRECT(ADDRESS(1,5+MOD(ROW()-2,COUNTA('Form Responses 1'!$1:$1)-4),,TRUE,"Form Responses 1")))</f>
        <v>PONDOK INDAH - Lantai 1 [Ruang tamu Depan]</v>
      </c>
      <c r="G302" s="67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PONDOK INDAH - Lantai 1</v>
      </c>
      <c r="I302" s="85" t="str">
        <f ca="1" t="shared" si="271"/>
        <v>Ruang tamu Depan</v>
      </c>
      <c r="J302" s="85" t="str">
        <f ca="1" t="shared" si="2"/>
        <v>CLEANING SERVICE</v>
      </c>
      <c r="K302" s="85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5" t="str">
        <f ca="1" t="shared" ref="O302:P302" si="315">IFERROR(AVERAGEIF(M:M,M302,$K:$K)," ")</f>
        <v> </v>
      </c>
      <c r="P302" s="85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4">
        <f ca="1" t="shared" si="0"/>
        <v>6</v>
      </c>
      <c r="F303" s="67" t="str">
        <f ca="1">IF(ISBLANK(A303)," ",INDIRECT(ADDRESS(1,5+MOD(ROW()-2,COUNTA('Form Responses 1'!$1:$1)-4),,TRUE,"Form Responses 1")))</f>
        <v>PONDOK INDAH - Lantai 1 [Ruang tidur Utama ]</v>
      </c>
      <c r="G303" s="67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PONDOK INDAH - Lantai 1</v>
      </c>
      <c r="I303" s="85" t="str">
        <f ca="1" t="shared" si="271"/>
        <v>Ruang tidur Utama </v>
      </c>
      <c r="J303" s="85" t="str">
        <f ca="1" t="shared" si="2"/>
        <v>CLEANING SERVICE</v>
      </c>
      <c r="K303" s="85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5" t="str">
        <f ca="1" t="shared" ref="O303:P303" si="316">IFERROR(AVERAGEIF(M:M,M303,$K:$K)," ")</f>
        <v> </v>
      </c>
      <c r="P303" s="85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4">
        <f ca="1" t="shared" si="0"/>
        <v>6</v>
      </c>
      <c r="F304" s="67" t="str">
        <f ca="1">IF(ISBLANK(A304)," ",INDIRECT(ADDRESS(1,5+MOD(ROW()-2,COUNTA('Form Responses 1'!$1:$1)-4),,TRUE,"Form Responses 1")))</f>
        <v>PONDOK INDAH - Lantai 1 [Pantry]</v>
      </c>
      <c r="G304" s="67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PONDOK INDAH - Lantai 1</v>
      </c>
      <c r="I304" s="85" t="str">
        <f ca="1" t="shared" si="271"/>
        <v>Pantry</v>
      </c>
      <c r="J304" s="85" t="str">
        <f ca="1" t="shared" si="2"/>
        <v>CLEANING SERVICE</v>
      </c>
      <c r="K304" s="85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5" t="str">
        <f ca="1" t="shared" ref="O304:P304" si="317">IFERROR(AVERAGEIF(M:M,M304,$K:$K)," ")</f>
        <v> </v>
      </c>
      <c r="P304" s="85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4">
        <f ca="1" t="shared" si="0"/>
        <v>6</v>
      </c>
      <c r="F305" s="67" t="str">
        <f ca="1">IF(ISBLANK(A305)," ",INDIRECT(ADDRESS(1,5+MOD(ROW()-2,COUNTA('Form Responses 1'!$1:$1)-4),,TRUE,"Form Responses 1")))</f>
        <v>PONDOK INDAH - Lantai 1 [Ruang keluarga]</v>
      </c>
      <c r="G305" s="67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PONDOK INDAH - Lantai 1</v>
      </c>
      <c r="I305" s="85" t="str">
        <f ca="1" t="shared" si="271"/>
        <v>Ruang keluarga</v>
      </c>
      <c r="J305" s="85" t="str">
        <f ca="1" t="shared" si="2"/>
        <v>CLEANING SERVICE</v>
      </c>
      <c r="K305" s="85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5" t="str">
        <f ca="1" t="shared" ref="O305:P305" si="318">IFERROR(AVERAGEIF(M:M,M305,$K:$K)," ")</f>
        <v> </v>
      </c>
      <c r="P305" s="85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4">
        <f ca="1" t="shared" si="0"/>
        <v>6</v>
      </c>
      <c r="F306" s="67" t="str">
        <f ca="1">IF(ISBLANK(A306)," ",INDIRECT(ADDRESS(1,5+MOD(ROW()-2,COUNTA('Form Responses 1'!$1:$1)-4),,TRUE,"Form Responses 1")))</f>
        <v>PONDOK INDAH - Lantai 1 [Ruang tidur anak 1]</v>
      </c>
      <c r="G306" s="67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PONDOK INDAH - Lantai 1</v>
      </c>
      <c r="I306" s="85" t="str">
        <f ca="1" t="shared" si="271"/>
        <v>Ruang tidur anak 1</v>
      </c>
      <c r="J306" s="85" t="str">
        <f ca="1" t="shared" si="2"/>
        <v>CLEANING SERVICE</v>
      </c>
      <c r="K306" s="85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5" t="str">
        <f ca="1" t="shared" ref="O306:P306" si="319">IFERROR(AVERAGEIF(M:M,M306,$K:$K)," ")</f>
        <v> </v>
      </c>
      <c r="P306" s="85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4">
        <f ca="1" t="shared" si="0"/>
        <v>6</v>
      </c>
      <c r="F307" s="67" t="str">
        <f ca="1">IF(ISBLANK(A307)," ",INDIRECT(ADDRESS(1,5+MOD(ROW()-2,COUNTA('Form Responses 1'!$1:$1)-4),,TRUE,"Form Responses 1")))</f>
        <v>PONDOK INDAH - Lantai 1 [Ruang tidur anak 2]</v>
      </c>
      <c r="G307" s="67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PONDOK INDAH - Lantai 1</v>
      </c>
      <c r="I307" s="85" t="str">
        <f ca="1" t="shared" si="271"/>
        <v>Ruang tidur anak 2</v>
      </c>
      <c r="J307" s="85" t="str">
        <f ca="1" t="shared" si="2"/>
        <v>CLEANING SERVICE</v>
      </c>
      <c r="K307" s="85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5" t="str">
        <f ca="1" t="shared" ref="O307:P307" si="320">IFERROR(AVERAGEIF(M:M,M307,$K:$K)," ")</f>
        <v> </v>
      </c>
      <c r="P307" s="85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4">
        <f ca="1" t="shared" si="0"/>
        <v>6</v>
      </c>
      <c r="F308" s="67" t="str">
        <f ca="1">IF(ISBLANK(A308)," ",INDIRECT(ADDRESS(1,5+MOD(ROW()-2,COUNTA('Form Responses 1'!$1:$1)-4),,TRUE,"Form Responses 1")))</f>
        <v>PONDOK INDAH - Outdoor Area [Halaman depan]</v>
      </c>
      <c r="G308" s="67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PONDOK INDAH - Outdoor Area</v>
      </c>
      <c r="I308" s="85" t="str">
        <f ca="1" t="shared" si="271"/>
        <v>Halaman depan</v>
      </c>
      <c r="J308" s="85" t="str">
        <f ca="1" t="shared" si="2"/>
        <v>CLEANING SERVICE</v>
      </c>
      <c r="K308" s="85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5" t="str">
        <f ca="1" t="shared" ref="O308:P308" si="321">IFERROR(AVERAGEIF(M:M,M308,$K:$K)," ")</f>
        <v> </v>
      </c>
      <c r="P308" s="85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4">
        <f ca="1" t="shared" si="0"/>
        <v>6</v>
      </c>
      <c r="F309" s="67" t="str">
        <f ca="1">IF(ISBLANK(A309)," ",INDIRECT(ADDRESS(1,5+MOD(ROW()-2,COUNTA('Form Responses 1'!$1:$1)-4),,TRUE,"Form Responses 1")))</f>
        <v>PONDOK INDAH - Outdoor Area [Halaman samping teras]</v>
      </c>
      <c r="G309" s="67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PONDOK INDAH - Outdoor Area</v>
      </c>
      <c r="I309" s="85" t="str">
        <f ca="1" t="shared" si="271"/>
        <v>Halaman samping teras</v>
      </c>
      <c r="J309" s="85" t="str">
        <f ca="1" t="shared" si="2"/>
        <v>CLEANING SERVICE</v>
      </c>
      <c r="K309" s="85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5" t="str">
        <f ca="1" t="shared" ref="O309:P309" si="322">IFERROR(AVERAGEIF(M:M,M309,$K:$K)," ")</f>
        <v> </v>
      </c>
      <c r="P309" s="85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4">
        <f ca="1" t="shared" si="0"/>
        <v>6</v>
      </c>
      <c r="F310" s="67" t="str">
        <f ca="1">IF(ISBLANK(A310)," ",INDIRECT(ADDRESS(1,5+MOD(ROW()-2,COUNTA('Form Responses 1'!$1:$1)-4),,TRUE,"Form Responses 1")))</f>
        <v>PONDOK INDAH - Outdoor Area [Garasi mobil]</v>
      </c>
      <c r="G310" s="67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PONDOK INDAH - Outdoor Area</v>
      </c>
      <c r="I310" s="85" t="str">
        <f ca="1" t="shared" si="271"/>
        <v>Garasi mobil</v>
      </c>
      <c r="J310" s="85" t="str">
        <f ca="1" t="shared" si="2"/>
        <v>CLEANING SERVICE</v>
      </c>
      <c r="K310" s="85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5" t="str">
        <f ca="1" t="shared" ref="O310:P310" si="323">IFERROR(AVERAGEIF(M:M,M310,$K:$K)," ")</f>
        <v> </v>
      </c>
      <c r="P310" s="85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4">
        <f ca="1" t="shared" si="0"/>
        <v>6</v>
      </c>
      <c r="F311" s="67" t="str">
        <f ca="1">IF(ISBLANK(A311)," ",INDIRECT(ADDRESS(1,5+MOD(ROW()-2,COUNTA('Form Responses 1'!$1:$1)-4),,TRUE,"Form Responses 1")))</f>
        <v>PONDOK INDAH - Outdoor Area [tempat wudhu]</v>
      </c>
      <c r="G311" s="67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PONDOK INDAH - Outdoor Area</v>
      </c>
      <c r="I311" s="85" t="str">
        <f ca="1" t="shared" si="271"/>
        <v>tempat wudhu</v>
      </c>
      <c r="J311" s="85" t="str">
        <f ca="1" t="shared" si="2"/>
        <v>CLEANING SERVICE</v>
      </c>
      <c r="K311" s="85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5" t="str">
        <f ca="1" t="shared" ref="O311:P311" si="324">IFERROR(AVERAGEIF(M:M,M311,$K:$K)," ")</f>
        <v> </v>
      </c>
      <c r="P311" s="85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4">
        <f ca="1" t="shared" si="0"/>
        <v>6</v>
      </c>
      <c r="F312" s="67" t="str">
        <f ca="1">IF(ISBLANK(A312)," ",INDIRECT(ADDRESS(1,5+MOD(ROW()-2,COUNTA('Form Responses 1'!$1:$1)-4),,TRUE,"Form Responses 1")))</f>
        <v>PONDOK INDAH - Outdoor Area [Ruang pembantu]</v>
      </c>
      <c r="G312" s="67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PONDOK INDAH - Outdoor Area</v>
      </c>
      <c r="I312" s="85" t="str">
        <f ca="1" t="shared" si="271"/>
        <v>Ruang pembantu</v>
      </c>
      <c r="J312" s="85" t="str">
        <f ca="1" t="shared" si="2"/>
        <v>CLEANING SERVICE</v>
      </c>
      <c r="K312" s="85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5" t="str">
        <f ca="1" t="shared" ref="O312:P312" si="325">IFERROR(AVERAGEIF(M:M,M312,$K:$K)," ")</f>
        <v> </v>
      </c>
      <c r="P312" s="85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4">
        <f ca="1" t="shared" si="0"/>
        <v>6</v>
      </c>
      <c r="F313" s="67" t="str">
        <f ca="1">IF(ISBLANK(A313)," ",INDIRECT(ADDRESS(1,5+MOD(ROW()-2,COUNTA('Form Responses 1'!$1:$1)-4),,TRUE,"Form Responses 1")))</f>
        <v>PONDOK INDAH - Outdoor Area [Gudang]</v>
      </c>
      <c r="G313" s="67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PONDOK INDAH - Outdoor Area</v>
      </c>
      <c r="I313" s="85" t="str">
        <f ca="1" t="shared" si="271"/>
        <v>Gudang</v>
      </c>
      <c r="J313" s="85" t="str">
        <f ca="1" t="shared" si="2"/>
        <v>CLEANING SERVICE</v>
      </c>
      <c r="K313" s="85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5" t="str">
        <f ca="1" t="shared" ref="O313:P313" si="326">IFERROR(AVERAGEIF(M:M,M313,$K:$K)," ")</f>
        <v> </v>
      </c>
      <c r="P313" s="85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4">
        <f ca="1" t="shared" si="0"/>
        <v>6</v>
      </c>
      <c r="F314" s="67" t="str">
        <f ca="1">IF(ISBLANK(A314)," ",INDIRECT(ADDRESS(1,5+MOD(ROW()-2,COUNTA('Form Responses 1'!$1:$1)-4),,TRUE,"Form Responses 1")))</f>
        <v>Security [PERMATA HIJAU - Security Functions]</v>
      </c>
      <c r="G314" s="67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Security</v>
      </c>
      <c r="I314" s="85" t="str">
        <f ca="1" t="shared" si="271"/>
        <v>PERMATA HIJAU - Security Functions</v>
      </c>
      <c r="J314" s="85" t="str">
        <f ca="1" t="shared" si="2"/>
        <v>SECURITY SERVICE</v>
      </c>
      <c r="K314" s="85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5" t="str">
        <f ca="1" t="shared" ref="O314:P314" si="327">IFERROR(AVERAGEIF(M:M,M314,$K:$K)," ")</f>
        <v> </v>
      </c>
      <c r="P314" s="85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4">
        <f ca="1" t="shared" si="0"/>
        <v>6</v>
      </c>
      <c r="F315" s="67" t="str">
        <f ca="1">IF(ISBLANK(A315)," ",INDIRECT(ADDRESS(1,5+MOD(ROW()-2,COUNTA('Form Responses 1'!$1:$1)-4),,TRUE,"Form Responses 1")))</f>
        <v>Security [ PONDOK INDAH - Security Functions]</v>
      </c>
      <c r="G315" s="67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Security</v>
      </c>
      <c r="I315" s="85" t="str">
        <f ca="1" t="shared" si="271"/>
        <v> PONDOK INDAH - Security Functions</v>
      </c>
      <c r="J315" s="85" t="str">
        <f ca="1" t="shared" si="2"/>
        <v>SECURITY SERVICE</v>
      </c>
      <c r="K315" s="85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5" t="str">
        <f ca="1" t="shared" ref="O315:P315" si="328">IFERROR(AVERAGEIF(M:M,M315,$K:$K)," ")</f>
        <v> </v>
      </c>
      <c r="P315" s="85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4">
        <f ca="1" t="shared" si="0"/>
        <v>6</v>
      </c>
      <c r="F316" s="67" t="str">
        <f ca="1">IF(ISBLANK(A316)," ",INDIRECT(ADDRESS(1,5+MOD(ROW()-2,COUNTA('Form Responses 1'!$1:$1)-4),,TRUE,"Form Responses 1")))</f>
        <v>PERMATA HIJAU - Lantai 1 [Ruang tamu Depan]</v>
      </c>
      <c r="G316" s="67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PERMATA HIJAU - Lantai 1</v>
      </c>
      <c r="I316" s="85" t="str">
        <f ca="1" t="shared" si="271"/>
        <v>Ruang tamu Depan</v>
      </c>
      <c r="J316" s="85" t="str">
        <f ca="1" t="shared" si="2"/>
        <v>CLEANING SERVICE</v>
      </c>
      <c r="K316" s="85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5" t="str">
        <f ca="1" t="shared" ref="O316:P316" si="329">IFERROR(AVERAGEIF(M:M,M316,$K:$K)," ")</f>
        <v> </v>
      </c>
      <c r="P316" s="85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4">
        <f ca="1" t="shared" si="0"/>
        <v>6</v>
      </c>
      <c r="F317" s="67" t="str">
        <f ca="1">IF(ISBLANK(A317)," ",INDIRECT(ADDRESS(1,5+MOD(ROW()-2,COUNTA('Form Responses 1'!$1:$1)-4),,TRUE,"Form Responses 1")))</f>
        <v>PERMATA HIJAU - Lantai 1 [Ruang tidur Utama ]</v>
      </c>
      <c r="G317" s="67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PERMATA HIJAU - Lantai 1</v>
      </c>
      <c r="I317" s="85" t="str">
        <f ca="1" t="shared" si="271"/>
        <v>Ruang tidur Utama </v>
      </c>
      <c r="J317" s="85" t="str">
        <f ca="1" t="shared" si="2"/>
        <v>CLEANING SERVICE</v>
      </c>
      <c r="K317" s="85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5" t="str">
        <f ca="1" t="shared" ref="O317:P317" si="330">IFERROR(AVERAGEIF(M:M,M317,$K:$K)," ")</f>
        <v> </v>
      </c>
      <c r="P317" s="85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4">
        <f ca="1" t="shared" si="0"/>
        <v>6</v>
      </c>
      <c r="F318" s="67" t="str">
        <f ca="1">IF(ISBLANK(A318)," ",INDIRECT(ADDRESS(1,5+MOD(ROW()-2,COUNTA('Form Responses 1'!$1:$1)-4),,TRUE,"Form Responses 1")))</f>
        <v>PERMATA HIJAU - Lantai 1 [Pantry]</v>
      </c>
      <c r="G318" s="67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PERMATA HIJAU - Lantai 1</v>
      </c>
      <c r="I318" s="85" t="str">
        <f ca="1" t="shared" si="271"/>
        <v>Pantry</v>
      </c>
      <c r="J318" s="85" t="str">
        <f ca="1" t="shared" si="2"/>
        <v>CLEANING SERVICE</v>
      </c>
      <c r="K318" s="85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5" t="str">
        <f ca="1" t="shared" ref="O318:P318" si="331">IFERROR(AVERAGEIF(M:M,M318,$K:$K)," ")</f>
        <v> </v>
      </c>
      <c r="P318" s="85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4">
        <f ca="1" t="shared" si="0"/>
        <v>6</v>
      </c>
      <c r="F319" s="67" t="str">
        <f ca="1">IF(ISBLANK(A319)," ",INDIRECT(ADDRESS(1,5+MOD(ROW()-2,COUNTA('Form Responses 1'!$1:$1)-4),,TRUE,"Form Responses 1")))</f>
        <v>PERMATA HIJAU - Lantai 1 [Ruang keluarga]</v>
      </c>
      <c r="G319" s="67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PERMATA HIJAU - Lantai 1</v>
      </c>
      <c r="I319" s="85" t="str">
        <f ca="1" t="shared" si="271"/>
        <v>Ruang keluarga</v>
      </c>
      <c r="J319" s="85" t="str">
        <f ca="1" t="shared" si="2"/>
        <v>CLEANING SERVICE</v>
      </c>
      <c r="K319" s="85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5" t="str">
        <f ca="1" t="shared" ref="O319:P319" si="332">IFERROR(AVERAGEIF(M:M,M319,$K:$K)," ")</f>
        <v> </v>
      </c>
      <c r="P319" s="85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4">
        <f ca="1" t="shared" si="0"/>
        <v>6</v>
      </c>
      <c r="F320" s="67" t="str">
        <f ca="1">IF(ISBLANK(A320)," ",INDIRECT(ADDRESS(1,5+MOD(ROW()-2,COUNTA('Form Responses 1'!$1:$1)-4),,TRUE,"Form Responses 1")))</f>
        <v>PERMATA HIJAU - Lantai 1 [Ruang tidur anak 1]</v>
      </c>
      <c r="G320" s="67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PERMATA HIJAU - Lantai 1</v>
      </c>
      <c r="I320" s="85" t="str">
        <f ca="1" t="shared" si="271"/>
        <v>Ruang tidur anak 1</v>
      </c>
      <c r="J320" s="85" t="str">
        <f ca="1" t="shared" si="2"/>
        <v>CLEANING SERVICE</v>
      </c>
      <c r="K320" s="85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5" t="str">
        <f ca="1" t="shared" ref="O320:P320" si="333">IFERROR(AVERAGEIF(M:M,M320,$K:$K)," ")</f>
        <v> </v>
      </c>
      <c r="P320" s="85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4">
        <f ca="1" t="shared" si="0"/>
        <v>6</v>
      </c>
      <c r="F321" s="67" t="str">
        <f ca="1">IF(ISBLANK(A321)," ",INDIRECT(ADDRESS(1,5+MOD(ROW()-2,COUNTA('Form Responses 1'!$1:$1)-4),,TRUE,"Form Responses 1")))</f>
        <v>PERMATA HIJAU - Lantai 1 [Ruang tidur anak 2]</v>
      </c>
      <c r="G321" s="67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PERMATA HIJAU - Lantai 1</v>
      </c>
      <c r="I321" s="85" t="str">
        <f ca="1" t="shared" si="271"/>
        <v>Ruang tidur anak 2</v>
      </c>
      <c r="J321" s="85" t="str">
        <f ca="1" t="shared" si="2"/>
        <v>CLEANING SERVICE</v>
      </c>
      <c r="K321" s="85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5" t="str">
        <f ca="1" t="shared" ref="O321:P321" si="334">IFERROR(AVERAGEIF(M:M,M321,$K:$K)," ")</f>
        <v> </v>
      </c>
      <c r="P321" s="85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4">
        <f ca="1" t="shared" si="0"/>
        <v>6</v>
      </c>
      <c r="F322" s="67" t="str">
        <f ca="1">IF(ISBLANK(A322)," ",INDIRECT(ADDRESS(1,5+MOD(ROW()-2,COUNTA('Form Responses 1'!$1:$1)-4),,TRUE,"Form Responses 1")))</f>
        <v>PERMATA HIJAU - Outdoor Area [Halaman depan]</v>
      </c>
      <c r="G322" s="67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PERMATA HIJAU - Outdoor Area</v>
      </c>
      <c r="I322" s="85" t="str">
        <f ca="1" t="shared" si="271"/>
        <v>Halaman depan</v>
      </c>
      <c r="J322" s="85" t="str">
        <f ca="1" t="shared" si="2"/>
        <v>CLEANING SERVICE</v>
      </c>
      <c r="K322" s="85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5" t="str">
        <f ca="1" t="shared" ref="O322:P322" si="335">IFERROR(AVERAGEIF(M:M,M322,$K:$K)," ")</f>
        <v> </v>
      </c>
      <c r="P322" s="85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4">
        <f ca="1" t="shared" si="0"/>
        <v>6</v>
      </c>
      <c r="F323" s="67" t="str">
        <f ca="1">IF(ISBLANK(A323)," ",INDIRECT(ADDRESS(1,5+MOD(ROW()-2,COUNTA('Form Responses 1'!$1:$1)-4),,TRUE,"Form Responses 1")))</f>
        <v>PERMATA HIJAU - Outdoor Area [Halaman samping teras]</v>
      </c>
      <c r="G323" s="67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PERMATA HIJAU - Outdoor Area</v>
      </c>
      <c r="I323" s="85" t="str">
        <f ca="1" t="shared" ref="I323:I386" si="336">MID(F323,FIND("[",F323)+1,LEN(F323)-FIND("[",F323)-1)</f>
        <v>Halaman samping teras</v>
      </c>
      <c r="J323" s="85" t="str">
        <f ca="1" t="shared" si="2"/>
        <v>CLEANING SERVICE</v>
      </c>
      <c r="K323" s="85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5" t="str">
        <f ca="1" t="shared" ref="O323:P323" si="337">IFERROR(AVERAGEIF(M:M,M323,$K:$K)," ")</f>
        <v> </v>
      </c>
      <c r="P323" s="85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4">
        <f ca="1" t="shared" si="0"/>
        <v>6</v>
      </c>
      <c r="F324" s="67" t="str">
        <f ca="1">IF(ISBLANK(A324)," ",INDIRECT(ADDRESS(1,5+MOD(ROW()-2,COUNTA('Form Responses 1'!$1:$1)-4),,TRUE,"Form Responses 1")))</f>
        <v>PERMATA HIJAU - Outdoor Area [Garasi mobil]</v>
      </c>
      <c r="G324" s="67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PERMATA HIJAU - Outdoor Area</v>
      </c>
      <c r="I324" s="85" t="str">
        <f ca="1" t="shared" si="336"/>
        <v>Garasi mobil</v>
      </c>
      <c r="J324" s="85" t="str">
        <f ca="1" t="shared" si="2"/>
        <v>CLEANING SERVICE</v>
      </c>
      <c r="K324" s="85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5" t="str">
        <f ca="1" t="shared" ref="O324:P324" si="338">IFERROR(AVERAGEIF(M:M,M324,$K:$K)," ")</f>
        <v> </v>
      </c>
      <c r="P324" s="85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4">
        <f ca="1" t="shared" si="0"/>
        <v>6</v>
      </c>
      <c r="F325" s="67" t="str">
        <f ca="1">IF(ISBLANK(A325)," ",INDIRECT(ADDRESS(1,5+MOD(ROW()-2,COUNTA('Form Responses 1'!$1:$1)-4),,TRUE,"Form Responses 1")))</f>
        <v>PERMATA HIJAU - Outdoor Area [tempat wudhu]</v>
      </c>
      <c r="G325" s="67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PERMATA HIJAU - Outdoor Area</v>
      </c>
      <c r="I325" s="85" t="str">
        <f ca="1" t="shared" si="336"/>
        <v>tempat wudhu</v>
      </c>
      <c r="J325" s="85" t="str">
        <f ca="1" t="shared" si="2"/>
        <v>CLEANING SERVICE</v>
      </c>
      <c r="K325" s="85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5" t="str">
        <f ca="1" t="shared" ref="O325:P325" si="339">IFERROR(AVERAGEIF(M:M,M325,$K:$K)," ")</f>
        <v> </v>
      </c>
      <c r="P325" s="85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4">
        <f ca="1" t="shared" si="0"/>
        <v>6</v>
      </c>
      <c r="F326" s="67" t="str">
        <f ca="1">IF(ISBLANK(A326)," ",INDIRECT(ADDRESS(1,5+MOD(ROW()-2,COUNTA('Form Responses 1'!$1:$1)-4),,TRUE,"Form Responses 1")))</f>
        <v>PERMATA HIJAU - Outdoor Area [Ruang pembantu]</v>
      </c>
      <c r="G326" s="67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PERMATA HIJAU - Outdoor Area</v>
      </c>
      <c r="I326" s="85" t="str">
        <f ca="1" t="shared" si="336"/>
        <v>Ruang pembantu</v>
      </c>
      <c r="J326" s="85" t="str">
        <f ca="1" t="shared" si="2"/>
        <v>CLEANING SERVICE</v>
      </c>
      <c r="K326" s="85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5" t="str">
        <f ca="1" t="shared" ref="O326:P326" si="340">IFERROR(AVERAGEIF(M:M,M326,$K:$K)," ")</f>
        <v> </v>
      </c>
      <c r="P326" s="85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4">
        <f ca="1" t="shared" si="0"/>
        <v>6</v>
      </c>
      <c r="F327" s="67" t="str">
        <f ca="1">IF(ISBLANK(A327)," ",INDIRECT(ADDRESS(1,5+MOD(ROW()-2,COUNTA('Form Responses 1'!$1:$1)-4),,TRUE,"Form Responses 1")))</f>
        <v>PERMATA HIJAU - Outdoor Area [Gudang]</v>
      </c>
      <c r="G327" s="67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PERMATA HIJAU - Outdoor Area</v>
      </c>
      <c r="I327" s="85" t="str">
        <f ca="1" t="shared" si="336"/>
        <v>Gudang</v>
      </c>
      <c r="J327" s="85" t="str">
        <f ca="1" t="shared" si="2"/>
        <v>CLEANING SERVICE</v>
      </c>
      <c r="K327" s="85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5" t="str">
        <f ca="1" t="shared" ref="O327:P327" si="341">IFERROR(AVERAGEIF(M:M,M327,$K:$K)," ")</f>
        <v> </v>
      </c>
      <c r="P327" s="85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4">
        <f ca="1" t="shared" si="0"/>
        <v>6</v>
      </c>
      <c r="F328" s="67" t="str">
        <f ca="1">IF(ISBLANK(A328)," ",INDIRECT(ADDRESS(1,5+MOD(ROW()-2,COUNTA('Form Responses 1'!$1:$1)-4),,TRUE,"Form Responses 1")))</f>
        <v>PONDOK INDAH - Lantai 1 [Ruang tamu Depan]</v>
      </c>
      <c r="G328" s="67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PONDOK INDAH - Lantai 1</v>
      </c>
      <c r="I328" s="85" t="str">
        <f ca="1" t="shared" si="336"/>
        <v>Ruang tamu Depan</v>
      </c>
      <c r="J328" s="85" t="str">
        <f ca="1" t="shared" si="2"/>
        <v>CLEANING SERVICE</v>
      </c>
      <c r="K328" s="85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5" t="str">
        <f ca="1" t="shared" ref="O328:P328" si="342">IFERROR(AVERAGEIF(M:M,M328,$K:$K)," ")</f>
        <v> </v>
      </c>
      <c r="P328" s="85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4">
        <f ca="1" t="shared" si="0"/>
        <v>6</v>
      </c>
      <c r="F329" s="67" t="str">
        <f ca="1">IF(ISBLANK(A329)," ",INDIRECT(ADDRESS(1,5+MOD(ROW()-2,COUNTA('Form Responses 1'!$1:$1)-4),,TRUE,"Form Responses 1")))</f>
        <v>PONDOK INDAH - Lantai 1 [Ruang tidur Utama ]</v>
      </c>
      <c r="G329" s="67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PONDOK INDAH - Lantai 1</v>
      </c>
      <c r="I329" s="85" t="str">
        <f ca="1" t="shared" si="336"/>
        <v>Ruang tidur Utama </v>
      </c>
      <c r="J329" s="85" t="str">
        <f ca="1" t="shared" si="2"/>
        <v>CLEANING SERVICE</v>
      </c>
      <c r="K329" s="85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5" t="str">
        <f ca="1" t="shared" ref="O329:P329" si="343">IFERROR(AVERAGEIF(M:M,M329,$K:$K)," ")</f>
        <v> </v>
      </c>
      <c r="P329" s="85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4">
        <f ca="1" t="shared" si="0"/>
        <v>6</v>
      </c>
      <c r="F330" s="67" t="str">
        <f ca="1">IF(ISBLANK(A330)," ",INDIRECT(ADDRESS(1,5+MOD(ROW()-2,COUNTA('Form Responses 1'!$1:$1)-4),,TRUE,"Form Responses 1")))</f>
        <v>PONDOK INDAH - Lantai 1 [Pantry]</v>
      </c>
      <c r="G330" s="67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PONDOK INDAH - Lantai 1</v>
      </c>
      <c r="I330" s="85" t="str">
        <f ca="1" t="shared" si="336"/>
        <v>Pantry</v>
      </c>
      <c r="J330" s="85" t="str">
        <f ca="1" t="shared" si="2"/>
        <v>CLEANING SERVICE</v>
      </c>
      <c r="K330" s="85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4">
        <f ca="1" t="shared" si="0"/>
        <v>6</v>
      </c>
      <c r="F331" s="67" t="str">
        <f ca="1">IF(ISBLANK(A331)," ",INDIRECT(ADDRESS(1,5+MOD(ROW()-2,COUNTA('Form Responses 1'!$1:$1)-4),,TRUE,"Form Responses 1")))</f>
        <v>PONDOK INDAH - Lantai 1 [Ruang keluarga]</v>
      </c>
      <c r="G331" s="67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PONDOK INDAH - Lantai 1</v>
      </c>
      <c r="I331" s="85" t="str">
        <f ca="1" t="shared" si="336"/>
        <v>Ruang keluarga</v>
      </c>
      <c r="J331" s="85" t="str">
        <f ca="1" t="shared" si="2"/>
        <v>CLEANING SERVICE</v>
      </c>
      <c r="K331" s="85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4">
        <f ca="1" t="shared" si="0"/>
        <v>6</v>
      </c>
      <c r="F332" s="67" t="str">
        <f ca="1">IF(ISBLANK(A332)," ",INDIRECT(ADDRESS(1,5+MOD(ROW()-2,COUNTA('Form Responses 1'!$1:$1)-4),,TRUE,"Form Responses 1")))</f>
        <v>PONDOK INDAH - Lantai 1 [Ruang tidur anak 1]</v>
      </c>
      <c r="G332" s="67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PONDOK INDAH - Lantai 1</v>
      </c>
      <c r="I332" s="85" t="str">
        <f ca="1" t="shared" si="336"/>
        <v>Ruang tidur anak 1</v>
      </c>
      <c r="J332" s="85" t="str">
        <f ca="1" t="shared" si="2"/>
        <v>CLEANING SERVICE</v>
      </c>
      <c r="K332" s="85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4">
        <f ca="1" t="shared" si="0"/>
        <v>6</v>
      </c>
      <c r="F333" s="67" t="str">
        <f ca="1">IF(ISBLANK(A333)," ",INDIRECT(ADDRESS(1,5+MOD(ROW()-2,COUNTA('Form Responses 1'!$1:$1)-4),,TRUE,"Form Responses 1")))</f>
        <v>PONDOK INDAH - Lantai 1 [Ruang tidur anak 2]</v>
      </c>
      <c r="G333" s="67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PONDOK INDAH - Lantai 1</v>
      </c>
      <c r="I333" s="85" t="str">
        <f ca="1" t="shared" si="336"/>
        <v>Ruang tidur anak 2</v>
      </c>
      <c r="J333" s="85" t="str">
        <f ca="1" t="shared" si="2"/>
        <v>CLEANING SERVICE</v>
      </c>
      <c r="K333" s="85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4">
        <f ca="1" t="shared" si="0"/>
        <v>6</v>
      </c>
      <c r="F334" s="67" t="str">
        <f ca="1">IF(ISBLANK(A334)," ",INDIRECT(ADDRESS(1,5+MOD(ROW()-2,COUNTA('Form Responses 1'!$1:$1)-4),,TRUE,"Form Responses 1")))</f>
        <v>PONDOK INDAH - Outdoor Area [Halaman depan]</v>
      </c>
      <c r="G334" s="67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PONDOK INDAH - Outdoor Area</v>
      </c>
      <c r="I334" s="85" t="str">
        <f ca="1" t="shared" si="336"/>
        <v>Halaman depan</v>
      </c>
      <c r="J334" s="85" t="str">
        <f ca="1" t="shared" si="2"/>
        <v>CLEANING SERVICE</v>
      </c>
      <c r="K334" s="85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4">
        <f ca="1" t="shared" si="0"/>
        <v>6</v>
      </c>
      <c r="F335" s="67" t="str">
        <f ca="1">IF(ISBLANK(A335)," ",INDIRECT(ADDRESS(1,5+MOD(ROW()-2,COUNTA('Form Responses 1'!$1:$1)-4),,TRUE,"Form Responses 1")))</f>
        <v>PONDOK INDAH - Outdoor Area [Halaman samping teras]</v>
      </c>
      <c r="G335" s="67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PONDOK INDAH - Outdoor Area</v>
      </c>
      <c r="I335" s="85" t="str">
        <f ca="1" t="shared" si="336"/>
        <v>Halaman samping teras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4">
        <f ca="1" t="shared" si="0"/>
        <v>6</v>
      </c>
      <c r="F336" s="67" t="str">
        <f ca="1">IF(ISBLANK(A336)," ",INDIRECT(ADDRESS(1,5+MOD(ROW()-2,COUNTA('Form Responses 1'!$1:$1)-4),,TRUE,"Form Responses 1")))</f>
        <v>PONDOK INDAH - Outdoor Area [Garasi mobil]</v>
      </c>
      <c r="G336" s="67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PONDOK INDAH - Outdoor Area</v>
      </c>
      <c r="I336" s="85" t="str">
        <f ca="1" t="shared" si="336"/>
        <v>Garasi mobil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4">
        <f ca="1" t="shared" si="0"/>
        <v>6</v>
      </c>
      <c r="F337" s="67" t="str">
        <f ca="1">IF(ISBLANK(A337)," ",INDIRECT(ADDRESS(1,5+MOD(ROW()-2,COUNTA('Form Responses 1'!$1:$1)-4),,TRUE,"Form Responses 1")))</f>
        <v>PONDOK INDAH - Outdoor Area [tempat wudhu]</v>
      </c>
      <c r="G337" s="67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PONDOK INDAH - Outdoor Area</v>
      </c>
      <c r="I337" s="85" t="str">
        <f ca="1" t="shared" si="336"/>
        <v>tempat wudhu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4">
        <f ca="1" t="shared" si="0"/>
        <v>6</v>
      </c>
      <c r="F338" s="67" t="str">
        <f ca="1">IF(ISBLANK(A338)," ",INDIRECT(ADDRESS(1,5+MOD(ROW()-2,COUNTA('Form Responses 1'!$1:$1)-4),,TRUE,"Form Responses 1")))</f>
        <v>PONDOK INDAH - Outdoor Area [Ruang pembantu]</v>
      </c>
      <c r="G338" s="67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PONDOK INDAH - Outdoor Area</v>
      </c>
      <c r="I338" s="85" t="str">
        <f ca="1" t="shared" si="336"/>
        <v>Ruang pembantu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4">
        <f ca="1" t="shared" si="0"/>
        <v>6</v>
      </c>
      <c r="F339" s="67" t="str">
        <f ca="1">IF(ISBLANK(A339)," ",INDIRECT(ADDRESS(1,5+MOD(ROW()-2,COUNTA('Form Responses 1'!$1:$1)-4),,TRUE,"Form Responses 1")))</f>
        <v>PONDOK INDAH - Outdoor Area [Gudang]</v>
      </c>
      <c r="G339" s="67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PONDOK INDAH - Outdoor Area</v>
      </c>
      <c r="I339" s="85" t="str">
        <f ca="1" t="shared" si="336"/>
        <v>Gudang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4">
        <f ca="1" t="shared" si="0"/>
        <v>6</v>
      </c>
      <c r="F340" s="67" t="str">
        <f ca="1">IF(ISBLANK(A340)," ",INDIRECT(ADDRESS(1,5+MOD(ROW()-2,COUNTA('Form Responses 1'!$1:$1)-4),,TRUE,"Form Responses 1")))</f>
        <v>Security [PERMATA HIJAU - Security Functions]</v>
      </c>
      <c r="G340" s="67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Security</v>
      </c>
      <c r="I340" s="85" t="str">
        <f ca="1" t="shared" si="336"/>
        <v>PERMATA HIJAU - Security Functions</v>
      </c>
      <c r="J340" s="85" t="str">
        <f ca="1" t="shared" si="2"/>
        <v>SECURITY SERVICE</v>
      </c>
      <c r="K340" s="85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4">
        <f ca="1" t="shared" si="0"/>
        <v>6</v>
      </c>
      <c r="F341" s="67" t="str">
        <f ca="1">IF(ISBLANK(A341)," ",INDIRECT(ADDRESS(1,5+MOD(ROW()-2,COUNTA('Form Responses 1'!$1:$1)-4),,TRUE,"Form Responses 1")))</f>
        <v>Security [ PONDOK INDAH - Security Functions]</v>
      </c>
      <c r="G341" s="67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Security</v>
      </c>
      <c r="I341" s="85" t="str">
        <f ca="1" t="shared" si="336"/>
        <v> PONDOK INDAH - Security Functions</v>
      </c>
      <c r="J341" s="85" t="str">
        <f ca="1" t="shared" si="2"/>
        <v>SECURITY SERVICE</v>
      </c>
      <c r="K341" s="85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4">
        <f ca="1" t="shared" si="0"/>
        <v>6</v>
      </c>
      <c r="F342" s="67" t="str">
        <f ca="1">IF(ISBLANK(A342)," ",INDIRECT(ADDRESS(1,5+MOD(ROW()-2,COUNTA('Form Responses 1'!$1:$1)-4),,TRUE,"Form Responses 1")))</f>
        <v>PERMATA HIJAU - Lantai 1 [Ruang tamu Depan]</v>
      </c>
      <c r="G342" s="67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PERMATA HIJAU - Lantai 1</v>
      </c>
      <c r="I342" s="85" t="str">
        <f ca="1" t="shared" si="336"/>
        <v>Ruang tamu Depan</v>
      </c>
      <c r="J342" s="85" t="str">
        <f ca="1" t="shared" si="2"/>
        <v>CLEANING SERVICE</v>
      </c>
      <c r="K342" s="85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4">
        <f ca="1" t="shared" si="0"/>
        <v>6</v>
      </c>
      <c r="F343" s="67" t="str">
        <f ca="1">IF(ISBLANK(A343)," ",INDIRECT(ADDRESS(1,5+MOD(ROW()-2,COUNTA('Form Responses 1'!$1:$1)-4),,TRUE,"Form Responses 1")))</f>
        <v>PERMATA HIJAU - Lantai 1 [Ruang tidur Utama ]</v>
      </c>
      <c r="G343" s="67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PERMATA HIJAU - Lantai 1</v>
      </c>
      <c r="I343" s="85" t="str">
        <f ca="1" t="shared" si="336"/>
        <v>Ruang tidur Utama </v>
      </c>
      <c r="J343" s="85" t="str">
        <f ca="1" t="shared" si="2"/>
        <v>CLEANING SERVICE</v>
      </c>
      <c r="K343" s="85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4">
        <f ca="1" t="shared" si="0"/>
        <v>6</v>
      </c>
      <c r="F344" s="67" t="str">
        <f ca="1">IF(ISBLANK(A344)," ",INDIRECT(ADDRESS(1,5+MOD(ROW()-2,COUNTA('Form Responses 1'!$1:$1)-4),,TRUE,"Form Responses 1")))</f>
        <v>PERMATA HIJAU - Lantai 1 [Pantry]</v>
      </c>
      <c r="G344" s="67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PERMATA HIJAU - Lantai 1</v>
      </c>
      <c r="I344" s="85" t="str">
        <f ca="1" t="shared" si="336"/>
        <v>Pantry</v>
      </c>
      <c r="J344" s="85" t="str">
        <f ca="1" t="shared" si="2"/>
        <v>CLEANING SERVICE</v>
      </c>
      <c r="K344" s="85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4">
        <f ca="1" t="shared" si="0"/>
        <v>6</v>
      </c>
      <c r="F345" s="67" t="str">
        <f ca="1">IF(ISBLANK(A345)," ",INDIRECT(ADDRESS(1,5+MOD(ROW()-2,COUNTA('Form Responses 1'!$1:$1)-4),,TRUE,"Form Responses 1")))</f>
        <v>PERMATA HIJAU - Lantai 1 [Ruang keluarga]</v>
      </c>
      <c r="G345" s="67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PERMATA HIJAU - Lantai 1</v>
      </c>
      <c r="I345" s="85" t="str">
        <f ca="1" t="shared" si="336"/>
        <v>Ruang keluarga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4">
        <f ca="1" t="shared" si="0"/>
        <v>6</v>
      </c>
      <c r="F346" s="67" t="str">
        <f ca="1">IF(ISBLANK(A346)," ",INDIRECT(ADDRESS(1,5+MOD(ROW()-2,COUNTA('Form Responses 1'!$1:$1)-4),,TRUE,"Form Responses 1")))</f>
        <v>PERMATA HIJAU - Lantai 1 [Ruang tidur anak 1]</v>
      </c>
      <c r="G346" s="67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PERMATA HIJAU - Lantai 1</v>
      </c>
      <c r="I346" s="85" t="str">
        <f ca="1" t="shared" si="336"/>
        <v>Ruang tidur anak 1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4">
        <f ca="1" t="shared" si="0"/>
        <v>6</v>
      </c>
      <c r="F347" s="67" t="str">
        <f ca="1">IF(ISBLANK(A347)," ",INDIRECT(ADDRESS(1,5+MOD(ROW()-2,COUNTA('Form Responses 1'!$1:$1)-4),,TRUE,"Form Responses 1")))</f>
        <v>PERMATA HIJAU - Lantai 1 [Ruang tidur anak 2]</v>
      </c>
      <c r="G347" s="67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PERMATA HIJAU - Lantai 1</v>
      </c>
      <c r="I347" s="85" t="str">
        <f ca="1" t="shared" si="336"/>
        <v>Ruang tidur anak 2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4">
        <f ca="1" t="shared" si="0"/>
        <v>6</v>
      </c>
      <c r="F348" s="67" t="str">
        <f ca="1">IF(ISBLANK(A348)," ",INDIRECT(ADDRESS(1,5+MOD(ROW()-2,COUNTA('Form Responses 1'!$1:$1)-4),,TRUE,"Form Responses 1")))</f>
        <v>PERMATA HIJAU - Outdoor Area [Halaman depan]</v>
      </c>
      <c r="G348" s="67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PERMATA HIJAU - Outdoor Area</v>
      </c>
      <c r="I348" s="85" t="str">
        <f ca="1" t="shared" si="336"/>
        <v>Halaman depan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4">
        <f ca="1" t="shared" si="0"/>
        <v>6</v>
      </c>
      <c r="F349" s="67" t="str">
        <f ca="1">IF(ISBLANK(A349)," ",INDIRECT(ADDRESS(1,5+MOD(ROW()-2,COUNTA('Form Responses 1'!$1:$1)-4),,TRUE,"Form Responses 1")))</f>
        <v>PERMATA HIJAU - Outdoor Area [Halaman samping teras]</v>
      </c>
      <c r="G349" s="67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PERMATA HIJAU - Outdoor Area</v>
      </c>
      <c r="I349" s="85" t="str">
        <f ca="1" t="shared" si="336"/>
        <v>Halaman samping teras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4">
        <f ca="1" t="shared" si="0"/>
        <v>6</v>
      </c>
      <c r="F350" s="67" t="str">
        <f ca="1">IF(ISBLANK(A350)," ",INDIRECT(ADDRESS(1,5+MOD(ROW()-2,COUNTA('Form Responses 1'!$1:$1)-4),,TRUE,"Form Responses 1")))</f>
        <v>PERMATA HIJAU - Outdoor Area [Garasi mobil]</v>
      </c>
      <c r="G350" s="67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PERMATA HIJAU - Outdoor Area</v>
      </c>
      <c r="I350" s="85" t="str">
        <f ca="1" t="shared" si="336"/>
        <v>Garasi mobil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4">
        <f ca="1" t="shared" si="0"/>
        <v>6</v>
      </c>
      <c r="F351" s="67" t="str">
        <f ca="1">IF(ISBLANK(A351)," ",INDIRECT(ADDRESS(1,5+MOD(ROW()-2,COUNTA('Form Responses 1'!$1:$1)-4),,TRUE,"Form Responses 1")))</f>
        <v>PERMATA HIJAU - Outdoor Area [tempat wudhu]</v>
      </c>
      <c r="G351" s="67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PERMATA HIJAU - Outdoor Area</v>
      </c>
      <c r="I351" s="85" t="str">
        <f ca="1" t="shared" si="336"/>
        <v>tempat wudhu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4">
        <f ca="1" t="shared" si="0"/>
        <v>6</v>
      </c>
      <c r="F352" s="67" t="str">
        <f ca="1">IF(ISBLANK(A352)," ",INDIRECT(ADDRESS(1,5+MOD(ROW()-2,COUNTA('Form Responses 1'!$1:$1)-4),,TRUE,"Form Responses 1")))</f>
        <v>PERMATA HIJAU - Outdoor Area [Ruang pembantu]</v>
      </c>
      <c r="G352" s="67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PERMATA HIJAU - Outdoor Area</v>
      </c>
      <c r="I352" s="85" t="str">
        <f ca="1" t="shared" si="336"/>
        <v>Ruang pembantu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4">
        <f ca="1" t="shared" si="0"/>
        <v>6</v>
      </c>
      <c r="F353" s="67" t="str">
        <f ca="1">IF(ISBLANK(A353)," ",INDIRECT(ADDRESS(1,5+MOD(ROW()-2,COUNTA('Form Responses 1'!$1:$1)-4),,TRUE,"Form Responses 1")))</f>
        <v>PERMATA HIJAU - Outdoor Area [Gudang]</v>
      </c>
      <c r="G353" s="67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PERMATA HIJAU - Outdoor Area</v>
      </c>
      <c r="I353" s="85" t="str">
        <f ca="1" t="shared" si="336"/>
        <v>Gudang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4">
        <f ca="1" t="shared" si="0"/>
        <v>6</v>
      </c>
      <c r="F354" s="67" t="str">
        <f ca="1">IF(ISBLANK(A354)," ",INDIRECT(ADDRESS(1,5+MOD(ROW()-2,COUNTA('Form Responses 1'!$1:$1)-4),,TRUE,"Form Responses 1")))</f>
        <v>PONDOK INDAH - Lantai 1 [Ruang tamu Depan]</v>
      </c>
      <c r="G354" s="67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PONDOK INDAH - Lantai 1</v>
      </c>
      <c r="I354" s="85" t="str">
        <f ca="1" t="shared" si="336"/>
        <v>Ruang tamu Depan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4">
        <f ca="1" t="shared" si="0"/>
        <v>6</v>
      </c>
      <c r="F355" s="67" t="str">
        <f ca="1">IF(ISBLANK(A355)," ",INDIRECT(ADDRESS(1,5+MOD(ROW()-2,COUNTA('Form Responses 1'!$1:$1)-4),,TRUE,"Form Responses 1")))</f>
        <v>PONDOK INDAH - Lantai 1 [Ruang tidur Utama ]</v>
      </c>
      <c r="G355" s="67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PONDOK INDAH - Lantai 1</v>
      </c>
      <c r="I355" s="85" t="str">
        <f ca="1" t="shared" si="336"/>
        <v>Ruang tidur Utama 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4">
        <f ca="1" t="shared" si="0"/>
        <v>6</v>
      </c>
      <c r="F356" s="67" t="str">
        <f ca="1">IF(ISBLANK(A356)," ",INDIRECT(ADDRESS(1,5+MOD(ROW()-2,COUNTA('Form Responses 1'!$1:$1)-4),,TRUE,"Form Responses 1")))</f>
        <v>PONDOK INDAH - Lantai 1 [Pantry]</v>
      </c>
      <c r="G356" s="67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PONDOK INDAH - Lantai 1</v>
      </c>
      <c r="I356" s="85" t="str">
        <f ca="1" t="shared" si="336"/>
        <v>Pantry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4">
        <f ca="1" t="shared" si="0"/>
        <v>6</v>
      </c>
      <c r="F357" s="67" t="str">
        <f ca="1">IF(ISBLANK(A357)," ",INDIRECT(ADDRESS(1,5+MOD(ROW()-2,COUNTA('Form Responses 1'!$1:$1)-4),,TRUE,"Form Responses 1")))</f>
        <v>PONDOK INDAH - Lantai 1 [Ruang keluarga]</v>
      </c>
      <c r="G357" s="67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PONDOK INDAH - Lantai 1</v>
      </c>
      <c r="I357" s="85" t="str">
        <f ca="1" t="shared" si="336"/>
        <v>Ruang keluarga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4">
        <f ca="1" t="shared" si="0"/>
        <v>6</v>
      </c>
      <c r="F358" s="67" t="str">
        <f ca="1">IF(ISBLANK(A358)," ",INDIRECT(ADDRESS(1,5+MOD(ROW()-2,COUNTA('Form Responses 1'!$1:$1)-4),,TRUE,"Form Responses 1")))</f>
        <v>PONDOK INDAH - Lantai 1 [Ruang tidur anak 1]</v>
      </c>
      <c r="G358" s="67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PONDOK INDAH - Lantai 1</v>
      </c>
      <c r="I358" s="85" t="str">
        <f ca="1" t="shared" si="336"/>
        <v>Ruang tidur anak 1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4">
        <f ca="1" t="shared" si="0"/>
        <v>6</v>
      </c>
      <c r="F359" s="67" t="str">
        <f ca="1">IF(ISBLANK(A359)," ",INDIRECT(ADDRESS(1,5+MOD(ROW()-2,COUNTA('Form Responses 1'!$1:$1)-4),,TRUE,"Form Responses 1")))</f>
        <v>PONDOK INDAH - Lantai 1 [Ruang tidur anak 2]</v>
      </c>
      <c r="G359" s="67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PONDOK INDAH - Lantai 1</v>
      </c>
      <c r="I359" s="85" t="str">
        <f ca="1" t="shared" si="336"/>
        <v>Ruang tidur anak 2</v>
      </c>
      <c r="J359" s="85" t="str">
        <f ca="1" t="shared" si="2"/>
        <v>CLEANING SERVICE</v>
      </c>
      <c r="K359" s="85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4">
        <f ca="1" t="shared" si="0"/>
        <v>6</v>
      </c>
      <c r="F360" s="67" t="str">
        <f ca="1">IF(ISBLANK(A360)," ",INDIRECT(ADDRESS(1,5+MOD(ROW()-2,COUNTA('Form Responses 1'!$1:$1)-4),,TRUE,"Form Responses 1")))</f>
        <v>PONDOK INDAH - Outdoor Area [Halaman depan]</v>
      </c>
      <c r="G360" s="67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PONDOK INDAH - Outdoor Area</v>
      </c>
      <c r="I360" s="85" t="str">
        <f ca="1" t="shared" si="336"/>
        <v>Halaman depan</v>
      </c>
      <c r="J360" s="85" t="str">
        <f ca="1" t="shared" si="2"/>
        <v>CLEANING SERVICE</v>
      </c>
      <c r="K360" s="85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4">
        <f ca="1" t="shared" si="0"/>
        <v>6</v>
      </c>
      <c r="F361" s="67" t="str">
        <f ca="1">IF(ISBLANK(A361)," ",INDIRECT(ADDRESS(1,5+MOD(ROW()-2,COUNTA('Form Responses 1'!$1:$1)-4),,TRUE,"Form Responses 1")))</f>
        <v>PONDOK INDAH - Outdoor Area [Halaman samping teras]</v>
      </c>
      <c r="G361" s="67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PONDOK INDAH - Outdoor Area</v>
      </c>
      <c r="I361" s="85" t="str">
        <f ca="1" t="shared" si="336"/>
        <v>Halaman samping teras</v>
      </c>
      <c r="J361" s="85" t="str">
        <f ca="1" t="shared" si="2"/>
        <v>CLEANING SERVICE</v>
      </c>
      <c r="K361" s="85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4">
        <f ca="1" t="shared" si="0"/>
        <v>6</v>
      </c>
      <c r="F362" s="67" t="str">
        <f ca="1">IF(ISBLANK(A362)," ",INDIRECT(ADDRESS(1,5+MOD(ROW()-2,COUNTA('Form Responses 1'!$1:$1)-4),,TRUE,"Form Responses 1")))</f>
        <v>PONDOK INDAH - Outdoor Area [Garasi mobil]</v>
      </c>
      <c r="G362" s="67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PONDOK INDAH - Outdoor Area</v>
      </c>
      <c r="I362" s="85" t="str">
        <f ca="1" t="shared" si="336"/>
        <v>Garasi mobil</v>
      </c>
      <c r="J362" s="85" t="str">
        <f ca="1" t="shared" si="2"/>
        <v>CLEANING SERVICE</v>
      </c>
      <c r="K362" s="85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4">
        <f ca="1" t="shared" si="0"/>
        <v>6</v>
      </c>
      <c r="F363" s="67" t="str">
        <f ca="1">IF(ISBLANK(A363)," ",INDIRECT(ADDRESS(1,5+MOD(ROW()-2,COUNTA('Form Responses 1'!$1:$1)-4),,TRUE,"Form Responses 1")))</f>
        <v>PONDOK INDAH - Outdoor Area [tempat wudhu]</v>
      </c>
      <c r="G363" s="67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PONDOK INDAH - Outdoor Area</v>
      </c>
      <c r="I363" s="85" t="str">
        <f ca="1" t="shared" si="336"/>
        <v>tempat wudhu</v>
      </c>
      <c r="J363" s="85" t="str">
        <f ca="1" t="shared" si="2"/>
        <v>CLEANING SERVICE</v>
      </c>
      <c r="K363" s="85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4">
        <f ca="1" t="shared" si="0"/>
        <v>6</v>
      </c>
      <c r="F364" s="67" t="str">
        <f ca="1">IF(ISBLANK(A364)," ",INDIRECT(ADDRESS(1,5+MOD(ROW()-2,COUNTA('Form Responses 1'!$1:$1)-4),,TRUE,"Form Responses 1")))</f>
        <v>PONDOK INDAH - Outdoor Area [Ruang pembantu]</v>
      </c>
      <c r="G364" s="67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PONDOK INDAH - Outdoor Area</v>
      </c>
      <c r="I364" s="85" t="str">
        <f ca="1" t="shared" si="336"/>
        <v>Ruang pembantu</v>
      </c>
      <c r="J364" s="85" t="str">
        <f ca="1" t="shared" si="2"/>
        <v>CLEANING SERVICE</v>
      </c>
      <c r="K364" s="85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4">
        <f ca="1" t="shared" si="0"/>
        <v>6</v>
      </c>
      <c r="F365" s="67" t="str">
        <f ca="1">IF(ISBLANK(A365)," ",INDIRECT(ADDRESS(1,5+MOD(ROW()-2,COUNTA('Form Responses 1'!$1:$1)-4),,TRUE,"Form Responses 1")))</f>
        <v>PONDOK INDAH - Outdoor Area [Gudang]</v>
      </c>
      <c r="G365" s="67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PONDOK INDAH - Outdoor Area</v>
      </c>
      <c r="I365" s="85" t="str">
        <f ca="1" t="shared" si="336"/>
        <v>Gudang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4">
        <f ca="1" t="shared" si="0"/>
        <v>6</v>
      </c>
      <c r="F366" s="67" t="str">
        <f ca="1">IF(ISBLANK(A366)," ",INDIRECT(ADDRESS(1,5+MOD(ROW()-2,COUNTA('Form Responses 1'!$1:$1)-4),,TRUE,"Form Responses 1")))</f>
        <v>Security [PERMATA HIJAU - Security Functions]</v>
      </c>
      <c r="G366" s="67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Security</v>
      </c>
      <c r="I366" s="85" t="str">
        <f ca="1" t="shared" si="336"/>
        <v>PERMATA HIJAU - Security Functions</v>
      </c>
      <c r="J366" s="85" t="str">
        <f ca="1" t="shared" si="2"/>
        <v>SECURITY SERVICE</v>
      </c>
      <c r="K366" s="85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4">
        <f ca="1" t="shared" si="0"/>
        <v>6</v>
      </c>
      <c r="F367" s="67" t="str">
        <f ca="1">IF(ISBLANK(A367)," ",INDIRECT(ADDRESS(1,5+MOD(ROW()-2,COUNTA('Form Responses 1'!$1:$1)-4),,TRUE,"Form Responses 1")))</f>
        <v>Security [ PONDOK INDAH - Security Functions]</v>
      </c>
      <c r="G367" s="67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Security</v>
      </c>
      <c r="I367" s="85" t="str">
        <f ca="1" t="shared" si="336"/>
        <v> PONDOK INDAH - Security Functions</v>
      </c>
      <c r="J367" s="85" t="str">
        <f ca="1" t="shared" si="2"/>
        <v>SECURITY SERVICE</v>
      </c>
      <c r="K367" s="85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4">
        <f ca="1" t="shared" si="0"/>
        <v>6</v>
      </c>
      <c r="F368" s="67" t="str">
        <f ca="1">IF(ISBLANK(A368)," ",INDIRECT(ADDRESS(1,5+MOD(ROW()-2,COUNTA('Form Responses 1'!$1:$1)-4),,TRUE,"Form Responses 1")))</f>
        <v>PERMATA HIJAU - Lantai 1 [Ruang tamu Depan]</v>
      </c>
      <c r="G368" s="67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PERMATA HIJAU - Lantai 1</v>
      </c>
      <c r="I368" s="85" t="str">
        <f ca="1" t="shared" si="336"/>
        <v>Ruang tamu Depan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4">
        <f ca="1" t="shared" si="0"/>
        <v>6</v>
      </c>
      <c r="F369" s="67" t="str">
        <f ca="1">IF(ISBLANK(A369)," ",INDIRECT(ADDRESS(1,5+MOD(ROW()-2,COUNTA('Form Responses 1'!$1:$1)-4),,TRUE,"Form Responses 1")))</f>
        <v>PERMATA HIJAU - Lantai 1 [Ruang tidur Utama ]</v>
      </c>
      <c r="G369" s="67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PERMATA HIJAU - Lantai 1</v>
      </c>
      <c r="I369" s="85" t="str">
        <f ca="1" t="shared" si="336"/>
        <v>Ruang tidur Utama 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4">
        <f ca="1" t="shared" si="0"/>
        <v>6</v>
      </c>
      <c r="F370" s="67" t="str">
        <f ca="1">IF(ISBLANK(A370)," ",INDIRECT(ADDRESS(1,5+MOD(ROW()-2,COUNTA('Form Responses 1'!$1:$1)-4),,TRUE,"Form Responses 1")))</f>
        <v>PERMATA HIJAU - Lantai 1 [Pantry]</v>
      </c>
      <c r="G370" s="67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PERMATA HIJAU - Lantai 1</v>
      </c>
      <c r="I370" s="85" t="str">
        <f ca="1" t="shared" si="336"/>
        <v>Pantry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4">
        <f ca="1" t="shared" si="0"/>
        <v>6</v>
      </c>
      <c r="F371" s="67" t="str">
        <f ca="1">IF(ISBLANK(A371)," ",INDIRECT(ADDRESS(1,5+MOD(ROW()-2,COUNTA('Form Responses 1'!$1:$1)-4),,TRUE,"Form Responses 1")))</f>
        <v>PERMATA HIJAU - Lantai 1 [Ruang keluarga]</v>
      </c>
      <c r="G371" s="67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PERMATA HIJAU - Lantai 1</v>
      </c>
      <c r="I371" s="85" t="str">
        <f ca="1" t="shared" si="336"/>
        <v>Ruang keluarga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4">
        <f ca="1" t="shared" si="0"/>
        <v>6</v>
      </c>
      <c r="F372" s="67" t="str">
        <f ca="1">IF(ISBLANK(A372)," ",INDIRECT(ADDRESS(1,5+MOD(ROW()-2,COUNTA('Form Responses 1'!$1:$1)-4),,TRUE,"Form Responses 1")))</f>
        <v>PERMATA HIJAU - Lantai 1 [Ruang tidur anak 1]</v>
      </c>
      <c r="G372" s="67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PERMATA HIJAU - Lantai 1</v>
      </c>
      <c r="I372" s="85" t="str">
        <f ca="1" t="shared" si="336"/>
        <v>Ruang tidur anak 1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4">
        <f ca="1" t="shared" si="0"/>
        <v>6</v>
      </c>
      <c r="F373" s="67" t="str">
        <f ca="1">IF(ISBLANK(A373)," ",INDIRECT(ADDRESS(1,5+MOD(ROW()-2,COUNTA('Form Responses 1'!$1:$1)-4),,TRUE,"Form Responses 1")))</f>
        <v>PERMATA HIJAU - Lantai 1 [Ruang tidur anak 2]</v>
      </c>
      <c r="G373" s="67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PERMATA HIJAU - Lantai 1</v>
      </c>
      <c r="I373" s="85" t="str">
        <f ca="1" t="shared" si="336"/>
        <v>Ruang tidur anak 2</v>
      </c>
      <c r="J373" s="85" t="str">
        <f ca="1" t="shared" si="2"/>
        <v>CLEANING SERVICE</v>
      </c>
      <c r="K373" s="85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4">
        <f ca="1" t="shared" si="0"/>
        <v>6</v>
      </c>
      <c r="F374" s="67" t="str">
        <f ca="1">IF(ISBLANK(A374)," ",INDIRECT(ADDRESS(1,5+MOD(ROW()-2,COUNTA('Form Responses 1'!$1:$1)-4),,TRUE,"Form Responses 1")))</f>
        <v>PERMATA HIJAU - Outdoor Area [Halaman depan]</v>
      </c>
      <c r="G374" s="67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PERMATA HIJAU - Outdoor Area</v>
      </c>
      <c r="I374" s="85" t="str">
        <f ca="1" t="shared" si="336"/>
        <v>Halaman depan</v>
      </c>
      <c r="J374" s="85" t="str">
        <f ca="1" t="shared" si="2"/>
        <v>CLEANING SERVICE</v>
      </c>
      <c r="K374" s="85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4">
        <f ca="1" t="shared" si="0"/>
        <v>6</v>
      </c>
      <c r="F375" s="67" t="str">
        <f ca="1">IF(ISBLANK(A375)," ",INDIRECT(ADDRESS(1,5+MOD(ROW()-2,COUNTA('Form Responses 1'!$1:$1)-4),,TRUE,"Form Responses 1")))</f>
        <v>PERMATA HIJAU - Outdoor Area [Halaman samping teras]</v>
      </c>
      <c r="G375" s="67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PERMATA HIJAU - Outdoor Area</v>
      </c>
      <c r="I375" s="85" t="str">
        <f ca="1" t="shared" si="336"/>
        <v>Halaman samping teras</v>
      </c>
      <c r="J375" s="85" t="str">
        <f ca="1" t="shared" si="2"/>
        <v>CLEANING SERVICE</v>
      </c>
      <c r="K375" s="85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4">
        <f ca="1" t="shared" si="0"/>
        <v>6</v>
      </c>
      <c r="F376" s="67" t="str">
        <f ca="1">IF(ISBLANK(A376)," ",INDIRECT(ADDRESS(1,5+MOD(ROW()-2,COUNTA('Form Responses 1'!$1:$1)-4),,TRUE,"Form Responses 1")))</f>
        <v>PERMATA HIJAU - Outdoor Area [Garasi mobil]</v>
      </c>
      <c r="G376" s="67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PERMATA HIJAU - Outdoor Area</v>
      </c>
      <c r="I376" s="85" t="str">
        <f ca="1" t="shared" si="336"/>
        <v>Garasi mobil</v>
      </c>
      <c r="J376" s="85" t="str">
        <f ca="1" t="shared" si="2"/>
        <v>CLEANING SERVICE</v>
      </c>
      <c r="K376" s="85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4">
        <f ca="1" t="shared" si="0"/>
        <v>6</v>
      </c>
      <c r="F377" s="67" t="str">
        <f ca="1">IF(ISBLANK(A377)," ",INDIRECT(ADDRESS(1,5+MOD(ROW()-2,COUNTA('Form Responses 1'!$1:$1)-4),,TRUE,"Form Responses 1")))</f>
        <v>PERMATA HIJAU - Outdoor Area [tempat wudhu]</v>
      </c>
      <c r="G377" s="67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PERMATA HIJAU - Outdoor Area</v>
      </c>
      <c r="I377" s="85" t="str">
        <f ca="1" t="shared" si="336"/>
        <v>tempat wudhu</v>
      </c>
      <c r="J377" s="85" t="str">
        <f ca="1" t="shared" si="2"/>
        <v>CLEANING SERVICE</v>
      </c>
      <c r="K377" s="85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4">
        <f ca="1" t="shared" si="0"/>
        <v>6</v>
      </c>
      <c r="F378" s="67" t="str">
        <f ca="1">IF(ISBLANK(A378)," ",INDIRECT(ADDRESS(1,5+MOD(ROW()-2,COUNTA('Form Responses 1'!$1:$1)-4),,TRUE,"Form Responses 1")))</f>
        <v>PERMATA HIJAU - Outdoor Area [Ruang pembantu]</v>
      </c>
      <c r="G378" s="67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PERMATA HIJAU - Outdoor Area</v>
      </c>
      <c r="I378" s="85" t="str">
        <f ca="1" t="shared" si="336"/>
        <v>Ruang pembantu</v>
      </c>
      <c r="J378" s="85" t="str">
        <f ca="1" t="shared" si="2"/>
        <v>CLEANING SERVICE</v>
      </c>
      <c r="K378" s="85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4">
        <f ca="1" t="shared" si="0"/>
        <v>6</v>
      </c>
      <c r="F379" s="67" t="str">
        <f ca="1">IF(ISBLANK(A379)," ",INDIRECT(ADDRESS(1,5+MOD(ROW()-2,COUNTA('Form Responses 1'!$1:$1)-4),,TRUE,"Form Responses 1")))</f>
        <v>PERMATA HIJAU - Outdoor Area [Gudang]</v>
      </c>
      <c r="G379" s="67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PERMATA HIJAU - Outdoor Area</v>
      </c>
      <c r="I379" s="85" t="str">
        <f ca="1" t="shared" si="336"/>
        <v>Gudang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4">
        <f ca="1" t="shared" si="0"/>
        <v>6</v>
      </c>
      <c r="F380" s="67" t="str">
        <f ca="1">IF(ISBLANK(A380)," ",INDIRECT(ADDRESS(1,5+MOD(ROW()-2,COUNTA('Form Responses 1'!$1:$1)-4),,TRUE,"Form Responses 1")))</f>
        <v>PONDOK INDAH - Lantai 1 [Ruang tamu Depan]</v>
      </c>
      <c r="G380" s="67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PONDOK INDAH - Lantai 1</v>
      </c>
      <c r="I380" s="85" t="str">
        <f ca="1" t="shared" si="336"/>
        <v>Ruang tamu Depan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4">
        <f ca="1" t="shared" si="0"/>
        <v>6</v>
      </c>
      <c r="F381" s="67" t="str">
        <f ca="1">IF(ISBLANK(A381)," ",INDIRECT(ADDRESS(1,5+MOD(ROW()-2,COUNTA('Form Responses 1'!$1:$1)-4),,TRUE,"Form Responses 1")))</f>
        <v>PONDOK INDAH - Lantai 1 [Ruang tidur Utama ]</v>
      </c>
      <c r="G381" s="67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PONDOK INDAH - Lantai 1</v>
      </c>
      <c r="I381" s="85" t="str">
        <f ca="1" t="shared" si="336"/>
        <v>Ruang tidur Utama 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4">
        <f ca="1" t="shared" si="0"/>
        <v>6</v>
      </c>
      <c r="F382" s="67" t="str">
        <f ca="1">IF(ISBLANK(A382)," ",INDIRECT(ADDRESS(1,5+MOD(ROW()-2,COUNTA('Form Responses 1'!$1:$1)-4),,TRUE,"Form Responses 1")))</f>
        <v>PONDOK INDAH - Lantai 1 [Pantry]</v>
      </c>
      <c r="G382" s="67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PONDOK INDAH - Lantai 1</v>
      </c>
      <c r="I382" s="85" t="str">
        <f ca="1" t="shared" si="336"/>
        <v>Pantry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4">
        <f ca="1" t="shared" si="0"/>
        <v>6</v>
      </c>
      <c r="F383" s="67" t="str">
        <f ca="1">IF(ISBLANK(A383)," ",INDIRECT(ADDRESS(1,5+MOD(ROW()-2,COUNTA('Form Responses 1'!$1:$1)-4),,TRUE,"Form Responses 1")))</f>
        <v>PONDOK INDAH - Lantai 1 [Ruang keluarga]</v>
      </c>
      <c r="G383" s="67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PONDOK INDAH - Lantai 1</v>
      </c>
      <c r="I383" s="85" t="str">
        <f ca="1" t="shared" si="336"/>
        <v>Ruang keluarga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4">
        <f ca="1" t="shared" si="0"/>
        <v>6</v>
      </c>
      <c r="F384" s="67" t="str">
        <f ca="1">IF(ISBLANK(A384)," ",INDIRECT(ADDRESS(1,5+MOD(ROW()-2,COUNTA('Form Responses 1'!$1:$1)-4),,TRUE,"Form Responses 1")))</f>
        <v>PONDOK INDAH - Lantai 1 [Ruang tidur anak 1]</v>
      </c>
      <c r="G384" s="67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PONDOK INDAH - Lantai 1</v>
      </c>
      <c r="I384" s="85" t="str">
        <f ca="1" t="shared" si="336"/>
        <v>Ruang tidur anak 1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4">
        <f ca="1" t="shared" si="0"/>
        <v>6</v>
      </c>
      <c r="F385" s="67" t="str">
        <f ca="1">IF(ISBLANK(A385)," ",INDIRECT(ADDRESS(1,5+MOD(ROW()-2,COUNTA('Form Responses 1'!$1:$1)-4),,TRUE,"Form Responses 1")))</f>
        <v>PONDOK INDAH - Lantai 1 [Ruang tidur anak 2]</v>
      </c>
      <c r="G385" s="67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PONDOK INDAH - Lantai 1</v>
      </c>
      <c r="I385" s="85" t="str">
        <f ca="1" t="shared" si="336"/>
        <v>Ruang tidur anak 2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4">
        <f ca="1" t="shared" si="0"/>
        <v>6</v>
      </c>
      <c r="F386" s="67" t="str">
        <f ca="1">IF(ISBLANK(A386)," ",INDIRECT(ADDRESS(1,5+MOD(ROW()-2,COUNTA('Form Responses 1'!$1:$1)-4),,TRUE,"Form Responses 1")))</f>
        <v>PONDOK INDAH - Outdoor Area [Halaman depan]</v>
      </c>
      <c r="G386" s="67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PONDOK INDAH - Outdoor Area</v>
      </c>
      <c r="I386" s="85" t="str">
        <f ca="1" t="shared" si="336"/>
        <v>Halaman depan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4">
        <f ca="1" t="shared" si="0"/>
        <v>6</v>
      </c>
      <c r="F387" s="67" t="str">
        <f ca="1">IF(ISBLANK(A387)," ",INDIRECT(ADDRESS(1,5+MOD(ROW()-2,COUNTA('Form Responses 1'!$1:$1)-4),,TRUE,"Form Responses 1")))</f>
        <v>PONDOK INDAH - Outdoor Area [Halaman samping teras]</v>
      </c>
      <c r="G387" s="67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PONDOK INDAH - Outdoor Area</v>
      </c>
      <c r="I387" s="85" t="str">
        <f ca="1" t="shared" ref="I387:I450" si="401">MID(F387,FIND("[",F387)+1,LEN(F387)-FIND("[",F387)-1)</f>
        <v>Halaman samping teras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4">
        <f ca="1" t="shared" si="0"/>
        <v>6</v>
      </c>
      <c r="F388" s="67" t="str">
        <f ca="1">IF(ISBLANK(A388)," ",INDIRECT(ADDRESS(1,5+MOD(ROW()-2,COUNTA('Form Responses 1'!$1:$1)-4),,TRUE,"Form Responses 1")))</f>
        <v>PONDOK INDAH - Outdoor Area [Garasi mobil]</v>
      </c>
      <c r="G388" s="67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PONDOK INDAH - Outdoor Area</v>
      </c>
      <c r="I388" s="85" t="str">
        <f ca="1" t="shared" si="401"/>
        <v>Garasi mobil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4">
        <f ca="1" t="shared" si="0"/>
        <v>6</v>
      </c>
      <c r="F389" s="67" t="str">
        <f ca="1">IF(ISBLANK(A389)," ",INDIRECT(ADDRESS(1,5+MOD(ROW()-2,COUNTA('Form Responses 1'!$1:$1)-4),,TRUE,"Form Responses 1")))</f>
        <v>PONDOK INDAH - Outdoor Area [tempat wudhu]</v>
      </c>
      <c r="G389" s="67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PONDOK INDAH - Outdoor Area</v>
      </c>
      <c r="I389" s="85" t="str">
        <f ca="1" t="shared" si="401"/>
        <v>tempat wudhu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4">
        <f ca="1" t="shared" si="0"/>
        <v>6</v>
      </c>
      <c r="F390" s="67" t="str">
        <f ca="1">IF(ISBLANK(A390)," ",INDIRECT(ADDRESS(1,5+MOD(ROW()-2,COUNTA('Form Responses 1'!$1:$1)-4),,TRUE,"Form Responses 1")))</f>
        <v>PONDOK INDAH - Outdoor Area [Ruang pembantu]</v>
      </c>
      <c r="G390" s="67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PONDOK INDAH - Outdoor Area</v>
      </c>
      <c r="I390" s="85" t="str">
        <f ca="1" t="shared" si="401"/>
        <v>Ruang pembantu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4">
        <f ca="1" t="shared" si="0"/>
        <v>6</v>
      </c>
      <c r="F391" s="67" t="str">
        <f ca="1">IF(ISBLANK(A391)," ",INDIRECT(ADDRESS(1,5+MOD(ROW()-2,COUNTA('Form Responses 1'!$1:$1)-4),,TRUE,"Form Responses 1")))</f>
        <v>PONDOK INDAH - Outdoor Area [Gudang]</v>
      </c>
      <c r="G391" s="67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PONDOK INDAH - Outdoor Area</v>
      </c>
      <c r="I391" s="85" t="str">
        <f ca="1" t="shared" si="401"/>
        <v>Gudang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4">
        <f ca="1" t="shared" si="0"/>
        <v>6</v>
      </c>
      <c r="F392" s="67" t="str">
        <f ca="1">IF(ISBLANK(A392)," ",INDIRECT(ADDRESS(1,5+MOD(ROW()-2,COUNTA('Form Responses 1'!$1:$1)-4),,TRUE,"Form Responses 1")))</f>
        <v>Security [PERMATA HIJAU - 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Security</v>
      </c>
      <c r="I392" s="85" t="str">
        <f ca="1" t="shared" si="401"/>
        <v>PERMATA HIJAU - Security Functions</v>
      </c>
      <c r="J392" s="85" t="str">
        <f ca="1" t="shared" si="2"/>
        <v>SECURITY SERVICE</v>
      </c>
      <c r="K392" s="85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4">
        <f ca="1" t="shared" si="0"/>
        <v>6</v>
      </c>
      <c r="F393" s="67" t="str">
        <f ca="1">IF(ISBLANK(A393)," ",INDIRECT(ADDRESS(1,5+MOD(ROW()-2,COUNTA('Form Responses 1'!$1:$1)-4),,TRUE,"Form Responses 1")))</f>
        <v>Security [ PONDOK INDAH - Security Functions]</v>
      </c>
      <c r="G393" s="67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Security</v>
      </c>
      <c r="I393" s="85" t="str">
        <f ca="1" t="shared" si="401"/>
        <v> PONDOK INDAH - Security Functions</v>
      </c>
      <c r="J393" s="85" t="str">
        <f ca="1" t="shared" si="2"/>
        <v>SECURITY SERVICE</v>
      </c>
      <c r="K393" s="85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4">
        <f ca="1" t="shared" si="0"/>
        <v>6</v>
      </c>
      <c r="F394" s="67" t="str">
        <f ca="1">IF(ISBLANK(A394)," ",INDIRECT(ADDRESS(1,5+MOD(ROW()-2,COUNTA('Form Responses 1'!$1:$1)-4),,TRUE,"Form Responses 1")))</f>
        <v>PERMATA HIJAU - Lantai 1 [Ruang tamu Depan]</v>
      </c>
      <c r="G394" s="67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PERMATA HIJAU - Lantai 1</v>
      </c>
      <c r="I394" s="85" t="str">
        <f ca="1" t="shared" si="401"/>
        <v>Ruang tamu Depan</v>
      </c>
      <c r="J394" s="85" t="str">
        <f ca="1" t="shared" si="2"/>
        <v>CLEANING SERVICE</v>
      </c>
      <c r="K394" s="85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4">
        <f ca="1" t="shared" si="0"/>
        <v>6</v>
      </c>
      <c r="F395" s="67" t="str">
        <f ca="1">IF(ISBLANK(A395)," ",INDIRECT(ADDRESS(1,5+MOD(ROW()-2,COUNTA('Form Responses 1'!$1:$1)-4),,TRUE,"Form Responses 1")))</f>
        <v>PERMATA HIJAU - Lantai 1 [Ruang tidur Utama ]</v>
      </c>
      <c r="G395" s="67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PERMATA HIJAU - Lantai 1</v>
      </c>
      <c r="I395" s="85" t="str">
        <f ca="1" t="shared" si="401"/>
        <v>Ruang tidur Utama </v>
      </c>
      <c r="J395" s="85" t="str">
        <f ca="1" t="shared" si="2"/>
        <v>CLEANING SERVICE</v>
      </c>
      <c r="K395" s="85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4">
        <f ca="1" t="shared" si="0"/>
        <v>6</v>
      </c>
      <c r="F396" s="67" t="str">
        <f ca="1">IF(ISBLANK(A396)," ",INDIRECT(ADDRESS(1,5+MOD(ROW()-2,COUNTA('Form Responses 1'!$1:$1)-4),,TRUE,"Form Responses 1")))</f>
        <v>PERMATA HIJAU - Lantai 1 [Pantry]</v>
      </c>
      <c r="G396" s="67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PERMATA HIJAU - Lantai 1</v>
      </c>
      <c r="I396" s="85" t="str">
        <f ca="1" t="shared" si="401"/>
        <v>Pantry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4">
        <f ca="1" t="shared" si="0"/>
        <v>6</v>
      </c>
      <c r="F397" s="67" t="str">
        <f ca="1">IF(ISBLANK(A397)," ",INDIRECT(ADDRESS(1,5+MOD(ROW()-2,COUNTA('Form Responses 1'!$1:$1)-4),,TRUE,"Form Responses 1")))</f>
        <v>PERMATA HIJAU - Lantai 1 [Ruang keluarga]</v>
      </c>
      <c r="G397" s="67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PERMATA HIJAU - Lantai 1</v>
      </c>
      <c r="I397" s="85" t="str">
        <f ca="1" t="shared" si="401"/>
        <v>Ruang keluarga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4">
        <f ca="1" t="shared" si="0"/>
        <v>6</v>
      </c>
      <c r="F398" s="67" t="str">
        <f ca="1">IF(ISBLANK(A398)," ",INDIRECT(ADDRESS(1,5+MOD(ROW()-2,COUNTA('Form Responses 1'!$1:$1)-4),,TRUE,"Form Responses 1")))</f>
        <v>PERMATA HIJAU - Lantai 1 [Ruang tidur anak 1]</v>
      </c>
      <c r="G398" s="67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PERMATA HIJAU - Lantai 1</v>
      </c>
      <c r="I398" s="85" t="str">
        <f ca="1" t="shared" si="401"/>
        <v>Ruang tidur anak 1</v>
      </c>
      <c r="J398" s="85" t="str">
        <f ca="1" t="shared" si="2"/>
        <v>CLEANING SERVICE</v>
      </c>
      <c r="K398" s="85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4">
        <f ca="1" t="shared" si="0"/>
        <v>6</v>
      </c>
      <c r="F399" s="67" t="str">
        <f ca="1">IF(ISBLANK(A399)," ",INDIRECT(ADDRESS(1,5+MOD(ROW()-2,COUNTA('Form Responses 1'!$1:$1)-4),,TRUE,"Form Responses 1")))</f>
        <v>PERMATA HIJAU - Lantai 1 [Ruang tidur anak 2]</v>
      </c>
      <c r="G399" s="67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PERMATA HIJAU - Lantai 1</v>
      </c>
      <c r="I399" s="85" t="str">
        <f ca="1" t="shared" si="401"/>
        <v>Ruang tidur anak 2</v>
      </c>
      <c r="J399" s="85" t="str">
        <f ca="1" t="shared" si="2"/>
        <v>CLEANING SERVICE</v>
      </c>
      <c r="K399" s="85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4">
        <f ca="1" t="shared" si="0"/>
        <v>6</v>
      </c>
      <c r="F400" s="67" t="str">
        <f ca="1">IF(ISBLANK(A400)," ",INDIRECT(ADDRESS(1,5+MOD(ROW()-2,COUNTA('Form Responses 1'!$1:$1)-4),,TRUE,"Form Responses 1")))</f>
        <v>PERMATA HIJAU - Outdoor Area [Halaman depan]</v>
      </c>
      <c r="G400" s="67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PERMATA HIJAU - Outdoor Area</v>
      </c>
      <c r="I400" s="85" t="str">
        <f ca="1" t="shared" si="401"/>
        <v>Halaman depan</v>
      </c>
      <c r="J400" s="85" t="str">
        <f ca="1" t="shared" si="2"/>
        <v>CLEANING SERVICE</v>
      </c>
      <c r="K400" s="85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4">
        <f ca="1" t="shared" si="0"/>
        <v>6</v>
      </c>
      <c r="F401" s="67" t="str">
        <f ca="1">IF(ISBLANK(A401)," ",INDIRECT(ADDRESS(1,5+MOD(ROW()-2,COUNTA('Form Responses 1'!$1:$1)-4),,TRUE,"Form Responses 1")))</f>
        <v>PERMATA HIJAU - Outdoor Area [Halaman samping teras]</v>
      </c>
      <c r="G401" s="67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PERMATA HIJAU - Outdoor Area</v>
      </c>
      <c r="I401" s="85" t="str">
        <f ca="1" t="shared" si="401"/>
        <v>Halaman samping teras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4">
        <f ca="1" t="shared" si="0"/>
        <v>6</v>
      </c>
      <c r="F402" s="67" t="str">
        <f ca="1">IF(ISBLANK(A402)," ",INDIRECT(ADDRESS(1,5+MOD(ROW()-2,COUNTA('Form Responses 1'!$1:$1)-4),,TRUE,"Form Responses 1")))</f>
        <v>PERMATA HIJAU - Outdoor Area [Garasi mobil]</v>
      </c>
      <c r="G402" s="67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PERMATA HIJAU - Outdoor Area</v>
      </c>
      <c r="I402" s="85" t="str">
        <f ca="1" t="shared" si="401"/>
        <v>Garasi mobil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4">
        <f ca="1" t="shared" si="0"/>
        <v>6</v>
      </c>
      <c r="F403" s="67" t="str">
        <f ca="1">IF(ISBLANK(A403)," ",INDIRECT(ADDRESS(1,5+MOD(ROW()-2,COUNTA('Form Responses 1'!$1:$1)-4),,TRUE,"Form Responses 1")))</f>
        <v>PERMATA HIJAU - Outdoor Area [tempat wudhu]</v>
      </c>
      <c r="G403" s="67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PERMATA HIJAU - Outdoor Area</v>
      </c>
      <c r="I403" s="85" t="str">
        <f ca="1" t="shared" si="401"/>
        <v>tempat wudhu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4">
        <f ca="1" t="shared" si="0"/>
        <v>6</v>
      </c>
      <c r="F404" s="67" t="str">
        <f ca="1">IF(ISBLANK(A404)," ",INDIRECT(ADDRESS(1,5+MOD(ROW()-2,COUNTA('Form Responses 1'!$1:$1)-4),,TRUE,"Form Responses 1")))</f>
        <v>PERMATA HIJAU - Outdoor Area [Ruang pembantu]</v>
      </c>
      <c r="G404" s="67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PERMATA HIJAU - Outdoor Area</v>
      </c>
      <c r="I404" s="85" t="str">
        <f ca="1" t="shared" si="401"/>
        <v>Ruang pembantu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4">
        <f ca="1" t="shared" si="0"/>
        <v>6</v>
      </c>
      <c r="F405" s="67" t="str">
        <f ca="1">IF(ISBLANK(A405)," ",INDIRECT(ADDRESS(1,5+MOD(ROW()-2,COUNTA('Form Responses 1'!$1:$1)-4),,TRUE,"Form Responses 1")))</f>
        <v>PERMATA HIJAU - Outdoor Area [Gudang]</v>
      </c>
      <c r="G405" s="67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PERMATA HIJAU - Outdoor Area</v>
      </c>
      <c r="I405" s="85" t="str">
        <f ca="1" t="shared" si="401"/>
        <v>Gudang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4">
        <f ca="1" t="shared" si="0"/>
        <v>6</v>
      </c>
      <c r="F406" s="67" t="str">
        <f ca="1">IF(ISBLANK(A406)," ",INDIRECT(ADDRESS(1,5+MOD(ROW()-2,COUNTA('Form Responses 1'!$1:$1)-4),,TRUE,"Form Responses 1")))</f>
        <v>PONDOK INDAH - Lantai 1 [Ruang tamu Depan]</v>
      </c>
      <c r="G406" s="67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PONDOK INDAH - Lantai 1</v>
      </c>
      <c r="I406" s="85" t="str">
        <f ca="1" t="shared" si="401"/>
        <v>Ruang tamu Depan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4">
        <f ca="1" t="shared" si="0"/>
        <v>6</v>
      </c>
      <c r="F407" s="67" t="str">
        <f ca="1">IF(ISBLANK(A407)," ",INDIRECT(ADDRESS(1,5+MOD(ROW()-2,COUNTA('Form Responses 1'!$1:$1)-4),,TRUE,"Form Responses 1")))</f>
        <v>PONDOK INDAH - Lantai 1 [Ruang tidur Utama ]</v>
      </c>
      <c r="G407" s="67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PONDOK INDAH - Lantai 1</v>
      </c>
      <c r="I407" s="85" t="str">
        <f ca="1" t="shared" si="401"/>
        <v>Ruang tidur Utama 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4">
        <f ca="1" t="shared" si="0"/>
        <v>6</v>
      </c>
      <c r="F408" s="67" t="str">
        <f ca="1">IF(ISBLANK(A408)," ",INDIRECT(ADDRESS(1,5+MOD(ROW()-2,COUNTA('Form Responses 1'!$1:$1)-4),,TRUE,"Form Responses 1")))</f>
        <v>PONDOK INDAH - Lantai 1 [Pantry]</v>
      </c>
      <c r="G408" s="67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PONDOK INDAH - Lantai 1</v>
      </c>
      <c r="I408" s="85" t="str">
        <f ca="1" t="shared" si="401"/>
        <v>Pantry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4">
        <f ca="1" t="shared" si="0"/>
        <v>6</v>
      </c>
      <c r="F409" s="67" t="str">
        <f ca="1">IF(ISBLANK(A409)," ",INDIRECT(ADDRESS(1,5+MOD(ROW()-2,COUNTA('Form Responses 1'!$1:$1)-4),,TRUE,"Form Responses 1")))</f>
        <v>PONDOK INDAH - Lantai 1 [Ruang keluarga]</v>
      </c>
      <c r="G409" s="67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PONDOK INDAH - Lantai 1</v>
      </c>
      <c r="I409" s="85" t="str">
        <f ca="1" t="shared" si="401"/>
        <v>Ruang keluarga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4">
        <f ca="1" t="shared" si="0"/>
        <v>6</v>
      </c>
      <c r="F410" s="67" t="str">
        <f ca="1">IF(ISBLANK(A410)," ",INDIRECT(ADDRESS(1,5+MOD(ROW()-2,COUNTA('Form Responses 1'!$1:$1)-4),,TRUE,"Form Responses 1")))</f>
        <v>PONDOK INDAH - Lantai 1 [Ruang tidur anak 1]</v>
      </c>
      <c r="G410" s="67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PONDOK INDAH - Lantai 1</v>
      </c>
      <c r="I410" s="85" t="str">
        <f ca="1" t="shared" si="401"/>
        <v>Ruang tidur anak 1</v>
      </c>
      <c r="J410" s="85" t="str">
        <f ca="1" t="shared" si="2"/>
        <v>CLEANING SERVICE</v>
      </c>
      <c r="K410" s="85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4">
        <f ca="1" t="shared" si="0"/>
        <v>6</v>
      </c>
      <c r="F411" s="67" t="str">
        <f ca="1">IF(ISBLANK(A411)," ",INDIRECT(ADDRESS(1,5+MOD(ROW()-2,COUNTA('Form Responses 1'!$1:$1)-4),,TRUE,"Form Responses 1")))</f>
        <v>PONDOK INDAH - Lantai 1 [Ruang tidur anak 2]</v>
      </c>
      <c r="G411" s="67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PONDOK INDAH - Lantai 1</v>
      </c>
      <c r="I411" s="85" t="str">
        <f ca="1" t="shared" si="401"/>
        <v>Ruang tidur anak 2</v>
      </c>
      <c r="J411" s="85" t="str">
        <f ca="1" t="shared" si="2"/>
        <v>CLEANING SERVICE</v>
      </c>
      <c r="K411" s="85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4">
        <f ca="1" t="shared" si="0"/>
        <v>6</v>
      </c>
      <c r="F412" s="67" t="str">
        <f ca="1">IF(ISBLANK(A412)," ",INDIRECT(ADDRESS(1,5+MOD(ROW()-2,COUNTA('Form Responses 1'!$1:$1)-4),,TRUE,"Form Responses 1")))</f>
        <v>PONDOK INDAH - Outdoor Area [Halaman depan]</v>
      </c>
      <c r="G412" s="67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PONDOK INDAH - Outdoor Area</v>
      </c>
      <c r="I412" s="85" t="str">
        <f ca="1" t="shared" si="401"/>
        <v>Halaman depan</v>
      </c>
      <c r="J412" s="85" t="str">
        <f ca="1" t="shared" si="2"/>
        <v>CLEANING SERVICE</v>
      </c>
      <c r="K412" s="85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4">
        <f ca="1" t="shared" si="0"/>
        <v>6</v>
      </c>
      <c r="F413" s="67" t="str">
        <f ca="1">IF(ISBLANK(A413)," ",INDIRECT(ADDRESS(1,5+MOD(ROW()-2,COUNTA('Form Responses 1'!$1:$1)-4),,TRUE,"Form Responses 1")))</f>
        <v>PONDOK INDAH - Outdoor Area [Halaman samping teras]</v>
      </c>
      <c r="G413" s="67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PONDOK INDAH - Outdoor Area</v>
      </c>
      <c r="I413" s="85" t="str">
        <f ca="1" t="shared" si="401"/>
        <v>Halaman samping teras</v>
      </c>
      <c r="J413" s="85" t="str">
        <f ca="1" t="shared" si="2"/>
        <v>CLEANING SERVICE</v>
      </c>
      <c r="K413" s="85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4">
        <f ca="1" t="shared" si="0"/>
        <v>6</v>
      </c>
      <c r="F414" s="67" t="str">
        <f ca="1">IF(ISBLANK(A414)," ",INDIRECT(ADDRESS(1,5+MOD(ROW()-2,COUNTA('Form Responses 1'!$1:$1)-4),,TRUE,"Form Responses 1")))</f>
        <v>PONDOK INDAH - Outdoor Area [Garasi mobil]</v>
      </c>
      <c r="G414" s="67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PONDOK INDAH - Outdoor Area</v>
      </c>
      <c r="I414" s="85" t="str">
        <f ca="1" t="shared" si="401"/>
        <v>Garasi mobil</v>
      </c>
      <c r="J414" s="85" t="str">
        <f ca="1" t="shared" si="2"/>
        <v>CLEANING SERVICE</v>
      </c>
      <c r="K414" s="85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4">
        <f ca="1" t="shared" si="0"/>
        <v>6</v>
      </c>
      <c r="F415" s="67" t="str">
        <f ca="1">IF(ISBLANK(A415)," ",INDIRECT(ADDRESS(1,5+MOD(ROW()-2,COUNTA('Form Responses 1'!$1:$1)-4),,TRUE,"Form Responses 1")))</f>
        <v>PONDOK INDAH - Outdoor Area [tempat wudhu]</v>
      </c>
      <c r="G415" s="67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PONDOK INDAH - Outdoor Area</v>
      </c>
      <c r="I415" s="85" t="str">
        <f ca="1" t="shared" si="401"/>
        <v>tempat wudhu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4">
        <f ca="1" t="shared" si="0"/>
        <v>6</v>
      </c>
      <c r="F416" s="67" t="str">
        <f ca="1">IF(ISBLANK(A416)," ",INDIRECT(ADDRESS(1,5+MOD(ROW()-2,COUNTA('Form Responses 1'!$1:$1)-4),,TRUE,"Form Responses 1")))</f>
        <v>PONDOK INDAH - Outdoor Area [Ruang pembantu]</v>
      </c>
      <c r="G416" s="67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PONDOK INDAH - Outdoor Area</v>
      </c>
      <c r="I416" s="85" t="str">
        <f ca="1" t="shared" si="401"/>
        <v>Ruang pembantu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4">
        <f ca="1" t="shared" si="0"/>
        <v>6</v>
      </c>
      <c r="F417" s="67" t="str">
        <f ca="1">IF(ISBLANK(A417)," ",INDIRECT(ADDRESS(1,5+MOD(ROW()-2,COUNTA('Form Responses 1'!$1:$1)-4),,TRUE,"Form Responses 1")))</f>
        <v>PONDOK INDAH - Outdoor Area [Gudang]</v>
      </c>
      <c r="G417" s="67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PONDOK INDAH - Outdoor Area</v>
      </c>
      <c r="I417" s="85" t="str">
        <f ca="1" t="shared" si="401"/>
        <v>Gudang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4">
        <f ca="1" t="shared" si="0"/>
        <v>6</v>
      </c>
      <c r="F418" s="67" t="str">
        <f ca="1">IF(ISBLANK(A418)," ",INDIRECT(ADDRESS(1,5+MOD(ROW()-2,COUNTA('Form Responses 1'!$1:$1)-4),,TRUE,"Form Responses 1")))</f>
        <v>Security [PERMATA HIJAU - Security Functions]</v>
      </c>
      <c r="G418" s="67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Security</v>
      </c>
      <c r="I418" s="85" t="str">
        <f ca="1" t="shared" si="401"/>
        <v>PERMATA HIJAU - Security Functions</v>
      </c>
      <c r="J418" s="85" t="str">
        <f ca="1" t="shared" si="2"/>
        <v>SECURITY SERVICE</v>
      </c>
      <c r="K418" s="85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4">
        <f ca="1" t="shared" si="0"/>
        <v>6</v>
      </c>
      <c r="F419" s="67" t="str">
        <f ca="1">IF(ISBLANK(A419)," ",INDIRECT(ADDRESS(1,5+MOD(ROW()-2,COUNTA('Form Responses 1'!$1:$1)-4),,TRUE,"Form Responses 1")))</f>
        <v>Security [ PONDOK INDAH - Security Functions]</v>
      </c>
      <c r="G419" s="67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Security</v>
      </c>
      <c r="I419" s="85" t="str">
        <f ca="1" t="shared" si="401"/>
        <v> PONDOK INDAH - Security Functions</v>
      </c>
      <c r="J419" s="85" t="str">
        <f ca="1" t="shared" si="2"/>
        <v>SECURITY SERVICE</v>
      </c>
      <c r="K419" s="85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4">
        <f ca="1" t="shared" si="0"/>
        <v>6</v>
      </c>
      <c r="F420" s="67" t="str">
        <f ca="1">IF(ISBLANK(A420)," ",INDIRECT(ADDRESS(1,5+MOD(ROW()-2,COUNTA('Form Responses 1'!$1:$1)-4),,TRUE,"Form Responses 1")))</f>
        <v>PERMATA HIJAU - Lantai 1 [Ruang tamu Depan]</v>
      </c>
      <c r="G420" s="67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PERMATA HIJAU - Lantai 1</v>
      </c>
      <c r="I420" s="85" t="str">
        <f ca="1" t="shared" si="401"/>
        <v>Ruang tamu Depan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4">
        <f ca="1" t="shared" si="0"/>
        <v>6</v>
      </c>
      <c r="F421" s="67" t="str">
        <f ca="1">IF(ISBLANK(A421)," ",INDIRECT(ADDRESS(1,5+MOD(ROW()-2,COUNTA('Form Responses 1'!$1:$1)-4),,TRUE,"Form Responses 1")))</f>
        <v>PERMATA HIJAU - Lantai 1 [Ruang tidur Utama ]</v>
      </c>
      <c r="G421" s="67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PERMATA HIJAU - Lantai 1</v>
      </c>
      <c r="I421" s="85" t="str">
        <f ca="1" t="shared" si="401"/>
        <v>Ruang tidur Utama 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4">
        <f ca="1" t="shared" si="0"/>
        <v>6</v>
      </c>
      <c r="F422" s="67" t="str">
        <f ca="1">IF(ISBLANK(A422)," ",INDIRECT(ADDRESS(1,5+MOD(ROW()-2,COUNTA('Form Responses 1'!$1:$1)-4),,TRUE,"Form Responses 1")))</f>
        <v>PERMATA HIJAU - Lantai 1 [Pantry]</v>
      </c>
      <c r="G422" s="67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PERMATA HIJAU - Lantai 1</v>
      </c>
      <c r="I422" s="85" t="str">
        <f ca="1" t="shared" si="401"/>
        <v>Pantry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4">
        <f ca="1" t="shared" si="0"/>
        <v>6</v>
      </c>
      <c r="F423" s="67" t="str">
        <f ca="1">IF(ISBLANK(A423)," ",INDIRECT(ADDRESS(1,5+MOD(ROW()-2,COUNTA('Form Responses 1'!$1:$1)-4),,TRUE,"Form Responses 1")))</f>
        <v>PERMATA HIJAU - Lantai 1 [Ruang keluarga]</v>
      </c>
      <c r="G423" s="67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PERMATA HIJAU - Lantai 1</v>
      </c>
      <c r="I423" s="85" t="str">
        <f ca="1" t="shared" si="401"/>
        <v>Ruang keluarga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4">
        <f ca="1" t="shared" si="0"/>
        <v>6</v>
      </c>
      <c r="F424" s="67" t="str">
        <f ca="1">IF(ISBLANK(A424)," ",INDIRECT(ADDRESS(1,5+MOD(ROW()-2,COUNTA('Form Responses 1'!$1:$1)-4),,TRUE,"Form Responses 1")))</f>
        <v>PERMATA HIJAU - Lantai 1 [Ruang tidur anak 1]</v>
      </c>
      <c r="G424" s="67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PERMATA HIJAU - Lantai 1</v>
      </c>
      <c r="I424" s="85" t="str">
        <f ca="1" t="shared" si="401"/>
        <v>Ruang tidur anak 1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4">
        <f ca="1" t="shared" si="0"/>
        <v>6</v>
      </c>
      <c r="F425" s="67" t="str">
        <f ca="1">IF(ISBLANK(A425)," ",INDIRECT(ADDRESS(1,5+MOD(ROW()-2,COUNTA('Form Responses 1'!$1:$1)-4),,TRUE,"Form Responses 1")))</f>
        <v>PERMATA HIJAU - Lantai 1 [Ruang tidur anak 2]</v>
      </c>
      <c r="G425" s="67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PERMATA HIJAU - Lantai 1</v>
      </c>
      <c r="I425" s="85" t="str">
        <f ca="1" t="shared" si="401"/>
        <v>Ruang tidur anak 2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4">
        <f ca="1" t="shared" si="0"/>
        <v>6</v>
      </c>
      <c r="F426" s="67" t="str">
        <f ca="1">IF(ISBLANK(A426)," ",INDIRECT(ADDRESS(1,5+MOD(ROW()-2,COUNTA('Form Responses 1'!$1:$1)-4),,TRUE,"Form Responses 1")))</f>
        <v>PERMATA HIJAU - Outdoor Area [Halaman depan]</v>
      </c>
      <c r="G426" s="67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PERMATA HIJAU - Outdoor Area</v>
      </c>
      <c r="I426" s="85" t="str">
        <f ca="1" t="shared" si="401"/>
        <v>Halaman depan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4">
        <f ca="1" t="shared" si="0"/>
        <v>6</v>
      </c>
      <c r="F427" s="67" t="str">
        <f ca="1">IF(ISBLANK(A427)," ",INDIRECT(ADDRESS(1,5+MOD(ROW()-2,COUNTA('Form Responses 1'!$1:$1)-4),,TRUE,"Form Responses 1")))</f>
        <v>PERMATA HIJAU - Outdoor Area [Halaman samping teras]</v>
      </c>
      <c r="G427" s="67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PERMATA HIJAU - Outdoor Area</v>
      </c>
      <c r="I427" s="85" t="str">
        <f ca="1" t="shared" si="401"/>
        <v>Halaman samping teras</v>
      </c>
      <c r="J427" s="85" t="str">
        <f ca="1" t="shared" si="2"/>
        <v>CLEANING SERVICE</v>
      </c>
      <c r="K427" s="85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4">
        <f ca="1" t="shared" si="0"/>
        <v>6</v>
      </c>
      <c r="F428" s="67" t="str">
        <f ca="1">IF(ISBLANK(A428)," ",INDIRECT(ADDRESS(1,5+MOD(ROW()-2,COUNTA('Form Responses 1'!$1:$1)-4),,TRUE,"Form Responses 1")))</f>
        <v>PERMATA HIJAU - Outdoor Area [Garasi mobil]</v>
      </c>
      <c r="G428" s="67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PERMATA HIJAU - Outdoor Area</v>
      </c>
      <c r="I428" s="85" t="str">
        <f ca="1" t="shared" si="401"/>
        <v>Garasi mobil</v>
      </c>
      <c r="J428" s="85" t="str">
        <f ca="1" t="shared" si="2"/>
        <v>CLEANING SERVICE</v>
      </c>
      <c r="K428" s="85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4">
        <f ca="1" t="shared" si="0"/>
        <v>6</v>
      </c>
      <c r="F429" s="67" t="str">
        <f ca="1">IF(ISBLANK(A429)," ",INDIRECT(ADDRESS(1,5+MOD(ROW()-2,COUNTA('Form Responses 1'!$1:$1)-4),,TRUE,"Form Responses 1")))</f>
        <v>PERMATA HIJAU - Outdoor Area [tempat wudhu]</v>
      </c>
      <c r="G429" s="67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PERMATA HIJAU - Outdoor Area</v>
      </c>
      <c r="I429" s="85" t="str">
        <f ca="1" t="shared" si="401"/>
        <v>tempat wudhu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4">
        <f ca="1" t="shared" si="0"/>
        <v>6</v>
      </c>
      <c r="F430" s="67" t="str">
        <f ca="1">IF(ISBLANK(A430)," ",INDIRECT(ADDRESS(1,5+MOD(ROW()-2,COUNTA('Form Responses 1'!$1:$1)-4),,TRUE,"Form Responses 1")))</f>
        <v>PERMATA HIJAU - Outdoor Area [Ruang pembantu]</v>
      </c>
      <c r="G430" s="67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PERMATA HIJAU - Outdoor Area</v>
      </c>
      <c r="I430" s="85" t="str">
        <f ca="1" t="shared" si="401"/>
        <v>Ruang pembantu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4">
        <f ca="1" t="shared" si="0"/>
        <v>6</v>
      </c>
      <c r="F431" s="67" t="str">
        <f ca="1">IF(ISBLANK(A431)," ",INDIRECT(ADDRESS(1,5+MOD(ROW()-2,COUNTA('Form Responses 1'!$1:$1)-4),,TRUE,"Form Responses 1")))</f>
        <v>PERMATA HIJAU - Outdoor Area [Gudang]</v>
      </c>
      <c r="G431" s="67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PERMATA HIJAU - Outdoor Area</v>
      </c>
      <c r="I431" s="85" t="str">
        <f ca="1" t="shared" si="401"/>
        <v>Gudang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4">
        <f ca="1" t="shared" si="0"/>
        <v>6</v>
      </c>
      <c r="F432" s="67" t="str">
        <f ca="1">IF(ISBLANK(A432)," ",INDIRECT(ADDRESS(1,5+MOD(ROW()-2,COUNTA('Form Responses 1'!$1:$1)-4),,TRUE,"Form Responses 1")))</f>
        <v>PONDOK INDAH - Lantai 1 [Ruang tamu Depan]</v>
      </c>
      <c r="G432" s="67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PONDOK INDAH - Lantai 1</v>
      </c>
      <c r="I432" s="85" t="str">
        <f ca="1" t="shared" si="401"/>
        <v>Ruang tamu Depan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4">
        <f ca="1" t="shared" si="0"/>
        <v>6</v>
      </c>
      <c r="F433" s="67" t="str">
        <f ca="1">IF(ISBLANK(A433)," ",INDIRECT(ADDRESS(1,5+MOD(ROW()-2,COUNTA('Form Responses 1'!$1:$1)-4),,TRUE,"Form Responses 1")))</f>
        <v>PONDOK INDAH - Lantai 1 [Ruang tidur Utama ]</v>
      </c>
      <c r="G433" s="67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PONDOK INDAH - Lantai 1</v>
      </c>
      <c r="I433" s="85" t="str">
        <f ca="1" t="shared" si="401"/>
        <v>Ruang tidur Utama 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4">
        <f ca="1" t="shared" si="0"/>
        <v>6</v>
      </c>
      <c r="F434" s="67" t="str">
        <f ca="1">IF(ISBLANK(A434)," ",INDIRECT(ADDRESS(1,5+MOD(ROW()-2,COUNTA('Form Responses 1'!$1:$1)-4),,TRUE,"Form Responses 1")))</f>
        <v>PONDOK INDAH - Lantai 1 [Pantry]</v>
      </c>
      <c r="G434" s="67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PONDOK INDAH - Lantai 1</v>
      </c>
      <c r="I434" s="85" t="str">
        <f ca="1" t="shared" si="401"/>
        <v>Pantry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4">
        <f ca="1" t="shared" si="0"/>
        <v>6</v>
      </c>
      <c r="F435" s="67" t="str">
        <f ca="1">IF(ISBLANK(A435)," ",INDIRECT(ADDRESS(1,5+MOD(ROW()-2,COUNTA('Form Responses 1'!$1:$1)-4),,TRUE,"Form Responses 1")))</f>
        <v>PONDOK INDAH - Lantai 1 [Ruang keluarga]</v>
      </c>
      <c r="G435" s="67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PONDOK INDAH - Lantai 1</v>
      </c>
      <c r="I435" s="85" t="str">
        <f ca="1" t="shared" si="401"/>
        <v>Ruang keluarga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4">
        <f ca="1" t="shared" si="0"/>
        <v>6</v>
      </c>
      <c r="F436" s="67" t="str">
        <f ca="1">IF(ISBLANK(A436)," ",INDIRECT(ADDRESS(1,5+MOD(ROW()-2,COUNTA('Form Responses 1'!$1:$1)-4),,TRUE,"Form Responses 1")))</f>
        <v>PONDOK INDAH - Lantai 1 [Ruang tidur anak 1]</v>
      </c>
      <c r="G436" s="67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PONDOK INDAH - Lantai 1</v>
      </c>
      <c r="I436" s="85" t="str">
        <f ca="1" t="shared" si="401"/>
        <v>Ruang tidur anak 1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4">
        <f ca="1" t="shared" si="0"/>
        <v>6</v>
      </c>
      <c r="F437" s="67" t="str">
        <f ca="1">IF(ISBLANK(A437)," ",INDIRECT(ADDRESS(1,5+MOD(ROW()-2,COUNTA('Form Responses 1'!$1:$1)-4),,TRUE,"Form Responses 1")))</f>
        <v>PONDOK INDAH - Lantai 1 [Ruang tidur anak 2]</v>
      </c>
      <c r="G437" s="67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PONDOK INDAH - Lantai 1</v>
      </c>
      <c r="I437" s="85" t="str">
        <f ca="1" t="shared" si="401"/>
        <v>Ruang tidur anak 2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4">
        <f ca="1" t="shared" si="0"/>
        <v>6</v>
      </c>
      <c r="F438" s="67" t="str">
        <f ca="1">IF(ISBLANK(A438)," ",INDIRECT(ADDRESS(1,5+MOD(ROW()-2,COUNTA('Form Responses 1'!$1:$1)-4),,TRUE,"Form Responses 1")))</f>
        <v>PONDOK INDAH - Outdoor Area [Halaman depan]</v>
      </c>
      <c r="G438" s="67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PONDOK INDAH - Outdoor Area</v>
      </c>
      <c r="I438" s="85" t="str">
        <f ca="1" t="shared" si="401"/>
        <v>Halaman depan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4">
        <f ca="1" t="shared" si="0"/>
        <v>6</v>
      </c>
      <c r="F439" s="67" t="str">
        <f ca="1">IF(ISBLANK(A439)," ",INDIRECT(ADDRESS(1,5+MOD(ROW()-2,COUNTA('Form Responses 1'!$1:$1)-4),,TRUE,"Form Responses 1")))</f>
        <v>PONDOK INDAH - Outdoor Area [Halaman samping teras]</v>
      </c>
      <c r="G439" s="67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PONDOK INDAH - Outdoor Area</v>
      </c>
      <c r="I439" s="85" t="str">
        <f ca="1" t="shared" si="401"/>
        <v>Halaman samping teras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4">
        <f ca="1" t="shared" si="0"/>
        <v>6</v>
      </c>
      <c r="F440" s="67" t="str">
        <f ca="1">IF(ISBLANK(A440)," ",INDIRECT(ADDRESS(1,5+MOD(ROW()-2,COUNTA('Form Responses 1'!$1:$1)-4),,TRUE,"Form Responses 1")))</f>
        <v>PONDOK INDAH - Outdoor Area [Garasi mobil]</v>
      </c>
      <c r="G440" s="67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PONDOK INDAH - Outdoor Area</v>
      </c>
      <c r="I440" s="85" t="str">
        <f ca="1" t="shared" si="401"/>
        <v>Garasi mobil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4">
        <f ca="1" t="shared" si="0"/>
        <v>6</v>
      </c>
      <c r="F441" s="67" t="str">
        <f ca="1">IF(ISBLANK(A441)," ",INDIRECT(ADDRESS(1,5+MOD(ROW()-2,COUNTA('Form Responses 1'!$1:$1)-4),,TRUE,"Form Responses 1")))</f>
        <v>PONDOK INDAH - Outdoor Area [tempat wudhu]</v>
      </c>
      <c r="G441" s="67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PONDOK INDAH - Outdoor Area</v>
      </c>
      <c r="I441" s="85" t="str">
        <f ca="1" t="shared" si="401"/>
        <v>tempat wudhu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4">
        <f ca="1" t="shared" si="0"/>
        <v>6</v>
      </c>
      <c r="F442" s="67" t="str">
        <f ca="1">IF(ISBLANK(A442)," ",INDIRECT(ADDRESS(1,5+MOD(ROW()-2,COUNTA('Form Responses 1'!$1:$1)-4),,TRUE,"Form Responses 1")))</f>
        <v>PONDOK INDAH - Outdoor Area [Ruang pembantu]</v>
      </c>
      <c r="G442" s="67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PONDOK INDAH - Outdoor Area</v>
      </c>
      <c r="I442" s="85" t="str">
        <f ca="1" t="shared" si="401"/>
        <v>Ruang pembantu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4">
        <f ca="1" t="shared" si="0"/>
        <v>6</v>
      </c>
      <c r="F443" s="67" t="str">
        <f ca="1">IF(ISBLANK(A443)," ",INDIRECT(ADDRESS(1,5+MOD(ROW()-2,COUNTA('Form Responses 1'!$1:$1)-4),,TRUE,"Form Responses 1")))</f>
        <v>PONDOK INDAH - Outdoor Area [Gudang]</v>
      </c>
      <c r="G443" s="67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PONDOK INDAH - Outdoor Area</v>
      </c>
      <c r="I443" s="85" t="str">
        <f ca="1" t="shared" si="401"/>
        <v>Gudang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4">
        <f ca="1" t="shared" si="0"/>
        <v>6</v>
      </c>
      <c r="F444" s="67" t="str">
        <f ca="1">IF(ISBLANK(A444)," ",INDIRECT(ADDRESS(1,5+MOD(ROW()-2,COUNTA('Form Responses 1'!$1:$1)-4),,TRUE,"Form Responses 1")))</f>
        <v>Security [PERMATA HIJAU - Security Functions]</v>
      </c>
      <c r="G444" s="67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Security</v>
      </c>
      <c r="I444" s="85" t="str">
        <f ca="1" t="shared" si="401"/>
        <v>PERMATA HIJAU - Security Functions</v>
      </c>
      <c r="J444" s="85" t="str">
        <f ca="1" t="shared" si="2"/>
        <v>SECURITY SERVICE</v>
      </c>
      <c r="K444" s="85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4">
        <f ca="1" t="shared" si="0"/>
        <v>6</v>
      </c>
      <c r="F445" s="67" t="str">
        <f ca="1">IF(ISBLANK(A445)," ",INDIRECT(ADDRESS(1,5+MOD(ROW()-2,COUNTA('Form Responses 1'!$1:$1)-4),,TRUE,"Form Responses 1")))</f>
        <v>Security [ PONDOK INDAH - Security Functions]</v>
      </c>
      <c r="G445" s="67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Security</v>
      </c>
      <c r="I445" s="85" t="str">
        <f ca="1" t="shared" si="401"/>
        <v> PONDOK INDAH - Security Functions</v>
      </c>
      <c r="J445" s="85" t="str">
        <f ca="1" t="shared" si="2"/>
        <v>SECURITY SERVICE</v>
      </c>
      <c r="K445" s="85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4">
        <f ca="1" t="shared" si="0"/>
        <v>6</v>
      </c>
      <c r="F446" s="67" t="str">
        <f ca="1">IF(ISBLANK(A446)," ",INDIRECT(ADDRESS(1,5+MOD(ROW()-2,COUNTA('Form Responses 1'!$1:$1)-4),,TRUE,"Form Responses 1")))</f>
        <v>PERMATA HIJAU - Lantai 1 [Ruang tamu Depan]</v>
      </c>
      <c r="G446" s="67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PERMATA HIJAU - Lantai 1</v>
      </c>
      <c r="I446" s="85" t="str">
        <f ca="1" t="shared" si="401"/>
        <v>Ruang tamu Depan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4">
        <f ca="1" t="shared" si="0"/>
        <v>6</v>
      </c>
      <c r="F447" s="67" t="str">
        <f ca="1">IF(ISBLANK(A447)," ",INDIRECT(ADDRESS(1,5+MOD(ROW()-2,COUNTA('Form Responses 1'!$1:$1)-4),,TRUE,"Form Responses 1")))</f>
        <v>PERMATA HIJAU - Lantai 1 [Ruang tidur Utama ]</v>
      </c>
      <c r="G447" s="67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PERMATA HIJAU - Lantai 1</v>
      </c>
      <c r="I447" s="85" t="str">
        <f ca="1" t="shared" si="401"/>
        <v>Ruang tidur Utama 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4">
        <f ca="1" t="shared" si="0"/>
        <v>6</v>
      </c>
      <c r="F448" s="67" t="str">
        <f ca="1">IF(ISBLANK(A448)," ",INDIRECT(ADDRESS(1,5+MOD(ROW()-2,COUNTA('Form Responses 1'!$1:$1)-4),,TRUE,"Form Responses 1")))</f>
        <v>PERMATA HIJAU - Lantai 1 [Pantry]</v>
      </c>
      <c r="G448" s="67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PERMATA HIJAU - Lantai 1</v>
      </c>
      <c r="I448" s="85" t="str">
        <f ca="1" t="shared" si="401"/>
        <v>Pantry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4">
        <f ca="1" t="shared" si="0"/>
        <v>6</v>
      </c>
      <c r="F449" s="67" t="str">
        <f ca="1">IF(ISBLANK(A449)," ",INDIRECT(ADDRESS(1,5+MOD(ROW()-2,COUNTA('Form Responses 1'!$1:$1)-4),,TRUE,"Form Responses 1")))</f>
        <v>PERMATA HIJAU - Lantai 1 [Ruang keluarga]</v>
      </c>
      <c r="G449" s="67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PERMATA HIJAU - Lantai 1</v>
      </c>
      <c r="I449" s="85" t="str">
        <f ca="1" t="shared" si="401"/>
        <v>Ruang keluarga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4">
        <f ca="1" t="shared" si="0"/>
        <v>6</v>
      </c>
      <c r="F450" s="67" t="str">
        <f ca="1">IF(ISBLANK(A450)," ",INDIRECT(ADDRESS(1,5+MOD(ROW()-2,COUNTA('Form Responses 1'!$1:$1)-4),,TRUE,"Form Responses 1")))</f>
        <v>PERMATA HIJAU - Lantai 1 [Ruang tidur anak 1]</v>
      </c>
      <c r="G450" s="67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PERMATA HIJAU - Lantai 1</v>
      </c>
      <c r="I450" s="85" t="str">
        <f ca="1" t="shared" si="401"/>
        <v>Ruang tidur anak 1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4">
        <f ca="1" t="shared" si="0"/>
        <v>6</v>
      </c>
      <c r="F451" s="67" t="str">
        <f ca="1">IF(ISBLANK(A451)," ",INDIRECT(ADDRESS(1,5+MOD(ROW()-2,COUNTA('Form Responses 1'!$1:$1)-4),,TRUE,"Form Responses 1")))</f>
        <v>PERMATA HIJAU - Lantai 1 [Ruang tidur anak 2]</v>
      </c>
      <c r="G451" s="67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PERMATA HIJAU - Lantai 1</v>
      </c>
      <c r="I451" s="85" t="str">
        <f ca="1" t="shared" ref="I451:I514" si="466">MID(F451,FIND("[",F451)+1,LEN(F451)-FIND("[",F451)-1)</f>
        <v>Ruang tidur anak 2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4">
        <f ca="1" t="shared" si="0"/>
        <v>6</v>
      </c>
      <c r="F452" s="67" t="str">
        <f ca="1">IF(ISBLANK(A452)," ",INDIRECT(ADDRESS(1,5+MOD(ROW()-2,COUNTA('Form Responses 1'!$1:$1)-4),,TRUE,"Form Responses 1")))</f>
        <v>PERMATA HIJAU - Outdoor Area [Halaman depan]</v>
      </c>
      <c r="G452" s="67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PERMATA HIJAU - Outdoor Area</v>
      </c>
      <c r="I452" s="85" t="str">
        <f ca="1" t="shared" si="466"/>
        <v>Halaman depan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4">
        <f ca="1" t="shared" si="0"/>
        <v>6</v>
      </c>
      <c r="F453" s="67" t="str">
        <f ca="1">IF(ISBLANK(A453)," ",INDIRECT(ADDRESS(1,5+MOD(ROW()-2,COUNTA('Form Responses 1'!$1:$1)-4),,TRUE,"Form Responses 1")))</f>
        <v>PERMATA HIJAU - Outdoor Area [Halaman samping teras]</v>
      </c>
      <c r="G453" s="67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PERMATA HIJAU - Outdoor Area</v>
      </c>
      <c r="I453" s="85" t="str">
        <f ca="1" t="shared" si="466"/>
        <v>Halaman samping teras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4">
        <f ca="1" t="shared" si="0"/>
        <v>6</v>
      </c>
      <c r="F454" s="67" t="str">
        <f ca="1">IF(ISBLANK(A454)," ",INDIRECT(ADDRESS(1,5+MOD(ROW()-2,COUNTA('Form Responses 1'!$1:$1)-4),,TRUE,"Form Responses 1")))</f>
        <v>PERMATA HIJAU - Outdoor Area [Garasi mobil]</v>
      </c>
      <c r="G454" s="67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PERMATA HIJAU - Outdoor Area</v>
      </c>
      <c r="I454" s="85" t="str">
        <f ca="1" t="shared" si="466"/>
        <v>Garasi mobil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4">
        <f ca="1" t="shared" si="0"/>
        <v>6</v>
      </c>
      <c r="F455" s="67" t="str">
        <f ca="1">IF(ISBLANK(A455)," ",INDIRECT(ADDRESS(1,5+MOD(ROW()-2,COUNTA('Form Responses 1'!$1:$1)-4),,TRUE,"Form Responses 1")))</f>
        <v>PERMATA HIJAU - Outdoor Area [tempat wudhu]</v>
      </c>
      <c r="G455" s="67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PERMATA HIJAU - Outdoor Area</v>
      </c>
      <c r="I455" s="85" t="str">
        <f ca="1" t="shared" si="466"/>
        <v>tempat wudhu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4">
        <f ca="1" t="shared" si="0"/>
        <v>6</v>
      </c>
      <c r="F456" s="67" t="str">
        <f ca="1">IF(ISBLANK(A456)," ",INDIRECT(ADDRESS(1,5+MOD(ROW()-2,COUNTA('Form Responses 1'!$1:$1)-4),,TRUE,"Form Responses 1")))</f>
        <v>PERMATA HIJAU - Outdoor Area [Ruang pembantu]</v>
      </c>
      <c r="G456" s="67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PERMATA HIJAU - Outdoor Area</v>
      </c>
      <c r="I456" s="85" t="str">
        <f ca="1" t="shared" si="466"/>
        <v>Ruang pembantu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4">
        <f ca="1" t="shared" si="0"/>
        <v>6</v>
      </c>
      <c r="F457" s="67" t="str">
        <f ca="1">IF(ISBLANK(A457)," ",INDIRECT(ADDRESS(1,5+MOD(ROW()-2,COUNTA('Form Responses 1'!$1:$1)-4),,TRUE,"Form Responses 1")))</f>
        <v>PERMATA HIJAU - Outdoor Area [Gudang]</v>
      </c>
      <c r="G457" s="67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PERMATA HIJAU - Outdoor Area</v>
      </c>
      <c r="I457" s="85" t="str">
        <f ca="1" t="shared" si="466"/>
        <v>Gudang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4">
        <f ca="1" t="shared" si="0"/>
        <v>6</v>
      </c>
      <c r="F458" s="67" t="str">
        <f ca="1">IF(ISBLANK(A458)," ",INDIRECT(ADDRESS(1,5+MOD(ROW()-2,COUNTA('Form Responses 1'!$1:$1)-4),,TRUE,"Form Responses 1")))</f>
        <v>PONDOK INDAH - Lantai 1 [Ruang tamu Depan]</v>
      </c>
      <c r="G458" s="67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PONDOK INDAH - Lantai 1</v>
      </c>
      <c r="I458" s="85" t="str">
        <f ca="1" t="shared" si="466"/>
        <v>Ruang tamu Depan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4">
        <f ca="1" t="shared" si="0"/>
        <v>6</v>
      </c>
      <c r="F459" s="67" t="str">
        <f ca="1">IF(ISBLANK(A459)," ",INDIRECT(ADDRESS(1,5+MOD(ROW()-2,COUNTA('Form Responses 1'!$1:$1)-4),,TRUE,"Form Responses 1")))</f>
        <v>PONDOK INDAH - Lantai 1 [Ruang tidur Utama ]</v>
      </c>
      <c r="G459" s="67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PONDOK INDAH - Lantai 1</v>
      </c>
      <c r="I459" s="85" t="str">
        <f ca="1" t="shared" si="466"/>
        <v>Ruang tidur Utama 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4">
        <f ca="1" t="shared" si="0"/>
        <v>6</v>
      </c>
      <c r="F460" s="67" t="str">
        <f ca="1">IF(ISBLANK(A460)," ",INDIRECT(ADDRESS(1,5+MOD(ROW()-2,COUNTA('Form Responses 1'!$1:$1)-4),,TRUE,"Form Responses 1")))</f>
        <v>PONDOK INDAH - Lantai 1 [Pantry]</v>
      </c>
      <c r="G460" s="67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PONDOK INDAH - Lantai 1</v>
      </c>
      <c r="I460" s="85" t="str">
        <f ca="1" t="shared" si="466"/>
        <v>Pantry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4">
        <f ca="1" t="shared" si="0"/>
        <v>6</v>
      </c>
      <c r="F461" s="67" t="str">
        <f ca="1">IF(ISBLANK(A461)," ",INDIRECT(ADDRESS(1,5+MOD(ROW()-2,COUNTA('Form Responses 1'!$1:$1)-4),,TRUE,"Form Responses 1")))</f>
        <v>PONDOK INDAH - Lantai 1 [Ruang keluarga]</v>
      </c>
      <c r="G461" s="67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PONDOK INDAH - Lantai 1</v>
      </c>
      <c r="I461" s="85" t="str">
        <f ca="1" t="shared" si="466"/>
        <v>Ruang keluarga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4">
        <f ca="1" t="shared" si="0"/>
        <v>6</v>
      </c>
      <c r="F462" s="67" t="str">
        <f ca="1">IF(ISBLANK(A462)," ",INDIRECT(ADDRESS(1,5+MOD(ROW()-2,COUNTA('Form Responses 1'!$1:$1)-4),,TRUE,"Form Responses 1")))</f>
        <v>PONDOK INDAH - Lantai 1 [Ruang tidur anak 1]</v>
      </c>
      <c r="G462" s="67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PONDOK INDAH - Lantai 1</v>
      </c>
      <c r="I462" s="85" t="str">
        <f ca="1" t="shared" si="466"/>
        <v>Ruang tidur anak 1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4">
        <f ca="1" t="shared" si="0"/>
        <v>6</v>
      </c>
      <c r="F463" s="67" t="str">
        <f ca="1">IF(ISBLANK(A463)," ",INDIRECT(ADDRESS(1,5+MOD(ROW()-2,COUNTA('Form Responses 1'!$1:$1)-4),,TRUE,"Form Responses 1")))</f>
        <v>PONDOK INDAH - Lantai 1 [Ruang tidur anak 2]</v>
      </c>
      <c r="G463" s="67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PONDOK INDAH - Lantai 1</v>
      </c>
      <c r="I463" s="85" t="str">
        <f ca="1" t="shared" si="466"/>
        <v>Ruang tidur anak 2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4">
        <f ca="1" t="shared" si="0"/>
        <v>6</v>
      </c>
      <c r="F464" s="67" t="str">
        <f ca="1">IF(ISBLANK(A464)," ",INDIRECT(ADDRESS(1,5+MOD(ROW()-2,COUNTA('Form Responses 1'!$1:$1)-4),,TRUE,"Form Responses 1")))</f>
        <v>PONDOK INDAH - Outdoor Area [Halaman depan]</v>
      </c>
      <c r="G464" s="67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PONDOK INDAH - Outdoor Area</v>
      </c>
      <c r="I464" s="85" t="str">
        <f ca="1" t="shared" si="466"/>
        <v>Halaman depan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4">
        <f ca="1" t="shared" si="0"/>
        <v>6</v>
      </c>
      <c r="F465" s="67" t="str">
        <f ca="1">IF(ISBLANK(A465)," ",INDIRECT(ADDRESS(1,5+MOD(ROW()-2,COUNTA('Form Responses 1'!$1:$1)-4),,TRUE,"Form Responses 1")))</f>
        <v>PONDOK INDAH - Outdoor Area [Halaman samping teras]</v>
      </c>
      <c r="G465" s="67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PONDOK INDAH - Outdoor Area</v>
      </c>
      <c r="I465" s="85" t="str">
        <f ca="1" t="shared" si="466"/>
        <v>Halaman samping teras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4">
        <f ca="1" t="shared" si="0"/>
        <v>6</v>
      </c>
      <c r="F466" s="67" t="str">
        <f ca="1">IF(ISBLANK(A466)," ",INDIRECT(ADDRESS(1,5+MOD(ROW()-2,COUNTA('Form Responses 1'!$1:$1)-4),,TRUE,"Form Responses 1")))</f>
        <v>PONDOK INDAH - Outdoor Area [Garasi mobil]</v>
      </c>
      <c r="G466" s="67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PONDOK INDAH - Outdoor Area</v>
      </c>
      <c r="I466" s="85" t="str">
        <f ca="1" t="shared" si="466"/>
        <v>Garasi mobil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4">
        <f ca="1" t="shared" si="0"/>
        <v>6</v>
      </c>
      <c r="F467" s="67" t="str">
        <f ca="1">IF(ISBLANK(A467)," ",INDIRECT(ADDRESS(1,5+MOD(ROW()-2,COUNTA('Form Responses 1'!$1:$1)-4),,TRUE,"Form Responses 1")))</f>
        <v>PONDOK INDAH - Outdoor Area [tempat wudhu]</v>
      </c>
      <c r="G467" s="67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PONDOK INDAH - Outdoor Area</v>
      </c>
      <c r="I467" s="85" t="str">
        <f ca="1" t="shared" si="466"/>
        <v>tempat wudhu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4">
        <f ca="1" t="shared" si="0"/>
        <v>6</v>
      </c>
      <c r="F468" s="67" t="str">
        <f ca="1">IF(ISBLANK(A468)," ",INDIRECT(ADDRESS(1,5+MOD(ROW()-2,COUNTA('Form Responses 1'!$1:$1)-4),,TRUE,"Form Responses 1")))</f>
        <v>PONDOK INDAH - Outdoor Area [Ruang pembantu]</v>
      </c>
      <c r="G468" s="67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PONDOK INDAH - Outdoor Area</v>
      </c>
      <c r="I468" s="85" t="str">
        <f ca="1" t="shared" si="466"/>
        <v>Ruang pembantu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4">
        <f ca="1" t="shared" si="0"/>
        <v>6</v>
      </c>
      <c r="F469" s="67" t="str">
        <f ca="1">IF(ISBLANK(A469)," ",INDIRECT(ADDRESS(1,5+MOD(ROW()-2,COUNTA('Form Responses 1'!$1:$1)-4),,TRUE,"Form Responses 1")))</f>
        <v>PONDOK INDAH - Outdoor Area [Gudang]</v>
      </c>
      <c r="G469" s="67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PONDOK INDAH - Outdoor Area</v>
      </c>
      <c r="I469" s="85" t="str">
        <f ca="1" t="shared" si="466"/>
        <v>Gudang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4">
        <f ca="1" t="shared" si="0"/>
        <v>6</v>
      </c>
      <c r="F470" s="67" t="str">
        <f ca="1">IF(ISBLANK(A470)," ",INDIRECT(ADDRESS(1,5+MOD(ROW()-2,COUNTA('Form Responses 1'!$1:$1)-4),,TRUE,"Form Responses 1")))</f>
        <v>Security [PERMATA HIJAU - 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466"/>
        <v>PERMATA HIJAU - Security Functions</v>
      </c>
      <c r="J470" s="85" t="str">
        <f ca="1" t="shared" si="2"/>
        <v>SECURITY SERVICE</v>
      </c>
      <c r="K470" s="85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4">
        <f ca="1" t="shared" si="0"/>
        <v>6</v>
      </c>
      <c r="F471" s="67" t="str">
        <f ca="1">IF(ISBLANK(A471)," ",INDIRECT(ADDRESS(1,5+MOD(ROW()-2,COUNTA('Form Responses 1'!$1:$1)-4),,TRUE,"Form Responses 1")))</f>
        <v>Security [ PONDOK INDAH - Security Functions]</v>
      </c>
      <c r="G471" s="67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Security</v>
      </c>
      <c r="I471" s="85" t="str">
        <f ca="1" t="shared" si="466"/>
        <v> PONDOK INDAH - Security Functions</v>
      </c>
      <c r="J471" s="85" t="str">
        <f ca="1" t="shared" si="2"/>
        <v>SECURITY SERVICE</v>
      </c>
      <c r="K471" s="85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4">
        <f ca="1" t="shared" si="0"/>
        <v>6</v>
      </c>
      <c r="F472" s="67" t="str">
        <f ca="1">IF(ISBLANK(A472)," ",INDIRECT(ADDRESS(1,5+MOD(ROW()-2,COUNTA('Form Responses 1'!$1:$1)-4),,TRUE,"Form Responses 1")))</f>
        <v>PERMATA HIJAU - Lantai 1 [Ruang tamu Depan]</v>
      </c>
      <c r="G472" s="67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PERMATA HIJAU - Lantai 1</v>
      </c>
      <c r="I472" s="85" t="str">
        <f ca="1" t="shared" si="466"/>
        <v>Ruang tamu Depan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4">
        <f ca="1" t="shared" si="0"/>
        <v>6</v>
      </c>
      <c r="F473" s="67" t="str">
        <f ca="1">IF(ISBLANK(A473)," ",INDIRECT(ADDRESS(1,5+MOD(ROW()-2,COUNTA('Form Responses 1'!$1:$1)-4),,TRUE,"Form Responses 1")))</f>
        <v>PERMATA HIJAU - Lantai 1 [Ruang tidur Utama ]</v>
      </c>
      <c r="G473" s="67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PERMATA HIJAU - Lantai 1</v>
      </c>
      <c r="I473" s="85" t="str">
        <f ca="1" t="shared" si="466"/>
        <v>Ruang tidur Utama 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4">
        <f ca="1" t="shared" si="0"/>
        <v>6</v>
      </c>
      <c r="F474" s="67" t="str">
        <f ca="1">IF(ISBLANK(A474)," ",INDIRECT(ADDRESS(1,5+MOD(ROW()-2,COUNTA('Form Responses 1'!$1:$1)-4),,TRUE,"Form Responses 1")))</f>
        <v>PERMATA HIJAU - Lantai 1 [Pantry]</v>
      </c>
      <c r="G474" s="67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PERMATA HIJAU - Lantai 1</v>
      </c>
      <c r="I474" s="85" t="str">
        <f ca="1" t="shared" si="466"/>
        <v>Pantry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4">
        <f ca="1" t="shared" si="0"/>
        <v>6</v>
      </c>
      <c r="F475" s="67" t="str">
        <f ca="1">IF(ISBLANK(A475)," ",INDIRECT(ADDRESS(1,5+MOD(ROW()-2,COUNTA('Form Responses 1'!$1:$1)-4),,TRUE,"Form Responses 1")))</f>
        <v>PERMATA HIJAU - Lantai 1 [Ruang keluarga]</v>
      </c>
      <c r="G475" s="67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PERMATA HIJAU - Lantai 1</v>
      </c>
      <c r="I475" s="85" t="str">
        <f ca="1" t="shared" si="466"/>
        <v>Ruang keluarga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4">
        <f ca="1" t="shared" si="0"/>
        <v>6</v>
      </c>
      <c r="F476" s="67" t="str">
        <f ca="1">IF(ISBLANK(A476)," ",INDIRECT(ADDRESS(1,5+MOD(ROW()-2,COUNTA('Form Responses 1'!$1:$1)-4),,TRUE,"Form Responses 1")))</f>
        <v>PERMATA HIJAU - Lantai 1 [Ruang tidur anak 1]</v>
      </c>
      <c r="G476" s="67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PERMATA HIJAU - Lantai 1</v>
      </c>
      <c r="I476" s="85" t="str">
        <f ca="1" t="shared" si="466"/>
        <v>Ruang tidur anak 1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4">
        <f ca="1" t="shared" si="0"/>
        <v>6</v>
      </c>
      <c r="F477" s="67" t="str">
        <f ca="1">IF(ISBLANK(A477)," ",INDIRECT(ADDRESS(1,5+MOD(ROW()-2,COUNTA('Form Responses 1'!$1:$1)-4),,TRUE,"Form Responses 1")))</f>
        <v>PERMATA HIJAU - Lantai 1 [Ruang tidur anak 2]</v>
      </c>
      <c r="G477" s="67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PERMATA HIJAU - Lantai 1</v>
      </c>
      <c r="I477" s="85" t="str">
        <f ca="1" t="shared" si="466"/>
        <v>Ruang tidur anak 2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4">
        <f ca="1" t="shared" si="0"/>
        <v>6</v>
      </c>
      <c r="F478" s="67" t="str">
        <f ca="1">IF(ISBLANK(A478)," ",INDIRECT(ADDRESS(1,5+MOD(ROW()-2,COUNTA('Form Responses 1'!$1:$1)-4),,TRUE,"Form Responses 1")))</f>
        <v>PERMATA HIJAU - Outdoor Area [Halaman depan]</v>
      </c>
      <c r="G478" s="67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PERMATA HIJAU - Outdoor Area</v>
      </c>
      <c r="I478" s="85" t="str">
        <f ca="1" t="shared" si="466"/>
        <v>Halaman depan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4">
        <f ca="1" t="shared" si="0"/>
        <v>6</v>
      </c>
      <c r="F479" s="67" t="str">
        <f ca="1">IF(ISBLANK(A479)," ",INDIRECT(ADDRESS(1,5+MOD(ROW()-2,COUNTA('Form Responses 1'!$1:$1)-4),,TRUE,"Form Responses 1")))</f>
        <v>PERMATA HIJAU - Outdoor Area [Halaman samping teras]</v>
      </c>
      <c r="G479" s="67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PERMATA HIJAU - Outdoor Area</v>
      </c>
      <c r="I479" s="85" t="str">
        <f ca="1" t="shared" si="466"/>
        <v>Halaman samping teras</v>
      </c>
      <c r="J479" s="85" t="str">
        <f ca="1" t="shared" si="2"/>
        <v>CLEANING SERVICE</v>
      </c>
      <c r="K479" s="85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4">
        <f ca="1" t="shared" si="0"/>
        <v>6</v>
      </c>
      <c r="F480" s="67" t="str">
        <f ca="1">IF(ISBLANK(A480)," ",INDIRECT(ADDRESS(1,5+MOD(ROW()-2,COUNTA('Form Responses 1'!$1:$1)-4),,TRUE,"Form Responses 1")))</f>
        <v>PERMATA HIJAU - Outdoor Area [Garasi mobil]</v>
      </c>
      <c r="G480" s="67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PERMATA HIJAU - Outdoor Area</v>
      </c>
      <c r="I480" s="85" t="str">
        <f ca="1" t="shared" si="466"/>
        <v>Garasi mobil</v>
      </c>
      <c r="J480" s="85" t="str">
        <f ca="1" t="shared" si="2"/>
        <v>CLEANING SERVICE</v>
      </c>
      <c r="K480" s="85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4">
        <f ca="1" t="shared" si="0"/>
        <v>6</v>
      </c>
      <c r="F481" s="67" t="str">
        <f ca="1">IF(ISBLANK(A481)," ",INDIRECT(ADDRESS(1,5+MOD(ROW()-2,COUNTA('Form Responses 1'!$1:$1)-4),,TRUE,"Form Responses 1")))</f>
        <v>PERMATA HIJAU - Outdoor Area [tempat wudhu]</v>
      </c>
      <c r="G481" s="67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PERMATA HIJAU - Outdoor Area</v>
      </c>
      <c r="I481" s="85" t="str">
        <f ca="1" t="shared" si="466"/>
        <v>tempat wudhu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4">
        <f ca="1" t="shared" si="0"/>
        <v>6</v>
      </c>
      <c r="F482" s="67" t="str">
        <f ca="1">IF(ISBLANK(A482)," ",INDIRECT(ADDRESS(1,5+MOD(ROW()-2,COUNTA('Form Responses 1'!$1:$1)-4),,TRUE,"Form Responses 1")))</f>
        <v>PERMATA HIJAU - Outdoor Area [Ruang pembantu]</v>
      </c>
      <c r="G482" s="67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PERMATA HIJAU - Outdoor Area</v>
      </c>
      <c r="I482" s="85" t="str">
        <f ca="1" t="shared" si="466"/>
        <v>Ruang pembantu</v>
      </c>
      <c r="J482" s="85" t="str">
        <f ca="1" t="shared" si="2"/>
        <v>CLEANING SERVICE</v>
      </c>
      <c r="K482" s="85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4">
        <f ca="1" t="shared" si="0"/>
        <v>6</v>
      </c>
      <c r="F483" s="67" t="str">
        <f ca="1">IF(ISBLANK(A483)," ",INDIRECT(ADDRESS(1,5+MOD(ROW()-2,COUNTA('Form Responses 1'!$1:$1)-4),,TRUE,"Form Responses 1")))</f>
        <v>PERMATA HIJAU - Outdoor Area [Gudang]</v>
      </c>
      <c r="G483" s="67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PERMATA HIJAU - Outdoor Area</v>
      </c>
      <c r="I483" s="85" t="str">
        <f ca="1" t="shared" si="466"/>
        <v>Gudang</v>
      </c>
      <c r="J483" s="85" t="str">
        <f ca="1" t="shared" si="2"/>
        <v>CLEANING SERVICE</v>
      </c>
      <c r="K483" s="85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4">
        <f ca="1" t="shared" si="0"/>
        <v>6</v>
      </c>
      <c r="F484" s="67" t="str">
        <f ca="1">IF(ISBLANK(A484)," ",INDIRECT(ADDRESS(1,5+MOD(ROW()-2,COUNTA('Form Responses 1'!$1:$1)-4),,TRUE,"Form Responses 1")))</f>
        <v>PONDOK INDAH - Lantai 1 [Ruang tamu Depan]</v>
      </c>
      <c r="G484" s="67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PONDOK INDAH - Lantai 1</v>
      </c>
      <c r="I484" s="85" t="str">
        <f ca="1" t="shared" si="466"/>
        <v>Ruang tamu Depan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4">
        <f ca="1" t="shared" si="0"/>
        <v>6</v>
      </c>
      <c r="F485" s="67" t="str">
        <f ca="1">IF(ISBLANK(A485)," ",INDIRECT(ADDRESS(1,5+MOD(ROW()-2,COUNTA('Form Responses 1'!$1:$1)-4),,TRUE,"Form Responses 1")))</f>
        <v>PONDOK INDAH - Lantai 1 [Ruang tidur Utama ]</v>
      </c>
      <c r="G485" s="67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PONDOK INDAH - Lantai 1</v>
      </c>
      <c r="I485" s="85" t="str">
        <f ca="1" t="shared" si="466"/>
        <v>Ruang tidur Utama 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4">
        <f ca="1" t="shared" si="0"/>
        <v>6</v>
      </c>
      <c r="F486" s="67" t="str">
        <f ca="1">IF(ISBLANK(A486)," ",INDIRECT(ADDRESS(1,5+MOD(ROW()-2,COUNTA('Form Responses 1'!$1:$1)-4),,TRUE,"Form Responses 1")))</f>
        <v>PONDOK INDAH - Lantai 1 [Pantry]</v>
      </c>
      <c r="G486" s="67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PONDOK INDAH - Lantai 1</v>
      </c>
      <c r="I486" s="85" t="str">
        <f ca="1" t="shared" si="466"/>
        <v>Pantry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4">
        <f ca="1" t="shared" si="0"/>
        <v>6</v>
      </c>
      <c r="F487" s="67" t="str">
        <f ca="1">IF(ISBLANK(A487)," ",INDIRECT(ADDRESS(1,5+MOD(ROW()-2,COUNTA('Form Responses 1'!$1:$1)-4),,TRUE,"Form Responses 1")))</f>
        <v>PONDOK INDAH - Lantai 1 [Ruang keluarga]</v>
      </c>
      <c r="G487" s="67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PONDOK INDAH - Lantai 1</v>
      </c>
      <c r="I487" s="85" t="str">
        <f ca="1" t="shared" si="466"/>
        <v>Ruang keluarga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4">
        <f ca="1" t="shared" si="0"/>
        <v>6</v>
      </c>
      <c r="F488" s="67" t="str">
        <f ca="1">IF(ISBLANK(A488)," ",INDIRECT(ADDRESS(1,5+MOD(ROW()-2,COUNTA('Form Responses 1'!$1:$1)-4),,TRUE,"Form Responses 1")))</f>
        <v>PONDOK INDAH - Lantai 1 [Ruang tidur anak 1]</v>
      </c>
      <c r="G488" s="67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PONDOK INDAH - Lantai 1</v>
      </c>
      <c r="I488" s="85" t="str">
        <f ca="1" t="shared" si="466"/>
        <v>Ruang tidur anak 1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4">
        <f ca="1" t="shared" si="0"/>
        <v>6</v>
      </c>
      <c r="F489" s="67" t="str">
        <f ca="1">IF(ISBLANK(A489)," ",INDIRECT(ADDRESS(1,5+MOD(ROW()-2,COUNTA('Form Responses 1'!$1:$1)-4),,TRUE,"Form Responses 1")))</f>
        <v>PONDOK INDAH - Lantai 1 [Ruang tidur anak 2]</v>
      </c>
      <c r="G489" s="67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PONDOK INDAH - Lantai 1</v>
      </c>
      <c r="I489" s="85" t="str">
        <f ca="1" t="shared" si="466"/>
        <v>Ruang tidur anak 2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4">
        <f ca="1" t="shared" si="0"/>
        <v>6</v>
      </c>
      <c r="F490" s="67" t="str">
        <f ca="1">IF(ISBLANK(A490)," ",INDIRECT(ADDRESS(1,5+MOD(ROW()-2,COUNTA('Form Responses 1'!$1:$1)-4),,TRUE,"Form Responses 1")))</f>
        <v>PONDOK INDAH - Outdoor Area [Halaman depan]</v>
      </c>
      <c r="G490" s="67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PONDOK INDAH - Outdoor Area</v>
      </c>
      <c r="I490" s="85" t="str">
        <f ca="1" t="shared" si="466"/>
        <v>Halaman depan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4">
        <f ca="1" t="shared" si="0"/>
        <v>6</v>
      </c>
      <c r="F491" s="67" t="str">
        <f ca="1">IF(ISBLANK(A491)," ",INDIRECT(ADDRESS(1,5+MOD(ROW()-2,COUNTA('Form Responses 1'!$1:$1)-4),,TRUE,"Form Responses 1")))</f>
        <v>PONDOK INDAH - Outdoor Area [Halaman samping teras]</v>
      </c>
      <c r="G491" s="67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PONDOK INDAH - Outdoor Area</v>
      </c>
      <c r="I491" s="85" t="str">
        <f ca="1" t="shared" si="466"/>
        <v>Halaman samping teras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4">
        <f ca="1" t="shared" si="0"/>
        <v>6</v>
      </c>
      <c r="F492" s="67" t="str">
        <f ca="1">IF(ISBLANK(A492)," ",INDIRECT(ADDRESS(1,5+MOD(ROW()-2,COUNTA('Form Responses 1'!$1:$1)-4),,TRUE,"Form Responses 1")))</f>
        <v>PONDOK INDAH - Outdoor Area [Garasi mobil]</v>
      </c>
      <c r="G492" s="67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PONDOK INDAH - Outdoor Area</v>
      </c>
      <c r="I492" s="85" t="str">
        <f ca="1" t="shared" si="466"/>
        <v>Garasi mobil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4">
        <f ca="1" t="shared" si="0"/>
        <v>6</v>
      </c>
      <c r="F493" s="67" t="str">
        <f ca="1">IF(ISBLANK(A493)," ",INDIRECT(ADDRESS(1,5+MOD(ROW()-2,COUNTA('Form Responses 1'!$1:$1)-4),,TRUE,"Form Responses 1")))</f>
        <v>PONDOK INDAH - Outdoor Area [tempat wudhu]</v>
      </c>
      <c r="G493" s="67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PONDOK INDAH - Outdoor Area</v>
      </c>
      <c r="I493" s="85" t="str">
        <f ca="1" t="shared" si="466"/>
        <v>tempat wudhu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4">
        <f ca="1" t="shared" si="0"/>
        <v>6</v>
      </c>
      <c r="F494" s="67" t="str">
        <f ca="1">IF(ISBLANK(A494)," ",INDIRECT(ADDRESS(1,5+MOD(ROW()-2,COUNTA('Form Responses 1'!$1:$1)-4),,TRUE,"Form Responses 1")))</f>
        <v>PONDOK INDAH - Outdoor Area [Ruang pembantu]</v>
      </c>
      <c r="G494" s="67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PONDOK INDAH - Outdoor Area</v>
      </c>
      <c r="I494" s="85" t="str">
        <f ca="1" t="shared" si="466"/>
        <v>Ruang pembantu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4">
        <f ca="1" t="shared" si="0"/>
        <v>6</v>
      </c>
      <c r="F495" s="67" t="str">
        <f ca="1">IF(ISBLANK(A495)," ",INDIRECT(ADDRESS(1,5+MOD(ROW()-2,COUNTA('Form Responses 1'!$1:$1)-4),,TRUE,"Form Responses 1")))</f>
        <v>PONDOK INDAH - Outdoor Area [Gudang]</v>
      </c>
      <c r="G495" s="67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PONDOK INDAH - Outdoor Area</v>
      </c>
      <c r="I495" s="85" t="str">
        <f ca="1" t="shared" si="466"/>
        <v>Gudang</v>
      </c>
      <c r="J495" s="85" t="str">
        <f ca="1" t="shared" si="2"/>
        <v>CLEANING SERVICE</v>
      </c>
      <c r="K495" s="85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4">
        <f ca="1" t="shared" si="0"/>
        <v>6</v>
      </c>
      <c r="F496" s="67" t="str">
        <f ca="1">IF(ISBLANK(A496)," ",INDIRECT(ADDRESS(1,5+MOD(ROW()-2,COUNTA('Form Responses 1'!$1:$1)-4),,TRUE,"Form Responses 1")))</f>
        <v>Security [PERMATA HIJAU - Security Functions]</v>
      </c>
      <c r="G496" s="67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Security</v>
      </c>
      <c r="I496" s="85" t="str">
        <f ca="1" t="shared" si="466"/>
        <v>PERMATA HIJAU - Security Functions</v>
      </c>
      <c r="J496" s="85" t="str">
        <f ca="1" t="shared" si="2"/>
        <v>SECURITY SERVICE</v>
      </c>
      <c r="K496" s="85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4">
        <f ca="1" t="shared" si="0"/>
        <v>6</v>
      </c>
      <c r="F497" s="67" t="str">
        <f ca="1">IF(ISBLANK(A497)," ",INDIRECT(ADDRESS(1,5+MOD(ROW()-2,COUNTA('Form Responses 1'!$1:$1)-4),,TRUE,"Form Responses 1")))</f>
        <v>Security [ PONDOK INDAH - Security Functions]</v>
      </c>
      <c r="G497" s="67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Security</v>
      </c>
      <c r="I497" s="85" t="str">
        <f ca="1" t="shared" si="466"/>
        <v> PONDOK INDAH - Security Functions</v>
      </c>
      <c r="J497" s="85" t="str">
        <f ca="1" t="shared" si="2"/>
        <v>SECURITY SERVICE</v>
      </c>
      <c r="K497" s="85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4">
        <f ca="1" t="shared" si="0"/>
        <v>6</v>
      </c>
      <c r="F498" s="67" t="str">
        <f ca="1">IF(ISBLANK(A498)," ",INDIRECT(ADDRESS(1,5+MOD(ROW()-2,COUNTA('Form Responses 1'!$1:$1)-4),,TRUE,"Form Responses 1")))</f>
        <v>PERMATA HIJAU - Lantai 1 [Ruang tamu Depan]</v>
      </c>
      <c r="G498" s="67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PERMATA HIJAU - Lantai 1</v>
      </c>
      <c r="I498" s="85" t="str">
        <f ca="1" t="shared" si="466"/>
        <v>Ruang tamu Depan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4">
        <f ca="1" t="shared" si="0"/>
        <v>6</v>
      </c>
      <c r="F499" s="67" t="str">
        <f ca="1">IF(ISBLANK(A499)," ",INDIRECT(ADDRESS(1,5+MOD(ROW()-2,COUNTA('Form Responses 1'!$1:$1)-4),,TRUE,"Form Responses 1")))</f>
        <v>PERMATA HIJAU - Lantai 1 [Ruang tidur Utama ]</v>
      </c>
      <c r="G499" s="67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PERMATA HIJAU - Lantai 1</v>
      </c>
      <c r="I499" s="85" t="str">
        <f ca="1" t="shared" si="466"/>
        <v>Ruang tidur Utama 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4">
        <f ca="1" t="shared" si="0"/>
        <v>6</v>
      </c>
      <c r="F500" s="67" t="str">
        <f ca="1">IF(ISBLANK(A500)," ",INDIRECT(ADDRESS(1,5+MOD(ROW()-2,COUNTA('Form Responses 1'!$1:$1)-4),,TRUE,"Form Responses 1")))</f>
        <v>PERMATA HIJAU - Lantai 1 [Pantry]</v>
      </c>
      <c r="G500" s="67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PERMATA HIJAU - Lantai 1</v>
      </c>
      <c r="I500" s="85" t="str">
        <f ca="1" t="shared" si="466"/>
        <v>Pantry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4">
        <f ca="1" t="shared" si="0"/>
        <v>6</v>
      </c>
      <c r="F501" s="67" t="str">
        <f ca="1">IF(ISBLANK(A501)," ",INDIRECT(ADDRESS(1,5+MOD(ROW()-2,COUNTA('Form Responses 1'!$1:$1)-4),,TRUE,"Form Responses 1")))</f>
        <v>PERMATA HIJAU - Lantai 1 [Ruang keluarga]</v>
      </c>
      <c r="G501" s="67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PERMATA HIJAU - Lantai 1</v>
      </c>
      <c r="I501" s="85" t="str">
        <f ca="1" t="shared" si="466"/>
        <v>Ruang keluarga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4">
        <f ca="1" t="shared" si="0"/>
        <v>6</v>
      </c>
      <c r="F502" s="67" t="str">
        <f ca="1">IF(ISBLANK(A502)," ",INDIRECT(ADDRESS(1,5+MOD(ROW()-2,COUNTA('Form Responses 1'!$1:$1)-4),,TRUE,"Form Responses 1")))</f>
        <v>PERMATA HIJAU - Lantai 1 [Ruang tidur anak 1]</v>
      </c>
      <c r="G502" s="67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PERMATA HIJAU - Lantai 1</v>
      </c>
      <c r="I502" s="85" t="str">
        <f ca="1" t="shared" si="466"/>
        <v>Ruang tidur anak 1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4">
        <f ca="1" t="shared" si="0"/>
        <v>6</v>
      </c>
      <c r="F503" s="67" t="str">
        <f ca="1">IF(ISBLANK(A503)," ",INDIRECT(ADDRESS(1,5+MOD(ROW()-2,COUNTA('Form Responses 1'!$1:$1)-4),,TRUE,"Form Responses 1")))</f>
        <v>PERMATA HIJAU - Lantai 1 [Ruang tidur anak 2]</v>
      </c>
      <c r="G503" s="67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PERMATA HIJAU - Lantai 1</v>
      </c>
      <c r="I503" s="85" t="str">
        <f ca="1" t="shared" si="466"/>
        <v>Ruang tidur anak 2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4">
        <f ca="1" t="shared" si="0"/>
        <v>6</v>
      </c>
      <c r="F504" s="67" t="str">
        <f ca="1">IF(ISBLANK(A504)," ",INDIRECT(ADDRESS(1,5+MOD(ROW()-2,COUNTA('Form Responses 1'!$1:$1)-4),,TRUE,"Form Responses 1")))</f>
        <v>PERMATA HIJAU - Outdoor Area [Halaman depan]</v>
      </c>
      <c r="G504" s="67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PERMATA HIJAU - Outdoor Area</v>
      </c>
      <c r="I504" s="85" t="str">
        <f ca="1" t="shared" si="466"/>
        <v>Halaman depan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4">
        <f ca="1" t="shared" si="0"/>
        <v>6</v>
      </c>
      <c r="F505" s="67" t="str">
        <f ca="1">IF(ISBLANK(A505)," ",INDIRECT(ADDRESS(1,5+MOD(ROW()-2,COUNTA('Form Responses 1'!$1:$1)-4),,TRUE,"Form Responses 1")))</f>
        <v>PERMATA HIJAU - Outdoor Area [Halaman samping teras]</v>
      </c>
      <c r="G505" s="67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PERMATA HIJAU - Outdoor Area</v>
      </c>
      <c r="I505" s="85" t="str">
        <f ca="1" t="shared" si="466"/>
        <v>Halaman samping teras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4">
        <f ca="1" t="shared" si="0"/>
        <v>6</v>
      </c>
      <c r="F506" s="67" t="str">
        <f ca="1">IF(ISBLANK(A506)," ",INDIRECT(ADDRESS(1,5+MOD(ROW()-2,COUNTA('Form Responses 1'!$1:$1)-4),,TRUE,"Form Responses 1")))</f>
        <v>PERMATA HIJAU - Outdoor Area [Garasi mobil]</v>
      </c>
      <c r="G506" s="67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PERMATA HIJAU - Outdoor Area</v>
      </c>
      <c r="I506" s="85" t="str">
        <f ca="1" t="shared" si="466"/>
        <v>Garasi mobil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4">
        <f ca="1" t="shared" si="0"/>
        <v>6</v>
      </c>
      <c r="F507" s="67" t="str">
        <f ca="1">IF(ISBLANK(A507)," ",INDIRECT(ADDRESS(1,5+MOD(ROW()-2,COUNTA('Form Responses 1'!$1:$1)-4),,TRUE,"Form Responses 1")))</f>
        <v>PERMATA HIJAU - Outdoor Area [tempat wudhu]</v>
      </c>
      <c r="G507" s="67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PERMATA HIJAU - Outdoor Area</v>
      </c>
      <c r="I507" s="85" t="str">
        <f ca="1" t="shared" si="466"/>
        <v>tempat wudhu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4">
        <f ca="1" t="shared" si="0"/>
        <v>6</v>
      </c>
      <c r="F508" s="67" t="str">
        <f ca="1">IF(ISBLANK(A508)," ",INDIRECT(ADDRESS(1,5+MOD(ROW()-2,COUNTA('Form Responses 1'!$1:$1)-4),,TRUE,"Form Responses 1")))</f>
        <v>PERMATA HIJAU - Outdoor Area [Ruang pembantu]</v>
      </c>
      <c r="G508" s="67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PERMATA HIJAU - Outdoor Area</v>
      </c>
      <c r="I508" s="85" t="str">
        <f ca="1" t="shared" si="466"/>
        <v>Ruang pembantu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4">
        <f ca="1" t="shared" si="0"/>
        <v>6</v>
      </c>
      <c r="F509" s="67" t="str">
        <f ca="1">IF(ISBLANK(A509)," ",INDIRECT(ADDRESS(1,5+MOD(ROW()-2,COUNTA('Form Responses 1'!$1:$1)-4),,TRUE,"Form Responses 1")))</f>
        <v>PERMATA HIJAU - Outdoor Area [Gudang]</v>
      </c>
      <c r="G509" s="67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PERMATA HIJAU - Outdoor Area</v>
      </c>
      <c r="I509" s="85" t="str">
        <f ca="1" t="shared" si="466"/>
        <v>Gudang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4">
        <f ca="1" t="shared" si="0"/>
        <v>6</v>
      </c>
      <c r="F510" s="67" t="str">
        <f ca="1">IF(ISBLANK(A510)," ",INDIRECT(ADDRESS(1,5+MOD(ROW()-2,COUNTA('Form Responses 1'!$1:$1)-4),,TRUE,"Form Responses 1")))</f>
        <v>PONDOK INDAH - Lantai 1 [Ruang tamu Depan]</v>
      </c>
      <c r="G510" s="67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PONDOK INDAH - Lantai 1</v>
      </c>
      <c r="I510" s="85" t="str">
        <f ca="1" t="shared" si="466"/>
        <v>Ruang tamu Depan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4">
        <f ca="1" t="shared" si="0"/>
        <v>6</v>
      </c>
      <c r="F511" s="67" t="str">
        <f ca="1">IF(ISBLANK(A511)," ",INDIRECT(ADDRESS(1,5+MOD(ROW()-2,COUNTA('Form Responses 1'!$1:$1)-4),,TRUE,"Form Responses 1")))</f>
        <v>PONDOK INDAH - Lantai 1 [Ruang tidur Utama ]</v>
      </c>
      <c r="G511" s="67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PONDOK INDAH - Lantai 1</v>
      </c>
      <c r="I511" s="85" t="str">
        <f ca="1" t="shared" si="466"/>
        <v>Ruang tidur Utama 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4">
        <f ca="1" t="shared" si="0"/>
        <v>6</v>
      </c>
      <c r="F512" s="67" t="str">
        <f ca="1">IF(ISBLANK(A512)," ",INDIRECT(ADDRESS(1,5+MOD(ROW()-2,COUNTA('Form Responses 1'!$1:$1)-4),,TRUE,"Form Responses 1")))</f>
        <v>PONDOK INDAH - Lantai 1 [Pantry]</v>
      </c>
      <c r="G512" s="67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PONDOK INDAH - Lantai 1</v>
      </c>
      <c r="I512" s="85" t="str">
        <f ca="1" t="shared" si="466"/>
        <v>Pantry</v>
      </c>
      <c r="J512" s="85" t="str">
        <f ca="1" t="shared" si="2"/>
        <v>CLEANING SERVICE</v>
      </c>
      <c r="K512" s="85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4">
        <f ca="1" t="shared" si="0"/>
        <v>6</v>
      </c>
      <c r="F513" s="67" t="str">
        <f ca="1">IF(ISBLANK(A513)," ",INDIRECT(ADDRESS(1,5+MOD(ROW()-2,COUNTA('Form Responses 1'!$1:$1)-4),,TRUE,"Form Responses 1")))</f>
        <v>PONDOK INDAH - Lantai 1 [Ruang keluarga]</v>
      </c>
      <c r="G513" s="67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PONDOK INDAH - Lantai 1</v>
      </c>
      <c r="I513" s="85" t="str">
        <f ca="1" t="shared" si="466"/>
        <v>Ruang keluarga</v>
      </c>
      <c r="J513" s="85" t="str">
        <f ca="1" t="shared" si="2"/>
        <v>CLEANING SERVICE</v>
      </c>
      <c r="K513" s="85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4">
        <f ca="1" t="shared" si="0"/>
        <v>6</v>
      </c>
      <c r="F514" s="67" t="str">
        <f ca="1">IF(ISBLANK(A514)," ",INDIRECT(ADDRESS(1,5+MOD(ROW()-2,COUNTA('Form Responses 1'!$1:$1)-4),,TRUE,"Form Responses 1")))</f>
        <v>PONDOK INDAH - Lantai 1 [Ruang tidur anak 1]</v>
      </c>
      <c r="G514" s="67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PONDOK INDAH - Lantai 1</v>
      </c>
      <c r="I514" s="85" t="str">
        <f ca="1" t="shared" si="466"/>
        <v>Ruang tidur anak 1</v>
      </c>
      <c r="J514" s="85" t="str">
        <f ca="1" t="shared" si="2"/>
        <v>CLEANING SERVICE</v>
      </c>
      <c r="K514" s="85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4">
        <f ca="1" t="shared" si="0"/>
        <v>6</v>
      </c>
      <c r="F515" s="67" t="str">
        <f ca="1">IF(ISBLANK(A515)," ",INDIRECT(ADDRESS(1,5+MOD(ROW()-2,COUNTA('Form Responses 1'!$1:$1)-4),,TRUE,"Form Responses 1")))</f>
        <v>PONDOK INDAH - Lantai 1 [Ruang tidur anak 2]</v>
      </c>
      <c r="G515" s="67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PONDOK INDAH - Lantai 1</v>
      </c>
      <c r="I515" s="85" t="str">
        <f ca="1" t="shared" ref="I515:I578" si="531">MID(F515,FIND("[",F515)+1,LEN(F515)-FIND("[",F515)-1)</f>
        <v>Ruang tidur anak 2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4">
        <f ca="1" t="shared" si="0"/>
        <v>6</v>
      </c>
      <c r="F516" s="67" t="str">
        <f ca="1">IF(ISBLANK(A516)," ",INDIRECT(ADDRESS(1,5+MOD(ROW()-2,COUNTA('Form Responses 1'!$1:$1)-4),,TRUE,"Form Responses 1")))</f>
        <v>PONDOK INDAH - Outdoor Area [Halaman depan]</v>
      </c>
      <c r="G516" s="67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PONDOK INDAH - Outdoor Area</v>
      </c>
      <c r="I516" s="85" t="str">
        <f ca="1" t="shared" si="531"/>
        <v>Halaman depan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4">
        <f ca="1" t="shared" si="0"/>
        <v>6</v>
      </c>
      <c r="F517" s="67" t="str">
        <f ca="1">IF(ISBLANK(A517)," ",INDIRECT(ADDRESS(1,5+MOD(ROW()-2,COUNTA('Form Responses 1'!$1:$1)-4),,TRUE,"Form Responses 1")))</f>
        <v>PONDOK INDAH - Outdoor Area [Halaman samping teras]</v>
      </c>
      <c r="G517" s="67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PONDOK INDAH - Outdoor Area</v>
      </c>
      <c r="I517" s="85" t="str">
        <f ca="1" t="shared" si="531"/>
        <v>Halaman samping teras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4">
        <f ca="1" t="shared" si="0"/>
        <v>6</v>
      </c>
      <c r="F518" s="67" t="str">
        <f ca="1">IF(ISBLANK(A518)," ",INDIRECT(ADDRESS(1,5+MOD(ROW()-2,COUNTA('Form Responses 1'!$1:$1)-4),,TRUE,"Form Responses 1")))</f>
        <v>PONDOK INDAH - Outdoor Area [Garasi mobil]</v>
      </c>
      <c r="G518" s="67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PONDOK INDAH - Outdoor Area</v>
      </c>
      <c r="I518" s="85" t="str">
        <f ca="1" t="shared" si="531"/>
        <v>Garasi mobil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4">
        <f ca="1" t="shared" si="0"/>
        <v>6</v>
      </c>
      <c r="F519" s="67" t="str">
        <f ca="1">IF(ISBLANK(A519)," ",INDIRECT(ADDRESS(1,5+MOD(ROW()-2,COUNTA('Form Responses 1'!$1:$1)-4),,TRUE,"Form Responses 1")))</f>
        <v>PONDOK INDAH - Outdoor Area [tempat wudhu]</v>
      </c>
      <c r="G519" s="67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PONDOK INDAH - Outdoor Area</v>
      </c>
      <c r="I519" s="85" t="str">
        <f ca="1" t="shared" si="531"/>
        <v>tempat wudhu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4">
        <f ca="1" t="shared" si="0"/>
        <v>6</v>
      </c>
      <c r="F520" s="67" t="str">
        <f ca="1">IF(ISBLANK(A520)," ",INDIRECT(ADDRESS(1,5+MOD(ROW()-2,COUNTA('Form Responses 1'!$1:$1)-4),,TRUE,"Form Responses 1")))</f>
        <v>PONDOK INDAH - Outdoor Area [Ruang pembantu]</v>
      </c>
      <c r="G520" s="67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PONDOK INDAH - Outdoor Area</v>
      </c>
      <c r="I520" s="85" t="str">
        <f ca="1" t="shared" si="531"/>
        <v>Ruang pembantu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4">
        <f ca="1" t="shared" si="0"/>
        <v>6</v>
      </c>
      <c r="F521" s="67" t="str">
        <f ca="1">IF(ISBLANK(A521)," ",INDIRECT(ADDRESS(1,5+MOD(ROW()-2,COUNTA('Form Responses 1'!$1:$1)-4),,TRUE,"Form Responses 1")))</f>
        <v>PONDOK INDAH - Outdoor Area [Gudang]</v>
      </c>
      <c r="G521" s="67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PONDOK INDAH - Outdoor Area</v>
      </c>
      <c r="I521" s="85" t="str">
        <f ca="1" t="shared" si="531"/>
        <v>Gudang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4">
        <f ca="1" t="shared" si="0"/>
        <v>6</v>
      </c>
      <c r="F522" s="67" t="str">
        <f ca="1">IF(ISBLANK(A522)," ",INDIRECT(ADDRESS(1,5+MOD(ROW()-2,COUNTA('Form Responses 1'!$1:$1)-4),,TRUE,"Form Responses 1")))</f>
        <v>Security [PERMATA HIJAU - Security Functions]</v>
      </c>
      <c r="G522" s="67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Security</v>
      </c>
      <c r="I522" s="85" t="str">
        <f ca="1" t="shared" si="531"/>
        <v>PERMATA HIJAU - Security Functions</v>
      </c>
      <c r="J522" s="85" t="str">
        <f ca="1" t="shared" si="2"/>
        <v>SECURITY SERVICE</v>
      </c>
      <c r="K522" s="85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4">
        <f ca="1" t="shared" si="0"/>
        <v>6</v>
      </c>
      <c r="F523" s="67" t="str">
        <f ca="1">IF(ISBLANK(A523)," ",INDIRECT(ADDRESS(1,5+MOD(ROW()-2,COUNTA('Form Responses 1'!$1:$1)-4),,TRUE,"Form Responses 1")))</f>
        <v>Security [ PONDOK INDAH - Security Functions]</v>
      </c>
      <c r="G523" s="67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Security</v>
      </c>
      <c r="I523" s="85" t="str">
        <f ca="1" t="shared" si="531"/>
        <v> PONDOK INDAH - Security Functions</v>
      </c>
      <c r="J523" s="85" t="str">
        <f ca="1" t="shared" si="2"/>
        <v>SECURITY SERVICE</v>
      </c>
      <c r="K523" s="85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4">
        <f ca="1" t="shared" si="0"/>
        <v>6</v>
      </c>
      <c r="F524" s="67" t="str">
        <f ca="1">IF(ISBLANK(A524)," ",INDIRECT(ADDRESS(1,5+MOD(ROW()-2,COUNTA('Form Responses 1'!$1:$1)-4),,TRUE,"Form Responses 1")))</f>
        <v>PERMATA HIJAU - Lantai 1 [Ruang tamu Depan]</v>
      </c>
      <c r="G524" s="67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PERMATA HIJAU - Lantai 1</v>
      </c>
      <c r="I524" s="85" t="str">
        <f ca="1" t="shared" si="531"/>
        <v>Ruang tamu Depan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4">
        <f ca="1" t="shared" si="0"/>
        <v>6</v>
      </c>
      <c r="F525" s="67" t="str">
        <f ca="1">IF(ISBLANK(A525)," ",INDIRECT(ADDRESS(1,5+MOD(ROW()-2,COUNTA('Form Responses 1'!$1:$1)-4),,TRUE,"Form Responses 1")))</f>
        <v>PERMATA HIJAU - Lantai 1 [Ruang tidur Utama ]</v>
      </c>
      <c r="G525" s="67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PERMATA HIJAU - Lantai 1</v>
      </c>
      <c r="I525" s="85" t="str">
        <f ca="1" t="shared" si="531"/>
        <v>Ruang tidur Utama 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4">
        <f ca="1" t="shared" si="0"/>
        <v>6</v>
      </c>
      <c r="F526" s="67" t="str">
        <f ca="1">IF(ISBLANK(A526)," ",INDIRECT(ADDRESS(1,5+MOD(ROW()-2,COUNTA('Form Responses 1'!$1:$1)-4),,TRUE,"Form Responses 1")))</f>
        <v>PERMATA HIJAU - Lantai 1 [Pantry]</v>
      </c>
      <c r="G526" s="67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PERMATA HIJAU - Lantai 1</v>
      </c>
      <c r="I526" s="85" t="str">
        <f ca="1" t="shared" si="531"/>
        <v>Pantry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4">
        <f ca="1" t="shared" si="0"/>
        <v>6</v>
      </c>
      <c r="F527" s="67" t="str">
        <f ca="1">IF(ISBLANK(A527)," ",INDIRECT(ADDRESS(1,5+MOD(ROW()-2,COUNTA('Form Responses 1'!$1:$1)-4),,TRUE,"Form Responses 1")))</f>
        <v>PERMATA HIJAU - Lantai 1 [Ruang keluarga]</v>
      </c>
      <c r="G527" s="67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PERMATA HIJAU - Lantai 1</v>
      </c>
      <c r="I527" s="85" t="str">
        <f ca="1" t="shared" si="531"/>
        <v>Ruang keluarga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4">
        <f ca="1" t="shared" si="0"/>
        <v>6</v>
      </c>
      <c r="F528" s="67" t="str">
        <f ca="1">IF(ISBLANK(A528)," ",INDIRECT(ADDRESS(1,5+MOD(ROW()-2,COUNTA('Form Responses 1'!$1:$1)-4),,TRUE,"Form Responses 1")))</f>
        <v>PERMATA HIJAU - Lantai 1 [Ruang tidur anak 1]</v>
      </c>
      <c r="G528" s="67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PERMATA HIJAU - Lantai 1</v>
      </c>
      <c r="I528" s="85" t="str">
        <f ca="1" t="shared" si="531"/>
        <v>Ruang tidur anak 1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4">
        <f ca="1" t="shared" si="0"/>
        <v>6</v>
      </c>
      <c r="F529" s="67" t="str">
        <f ca="1">IF(ISBLANK(A529)," ",INDIRECT(ADDRESS(1,5+MOD(ROW()-2,COUNTA('Form Responses 1'!$1:$1)-4),,TRUE,"Form Responses 1")))</f>
        <v>PERMATA HIJAU - Lantai 1 [Ruang tidur anak 2]</v>
      </c>
      <c r="G529" s="67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PERMATA HIJAU - Lantai 1</v>
      </c>
      <c r="I529" s="85" t="str">
        <f ca="1" t="shared" si="531"/>
        <v>Ruang tidur anak 2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4">
        <f ca="1" t="shared" si="0"/>
        <v>6</v>
      </c>
      <c r="F530" s="67" t="str">
        <f ca="1">IF(ISBLANK(A530)," ",INDIRECT(ADDRESS(1,5+MOD(ROW()-2,COUNTA('Form Responses 1'!$1:$1)-4),,TRUE,"Form Responses 1")))</f>
        <v>PERMATA HIJAU - Outdoor Area [Halaman depan]</v>
      </c>
      <c r="G530" s="67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PERMATA HIJAU - Outdoor Area</v>
      </c>
      <c r="I530" s="85" t="str">
        <f ca="1" t="shared" si="531"/>
        <v>Halaman depan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4">
        <f ca="1" t="shared" si="0"/>
        <v>6</v>
      </c>
      <c r="F531" s="67" t="str">
        <f ca="1">IF(ISBLANK(A531)," ",INDIRECT(ADDRESS(1,5+MOD(ROW()-2,COUNTA('Form Responses 1'!$1:$1)-4),,TRUE,"Form Responses 1")))</f>
        <v>PERMATA HIJAU - Outdoor Area [Halaman samping teras]</v>
      </c>
      <c r="G531" s="67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PERMATA HIJAU - Outdoor Area</v>
      </c>
      <c r="I531" s="85" t="str">
        <f ca="1" t="shared" si="531"/>
        <v>Halaman samping teras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4">
        <f ca="1" t="shared" si="0"/>
        <v>6</v>
      </c>
      <c r="F532" s="67" t="str">
        <f ca="1">IF(ISBLANK(A532)," ",INDIRECT(ADDRESS(1,5+MOD(ROW()-2,COUNTA('Form Responses 1'!$1:$1)-4),,TRUE,"Form Responses 1")))</f>
        <v>PERMATA HIJAU - Outdoor Area [Garasi mobil]</v>
      </c>
      <c r="G532" s="67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PERMATA HIJAU - Outdoor Area</v>
      </c>
      <c r="I532" s="85" t="str">
        <f ca="1" t="shared" si="531"/>
        <v>Garasi mobil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4">
        <f ca="1" t="shared" si="0"/>
        <v>6</v>
      </c>
      <c r="F533" s="67" t="str">
        <f ca="1">IF(ISBLANK(A533)," ",INDIRECT(ADDRESS(1,5+MOD(ROW()-2,COUNTA('Form Responses 1'!$1:$1)-4),,TRUE,"Form Responses 1")))</f>
        <v>PERMATA HIJAU - Outdoor Area [tempat wudhu]</v>
      </c>
      <c r="G533" s="67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PERMATA HIJAU - Outdoor Area</v>
      </c>
      <c r="I533" s="85" t="str">
        <f ca="1" t="shared" si="531"/>
        <v>tempat wudhu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4">
        <f ca="1" t="shared" si="0"/>
        <v>6</v>
      </c>
      <c r="F534" s="67" t="str">
        <f ca="1">IF(ISBLANK(A534)," ",INDIRECT(ADDRESS(1,5+MOD(ROW()-2,COUNTA('Form Responses 1'!$1:$1)-4),,TRUE,"Form Responses 1")))</f>
        <v>PERMATA HIJAU - Outdoor Area [Ruang pembantu]</v>
      </c>
      <c r="G534" s="67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PERMATA HIJAU - Outdoor Area</v>
      </c>
      <c r="I534" s="85" t="str">
        <f ca="1" t="shared" si="531"/>
        <v>Ruang pembantu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4">
        <f ca="1" t="shared" si="0"/>
        <v>6</v>
      </c>
      <c r="F535" s="67" t="str">
        <f ca="1">IF(ISBLANK(A535)," ",INDIRECT(ADDRESS(1,5+MOD(ROW()-2,COUNTA('Form Responses 1'!$1:$1)-4),,TRUE,"Form Responses 1")))</f>
        <v>PERMATA HIJAU - Outdoor Area [Gudang]</v>
      </c>
      <c r="G535" s="67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PERMATA HIJAU - Outdoor Area</v>
      </c>
      <c r="I535" s="85" t="str">
        <f ca="1" t="shared" si="531"/>
        <v>Gudang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4">
        <f ca="1" t="shared" si="0"/>
        <v>6</v>
      </c>
      <c r="F536" s="67" t="str">
        <f ca="1">IF(ISBLANK(A536)," ",INDIRECT(ADDRESS(1,5+MOD(ROW()-2,COUNTA('Form Responses 1'!$1:$1)-4),,TRUE,"Form Responses 1")))</f>
        <v>PONDOK INDAH - Lantai 1 [Ruang tamu Depan]</v>
      </c>
      <c r="G536" s="67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PONDOK INDAH - Lantai 1</v>
      </c>
      <c r="I536" s="85" t="str">
        <f ca="1" t="shared" si="531"/>
        <v>Ruang tamu Depan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4">
        <f ca="1" t="shared" si="0"/>
        <v>6</v>
      </c>
      <c r="F537" s="67" t="str">
        <f ca="1">IF(ISBLANK(A537)," ",INDIRECT(ADDRESS(1,5+MOD(ROW()-2,COUNTA('Form Responses 1'!$1:$1)-4),,TRUE,"Form Responses 1")))</f>
        <v>PONDOK INDAH - Lantai 1 [Ruang tidur Utama ]</v>
      </c>
      <c r="G537" s="67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PONDOK INDAH - Lantai 1</v>
      </c>
      <c r="I537" s="85" t="str">
        <f ca="1" t="shared" si="531"/>
        <v>Ruang tidur Utama 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4">
        <f ca="1" t="shared" si="0"/>
        <v>6</v>
      </c>
      <c r="F538" s="67" t="str">
        <f ca="1">IF(ISBLANK(A538)," ",INDIRECT(ADDRESS(1,5+MOD(ROW()-2,COUNTA('Form Responses 1'!$1:$1)-4),,TRUE,"Form Responses 1")))</f>
        <v>PONDOK INDAH - Lantai 1 [Pantry]</v>
      </c>
      <c r="G538" s="67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PONDOK INDAH - Lantai 1</v>
      </c>
      <c r="I538" s="85" t="str">
        <f ca="1" t="shared" si="531"/>
        <v>Pantry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4">
        <f ca="1" t="shared" si="0"/>
        <v>6</v>
      </c>
      <c r="F539" s="67" t="str">
        <f ca="1">IF(ISBLANK(A539)," ",INDIRECT(ADDRESS(1,5+MOD(ROW()-2,COUNTA('Form Responses 1'!$1:$1)-4),,TRUE,"Form Responses 1")))</f>
        <v>PONDOK INDAH - Lantai 1 [Ruang keluarga]</v>
      </c>
      <c r="G539" s="67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PONDOK INDAH - Lantai 1</v>
      </c>
      <c r="I539" s="85" t="str">
        <f ca="1" t="shared" si="531"/>
        <v>Ruang keluarga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4">
        <f ca="1" t="shared" si="0"/>
        <v>6</v>
      </c>
      <c r="F540" s="67" t="str">
        <f ca="1">IF(ISBLANK(A540)," ",INDIRECT(ADDRESS(1,5+MOD(ROW()-2,COUNTA('Form Responses 1'!$1:$1)-4),,TRUE,"Form Responses 1")))</f>
        <v>PONDOK INDAH - Lantai 1 [Ruang tidur anak 1]</v>
      </c>
      <c r="G540" s="67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PONDOK INDAH - Lantai 1</v>
      </c>
      <c r="I540" s="85" t="str">
        <f ca="1" t="shared" si="531"/>
        <v>Ruang tidur anak 1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4">
        <f ca="1" t="shared" si="0"/>
        <v>6</v>
      </c>
      <c r="F541" s="67" t="str">
        <f ca="1">IF(ISBLANK(A541)," ",INDIRECT(ADDRESS(1,5+MOD(ROW()-2,COUNTA('Form Responses 1'!$1:$1)-4),,TRUE,"Form Responses 1")))</f>
        <v>PONDOK INDAH - Lantai 1 [Ruang tidur anak 2]</v>
      </c>
      <c r="G541" s="67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PONDOK INDAH - Lantai 1</v>
      </c>
      <c r="I541" s="85" t="str">
        <f ca="1" t="shared" si="531"/>
        <v>Ruang tidur anak 2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4">
        <f ca="1" t="shared" si="0"/>
        <v>6</v>
      </c>
      <c r="F542" s="67" t="str">
        <f ca="1">IF(ISBLANK(A542)," ",INDIRECT(ADDRESS(1,5+MOD(ROW()-2,COUNTA('Form Responses 1'!$1:$1)-4),,TRUE,"Form Responses 1")))</f>
        <v>PONDOK INDAH - Outdoor Area [Halaman depan]</v>
      </c>
      <c r="G542" s="67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PONDOK INDAH - Outdoor Area</v>
      </c>
      <c r="I542" s="85" t="str">
        <f ca="1" t="shared" si="531"/>
        <v>Halaman depan</v>
      </c>
      <c r="J542" s="85" t="str">
        <f ca="1" t="shared" si="2"/>
        <v>CLEANING SERVICE</v>
      </c>
      <c r="K542" s="85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4">
        <f ca="1" t="shared" si="0"/>
        <v>6</v>
      </c>
      <c r="F543" s="67" t="str">
        <f ca="1">IF(ISBLANK(A543)," ",INDIRECT(ADDRESS(1,5+MOD(ROW()-2,COUNTA('Form Responses 1'!$1:$1)-4),,TRUE,"Form Responses 1")))</f>
        <v>PONDOK INDAH - Outdoor Area [Halaman samping teras]</v>
      </c>
      <c r="G543" s="67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PONDOK INDAH - Outdoor Area</v>
      </c>
      <c r="I543" s="85" t="str">
        <f ca="1" t="shared" si="531"/>
        <v>Halaman samping teras</v>
      </c>
      <c r="J543" s="85" t="str">
        <f ca="1" t="shared" si="2"/>
        <v>CLEANING SERVICE</v>
      </c>
      <c r="K543" s="85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4">
        <f ca="1" t="shared" si="0"/>
        <v>6</v>
      </c>
      <c r="F544" s="67" t="str">
        <f ca="1">IF(ISBLANK(A544)," ",INDIRECT(ADDRESS(1,5+MOD(ROW()-2,COUNTA('Form Responses 1'!$1:$1)-4),,TRUE,"Form Responses 1")))</f>
        <v>PONDOK INDAH - Outdoor Area [Garasi mobil]</v>
      </c>
      <c r="G544" s="67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PONDOK INDAH - Outdoor Area</v>
      </c>
      <c r="I544" s="85" t="str">
        <f ca="1" t="shared" si="531"/>
        <v>Garasi mobil</v>
      </c>
      <c r="J544" s="85" t="str">
        <f ca="1" t="shared" si="2"/>
        <v>CLEANING SERVICE</v>
      </c>
      <c r="K544" s="85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4">
        <f ca="1" t="shared" si="0"/>
        <v>6</v>
      </c>
      <c r="F545" s="67" t="str">
        <f ca="1">IF(ISBLANK(A545)," ",INDIRECT(ADDRESS(1,5+MOD(ROW()-2,COUNTA('Form Responses 1'!$1:$1)-4),,TRUE,"Form Responses 1")))</f>
        <v>PONDOK INDAH - Outdoor Area [tempat wudhu]</v>
      </c>
      <c r="G545" s="67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PONDOK INDAH - Outdoor Area</v>
      </c>
      <c r="I545" s="85" t="str">
        <f ca="1" t="shared" si="531"/>
        <v>tempat wudhu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4">
        <f ca="1" t="shared" si="0"/>
        <v>6</v>
      </c>
      <c r="F546" s="67" t="str">
        <f ca="1">IF(ISBLANK(A546)," ",INDIRECT(ADDRESS(1,5+MOD(ROW()-2,COUNTA('Form Responses 1'!$1:$1)-4),,TRUE,"Form Responses 1")))</f>
        <v>PONDOK INDAH - Outdoor Area [Ruang pembantu]</v>
      </c>
      <c r="G546" s="67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PONDOK INDAH - Outdoor Area</v>
      </c>
      <c r="I546" s="85" t="str">
        <f ca="1" t="shared" si="531"/>
        <v>Ruang pembantu</v>
      </c>
      <c r="J546" s="85" t="str">
        <f ca="1" t="shared" si="2"/>
        <v>CLEANING SERVICE</v>
      </c>
      <c r="K546" s="85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4">
        <f ca="1" t="shared" si="0"/>
        <v>6</v>
      </c>
      <c r="F547" s="67" t="str">
        <f ca="1">IF(ISBLANK(A547)," ",INDIRECT(ADDRESS(1,5+MOD(ROW()-2,COUNTA('Form Responses 1'!$1:$1)-4),,TRUE,"Form Responses 1")))</f>
        <v>PONDOK INDAH - Outdoor Area [Gudang]</v>
      </c>
      <c r="G547" s="67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PONDOK INDAH - Outdoor Area</v>
      </c>
      <c r="I547" s="85" t="str">
        <f ca="1" t="shared" si="531"/>
        <v>Gudang</v>
      </c>
      <c r="J547" s="85" t="str">
        <f ca="1" t="shared" si="2"/>
        <v>CLEANING SERVICE</v>
      </c>
      <c r="K547" s="85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4">
        <f ca="1" t="shared" si="0"/>
        <v>6</v>
      </c>
      <c r="F548" s="67" t="str">
        <f ca="1">IF(ISBLANK(A548)," ",INDIRECT(ADDRESS(1,5+MOD(ROW()-2,COUNTA('Form Responses 1'!$1:$1)-4),,TRUE,"Form Responses 1")))</f>
        <v>Security [PERMATA HIJAU - 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Security</v>
      </c>
      <c r="I548" s="85" t="str">
        <f ca="1" t="shared" si="531"/>
        <v>PERMATA HIJAU - Security Functions</v>
      </c>
      <c r="J548" s="85" t="str">
        <f ca="1" t="shared" si="2"/>
        <v>SECURITY SERVICE</v>
      </c>
      <c r="K548" s="85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4">
        <f ca="1" t="shared" si="0"/>
        <v>6</v>
      </c>
      <c r="F549" s="67" t="str">
        <f ca="1">IF(ISBLANK(A549)," ",INDIRECT(ADDRESS(1,5+MOD(ROW()-2,COUNTA('Form Responses 1'!$1:$1)-4),,TRUE,"Form Responses 1")))</f>
        <v>Security [ PONDOK INDAH - Security Functions]</v>
      </c>
      <c r="G549" s="67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Security</v>
      </c>
      <c r="I549" s="85" t="str">
        <f ca="1" t="shared" si="531"/>
        <v> PONDOK INDAH - Security Functions</v>
      </c>
      <c r="J549" s="85" t="str">
        <f ca="1" t="shared" si="2"/>
        <v>SECURITY SERVICE</v>
      </c>
      <c r="K549" s="85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4">
        <f ca="1" t="shared" si="0"/>
        <v>6</v>
      </c>
      <c r="F550" s="67" t="str">
        <f ca="1">IF(ISBLANK(A550)," ",INDIRECT(ADDRESS(1,5+MOD(ROW()-2,COUNTA('Form Responses 1'!$1:$1)-4),,TRUE,"Form Responses 1")))</f>
        <v>PERMATA HIJAU - Lantai 1 [Ruang tamu Depan]</v>
      </c>
      <c r="G550" s="67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PERMATA HIJAU - Lantai 1</v>
      </c>
      <c r="I550" s="85" t="str">
        <f ca="1" t="shared" si="531"/>
        <v>Ruang tamu Depan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4">
        <f ca="1" t="shared" si="0"/>
        <v>6</v>
      </c>
      <c r="F551" s="67" t="str">
        <f ca="1">IF(ISBLANK(A551)," ",INDIRECT(ADDRESS(1,5+MOD(ROW()-2,COUNTA('Form Responses 1'!$1:$1)-4),,TRUE,"Form Responses 1")))</f>
        <v>PERMATA HIJAU - Lantai 1 [Ruang tidur Utama ]</v>
      </c>
      <c r="G551" s="67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PERMATA HIJAU - Lantai 1</v>
      </c>
      <c r="I551" s="85" t="str">
        <f ca="1" t="shared" si="531"/>
        <v>Ruang tidur Utama 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4">
        <f ca="1" t="shared" si="0"/>
        <v>6</v>
      </c>
      <c r="F552" s="67" t="str">
        <f ca="1">IF(ISBLANK(A552)," ",INDIRECT(ADDRESS(1,5+MOD(ROW()-2,COUNTA('Form Responses 1'!$1:$1)-4),,TRUE,"Form Responses 1")))</f>
        <v>PERMATA HIJAU - Lantai 1 [Pantry]</v>
      </c>
      <c r="G552" s="67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PERMATA HIJAU - Lantai 1</v>
      </c>
      <c r="I552" s="85" t="str">
        <f ca="1" t="shared" si="531"/>
        <v>Pantry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4">
        <f ca="1" t="shared" si="0"/>
        <v>6</v>
      </c>
      <c r="F553" s="67" t="str">
        <f ca="1">IF(ISBLANK(A553)," ",INDIRECT(ADDRESS(1,5+MOD(ROW()-2,COUNTA('Form Responses 1'!$1:$1)-4),,TRUE,"Form Responses 1")))</f>
        <v>PERMATA HIJAU - Lantai 1 [Ruang keluarga]</v>
      </c>
      <c r="G553" s="67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PERMATA HIJAU - Lantai 1</v>
      </c>
      <c r="I553" s="85" t="str">
        <f ca="1" t="shared" si="531"/>
        <v>Ruang keluarga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4">
        <f ca="1" t="shared" si="0"/>
        <v>6</v>
      </c>
      <c r="F554" s="67" t="str">
        <f ca="1">IF(ISBLANK(A554)," ",INDIRECT(ADDRESS(1,5+MOD(ROW()-2,COUNTA('Form Responses 1'!$1:$1)-4),,TRUE,"Form Responses 1")))</f>
        <v>PERMATA HIJAU - Lantai 1 [Ruang tidur anak 1]</v>
      </c>
      <c r="G554" s="67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PERMATA HIJAU - Lantai 1</v>
      </c>
      <c r="I554" s="85" t="str">
        <f ca="1" t="shared" si="531"/>
        <v>Ruang tidur anak 1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4">
        <f ca="1" t="shared" si="0"/>
        <v>6</v>
      </c>
      <c r="F555" s="67" t="str">
        <f ca="1">IF(ISBLANK(A555)," ",INDIRECT(ADDRESS(1,5+MOD(ROW()-2,COUNTA('Form Responses 1'!$1:$1)-4),,TRUE,"Form Responses 1")))</f>
        <v>PERMATA HIJAU - Lantai 1 [Ruang tidur anak 2]</v>
      </c>
      <c r="G555" s="67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PERMATA HIJAU - Lantai 1</v>
      </c>
      <c r="I555" s="85" t="str">
        <f ca="1" t="shared" si="531"/>
        <v>Ruang tidur anak 2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4">
        <f ca="1" t="shared" si="0"/>
        <v>6</v>
      </c>
      <c r="F556" s="67" t="str">
        <f ca="1">IF(ISBLANK(A556)," ",INDIRECT(ADDRESS(1,5+MOD(ROW()-2,COUNTA('Form Responses 1'!$1:$1)-4),,TRUE,"Form Responses 1")))</f>
        <v>PERMATA HIJAU - Outdoor Area [Halaman depan]</v>
      </c>
      <c r="G556" s="67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PERMATA HIJAU - Outdoor Area</v>
      </c>
      <c r="I556" s="85" t="str">
        <f ca="1" t="shared" si="531"/>
        <v>Halaman depan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4">
        <f ca="1" t="shared" si="0"/>
        <v>6</v>
      </c>
      <c r="F557" s="67" t="str">
        <f ca="1">IF(ISBLANK(A557)," ",INDIRECT(ADDRESS(1,5+MOD(ROW()-2,COUNTA('Form Responses 1'!$1:$1)-4),,TRUE,"Form Responses 1")))</f>
        <v>PERMATA HIJAU - Outdoor Area [Halaman samping teras]</v>
      </c>
      <c r="G557" s="67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PERMATA HIJAU - Outdoor Area</v>
      </c>
      <c r="I557" s="85" t="str">
        <f ca="1" t="shared" si="531"/>
        <v>Halaman samping teras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4">
        <f ca="1" t="shared" si="0"/>
        <v>6</v>
      </c>
      <c r="F558" s="67" t="str">
        <f ca="1">IF(ISBLANK(A558)," ",INDIRECT(ADDRESS(1,5+MOD(ROW()-2,COUNTA('Form Responses 1'!$1:$1)-4),,TRUE,"Form Responses 1")))</f>
        <v>PERMATA HIJAU - Outdoor Area [Garasi mobil]</v>
      </c>
      <c r="G558" s="67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PERMATA HIJAU - Outdoor Area</v>
      </c>
      <c r="I558" s="85" t="str">
        <f ca="1" t="shared" si="531"/>
        <v>Garasi mobil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4">
        <f ca="1" t="shared" si="0"/>
        <v>6</v>
      </c>
      <c r="F559" s="67" t="str">
        <f ca="1">IF(ISBLANK(A559)," ",INDIRECT(ADDRESS(1,5+MOD(ROW()-2,COUNTA('Form Responses 1'!$1:$1)-4),,TRUE,"Form Responses 1")))</f>
        <v>PERMATA HIJAU - Outdoor Area [tempat wudhu]</v>
      </c>
      <c r="G559" s="67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PERMATA HIJAU - Outdoor Area</v>
      </c>
      <c r="I559" s="85" t="str">
        <f ca="1" t="shared" si="531"/>
        <v>tempat wudhu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4">
        <f ca="1" t="shared" si="0"/>
        <v>6</v>
      </c>
      <c r="F560" s="67" t="str">
        <f ca="1">IF(ISBLANK(A560)," ",INDIRECT(ADDRESS(1,5+MOD(ROW()-2,COUNTA('Form Responses 1'!$1:$1)-4),,TRUE,"Form Responses 1")))</f>
        <v>PERMATA HIJAU - Outdoor Area [Ruang pembantu]</v>
      </c>
      <c r="G560" s="67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PERMATA HIJAU - Outdoor Area</v>
      </c>
      <c r="I560" s="85" t="str">
        <f ca="1" t="shared" si="531"/>
        <v>Ruang pembantu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4">
        <f ca="1" t="shared" si="0"/>
        <v>6</v>
      </c>
      <c r="F561" s="67" t="str">
        <f ca="1">IF(ISBLANK(A561)," ",INDIRECT(ADDRESS(1,5+MOD(ROW()-2,COUNTA('Form Responses 1'!$1:$1)-4),,TRUE,"Form Responses 1")))</f>
        <v>PERMATA HIJAU - Outdoor Area [Gudang]</v>
      </c>
      <c r="G561" s="67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PERMATA HIJAU - Outdoor Area</v>
      </c>
      <c r="I561" s="85" t="str">
        <f ca="1" t="shared" si="531"/>
        <v>Gudang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4">
        <f ca="1" t="shared" si="0"/>
        <v>6</v>
      </c>
      <c r="F562" s="67" t="str">
        <f ca="1">IF(ISBLANK(A562)," ",INDIRECT(ADDRESS(1,5+MOD(ROW()-2,COUNTA('Form Responses 1'!$1:$1)-4),,TRUE,"Form Responses 1")))</f>
        <v>PONDOK INDAH - Lantai 1 [Ruang tamu Depan]</v>
      </c>
      <c r="G562" s="67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PONDOK INDAH - Lantai 1</v>
      </c>
      <c r="I562" s="85" t="str">
        <f ca="1" t="shared" si="531"/>
        <v>Ruang tamu Depan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4">
        <f ca="1" t="shared" si="0"/>
        <v>6</v>
      </c>
      <c r="F563" s="67" t="str">
        <f ca="1">IF(ISBLANK(A563)," ",INDIRECT(ADDRESS(1,5+MOD(ROW()-2,COUNTA('Form Responses 1'!$1:$1)-4),,TRUE,"Form Responses 1")))</f>
        <v>PONDOK INDAH - Lantai 1 [Ruang tidur Utama ]</v>
      </c>
      <c r="G563" s="67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PONDOK INDAH - Lantai 1</v>
      </c>
      <c r="I563" s="85" t="str">
        <f ca="1" t="shared" si="531"/>
        <v>Ruang tidur Utama 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4">
        <f ca="1" t="shared" si="0"/>
        <v>6</v>
      </c>
      <c r="F564" s="67" t="str">
        <f ca="1">IF(ISBLANK(A564)," ",INDIRECT(ADDRESS(1,5+MOD(ROW()-2,COUNTA('Form Responses 1'!$1:$1)-4),,TRUE,"Form Responses 1")))</f>
        <v>PONDOK INDAH - Lantai 1 [Pantry]</v>
      </c>
      <c r="G564" s="67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PONDOK INDAH - Lantai 1</v>
      </c>
      <c r="I564" s="85" t="str">
        <f ca="1" t="shared" si="531"/>
        <v>Pantry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4">
        <f ca="1" t="shared" si="0"/>
        <v>6</v>
      </c>
      <c r="F565" s="67" t="str">
        <f ca="1">IF(ISBLANK(A565)," ",INDIRECT(ADDRESS(1,5+MOD(ROW()-2,COUNTA('Form Responses 1'!$1:$1)-4),,TRUE,"Form Responses 1")))</f>
        <v>PONDOK INDAH - Lantai 1 [Ruang keluarga]</v>
      </c>
      <c r="G565" s="67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PONDOK INDAH - Lantai 1</v>
      </c>
      <c r="I565" s="85" t="str">
        <f ca="1" t="shared" si="531"/>
        <v>Ruang keluarga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4">
        <f ca="1" t="shared" si="0"/>
        <v>6</v>
      </c>
      <c r="F566" s="67" t="str">
        <f ca="1">IF(ISBLANK(A566)," ",INDIRECT(ADDRESS(1,5+MOD(ROW()-2,COUNTA('Form Responses 1'!$1:$1)-4),,TRUE,"Form Responses 1")))</f>
        <v>PONDOK INDAH - Lantai 1 [Ruang tidur anak 1]</v>
      </c>
      <c r="G566" s="67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PONDOK INDAH - Lantai 1</v>
      </c>
      <c r="I566" s="85" t="str">
        <f ca="1" t="shared" si="531"/>
        <v>Ruang tidur anak 1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4">
        <f ca="1" t="shared" si="0"/>
        <v>6</v>
      </c>
      <c r="F567" s="67" t="str">
        <f ca="1">IF(ISBLANK(A567)," ",INDIRECT(ADDRESS(1,5+MOD(ROW()-2,COUNTA('Form Responses 1'!$1:$1)-4),,TRUE,"Form Responses 1")))</f>
        <v>PONDOK INDAH - Lantai 1 [Ruang tidur anak 2]</v>
      </c>
      <c r="G567" s="67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PONDOK INDAH - Lantai 1</v>
      </c>
      <c r="I567" s="85" t="str">
        <f ca="1" t="shared" si="531"/>
        <v>Ruang tidur anak 2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4">
        <f ca="1" t="shared" si="0"/>
        <v>6</v>
      </c>
      <c r="F568" s="67" t="str">
        <f ca="1">IF(ISBLANK(A568)," ",INDIRECT(ADDRESS(1,5+MOD(ROW()-2,COUNTA('Form Responses 1'!$1:$1)-4),,TRUE,"Form Responses 1")))</f>
        <v>PONDOK INDAH - Outdoor Area [Halaman depan]</v>
      </c>
      <c r="G568" s="67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PONDOK INDAH - Outdoor Area</v>
      </c>
      <c r="I568" s="85" t="str">
        <f ca="1" t="shared" si="531"/>
        <v>Halaman depan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4">
        <f ca="1" t="shared" si="0"/>
        <v>6</v>
      </c>
      <c r="F569" s="67" t="str">
        <f ca="1">IF(ISBLANK(A569)," ",INDIRECT(ADDRESS(1,5+MOD(ROW()-2,COUNTA('Form Responses 1'!$1:$1)-4),,TRUE,"Form Responses 1")))</f>
        <v>PONDOK INDAH - Outdoor Area [Halaman samping teras]</v>
      </c>
      <c r="G569" s="67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PONDOK INDAH - Outdoor Area</v>
      </c>
      <c r="I569" s="85" t="str">
        <f ca="1" t="shared" si="531"/>
        <v>Halaman samping teras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4">
        <f ca="1" t="shared" si="0"/>
        <v>6</v>
      </c>
      <c r="F570" s="67" t="str">
        <f ca="1">IF(ISBLANK(A570)," ",INDIRECT(ADDRESS(1,5+MOD(ROW()-2,COUNTA('Form Responses 1'!$1:$1)-4),,TRUE,"Form Responses 1")))</f>
        <v>PONDOK INDAH - Outdoor Area [Garasi mobil]</v>
      </c>
      <c r="G570" s="67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PONDOK INDAH - Outdoor Area</v>
      </c>
      <c r="I570" s="85" t="str">
        <f ca="1" t="shared" si="531"/>
        <v>Garasi mobil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4">
        <f ca="1" t="shared" si="0"/>
        <v>6</v>
      </c>
      <c r="F571" s="67" t="str">
        <f ca="1">IF(ISBLANK(A571)," ",INDIRECT(ADDRESS(1,5+MOD(ROW()-2,COUNTA('Form Responses 1'!$1:$1)-4),,TRUE,"Form Responses 1")))</f>
        <v>PONDOK INDAH - Outdoor Area [tempat wudhu]</v>
      </c>
      <c r="G571" s="67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PONDOK INDAH - Outdoor Area</v>
      </c>
      <c r="I571" s="85" t="str">
        <f ca="1" t="shared" si="531"/>
        <v>tempat wudhu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4">
        <f ca="1" t="shared" si="0"/>
        <v>6</v>
      </c>
      <c r="F572" s="67" t="str">
        <f ca="1">IF(ISBLANK(A572)," ",INDIRECT(ADDRESS(1,5+MOD(ROW()-2,COUNTA('Form Responses 1'!$1:$1)-4),,TRUE,"Form Responses 1")))</f>
        <v>PONDOK INDAH - Outdoor Area [Ruang pembantu]</v>
      </c>
      <c r="G572" s="67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PONDOK INDAH - Outdoor Area</v>
      </c>
      <c r="I572" s="85" t="str">
        <f ca="1" t="shared" si="531"/>
        <v>Ruang pembantu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4">
        <f ca="1" t="shared" si="0"/>
        <v>6</v>
      </c>
      <c r="F573" s="67" t="str">
        <f ca="1">IF(ISBLANK(A573)," ",INDIRECT(ADDRESS(1,5+MOD(ROW()-2,COUNTA('Form Responses 1'!$1:$1)-4),,TRUE,"Form Responses 1")))</f>
        <v>PONDOK INDAH - Outdoor Area [Gudang]</v>
      </c>
      <c r="G573" s="67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PONDOK INDAH - Outdoor Area</v>
      </c>
      <c r="I573" s="85" t="str">
        <f ca="1" t="shared" si="531"/>
        <v>Gudang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4">
        <f ca="1" t="shared" si="0"/>
        <v>6</v>
      </c>
      <c r="F574" s="67" t="str">
        <f ca="1">IF(ISBLANK(A574)," ",INDIRECT(ADDRESS(1,5+MOD(ROW()-2,COUNTA('Form Responses 1'!$1:$1)-4),,TRUE,"Form Responses 1")))</f>
        <v>Security [PERMATA HIJAU - Security Functions]</v>
      </c>
      <c r="G574" s="67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Security</v>
      </c>
      <c r="I574" s="85" t="str">
        <f ca="1" t="shared" si="531"/>
        <v>PERMATA HIJAU - Security Functions</v>
      </c>
      <c r="J574" s="85" t="str">
        <f ca="1" t="shared" si="2"/>
        <v>SECURITY SERVICE</v>
      </c>
      <c r="K574" s="85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4">
        <f ca="1" t="shared" si="0"/>
        <v>6</v>
      </c>
      <c r="F575" s="67" t="str">
        <f ca="1">IF(ISBLANK(A575)," ",INDIRECT(ADDRESS(1,5+MOD(ROW()-2,COUNTA('Form Responses 1'!$1:$1)-4),,TRUE,"Form Responses 1")))</f>
        <v>Security [ PONDOK INDAH - Security Functions]</v>
      </c>
      <c r="G575" s="67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Security</v>
      </c>
      <c r="I575" s="85" t="str">
        <f ca="1" t="shared" si="531"/>
        <v> PONDOK INDAH - Security Functions</v>
      </c>
      <c r="J575" s="85" t="str">
        <f ca="1" t="shared" si="2"/>
        <v>SECURITY SERVICE</v>
      </c>
      <c r="K575" s="85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4">
        <f ca="1" t="shared" si="0"/>
        <v>6</v>
      </c>
      <c r="F576" s="67" t="str">
        <f ca="1">IF(ISBLANK(A576)," ",INDIRECT(ADDRESS(1,5+MOD(ROW()-2,COUNTA('Form Responses 1'!$1:$1)-4),,TRUE,"Form Responses 1")))</f>
        <v>PERMATA HIJAU - Lantai 1 [Ruang tamu Depan]</v>
      </c>
      <c r="G576" s="67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PERMATA HIJAU - Lantai 1</v>
      </c>
      <c r="I576" s="85" t="str">
        <f ca="1" t="shared" si="531"/>
        <v>Ruang tamu Depan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4">
        <f ca="1" t="shared" si="0"/>
        <v>6</v>
      </c>
      <c r="F577" s="67" t="str">
        <f ca="1">IF(ISBLANK(A577)," ",INDIRECT(ADDRESS(1,5+MOD(ROW()-2,COUNTA('Form Responses 1'!$1:$1)-4),,TRUE,"Form Responses 1")))</f>
        <v>PERMATA HIJAU - Lantai 1 [Ruang tidur Utama ]</v>
      </c>
      <c r="G577" s="67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PERMATA HIJAU - Lantai 1</v>
      </c>
      <c r="I577" s="85" t="str">
        <f ca="1" t="shared" si="531"/>
        <v>Ruang tidur Utama 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4">
        <f ca="1" t="shared" si="0"/>
        <v>6</v>
      </c>
      <c r="F578" s="67" t="str">
        <f ca="1">IF(ISBLANK(A578)," ",INDIRECT(ADDRESS(1,5+MOD(ROW()-2,COUNTA('Form Responses 1'!$1:$1)-4),,TRUE,"Form Responses 1")))</f>
        <v>PERMATA HIJAU - Lantai 1 [Pantry]</v>
      </c>
      <c r="G578" s="67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PERMATA HIJAU - Lantai 1</v>
      </c>
      <c r="I578" s="85" t="str">
        <f ca="1" t="shared" si="531"/>
        <v>Pantry</v>
      </c>
      <c r="J578" s="85" t="str">
        <f ca="1" t="shared" si="2"/>
        <v>CLEANING SERVICE</v>
      </c>
      <c r="K578" s="85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4">
        <f ca="1" t="shared" si="0"/>
        <v>6</v>
      </c>
      <c r="F579" s="67" t="str">
        <f ca="1">IF(ISBLANK(A579)," ",INDIRECT(ADDRESS(1,5+MOD(ROW()-2,COUNTA('Form Responses 1'!$1:$1)-4),,TRUE,"Form Responses 1")))</f>
        <v>PERMATA HIJAU - Lantai 1 [Ruang keluarga]</v>
      </c>
      <c r="G579" s="67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PERMATA HIJAU - Lantai 1</v>
      </c>
      <c r="I579" s="85" t="str">
        <f ca="1" t="shared" ref="I579:I642" si="596">MID(F579,FIND("[",F579)+1,LEN(F579)-FIND("[",F579)-1)</f>
        <v>Ruang keluarga</v>
      </c>
      <c r="J579" s="85" t="str">
        <f ca="1" t="shared" si="2"/>
        <v>CLEANING SERVICE</v>
      </c>
      <c r="K579" s="85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4">
        <f ca="1" t="shared" si="0"/>
        <v>6</v>
      </c>
      <c r="F580" s="67" t="str">
        <f ca="1">IF(ISBLANK(A580)," ",INDIRECT(ADDRESS(1,5+MOD(ROW()-2,COUNTA('Form Responses 1'!$1:$1)-4),,TRUE,"Form Responses 1")))</f>
        <v>PERMATA HIJAU - Lantai 1 [Ruang tidur anak 1]</v>
      </c>
      <c r="G580" s="67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PERMATA HIJAU - Lantai 1</v>
      </c>
      <c r="I580" s="85" t="str">
        <f ca="1" t="shared" si="596"/>
        <v>Ruang tidur anak 1</v>
      </c>
      <c r="J580" s="85" t="str">
        <f ca="1" t="shared" si="2"/>
        <v>CLEANING SERVICE</v>
      </c>
      <c r="K580" s="85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4">
        <f ca="1" t="shared" si="0"/>
        <v>6</v>
      </c>
      <c r="F581" s="67" t="str">
        <f ca="1">IF(ISBLANK(A581)," ",INDIRECT(ADDRESS(1,5+MOD(ROW()-2,COUNTA('Form Responses 1'!$1:$1)-4),,TRUE,"Form Responses 1")))</f>
        <v>PERMATA HIJAU - Lantai 1 [Ruang tidur anak 2]</v>
      </c>
      <c r="G581" s="67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PERMATA HIJAU - Lantai 1</v>
      </c>
      <c r="I581" s="85" t="str">
        <f ca="1" t="shared" si="596"/>
        <v>Ruang tidur anak 2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4">
        <f ca="1" t="shared" si="0"/>
        <v>6</v>
      </c>
      <c r="F582" s="67" t="str">
        <f ca="1">IF(ISBLANK(A582)," ",INDIRECT(ADDRESS(1,5+MOD(ROW()-2,COUNTA('Form Responses 1'!$1:$1)-4),,TRUE,"Form Responses 1")))</f>
        <v>PERMATA HIJAU - Outdoor Area [Halaman depan]</v>
      </c>
      <c r="G582" s="67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PERMATA HIJAU - Outdoor Area</v>
      </c>
      <c r="I582" s="85" t="str">
        <f ca="1" t="shared" si="596"/>
        <v>Halaman depan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4">
        <f ca="1" t="shared" si="0"/>
        <v>6</v>
      </c>
      <c r="F583" s="67" t="str">
        <f ca="1">IF(ISBLANK(A583)," ",INDIRECT(ADDRESS(1,5+MOD(ROW()-2,COUNTA('Form Responses 1'!$1:$1)-4),,TRUE,"Form Responses 1")))</f>
        <v>PERMATA HIJAU - Outdoor Area [Halaman samping teras]</v>
      </c>
      <c r="G583" s="67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PERMATA HIJAU - Outdoor Area</v>
      </c>
      <c r="I583" s="85" t="str">
        <f ca="1" t="shared" si="596"/>
        <v>Halaman samping teras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4">
        <f ca="1" t="shared" si="0"/>
        <v>6</v>
      </c>
      <c r="F584" s="67" t="str">
        <f ca="1">IF(ISBLANK(A584)," ",INDIRECT(ADDRESS(1,5+MOD(ROW()-2,COUNTA('Form Responses 1'!$1:$1)-4),,TRUE,"Form Responses 1")))</f>
        <v>PERMATA HIJAU - Outdoor Area [Garasi mobil]</v>
      </c>
      <c r="G584" s="67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PERMATA HIJAU - Outdoor Area</v>
      </c>
      <c r="I584" s="85" t="str">
        <f ca="1" t="shared" si="596"/>
        <v>Garasi mobil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4">
        <f ca="1" t="shared" si="0"/>
        <v>6</v>
      </c>
      <c r="F585" s="67" t="str">
        <f ca="1">IF(ISBLANK(A585)," ",INDIRECT(ADDRESS(1,5+MOD(ROW()-2,COUNTA('Form Responses 1'!$1:$1)-4),,TRUE,"Form Responses 1")))</f>
        <v>PERMATA HIJAU - Outdoor Area [tempat wudhu]</v>
      </c>
      <c r="G585" s="67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PERMATA HIJAU - Outdoor Area</v>
      </c>
      <c r="I585" s="85" t="str">
        <f ca="1" t="shared" si="596"/>
        <v>tempat wudhu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4">
        <f ca="1" t="shared" si="0"/>
        <v>6</v>
      </c>
      <c r="F586" s="67" t="str">
        <f ca="1">IF(ISBLANK(A586)," ",INDIRECT(ADDRESS(1,5+MOD(ROW()-2,COUNTA('Form Responses 1'!$1:$1)-4),,TRUE,"Form Responses 1")))</f>
        <v>PERMATA HIJAU - Outdoor Area [Ruang pembantu]</v>
      </c>
      <c r="G586" s="67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PERMATA HIJAU - Outdoor Area</v>
      </c>
      <c r="I586" s="85" t="str">
        <f ca="1" t="shared" si="596"/>
        <v>Ruang pembantu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4">
        <f ca="1" t="shared" si="0"/>
        <v>6</v>
      </c>
      <c r="F587" s="67" t="str">
        <f ca="1">IF(ISBLANK(A587)," ",INDIRECT(ADDRESS(1,5+MOD(ROW()-2,COUNTA('Form Responses 1'!$1:$1)-4),,TRUE,"Form Responses 1")))</f>
        <v>PERMATA HIJAU - Outdoor Area [Gudang]</v>
      </c>
      <c r="G587" s="67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PERMATA HIJAU - Outdoor Area</v>
      </c>
      <c r="I587" s="85" t="str">
        <f ca="1" t="shared" si="596"/>
        <v>Gudang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4">
        <f ca="1" t="shared" si="0"/>
        <v>6</v>
      </c>
      <c r="F588" s="67" t="str">
        <f ca="1">IF(ISBLANK(A588)," ",INDIRECT(ADDRESS(1,5+MOD(ROW()-2,COUNTA('Form Responses 1'!$1:$1)-4),,TRUE,"Form Responses 1")))</f>
        <v>PONDOK INDAH - Lantai 1 [Ruang tamu Depan]</v>
      </c>
      <c r="G588" s="67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PONDOK INDAH - Lantai 1</v>
      </c>
      <c r="I588" s="85" t="str">
        <f ca="1" t="shared" si="596"/>
        <v>Ruang tamu Depan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4">
        <f ca="1" t="shared" si="0"/>
        <v>6</v>
      </c>
      <c r="F589" s="67" t="str">
        <f ca="1">IF(ISBLANK(A589)," ",INDIRECT(ADDRESS(1,5+MOD(ROW()-2,COUNTA('Form Responses 1'!$1:$1)-4),,TRUE,"Form Responses 1")))</f>
        <v>PONDOK INDAH - Lantai 1 [Ruang tidur Utama ]</v>
      </c>
      <c r="G589" s="67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PONDOK INDAH - Lantai 1</v>
      </c>
      <c r="I589" s="85" t="str">
        <f ca="1" t="shared" si="596"/>
        <v>Ruang tidur Utama 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4">
        <f ca="1" t="shared" si="0"/>
        <v>6</v>
      </c>
      <c r="F590" s="67" t="str">
        <f ca="1">IF(ISBLANK(A590)," ",INDIRECT(ADDRESS(1,5+MOD(ROW()-2,COUNTA('Form Responses 1'!$1:$1)-4),,TRUE,"Form Responses 1")))</f>
        <v>PONDOK INDAH - Lantai 1 [Pantry]</v>
      </c>
      <c r="G590" s="67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PONDOK INDAH - Lantai 1</v>
      </c>
      <c r="I590" s="85" t="str">
        <f ca="1" t="shared" si="596"/>
        <v>Pantry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4">
        <f ca="1" t="shared" si="0"/>
        <v>6</v>
      </c>
      <c r="F591" s="67" t="str">
        <f ca="1">IF(ISBLANK(A591)," ",INDIRECT(ADDRESS(1,5+MOD(ROW()-2,COUNTA('Form Responses 1'!$1:$1)-4),,TRUE,"Form Responses 1")))</f>
        <v>PONDOK INDAH - Lantai 1 [Ruang keluarga]</v>
      </c>
      <c r="G591" s="67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PONDOK INDAH - Lantai 1</v>
      </c>
      <c r="I591" s="85" t="str">
        <f ca="1" t="shared" si="596"/>
        <v>Ruang keluarga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4">
        <f ca="1" t="shared" si="0"/>
        <v>6</v>
      </c>
      <c r="F592" s="67" t="str">
        <f ca="1">IF(ISBLANK(A592)," ",INDIRECT(ADDRESS(1,5+MOD(ROW()-2,COUNTA('Form Responses 1'!$1:$1)-4),,TRUE,"Form Responses 1")))</f>
        <v>PONDOK INDAH - Lantai 1 [Ruang tidur anak 1]</v>
      </c>
      <c r="G592" s="67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PONDOK INDAH - Lantai 1</v>
      </c>
      <c r="I592" s="85" t="str">
        <f ca="1" t="shared" si="596"/>
        <v>Ruang tidur anak 1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4">
        <f ca="1" t="shared" si="0"/>
        <v>6</v>
      </c>
      <c r="F593" s="67" t="str">
        <f ca="1">IF(ISBLANK(A593)," ",INDIRECT(ADDRESS(1,5+MOD(ROW()-2,COUNTA('Form Responses 1'!$1:$1)-4),,TRUE,"Form Responses 1")))</f>
        <v>PONDOK INDAH - Lantai 1 [Ruang tidur anak 2]</v>
      </c>
      <c r="G593" s="67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PONDOK INDAH - Lantai 1</v>
      </c>
      <c r="I593" s="85" t="str">
        <f ca="1" t="shared" si="596"/>
        <v>Ruang tidur anak 2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4">
        <f ca="1" t="shared" si="0"/>
        <v>6</v>
      </c>
      <c r="F594" s="67" t="str">
        <f ca="1">IF(ISBLANK(A594)," ",INDIRECT(ADDRESS(1,5+MOD(ROW()-2,COUNTA('Form Responses 1'!$1:$1)-4),,TRUE,"Form Responses 1")))</f>
        <v>PONDOK INDAH - Outdoor Area [Halaman depan]</v>
      </c>
      <c r="G594" s="67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PONDOK INDAH - Outdoor Area</v>
      </c>
      <c r="I594" s="85" t="str">
        <f ca="1" t="shared" si="596"/>
        <v>Halaman depan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4">
        <f ca="1" t="shared" si="0"/>
        <v>6</v>
      </c>
      <c r="F595" s="67" t="str">
        <f ca="1">IF(ISBLANK(A595)," ",INDIRECT(ADDRESS(1,5+MOD(ROW()-2,COUNTA('Form Responses 1'!$1:$1)-4),,TRUE,"Form Responses 1")))</f>
        <v>PONDOK INDAH - Outdoor Area [Halaman samping teras]</v>
      </c>
      <c r="G595" s="67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PONDOK INDAH - Outdoor Area</v>
      </c>
      <c r="I595" s="85" t="str">
        <f ca="1" t="shared" si="596"/>
        <v>Halaman samping teras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4">
        <f ca="1" t="shared" si="0"/>
        <v>6</v>
      </c>
      <c r="F596" s="67" t="str">
        <f ca="1">IF(ISBLANK(A596)," ",INDIRECT(ADDRESS(1,5+MOD(ROW()-2,COUNTA('Form Responses 1'!$1:$1)-4),,TRUE,"Form Responses 1")))</f>
        <v>PONDOK INDAH - Outdoor Area [Garasi mobil]</v>
      </c>
      <c r="G596" s="67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PONDOK INDAH - Outdoor Area</v>
      </c>
      <c r="I596" s="85" t="str">
        <f ca="1" t="shared" si="596"/>
        <v>Garasi mobil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4">
        <f ca="1" t="shared" si="0"/>
        <v>6</v>
      </c>
      <c r="F597" s="67" t="str">
        <f ca="1">IF(ISBLANK(A597)," ",INDIRECT(ADDRESS(1,5+MOD(ROW()-2,COUNTA('Form Responses 1'!$1:$1)-4),,TRUE,"Form Responses 1")))</f>
        <v>PONDOK INDAH - Outdoor Area [tempat wudhu]</v>
      </c>
      <c r="G597" s="67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PONDOK INDAH - Outdoor Area</v>
      </c>
      <c r="I597" s="85" t="str">
        <f ca="1" t="shared" si="596"/>
        <v>tempat wudhu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4">
        <f ca="1" t="shared" si="0"/>
        <v>6</v>
      </c>
      <c r="F598" s="67" t="str">
        <f ca="1">IF(ISBLANK(A598)," ",INDIRECT(ADDRESS(1,5+MOD(ROW()-2,COUNTA('Form Responses 1'!$1:$1)-4),,TRUE,"Form Responses 1")))</f>
        <v>PONDOK INDAH - Outdoor Area [Ruang pembantu]</v>
      </c>
      <c r="G598" s="67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PONDOK INDAH - Outdoor Area</v>
      </c>
      <c r="I598" s="85" t="str">
        <f ca="1" t="shared" si="596"/>
        <v>Ruang pembantu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4">
        <f ca="1" t="shared" si="0"/>
        <v>6</v>
      </c>
      <c r="F599" s="67" t="str">
        <f ca="1">IF(ISBLANK(A599)," ",INDIRECT(ADDRESS(1,5+MOD(ROW()-2,COUNTA('Form Responses 1'!$1:$1)-4),,TRUE,"Form Responses 1")))</f>
        <v>PONDOK INDAH - Outdoor Area [Gudang]</v>
      </c>
      <c r="G599" s="67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PONDOK INDAH - Outdoor Area</v>
      </c>
      <c r="I599" s="85" t="str">
        <f ca="1" t="shared" si="596"/>
        <v>Gudang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4">
        <f ca="1" t="shared" si="0"/>
        <v>6</v>
      </c>
      <c r="F600" s="67" t="str">
        <f ca="1">IF(ISBLANK(A600)," ",INDIRECT(ADDRESS(1,5+MOD(ROW()-2,COUNTA('Form Responses 1'!$1:$1)-4),,TRUE,"Form Responses 1")))</f>
        <v>Security [PERMATA HIJAU - Security Functions]</v>
      </c>
      <c r="G600" s="67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Security</v>
      </c>
      <c r="I600" s="85" t="str">
        <f ca="1" t="shared" si="596"/>
        <v>PERMATA HIJAU - Security Functions</v>
      </c>
      <c r="J600" s="85" t="str">
        <f ca="1" t="shared" si="2"/>
        <v>SECURITY SERVICE</v>
      </c>
      <c r="K600" s="85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4">
        <f ca="1" t="shared" si="0"/>
        <v>6</v>
      </c>
      <c r="F601" s="67" t="str">
        <f ca="1">IF(ISBLANK(A601)," ",INDIRECT(ADDRESS(1,5+MOD(ROW()-2,COUNTA('Form Responses 1'!$1:$1)-4),,TRUE,"Form Responses 1")))</f>
        <v>Security [ PONDOK INDAH - Security Functions]</v>
      </c>
      <c r="G601" s="67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Security</v>
      </c>
      <c r="I601" s="85" t="str">
        <f ca="1" t="shared" si="596"/>
        <v> PONDOK INDAH - Security Functions</v>
      </c>
      <c r="J601" s="85" t="str">
        <f ca="1" t="shared" si="2"/>
        <v>SECURITY SERVICE</v>
      </c>
      <c r="K601" s="85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4">
        <f ca="1" t="shared" si="0"/>
        <v>6</v>
      </c>
      <c r="F602" s="67" t="str">
        <f ca="1">IF(ISBLANK(A602)," ",INDIRECT(ADDRESS(1,5+MOD(ROW()-2,COUNTA('Form Responses 1'!$1:$1)-4),,TRUE,"Form Responses 1")))</f>
        <v>PERMATA HIJAU - Lantai 1 [Ruang tamu Depan]</v>
      </c>
      <c r="G602" s="67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PERMATA HIJAU - Lantai 1</v>
      </c>
      <c r="I602" s="85" t="str">
        <f ca="1" t="shared" si="596"/>
        <v>Ruang tamu Depan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4">
        <f ca="1" t="shared" si="0"/>
        <v>6</v>
      </c>
      <c r="F603" s="67" t="str">
        <f ca="1">IF(ISBLANK(A603)," ",INDIRECT(ADDRESS(1,5+MOD(ROW()-2,COUNTA('Form Responses 1'!$1:$1)-4),,TRUE,"Form Responses 1")))</f>
        <v>PERMATA HIJAU - Lantai 1 [Ruang tidur Utama ]</v>
      </c>
      <c r="G603" s="67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PERMATA HIJAU - Lantai 1</v>
      </c>
      <c r="I603" s="85" t="str">
        <f ca="1" t="shared" si="596"/>
        <v>Ruang tidur Utama 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4">
        <f ca="1" t="shared" si="0"/>
        <v>6</v>
      </c>
      <c r="F604" s="67" t="str">
        <f ca="1">IF(ISBLANK(A604)," ",INDIRECT(ADDRESS(1,5+MOD(ROW()-2,COUNTA('Form Responses 1'!$1:$1)-4),,TRUE,"Form Responses 1")))</f>
        <v>PERMATA HIJAU - Lantai 1 [Pantry]</v>
      </c>
      <c r="G604" s="67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PERMATA HIJAU - Lantai 1</v>
      </c>
      <c r="I604" s="85" t="str">
        <f ca="1" t="shared" si="596"/>
        <v>Pantry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4">
        <f ca="1" t="shared" si="0"/>
        <v>6</v>
      </c>
      <c r="F605" s="67" t="str">
        <f ca="1">IF(ISBLANK(A605)," ",INDIRECT(ADDRESS(1,5+MOD(ROW()-2,COUNTA('Form Responses 1'!$1:$1)-4),,TRUE,"Form Responses 1")))</f>
        <v>PERMATA HIJAU - Lantai 1 [Ruang keluarga]</v>
      </c>
      <c r="G605" s="67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PERMATA HIJAU - Lantai 1</v>
      </c>
      <c r="I605" s="85" t="str">
        <f ca="1" t="shared" si="596"/>
        <v>Ruang keluarga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4">
        <f ca="1" t="shared" si="0"/>
        <v>6</v>
      </c>
      <c r="F606" s="67" t="str">
        <f ca="1">IF(ISBLANK(A606)," ",INDIRECT(ADDRESS(1,5+MOD(ROW()-2,COUNTA('Form Responses 1'!$1:$1)-4),,TRUE,"Form Responses 1")))</f>
        <v>PERMATA HIJAU - Lantai 1 [Ruang tidur anak 1]</v>
      </c>
      <c r="G606" s="67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PERMATA HIJAU - Lantai 1</v>
      </c>
      <c r="I606" s="85" t="str">
        <f ca="1" t="shared" si="596"/>
        <v>Ruang tidur anak 1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4">
        <f ca="1" t="shared" si="0"/>
        <v>6</v>
      </c>
      <c r="F607" s="67" t="str">
        <f ca="1">IF(ISBLANK(A607)," ",INDIRECT(ADDRESS(1,5+MOD(ROW()-2,COUNTA('Form Responses 1'!$1:$1)-4),,TRUE,"Form Responses 1")))</f>
        <v>PERMATA HIJAU - Lantai 1 [Ruang tidur anak 2]</v>
      </c>
      <c r="G607" s="67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PERMATA HIJAU - Lantai 1</v>
      </c>
      <c r="I607" s="85" t="str">
        <f ca="1" t="shared" si="596"/>
        <v>Ruang tidur anak 2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4">
        <f ca="1" t="shared" si="0"/>
        <v>6</v>
      </c>
      <c r="F608" s="67" t="str">
        <f ca="1">IF(ISBLANK(A608)," ",INDIRECT(ADDRESS(1,5+MOD(ROW()-2,COUNTA('Form Responses 1'!$1:$1)-4),,TRUE,"Form Responses 1")))</f>
        <v>PERMATA HIJAU - Outdoor Area [Halaman depan]</v>
      </c>
      <c r="G608" s="67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PERMATA HIJAU - Outdoor Area</v>
      </c>
      <c r="I608" s="85" t="str">
        <f ca="1" t="shared" si="596"/>
        <v>Halaman depan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4">
        <f ca="1" t="shared" si="0"/>
        <v>6</v>
      </c>
      <c r="F609" s="67" t="str">
        <f ca="1">IF(ISBLANK(A609)," ",INDIRECT(ADDRESS(1,5+MOD(ROW()-2,COUNTA('Form Responses 1'!$1:$1)-4),,TRUE,"Form Responses 1")))</f>
        <v>PERMATA HIJAU - Outdoor Area [Halaman samping teras]</v>
      </c>
      <c r="G609" s="67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PERMATA HIJAU - Outdoor Area</v>
      </c>
      <c r="I609" s="85" t="str">
        <f ca="1" t="shared" si="596"/>
        <v>Halaman samping teras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4">
        <f ca="1" t="shared" si="0"/>
        <v>6</v>
      </c>
      <c r="F610" s="67" t="str">
        <f ca="1">IF(ISBLANK(A610)," ",INDIRECT(ADDRESS(1,5+MOD(ROW()-2,COUNTA('Form Responses 1'!$1:$1)-4),,TRUE,"Form Responses 1")))</f>
        <v>PERMATA HIJAU - Outdoor Area [Garasi mobil]</v>
      </c>
      <c r="G610" s="67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PERMATA HIJAU - Outdoor Area</v>
      </c>
      <c r="I610" s="85" t="str">
        <f ca="1" t="shared" si="596"/>
        <v>Garasi mobil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4">
        <f ca="1" t="shared" si="0"/>
        <v>6</v>
      </c>
      <c r="F611" s="67" t="str">
        <f ca="1">IF(ISBLANK(A611)," ",INDIRECT(ADDRESS(1,5+MOD(ROW()-2,COUNTA('Form Responses 1'!$1:$1)-4),,TRUE,"Form Responses 1")))</f>
        <v>PERMATA HIJAU - Outdoor Area [tempat wudhu]</v>
      </c>
      <c r="G611" s="67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PERMATA HIJAU - Outdoor Area</v>
      </c>
      <c r="I611" s="85" t="str">
        <f ca="1" t="shared" si="596"/>
        <v>tempat wudhu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4">
        <f ca="1" t="shared" si="0"/>
        <v>6</v>
      </c>
      <c r="F612" s="67" t="str">
        <f ca="1">IF(ISBLANK(A612)," ",INDIRECT(ADDRESS(1,5+MOD(ROW()-2,COUNTA('Form Responses 1'!$1:$1)-4),,TRUE,"Form Responses 1")))</f>
        <v>PERMATA HIJAU - Outdoor Area [Ruang pembantu]</v>
      </c>
      <c r="G612" s="67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PERMATA HIJAU - Outdoor Area</v>
      </c>
      <c r="I612" s="85" t="str">
        <f ca="1" t="shared" si="596"/>
        <v>Ruang pembantu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4">
        <f ca="1" t="shared" si="0"/>
        <v>6</v>
      </c>
      <c r="F613" s="67" t="str">
        <f ca="1">IF(ISBLANK(A613)," ",INDIRECT(ADDRESS(1,5+MOD(ROW()-2,COUNTA('Form Responses 1'!$1:$1)-4),,TRUE,"Form Responses 1")))</f>
        <v>PERMATA HIJAU - Outdoor Area [Gudang]</v>
      </c>
      <c r="G613" s="67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PERMATA HIJAU - Outdoor Area</v>
      </c>
      <c r="I613" s="85" t="str">
        <f ca="1" t="shared" si="596"/>
        <v>Gudang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4">
        <f ca="1" t="shared" si="0"/>
        <v>6</v>
      </c>
      <c r="F614" s="67" t="str">
        <f ca="1">IF(ISBLANK(A614)," ",INDIRECT(ADDRESS(1,5+MOD(ROW()-2,COUNTA('Form Responses 1'!$1:$1)-4),,TRUE,"Form Responses 1")))</f>
        <v>PONDOK INDAH - Lantai 1 [Ruang tamu Depan]</v>
      </c>
      <c r="G614" s="67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PONDOK INDAH - Lantai 1</v>
      </c>
      <c r="I614" s="85" t="str">
        <f ca="1" t="shared" si="596"/>
        <v>Ruang tamu Depan</v>
      </c>
      <c r="J614" s="85" t="str">
        <f ca="1" t="shared" si="2"/>
        <v>CLEANING SERVICE</v>
      </c>
      <c r="K614" s="85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4">
        <f ca="1" t="shared" si="0"/>
        <v>6</v>
      </c>
      <c r="F615" s="67" t="str">
        <f ca="1">IF(ISBLANK(A615)," ",INDIRECT(ADDRESS(1,5+MOD(ROW()-2,COUNTA('Form Responses 1'!$1:$1)-4),,TRUE,"Form Responses 1")))</f>
        <v>PONDOK INDAH - Lantai 1 [Ruang tidur Utama ]</v>
      </c>
      <c r="G615" s="67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PONDOK INDAH - Lantai 1</v>
      </c>
      <c r="I615" s="85" t="str">
        <f ca="1" t="shared" si="596"/>
        <v>Ruang tidur Utama </v>
      </c>
      <c r="J615" s="85" t="str">
        <f ca="1" t="shared" si="2"/>
        <v>CLEANING SERVICE</v>
      </c>
      <c r="K615" s="85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4">
        <f ca="1" t="shared" si="0"/>
        <v>6</v>
      </c>
      <c r="F616" s="67" t="str">
        <f ca="1">IF(ISBLANK(A616)," ",INDIRECT(ADDRESS(1,5+MOD(ROW()-2,COUNTA('Form Responses 1'!$1:$1)-4),,TRUE,"Form Responses 1")))</f>
        <v>PONDOK INDAH - Lantai 1 [Pantry]</v>
      </c>
      <c r="G616" s="67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PONDOK INDAH - Lantai 1</v>
      </c>
      <c r="I616" s="85" t="str">
        <f ca="1" t="shared" si="596"/>
        <v>Pantry</v>
      </c>
      <c r="J616" s="85" t="str">
        <f ca="1" t="shared" si="2"/>
        <v>CLEANING SERVICE</v>
      </c>
      <c r="K616" s="85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4">
        <f ca="1" t="shared" si="0"/>
        <v>6</v>
      </c>
      <c r="F617" s="67" t="str">
        <f ca="1">IF(ISBLANK(A617)," ",INDIRECT(ADDRESS(1,5+MOD(ROW()-2,COUNTA('Form Responses 1'!$1:$1)-4),,TRUE,"Form Responses 1")))</f>
        <v>PONDOK INDAH - Lantai 1 [Ruang keluarga]</v>
      </c>
      <c r="G617" s="67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PONDOK INDAH - Lantai 1</v>
      </c>
      <c r="I617" s="85" t="str">
        <f ca="1" t="shared" si="596"/>
        <v>Ruang keluarga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4">
        <f ca="1" t="shared" si="0"/>
        <v>6</v>
      </c>
      <c r="F618" s="67" t="str">
        <f ca="1">IF(ISBLANK(A618)," ",INDIRECT(ADDRESS(1,5+MOD(ROW()-2,COUNTA('Form Responses 1'!$1:$1)-4),,TRUE,"Form Responses 1")))</f>
        <v>PONDOK INDAH - Lantai 1 [Ruang tidur anak 1]</v>
      </c>
      <c r="G618" s="67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PONDOK INDAH - Lantai 1</v>
      </c>
      <c r="I618" s="85" t="str">
        <f ca="1" t="shared" si="596"/>
        <v>Ruang tidur anak 1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4">
        <f ca="1" t="shared" si="0"/>
        <v>6</v>
      </c>
      <c r="F619" s="67" t="str">
        <f ca="1">IF(ISBLANK(A619)," ",INDIRECT(ADDRESS(1,5+MOD(ROW()-2,COUNTA('Form Responses 1'!$1:$1)-4),,TRUE,"Form Responses 1")))</f>
        <v>PONDOK INDAH - Lantai 1 [Ruang tidur anak 2]</v>
      </c>
      <c r="G619" s="67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PONDOK INDAH - Lantai 1</v>
      </c>
      <c r="I619" s="85" t="str">
        <f ca="1" t="shared" si="596"/>
        <v>Ruang tidur anak 2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4">
        <f ca="1" t="shared" si="0"/>
        <v>6</v>
      </c>
      <c r="F620" s="67" t="str">
        <f ca="1">IF(ISBLANK(A620)," ",INDIRECT(ADDRESS(1,5+MOD(ROW()-2,COUNTA('Form Responses 1'!$1:$1)-4),,TRUE,"Form Responses 1")))</f>
        <v>PONDOK INDAH - Outdoor Area [Halaman depan]</v>
      </c>
      <c r="G620" s="67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PONDOK INDAH - Outdoor Area</v>
      </c>
      <c r="I620" s="85" t="str">
        <f ca="1" t="shared" si="596"/>
        <v>Halaman depan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4">
        <f ca="1" t="shared" si="0"/>
        <v>6</v>
      </c>
      <c r="F621" s="67" t="str">
        <f ca="1">IF(ISBLANK(A621)," ",INDIRECT(ADDRESS(1,5+MOD(ROW()-2,COUNTA('Form Responses 1'!$1:$1)-4),,TRUE,"Form Responses 1")))</f>
        <v>PONDOK INDAH - Outdoor Area [Halaman samping teras]</v>
      </c>
      <c r="G621" s="67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PONDOK INDAH - Outdoor Area</v>
      </c>
      <c r="I621" s="85" t="str">
        <f ca="1" t="shared" si="596"/>
        <v>Halaman samping teras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4">
        <f ca="1" t="shared" si="0"/>
        <v>6</v>
      </c>
      <c r="F622" s="67" t="str">
        <f ca="1">IF(ISBLANK(A622)," ",INDIRECT(ADDRESS(1,5+MOD(ROW()-2,COUNTA('Form Responses 1'!$1:$1)-4),,TRUE,"Form Responses 1")))</f>
        <v>PONDOK INDAH - Outdoor Area [Garasi mobil]</v>
      </c>
      <c r="G622" s="67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PONDOK INDAH - Outdoor Area</v>
      </c>
      <c r="I622" s="85" t="str">
        <f ca="1" t="shared" si="596"/>
        <v>Garasi mobil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4">
        <f ca="1" t="shared" si="0"/>
        <v>6</v>
      </c>
      <c r="F623" s="67" t="str">
        <f ca="1">IF(ISBLANK(A623)," ",INDIRECT(ADDRESS(1,5+MOD(ROW()-2,COUNTA('Form Responses 1'!$1:$1)-4),,TRUE,"Form Responses 1")))</f>
        <v>PONDOK INDAH - Outdoor Area [tempat wudhu]</v>
      </c>
      <c r="G623" s="67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PONDOK INDAH - Outdoor Area</v>
      </c>
      <c r="I623" s="85" t="str">
        <f ca="1" t="shared" si="596"/>
        <v>tempat wudhu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4">
        <f ca="1" t="shared" si="0"/>
        <v>6</v>
      </c>
      <c r="F624" s="67" t="str">
        <f ca="1">IF(ISBLANK(A624)," ",INDIRECT(ADDRESS(1,5+MOD(ROW()-2,COUNTA('Form Responses 1'!$1:$1)-4),,TRUE,"Form Responses 1")))</f>
        <v>PONDOK INDAH - Outdoor Area [Ruang pembantu]</v>
      </c>
      <c r="G624" s="67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PONDOK INDAH - Outdoor Area</v>
      </c>
      <c r="I624" s="85" t="str">
        <f ca="1" t="shared" si="596"/>
        <v>Ruang pembantu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4">
        <f ca="1" t="shared" si="0"/>
        <v>6</v>
      </c>
      <c r="F625" s="67" t="str">
        <f ca="1">IF(ISBLANK(A625)," ",INDIRECT(ADDRESS(1,5+MOD(ROW()-2,COUNTA('Form Responses 1'!$1:$1)-4),,TRUE,"Form Responses 1")))</f>
        <v>PONDOK INDAH - Outdoor Area [Gudang]</v>
      </c>
      <c r="G625" s="67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PONDOK INDAH - Outdoor Area</v>
      </c>
      <c r="I625" s="85" t="str">
        <f ca="1" t="shared" si="596"/>
        <v>Gudang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4">
        <f ca="1" t="shared" si="0"/>
        <v>6</v>
      </c>
      <c r="F626" s="67" t="str">
        <f ca="1">IF(ISBLANK(A626)," ",INDIRECT(ADDRESS(1,5+MOD(ROW()-2,COUNTA('Form Responses 1'!$1:$1)-4),,TRUE,"Form Responses 1")))</f>
        <v>Security [PERMATA HIJAU - Security Functions]</v>
      </c>
      <c r="G626" s="67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Security</v>
      </c>
      <c r="I626" s="85" t="str">
        <f ca="1" t="shared" si="596"/>
        <v>PERMATA HIJAU - Security Functions</v>
      </c>
      <c r="J626" s="85" t="str">
        <f ca="1" t="shared" si="2"/>
        <v>SECURITY SERVICE</v>
      </c>
      <c r="K626" s="85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4">
        <f ca="1" t="shared" si="0"/>
        <v>6</v>
      </c>
      <c r="F627" s="67" t="str">
        <f ca="1">IF(ISBLANK(A627)," ",INDIRECT(ADDRESS(1,5+MOD(ROW()-2,COUNTA('Form Responses 1'!$1:$1)-4),,TRUE,"Form Responses 1")))</f>
        <v>Security [ PONDOK INDAH - Security Functions]</v>
      </c>
      <c r="G627" s="67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Security</v>
      </c>
      <c r="I627" s="85" t="str">
        <f ca="1" t="shared" si="596"/>
        <v> PONDOK INDAH - Security Functions</v>
      </c>
      <c r="J627" s="85" t="str">
        <f ca="1" t="shared" si="2"/>
        <v>SECURITY SERVICE</v>
      </c>
      <c r="K627" s="85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4">
        <f ca="1" t="shared" si="0"/>
        <v>6</v>
      </c>
      <c r="F628" s="67" t="str">
        <f ca="1">IF(ISBLANK(A628)," ",INDIRECT(ADDRESS(1,5+MOD(ROW()-2,COUNTA('Form Responses 1'!$1:$1)-4),,TRUE,"Form Responses 1")))</f>
        <v>PERMATA HIJAU - Lantai 1 [Ruang tamu Depan]</v>
      </c>
      <c r="G628" s="67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PERMATA HIJAU - Lantai 1</v>
      </c>
      <c r="I628" s="85" t="str">
        <f ca="1" t="shared" si="596"/>
        <v>Ruang tamu Depan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4">
        <f ca="1" t="shared" si="0"/>
        <v>6</v>
      </c>
      <c r="F629" s="67" t="str">
        <f ca="1">IF(ISBLANK(A629)," ",INDIRECT(ADDRESS(1,5+MOD(ROW()-2,COUNTA('Form Responses 1'!$1:$1)-4),,TRUE,"Form Responses 1")))</f>
        <v>PERMATA HIJAU - Lantai 1 [Ruang tidur Utama ]</v>
      </c>
      <c r="G629" s="67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PERMATA HIJAU - Lantai 1</v>
      </c>
      <c r="I629" s="85" t="str">
        <f ca="1" t="shared" si="596"/>
        <v>Ruang tidur Utama 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4">
        <f ca="1" t="shared" si="0"/>
        <v>6</v>
      </c>
      <c r="F630" s="67" t="str">
        <f ca="1">IF(ISBLANK(A630)," ",INDIRECT(ADDRESS(1,5+MOD(ROW()-2,COUNTA('Form Responses 1'!$1:$1)-4),,TRUE,"Form Responses 1")))</f>
        <v>PERMATA HIJAU - Lantai 1 [Pantry]</v>
      </c>
      <c r="G630" s="67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PERMATA HIJAU - Lantai 1</v>
      </c>
      <c r="I630" s="85" t="str">
        <f ca="1" t="shared" si="596"/>
        <v>Pantry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4">
        <f ca="1" t="shared" si="0"/>
        <v>6</v>
      </c>
      <c r="F631" s="67" t="str">
        <f ca="1">IF(ISBLANK(A631)," ",INDIRECT(ADDRESS(1,5+MOD(ROW()-2,COUNTA('Form Responses 1'!$1:$1)-4),,TRUE,"Form Responses 1")))</f>
        <v>PERMATA HIJAU - Lantai 1 [Ruang keluarga]</v>
      </c>
      <c r="G631" s="67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PERMATA HIJAU - Lantai 1</v>
      </c>
      <c r="I631" s="85" t="str">
        <f ca="1" t="shared" si="596"/>
        <v>Ruang keluarga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4">
        <f ca="1" t="shared" si="0"/>
        <v>6</v>
      </c>
      <c r="F632" s="67" t="str">
        <f ca="1">IF(ISBLANK(A632)," ",INDIRECT(ADDRESS(1,5+MOD(ROW()-2,COUNTA('Form Responses 1'!$1:$1)-4),,TRUE,"Form Responses 1")))</f>
        <v>PERMATA HIJAU - Lantai 1 [Ruang tidur anak 1]</v>
      </c>
      <c r="G632" s="67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PERMATA HIJAU - Lantai 1</v>
      </c>
      <c r="I632" s="85" t="str">
        <f ca="1" t="shared" si="596"/>
        <v>Ruang tidur anak 1</v>
      </c>
      <c r="J632" s="85" t="str">
        <f ca="1" t="shared" si="2"/>
        <v>CLEANING SERVICE</v>
      </c>
      <c r="K632" s="85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4">
        <f ca="1" t="shared" si="0"/>
        <v>6</v>
      </c>
      <c r="F633" s="67" t="str">
        <f ca="1">IF(ISBLANK(A633)," ",INDIRECT(ADDRESS(1,5+MOD(ROW()-2,COUNTA('Form Responses 1'!$1:$1)-4),,TRUE,"Form Responses 1")))</f>
        <v>PERMATA HIJAU - Lantai 1 [Ruang tidur anak 2]</v>
      </c>
      <c r="G633" s="67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PERMATA HIJAU - Lantai 1</v>
      </c>
      <c r="I633" s="85" t="str">
        <f ca="1" t="shared" si="596"/>
        <v>Ruang tidur anak 2</v>
      </c>
      <c r="J633" s="85" t="str">
        <f ca="1" t="shared" si="2"/>
        <v>CLEANING SERVICE</v>
      </c>
      <c r="K633" s="85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4">
        <f ca="1" t="shared" si="0"/>
        <v>6</v>
      </c>
      <c r="F634" s="67" t="str">
        <f ca="1">IF(ISBLANK(A634)," ",INDIRECT(ADDRESS(1,5+MOD(ROW()-2,COUNTA('Form Responses 1'!$1:$1)-4),,TRUE,"Form Responses 1")))</f>
        <v>PERMATA HIJAU - Outdoor Area [Halaman depan]</v>
      </c>
      <c r="G634" s="67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PERMATA HIJAU - Outdoor Area</v>
      </c>
      <c r="I634" s="85" t="str">
        <f ca="1" t="shared" si="596"/>
        <v>Halaman depan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4">
        <f ca="1" t="shared" si="0"/>
        <v>6</v>
      </c>
      <c r="F635" s="67" t="str">
        <f ca="1">IF(ISBLANK(A635)," ",INDIRECT(ADDRESS(1,5+MOD(ROW()-2,COUNTA('Form Responses 1'!$1:$1)-4),,TRUE,"Form Responses 1")))</f>
        <v>PERMATA HIJAU - Outdoor Area [Halaman samping teras]</v>
      </c>
      <c r="G635" s="67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PERMATA HIJAU - Outdoor Area</v>
      </c>
      <c r="I635" s="85" t="str">
        <f ca="1" t="shared" si="596"/>
        <v>Halaman samping teras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4">
        <f ca="1" t="shared" si="0"/>
        <v>6</v>
      </c>
      <c r="F636" s="67" t="str">
        <f ca="1">IF(ISBLANK(A636)," ",INDIRECT(ADDRESS(1,5+MOD(ROW()-2,COUNTA('Form Responses 1'!$1:$1)-4),,TRUE,"Form Responses 1")))</f>
        <v>PERMATA HIJAU - Outdoor Area [Garasi mobil]</v>
      </c>
      <c r="G636" s="67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PERMATA HIJAU - Outdoor Area</v>
      </c>
      <c r="I636" s="85" t="str">
        <f ca="1" t="shared" si="596"/>
        <v>Garasi mobil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4">
        <f ca="1" t="shared" si="0"/>
        <v>6</v>
      </c>
      <c r="F637" s="67" t="str">
        <f ca="1">IF(ISBLANK(A637)," ",INDIRECT(ADDRESS(1,5+MOD(ROW()-2,COUNTA('Form Responses 1'!$1:$1)-4),,TRUE,"Form Responses 1")))</f>
        <v>PERMATA HIJAU - Outdoor Area [tempat wudhu]</v>
      </c>
      <c r="G637" s="67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PERMATA HIJAU - Outdoor Area</v>
      </c>
      <c r="I637" s="85" t="str">
        <f ca="1" t="shared" si="596"/>
        <v>tempat wudhu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4">
        <f ca="1" t="shared" si="0"/>
        <v>6</v>
      </c>
      <c r="F638" s="67" t="str">
        <f ca="1">IF(ISBLANK(A638)," ",INDIRECT(ADDRESS(1,5+MOD(ROW()-2,COUNTA('Form Responses 1'!$1:$1)-4),,TRUE,"Form Responses 1")))</f>
        <v>PERMATA HIJAU - Outdoor Area [Ruang pembantu]</v>
      </c>
      <c r="G638" s="67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PERMATA HIJAU - Outdoor Area</v>
      </c>
      <c r="I638" s="85" t="str">
        <f ca="1" t="shared" si="596"/>
        <v>Ruang pembantu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4">
        <f ca="1" t="shared" si="0"/>
        <v>6</v>
      </c>
      <c r="F639" s="67" t="str">
        <f ca="1">IF(ISBLANK(A639)," ",INDIRECT(ADDRESS(1,5+MOD(ROW()-2,COUNTA('Form Responses 1'!$1:$1)-4),,TRUE,"Form Responses 1")))</f>
        <v>PERMATA HIJAU - Outdoor Area [Gudang]</v>
      </c>
      <c r="G639" s="67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PERMATA HIJAU - Outdoor Area</v>
      </c>
      <c r="I639" s="85" t="str">
        <f ca="1" t="shared" si="596"/>
        <v>Gudang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4">
        <f ca="1" t="shared" si="0"/>
        <v>6</v>
      </c>
      <c r="F640" s="67" t="str">
        <f ca="1">IF(ISBLANK(A640)," ",INDIRECT(ADDRESS(1,5+MOD(ROW()-2,COUNTA('Form Responses 1'!$1:$1)-4),,TRUE,"Form Responses 1")))</f>
        <v>PONDOK INDAH - Lantai 1 [Ruang tamu Depan]</v>
      </c>
      <c r="G640" s="67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PONDOK INDAH - Lantai 1</v>
      </c>
      <c r="I640" s="85" t="str">
        <f ca="1" t="shared" si="596"/>
        <v>Ruang tamu Depan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4">
        <f ca="1" t="shared" si="0"/>
        <v>6</v>
      </c>
      <c r="F641" s="67" t="str">
        <f ca="1">IF(ISBLANK(A641)," ",INDIRECT(ADDRESS(1,5+MOD(ROW()-2,COUNTA('Form Responses 1'!$1:$1)-4),,TRUE,"Form Responses 1")))</f>
        <v>PONDOK INDAH - Lantai 1 [Ruang tidur Utama ]</v>
      </c>
      <c r="G641" s="67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PONDOK INDAH - Lantai 1</v>
      </c>
      <c r="I641" s="85" t="str">
        <f ca="1" t="shared" si="596"/>
        <v>Ruang tidur Utama 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4">
        <f ca="1" t="shared" si="0"/>
        <v>6</v>
      </c>
      <c r="F642" s="67" t="str">
        <f ca="1">IF(ISBLANK(A642)," ",INDIRECT(ADDRESS(1,5+MOD(ROW()-2,COUNTA('Form Responses 1'!$1:$1)-4),,TRUE,"Form Responses 1")))</f>
        <v>PONDOK INDAH - Lantai 1 [Pantry]</v>
      </c>
      <c r="G642" s="67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PONDOK INDAH - Lantai 1</v>
      </c>
      <c r="I642" s="85" t="str">
        <f ca="1" t="shared" si="596"/>
        <v>Pantry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4">
        <f ca="1" t="shared" si="0"/>
        <v>6</v>
      </c>
      <c r="F643" s="67" t="str">
        <f ca="1">IF(ISBLANK(A643)," ",INDIRECT(ADDRESS(1,5+MOD(ROW()-2,COUNTA('Form Responses 1'!$1:$1)-4),,TRUE,"Form Responses 1")))</f>
        <v>PONDOK INDAH - Lantai 1 [Ruang keluarga]</v>
      </c>
      <c r="G643" s="67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PONDOK INDAH - Lantai 1</v>
      </c>
      <c r="I643" s="85" t="str">
        <f ca="1" t="shared" ref="I643:I706" si="661">MID(F643,FIND("[",F643)+1,LEN(F643)-FIND("[",F643)-1)</f>
        <v>Ruang keluarga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4">
        <f ca="1" t="shared" si="0"/>
        <v>6</v>
      </c>
      <c r="F644" s="67" t="str">
        <f ca="1">IF(ISBLANK(A644)," ",INDIRECT(ADDRESS(1,5+MOD(ROW()-2,COUNTA('Form Responses 1'!$1:$1)-4),,TRUE,"Form Responses 1")))</f>
        <v>PONDOK INDAH - Lantai 1 [Ruang tidur anak 1]</v>
      </c>
      <c r="G644" s="67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PONDOK INDAH - Lantai 1</v>
      </c>
      <c r="I644" s="85" t="str">
        <f ca="1" t="shared" si="661"/>
        <v>Ruang tidur anak 1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4">
        <f ca="1" t="shared" si="0"/>
        <v>6</v>
      </c>
      <c r="F645" s="67" t="str">
        <f ca="1">IF(ISBLANK(A645)," ",INDIRECT(ADDRESS(1,5+MOD(ROW()-2,COUNTA('Form Responses 1'!$1:$1)-4),,TRUE,"Form Responses 1")))</f>
        <v>PONDOK INDAH - Lantai 1 [Ruang tidur anak 2]</v>
      </c>
      <c r="G645" s="67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PONDOK INDAH - Lantai 1</v>
      </c>
      <c r="I645" s="85" t="str">
        <f ca="1" t="shared" si="661"/>
        <v>Ruang tidur anak 2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4">
        <f ca="1" t="shared" si="0"/>
        <v>6</v>
      </c>
      <c r="F646" s="67" t="str">
        <f ca="1">IF(ISBLANK(A646)," ",INDIRECT(ADDRESS(1,5+MOD(ROW()-2,COUNTA('Form Responses 1'!$1:$1)-4),,TRUE,"Form Responses 1")))</f>
        <v>PONDOK INDAH - Outdoor Area [Halaman depan]</v>
      </c>
      <c r="G646" s="67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PONDOK INDAH - Outdoor Area</v>
      </c>
      <c r="I646" s="85" t="str">
        <f ca="1" t="shared" si="661"/>
        <v>Halaman depan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4">
        <f ca="1" t="shared" si="0"/>
        <v>6</v>
      </c>
      <c r="F647" s="67" t="str">
        <f ca="1">IF(ISBLANK(A647)," ",INDIRECT(ADDRESS(1,5+MOD(ROW()-2,COUNTA('Form Responses 1'!$1:$1)-4),,TRUE,"Form Responses 1")))</f>
        <v>PONDOK INDAH - Outdoor Area [Halaman samping teras]</v>
      </c>
      <c r="G647" s="67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PONDOK INDAH - Outdoor Area</v>
      </c>
      <c r="I647" s="85" t="str">
        <f ca="1" t="shared" si="661"/>
        <v>Halaman samping teras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4">
        <f ca="1" t="shared" si="0"/>
        <v>6</v>
      </c>
      <c r="F648" s="67" t="str">
        <f ca="1">IF(ISBLANK(A648)," ",INDIRECT(ADDRESS(1,5+MOD(ROW()-2,COUNTA('Form Responses 1'!$1:$1)-4),,TRUE,"Form Responses 1")))</f>
        <v>PONDOK INDAH - Outdoor Area [Garasi mobil]</v>
      </c>
      <c r="G648" s="67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PONDOK INDAH - Outdoor Area</v>
      </c>
      <c r="I648" s="85" t="str">
        <f ca="1" t="shared" si="661"/>
        <v>Garasi mobil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4">
        <f ca="1" t="shared" si="0"/>
        <v>6</v>
      </c>
      <c r="F649" s="67" t="str">
        <f ca="1">IF(ISBLANK(A649)," ",INDIRECT(ADDRESS(1,5+MOD(ROW()-2,COUNTA('Form Responses 1'!$1:$1)-4),,TRUE,"Form Responses 1")))</f>
        <v>PONDOK INDAH - Outdoor Area [tempat wudhu]</v>
      </c>
      <c r="G649" s="67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PONDOK INDAH - Outdoor Area</v>
      </c>
      <c r="I649" s="85" t="str">
        <f ca="1" t="shared" si="661"/>
        <v>tempat wudhu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4">
        <f ca="1" t="shared" si="0"/>
        <v>6</v>
      </c>
      <c r="F650" s="67" t="str">
        <f ca="1">IF(ISBLANK(A650)," ",INDIRECT(ADDRESS(1,5+MOD(ROW()-2,COUNTA('Form Responses 1'!$1:$1)-4),,TRUE,"Form Responses 1")))</f>
        <v>PONDOK INDAH - Outdoor Area [Ruang pembantu]</v>
      </c>
      <c r="G650" s="67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PONDOK INDAH - Outdoor Area</v>
      </c>
      <c r="I650" s="85" t="str">
        <f ca="1" t="shared" si="661"/>
        <v>Ruang pembantu</v>
      </c>
      <c r="J650" s="85" t="str">
        <f ca="1" t="shared" si="2"/>
        <v>CLEANING SERVICE</v>
      </c>
      <c r="K650" s="85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4">
        <f ca="1" t="shared" si="0"/>
        <v>6</v>
      </c>
      <c r="F651" s="67" t="str">
        <f ca="1">IF(ISBLANK(A651)," ",INDIRECT(ADDRESS(1,5+MOD(ROW()-2,COUNTA('Form Responses 1'!$1:$1)-4),,TRUE,"Form Responses 1")))</f>
        <v>PONDOK INDAH - Outdoor Area [Gudang]</v>
      </c>
      <c r="G651" s="67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PONDOK INDAH - Outdoor Area</v>
      </c>
      <c r="I651" s="85" t="str">
        <f ca="1" t="shared" si="661"/>
        <v>Gudang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4">
        <f ca="1" t="shared" si="0"/>
        <v>6</v>
      </c>
      <c r="F652" s="67" t="str">
        <f ca="1">IF(ISBLANK(A652)," ",INDIRECT(ADDRESS(1,5+MOD(ROW()-2,COUNTA('Form Responses 1'!$1:$1)-4),,TRUE,"Form Responses 1")))</f>
        <v>Security [PERMATA HIJAU - Security Functions]</v>
      </c>
      <c r="G652" s="67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Security</v>
      </c>
      <c r="I652" s="85" t="str">
        <f ca="1" t="shared" si="661"/>
        <v>PERMATA HIJAU - Security Functions</v>
      </c>
      <c r="J652" s="85" t="str">
        <f ca="1" t="shared" si="2"/>
        <v>SECURITY SERVICE</v>
      </c>
      <c r="K652" s="85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4">
        <f ca="1" t="shared" si="0"/>
        <v>6</v>
      </c>
      <c r="F653" s="67" t="str">
        <f ca="1">IF(ISBLANK(A653)," ",INDIRECT(ADDRESS(1,5+MOD(ROW()-2,COUNTA('Form Responses 1'!$1:$1)-4),,TRUE,"Form Responses 1")))</f>
        <v>Security [ PONDOK INDAH - Security Functions]</v>
      </c>
      <c r="G653" s="67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Security</v>
      </c>
      <c r="I653" s="85" t="str">
        <f ca="1" t="shared" si="661"/>
        <v> PONDOK INDAH - Security Functions</v>
      </c>
      <c r="J653" s="85" t="str">
        <f ca="1" t="shared" si="2"/>
        <v>SECURITY SERVICE</v>
      </c>
      <c r="K653" s="85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4">
        <f ca="1" t="shared" si="0"/>
        <v>6</v>
      </c>
      <c r="F654" s="67" t="str">
        <f ca="1">IF(ISBLANK(A654)," ",INDIRECT(ADDRESS(1,5+MOD(ROW()-2,COUNTA('Form Responses 1'!$1:$1)-4),,TRUE,"Form Responses 1")))</f>
        <v>PERMATA HIJAU - Lantai 1 [Ruang tamu Depan]</v>
      </c>
      <c r="G654" s="67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PERMATA HIJAU - Lantai 1</v>
      </c>
      <c r="I654" s="85" t="str">
        <f ca="1" t="shared" si="661"/>
        <v>Ruang tamu Depan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4">
        <f ca="1" t="shared" si="0"/>
        <v>6</v>
      </c>
      <c r="F655" s="67" t="str">
        <f ca="1">IF(ISBLANK(A655)," ",INDIRECT(ADDRESS(1,5+MOD(ROW()-2,COUNTA('Form Responses 1'!$1:$1)-4),,TRUE,"Form Responses 1")))</f>
        <v>PERMATA HIJAU - Lantai 1 [Ruang tidur Utama ]</v>
      </c>
      <c r="G655" s="67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PERMATA HIJAU - Lantai 1</v>
      </c>
      <c r="I655" s="85" t="str">
        <f ca="1" t="shared" si="661"/>
        <v>Ruang tidur Utama 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4">
        <f ca="1" t="shared" si="0"/>
        <v>6</v>
      </c>
      <c r="F656" s="67" t="str">
        <f ca="1">IF(ISBLANK(A656)," ",INDIRECT(ADDRESS(1,5+MOD(ROW()-2,COUNTA('Form Responses 1'!$1:$1)-4),,TRUE,"Form Responses 1")))</f>
        <v>PERMATA HIJAU - Lantai 1 [Pantry]</v>
      </c>
      <c r="G656" s="67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PERMATA HIJAU - Lantai 1</v>
      </c>
      <c r="I656" s="85" t="str">
        <f ca="1" t="shared" si="661"/>
        <v>Pantry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4">
        <f ca="1" t="shared" si="0"/>
        <v>6</v>
      </c>
      <c r="F657" s="67" t="str">
        <f ca="1">IF(ISBLANK(A657)," ",INDIRECT(ADDRESS(1,5+MOD(ROW()-2,COUNTA('Form Responses 1'!$1:$1)-4),,TRUE,"Form Responses 1")))</f>
        <v>PERMATA HIJAU - Lantai 1 [Ruang keluarga]</v>
      </c>
      <c r="G657" s="67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PERMATA HIJAU - Lantai 1</v>
      </c>
      <c r="I657" s="85" t="str">
        <f ca="1" t="shared" si="661"/>
        <v>Ruang keluarga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4">
        <f ca="1" t="shared" si="0"/>
        <v>6</v>
      </c>
      <c r="F658" s="67" t="str">
        <f ca="1">IF(ISBLANK(A658)," ",INDIRECT(ADDRESS(1,5+MOD(ROW()-2,COUNTA('Form Responses 1'!$1:$1)-4),,TRUE,"Form Responses 1")))</f>
        <v>PERMATA HIJAU - Lantai 1 [Ruang tidur anak 1]</v>
      </c>
      <c r="G658" s="67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PERMATA HIJAU - Lantai 1</v>
      </c>
      <c r="I658" s="85" t="str">
        <f ca="1" t="shared" si="661"/>
        <v>Ruang tidur anak 1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4">
        <f ca="1" t="shared" si="0"/>
        <v>6</v>
      </c>
      <c r="F659" s="67" t="str">
        <f ca="1">IF(ISBLANK(A659)," ",INDIRECT(ADDRESS(1,5+MOD(ROW()-2,COUNTA('Form Responses 1'!$1:$1)-4),,TRUE,"Form Responses 1")))</f>
        <v>PERMATA HIJAU - Lantai 1 [Ruang tidur anak 2]</v>
      </c>
      <c r="G659" s="67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PERMATA HIJAU - Lantai 1</v>
      </c>
      <c r="I659" s="85" t="str">
        <f ca="1" t="shared" si="661"/>
        <v>Ruang tidur anak 2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4">
        <f ca="1" t="shared" si="0"/>
        <v>6</v>
      </c>
      <c r="F660" s="67" t="str">
        <f ca="1">IF(ISBLANK(A660)," ",INDIRECT(ADDRESS(1,5+MOD(ROW()-2,COUNTA('Form Responses 1'!$1:$1)-4),,TRUE,"Form Responses 1")))</f>
        <v>PERMATA HIJAU - Outdoor Area [Halaman depan]</v>
      </c>
      <c r="G660" s="67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PERMATA HIJAU - Outdoor Area</v>
      </c>
      <c r="I660" s="85" t="str">
        <f ca="1" t="shared" si="661"/>
        <v>Halaman depan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4">
        <f ca="1" t="shared" si="0"/>
        <v>6</v>
      </c>
      <c r="F661" s="67" t="str">
        <f ca="1">IF(ISBLANK(A661)," ",INDIRECT(ADDRESS(1,5+MOD(ROW()-2,COUNTA('Form Responses 1'!$1:$1)-4),,TRUE,"Form Responses 1")))</f>
        <v>PERMATA HIJAU - Outdoor Area [Halaman samping teras]</v>
      </c>
      <c r="G661" s="67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PERMATA HIJAU - Outdoor Area</v>
      </c>
      <c r="I661" s="85" t="str">
        <f ca="1" t="shared" si="661"/>
        <v>Halaman samping teras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4">
        <f ca="1" t="shared" si="0"/>
        <v>6</v>
      </c>
      <c r="F662" s="67" t="str">
        <f ca="1">IF(ISBLANK(A662)," ",INDIRECT(ADDRESS(1,5+MOD(ROW()-2,COUNTA('Form Responses 1'!$1:$1)-4),,TRUE,"Form Responses 1")))</f>
        <v>PERMATA HIJAU - Outdoor Area [Garasi mobil]</v>
      </c>
      <c r="G662" s="67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PERMATA HIJAU - Outdoor Area</v>
      </c>
      <c r="I662" s="85" t="str">
        <f ca="1" t="shared" si="661"/>
        <v>Garasi mobil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4">
        <f ca="1" t="shared" si="0"/>
        <v>6</v>
      </c>
      <c r="F663" s="67" t="str">
        <f ca="1">IF(ISBLANK(A663)," ",INDIRECT(ADDRESS(1,5+MOD(ROW()-2,COUNTA('Form Responses 1'!$1:$1)-4),,TRUE,"Form Responses 1")))</f>
        <v>PERMATA HIJAU - Outdoor Area [tempat wudhu]</v>
      </c>
      <c r="G663" s="67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PERMATA HIJAU - Outdoor Area</v>
      </c>
      <c r="I663" s="85" t="str">
        <f ca="1" t="shared" si="661"/>
        <v>tempat wudhu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4">
        <f ca="1" t="shared" si="0"/>
        <v>6</v>
      </c>
      <c r="F664" s="67" t="str">
        <f ca="1">IF(ISBLANK(A664)," ",INDIRECT(ADDRESS(1,5+MOD(ROW()-2,COUNTA('Form Responses 1'!$1:$1)-4),,TRUE,"Form Responses 1")))</f>
        <v>PERMATA HIJAU - Outdoor Area [Ruang pembantu]</v>
      </c>
      <c r="G664" s="67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PERMATA HIJAU - Outdoor Area</v>
      </c>
      <c r="I664" s="85" t="str">
        <f ca="1" t="shared" si="661"/>
        <v>Ruang pembantu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4">
        <f ca="1" t="shared" si="0"/>
        <v>6</v>
      </c>
      <c r="F665" s="67" t="str">
        <f ca="1">IF(ISBLANK(A665)," ",INDIRECT(ADDRESS(1,5+MOD(ROW()-2,COUNTA('Form Responses 1'!$1:$1)-4),,TRUE,"Form Responses 1")))</f>
        <v>PERMATA HIJAU - Outdoor Area [Gudang]</v>
      </c>
      <c r="G665" s="67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PERMATA HIJAU - Outdoor Area</v>
      </c>
      <c r="I665" s="85" t="str">
        <f ca="1" t="shared" si="661"/>
        <v>Gudang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4">
        <f ca="1" t="shared" si="0"/>
        <v>6</v>
      </c>
      <c r="F666" s="67" t="str">
        <f ca="1">IF(ISBLANK(A666)," ",INDIRECT(ADDRESS(1,5+MOD(ROW()-2,COUNTA('Form Responses 1'!$1:$1)-4),,TRUE,"Form Responses 1")))</f>
        <v>PONDOK INDAH - Lantai 1 [Ruang tamu Depan]</v>
      </c>
      <c r="G666" s="67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PONDOK INDAH - Lantai 1</v>
      </c>
      <c r="I666" s="85" t="str">
        <f ca="1" t="shared" si="661"/>
        <v>Ruang tamu Depan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4">
        <f ca="1" t="shared" si="0"/>
        <v>6</v>
      </c>
      <c r="F667" s="67" t="str">
        <f ca="1">IF(ISBLANK(A667)," ",INDIRECT(ADDRESS(1,5+MOD(ROW()-2,COUNTA('Form Responses 1'!$1:$1)-4),,TRUE,"Form Responses 1")))</f>
        <v>PONDOK INDAH - Lantai 1 [Ruang tidur Utama ]</v>
      </c>
      <c r="G667" s="67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PONDOK INDAH - Lantai 1</v>
      </c>
      <c r="I667" s="85" t="str">
        <f ca="1" t="shared" si="661"/>
        <v>Ruang tidur Utama 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4">
        <f ca="1" t="shared" si="0"/>
        <v>6</v>
      </c>
      <c r="F668" s="67" t="str">
        <f ca="1">IF(ISBLANK(A668)," ",INDIRECT(ADDRESS(1,5+MOD(ROW()-2,COUNTA('Form Responses 1'!$1:$1)-4),,TRUE,"Form Responses 1")))</f>
        <v>PONDOK INDAH - Lantai 1 [Pantry]</v>
      </c>
      <c r="G668" s="67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PONDOK INDAH - Lantai 1</v>
      </c>
      <c r="I668" s="85" t="str">
        <f ca="1" t="shared" si="661"/>
        <v>Pantry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4">
        <f ca="1" t="shared" si="0"/>
        <v>6</v>
      </c>
      <c r="F669" s="67" t="str">
        <f ca="1">IF(ISBLANK(A669)," ",INDIRECT(ADDRESS(1,5+MOD(ROW()-2,COUNTA('Form Responses 1'!$1:$1)-4),,TRUE,"Form Responses 1")))</f>
        <v>PONDOK INDAH - Lantai 1 [Ruang keluarga]</v>
      </c>
      <c r="G669" s="67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PONDOK INDAH - Lantai 1</v>
      </c>
      <c r="I669" s="85" t="str">
        <f ca="1" t="shared" si="661"/>
        <v>Ruang keluarga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4">
        <f ca="1" t="shared" si="0"/>
        <v>6</v>
      </c>
      <c r="F670" s="67" t="str">
        <f ca="1">IF(ISBLANK(A670)," ",INDIRECT(ADDRESS(1,5+MOD(ROW()-2,COUNTA('Form Responses 1'!$1:$1)-4),,TRUE,"Form Responses 1")))</f>
        <v>PONDOK INDAH - Lantai 1 [Ruang tidur anak 1]</v>
      </c>
      <c r="G670" s="67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PONDOK INDAH - Lantai 1</v>
      </c>
      <c r="I670" s="85" t="str">
        <f ca="1" t="shared" si="661"/>
        <v>Ruang tidur anak 1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4">
        <f ca="1" t="shared" si="0"/>
        <v>6</v>
      </c>
      <c r="F671" s="67" t="str">
        <f ca="1">IF(ISBLANK(A671)," ",INDIRECT(ADDRESS(1,5+MOD(ROW()-2,COUNTA('Form Responses 1'!$1:$1)-4),,TRUE,"Form Responses 1")))</f>
        <v>PONDOK INDAH - Lantai 1 [Ruang tidur anak 2]</v>
      </c>
      <c r="G671" s="67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PONDOK INDAH - Lantai 1</v>
      </c>
      <c r="I671" s="85" t="str">
        <f ca="1" t="shared" si="661"/>
        <v>Ruang tidur anak 2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4">
        <f ca="1" t="shared" si="0"/>
        <v>6</v>
      </c>
      <c r="F672" s="67" t="str">
        <f ca="1">IF(ISBLANK(A672)," ",INDIRECT(ADDRESS(1,5+MOD(ROW()-2,COUNTA('Form Responses 1'!$1:$1)-4),,TRUE,"Form Responses 1")))</f>
        <v>PONDOK INDAH - Outdoor Area [Halaman depan]</v>
      </c>
      <c r="G672" s="67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PONDOK INDAH - Outdoor Area</v>
      </c>
      <c r="I672" s="85" t="str">
        <f ca="1" t="shared" si="661"/>
        <v>Halaman depan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4">
        <f ca="1" t="shared" si="0"/>
        <v>6</v>
      </c>
      <c r="F673" s="67" t="str">
        <f ca="1">IF(ISBLANK(A673)," ",INDIRECT(ADDRESS(1,5+MOD(ROW()-2,COUNTA('Form Responses 1'!$1:$1)-4),,TRUE,"Form Responses 1")))</f>
        <v>PONDOK INDAH - Outdoor Area [Halaman samping teras]</v>
      </c>
      <c r="G673" s="67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PONDOK INDAH - Outdoor Area</v>
      </c>
      <c r="I673" s="85" t="str">
        <f ca="1" t="shared" si="661"/>
        <v>Halaman samping teras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4">
        <f ca="1" t="shared" si="0"/>
        <v>6</v>
      </c>
      <c r="F674" s="67" t="str">
        <f ca="1">IF(ISBLANK(A674)," ",INDIRECT(ADDRESS(1,5+MOD(ROW()-2,COUNTA('Form Responses 1'!$1:$1)-4),,TRUE,"Form Responses 1")))</f>
        <v>PONDOK INDAH - Outdoor Area [Garasi mobil]</v>
      </c>
      <c r="G674" s="67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PONDOK INDAH - Outdoor Area</v>
      </c>
      <c r="I674" s="85" t="str">
        <f ca="1" t="shared" si="661"/>
        <v>Garasi mobil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4">
        <f ca="1" t="shared" si="0"/>
        <v>6</v>
      </c>
      <c r="F675" s="67" t="str">
        <f ca="1">IF(ISBLANK(A675)," ",INDIRECT(ADDRESS(1,5+MOD(ROW()-2,COUNTA('Form Responses 1'!$1:$1)-4),,TRUE,"Form Responses 1")))</f>
        <v>PONDOK INDAH - Outdoor Area [tempat wudhu]</v>
      </c>
      <c r="G675" s="67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PONDOK INDAH - Outdoor Area</v>
      </c>
      <c r="I675" s="85" t="str">
        <f ca="1" t="shared" si="661"/>
        <v>tempat wudhu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4">
        <f ca="1" t="shared" si="0"/>
        <v>6</v>
      </c>
      <c r="F676" s="67" t="str">
        <f ca="1">IF(ISBLANK(A676)," ",INDIRECT(ADDRESS(1,5+MOD(ROW()-2,COUNTA('Form Responses 1'!$1:$1)-4),,TRUE,"Form Responses 1")))</f>
        <v>PONDOK INDAH - Outdoor Area [Ruang pembantu]</v>
      </c>
      <c r="G676" s="67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PONDOK INDAH - Outdoor Area</v>
      </c>
      <c r="I676" s="85" t="str">
        <f ca="1" t="shared" si="661"/>
        <v>Ruang pembantu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4">
        <f ca="1" t="shared" si="0"/>
        <v>6</v>
      </c>
      <c r="F677" s="67" t="str">
        <f ca="1">IF(ISBLANK(A677)," ",INDIRECT(ADDRESS(1,5+MOD(ROW()-2,COUNTA('Form Responses 1'!$1:$1)-4),,TRUE,"Form Responses 1")))</f>
        <v>PONDOK INDAH - Outdoor Area [Gudang]</v>
      </c>
      <c r="G677" s="67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PONDOK INDAH - Outdoor Area</v>
      </c>
      <c r="I677" s="85" t="str">
        <f ca="1" t="shared" si="661"/>
        <v>Gudang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4">
        <f ca="1" t="shared" si="0"/>
        <v>6</v>
      </c>
      <c r="F678" s="67" t="str">
        <f ca="1">IF(ISBLANK(A678)," ",INDIRECT(ADDRESS(1,5+MOD(ROW()-2,COUNTA('Form Responses 1'!$1:$1)-4),,TRUE,"Form Responses 1")))</f>
        <v>Security [PERMATA HIJAU - Security Functions]</v>
      </c>
      <c r="G678" s="67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Security</v>
      </c>
      <c r="I678" s="85" t="str">
        <f ca="1" t="shared" si="661"/>
        <v>PERMATA HIJAU - Security Functions</v>
      </c>
      <c r="J678" s="85" t="str">
        <f ca="1" t="shared" si="2"/>
        <v>SECURITY SERVICE</v>
      </c>
      <c r="K678" s="85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4">
        <f ca="1" t="shared" si="0"/>
        <v>6</v>
      </c>
      <c r="F679" s="67" t="str">
        <f ca="1">IF(ISBLANK(A679)," ",INDIRECT(ADDRESS(1,5+MOD(ROW()-2,COUNTA('Form Responses 1'!$1:$1)-4),,TRUE,"Form Responses 1")))</f>
        <v>Security [ PONDOK INDAH - Security Functions]</v>
      </c>
      <c r="G679" s="67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Security</v>
      </c>
      <c r="I679" s="85" t="str">
        <f ca="1" t="shared" si="661"/>
        <v> PONDOK INDAH - Security Functions</v>
      </c>
      <c r="J679" s="85" t="str">
        <f ca="1" t="shared" si="2"/>
        <v>SECURITY SERVICE</v>
      </c>
      <c r="K679" s="85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4">
        <f ca="1" t="shared" si="0"/>
        <v>6</v>
      </c>
      <c r="F680" s="67" t="str">
        <f ca="1">IF(ISBLANK(A680)," ",INDIRECT(ADDRESS(1,5+MOD(ROW()-2,COUNTA('Form Responses 1'!$1:$1)-4),,TRUE,"Form Responses 1")))</f>
        <v>PERMATA HIJAU - Lantai 1 [Ruang tamu Depan]</v>
      </c>
      <c r="G680" s="67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PERMATA HIJAU - Lantai 1</v>
      </c>
      <c r="I680" s="85" t="str">
        <f ca="1" t="shared" si="661"/>
        <v>Ruang tamu Depan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4">
        <f ca="1" t="shared" si="0"/>
        <v>6</v>
      </c>
      <c r="F681" s="67" t="str">
        <f ca="1">IF(ISBLANK(A681)," ",INDIRECT(ADDRESS(1,5+MOD(ROW()-2,COUNTA('Form Responses 1'!$1:$1)-4),,TRUE,"Form Responses 1")))</f>
        <v>PERMATA HIJAU - Lantai 1 [Ruang tidur Utama ]</v>
      </c>
      <c r="G681" s="67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PERMATA HIJAU - Lantai 1</v>
      </c>
      <c r="I681" s="85" t="str">
        <f ca="1" t="shared" si="661"/>
        <v>Ruang tidur Utama 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4">
        <f ca="1" t="shared" si="0"/>
        <v>6</v>
      </c>
      <c r="F682" s="67" t="str">
        <f ca="1">IF(ISBLANK(A682)," ",INDIRECT(ADDRESS(1,5+MOD(ROW()-2,COUNTA('Form Responses 1'!$1:$1)-4),,TRUE,"Form Responses 1")))</f>
        <v>PERMATA HIJAU - Lantai 1 [Pantry]</v>
      </c>
      <c r="G682" s="67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PERMATA HIJAU - Lantai 1</v>
      </c>
      <c r="I682" s="85" t="str">
        <f ca="1" t="shared" si="661"/>
        <v>Pantry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4">
        <f ca="1" t="shared" si="0"/>
        <v>6</v>
      </c>
      <c r="F683" s="67" t="str">
        <f ca="1">IF(ISBLANK(A683)," ",INDIRECT(ADDRESS(1,5+MOD(ROW()-2,COUNTA('Form Responses 1'!$1:$1)-4),,TRUE,"Form Responses 1")))</f>
        <v>PERMATA HIJAU - Lantai 1 [Ruang keluarga]</v>
      </c>
      <c r="G683" s="67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PERMATA HIJAU - Lantai 1</v>
      </c>
      <c r="I683" s="85" t="str">
        <f ca="1" t="shared" si="661"/>
        <v>Ruang keluarga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4">
        <f ca="1" t="shared" si="0"/>
        <v>6</v>
      </c>
      <c r="F684" s="67" t="str">
        <f ca="1">IF(ISBLANK(A684)," ",INDIRECT(ADDRESS(1,5+MOD(ROW()-2,COUNTA('Form Responses 1'!$1:$1)-4),,TRUE,"Form Responses 1")))</f>
        <v>PERMATA HIJAU - Lantai 1 [Ruang tidur anak 1]</v>
      </c>
      <c r="G684" s="67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PERMATA HIJAU - Lantai 1</v>
      </c>
      <c r="I684" s="85" t="str">
        <f ca="1" t="shared" si="661"/>
        <v>Ruang tidur anak 1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4">
        <f ca="1" t="shared" si="0"/>
        <v>6</v>
      </c>
      <c r="F685" s="67" t="str">
        <f ca="1">IF(ISBLANK(A685)," ",INDIRECT(ADDRESS(1,5+MOD(ROW()-2,COUNTA('Form Responses 1'!$1:$1)-4),,TRUE,"Form Responses 1")))</f>
        <v>PERMATA HIJAU - Lantai 1 [Ruang tidur anak 2]</v>
      </c>
      <c r="G685" s="67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PERMATA HIJAU - Lantai 1</v>
      </c>
      <c r="I685" s="85" t="str">
        <f ca="1" t="shared" si="661"/>
        <v>Ruang tidur anak 2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4">
        <f ca="1" t="shared" si="0"/>
        <v>6</v>
      </c>
      <c r="F686" s="67" t="str">
        <f ca="1">IF(ISBLANK(A686)," ",INDIRECT(ADDRESS(1,5+MOD(ROW()-2,COUNTA('Form Responses 1'!$1:$1)-4),,TRUE,"Form Responses 1")))</f>
        <v>PERMATA HIJAU - Outdoor Area [Halaman depan]</v>
      </c>
      <c r="G686" s="67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PERMATA HIJAU - Outdoor Area</v>
      </c>
      <c r="I686" s="85" t="str">
        <f ca="1" t="shared" si="661"/>
        <v>Halaman depan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4">
        <f ca="1" t="shared" si="0"/>
        <v>6</v>
      </c>
      <c r="F687" s="67" t="str">
        <f ca="1">IF(ISBLANK(A687)," ",INDIRECT(ADDRESS(1,5+MOD(ROW()-2,COUNTA('Form Responses 1'!$1:$1)-4),,TRUE,"Form Responses 1")))</f>
        <v>PERMATA HIJAU - Outdoor Area [Halaman samping teras]</v>
      </c>
      <c r="G687" s="67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PERMATA HIJAU - Outdoor Area</v>
      </c>
      <c r="I687" s="85" t="str">
        <f ca="1" t="shared" si="661"/>
        <v>Halaman samping teras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4">
        <f ca="1" t="shared" si="0"/>
        <v>6</v>
      </c>
      <c r="F688" s="67" t="str">
        <f ca="1">IF(ISBLANK(A688)," ",INDIRECT(ADDRESS(1,5+MOD(ROW()-2,COUNTA('Form Responses 1'!$1:$1)-4),,TRUE,"Form Responses 1")))</f>
        <v>PERMATA HIJAU - Outdoor Area [Garasi mobil]</v>
      </c>
      <c r="G688" s="67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PERMATA HIJAU - Outdoor Area</v>
      </c>
      <c r="I688" s="85" t="str">
        <f ca="1" t="shared" si="661"/>
        <v>Garasi mobil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4">
        <f ca="1" t="shared" si="0"/>
        <v>6</v>
      </c>
      <c r="F689" s="67" t="str">
        <f ca="1">IF(ISBLANK(A689)," ",INDIRECT(ADDRESS(1,5+MOD(ROW()-2,COUNTA('Form Responses 1'!$1:$1)-4),,TRUE,"Form Responses 1")))</f>
        <v>PERMATA HIJAU - Outdoor Area [tempat wudhu]</v>
      </c>
      <c r="G689" s="67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PERMATA HIJAU - Outdoor Area</v>
      </c>
      <c r="I689" s="85" t="str">
        <f ca="1" t="shared" si="661"/>
        <v>tempat wudhu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4">
        <f ca="1" t="shared" si="0"/>
        <v>6</v>
      </c>
      <c r="F690" s="67" t="str">
        <f ca="1">IF(ISBLANK(A690)," ",INDIRECT(ADDRESS(1,5+MOD(ROW()-2,COUNTA('Form Responses 1'!$1:$1)-4),,TRUE,"Form Responses 1")))</f>
        <v>PERMATA HIJAU - Outdoor Area [Ruang pembantu]</v>
      </c>
      <c r="G690" s="67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PERMATA HIJAU - Outdoor Area</v>
      </c>
      <c r="I690" s="85" t="str">
        <f ca="1" t="shared" si="661"/>
        <v>Ruang pembantu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4">
        <f ca="1" t="shared" si="0"/>
        <v>6</v>
      </c>
      <c r="F691" s="67" t="str">
        <f ca="1">IF(ISBLANK(A691)," ",INDIRECT(ADDRESS(1,5+MOD(ROW()-2,COUNTA('Form Responses 1'!$1:$1)-4),,TRUE,"Form Responses 1")))</f>
        <v>PERMATA HIJAU - Outdoor Area [Gudang]</v>
      </c>
      <c r="G691" s="67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PERMATA HIJAU - Outdoor Area</v>
      </c>
      <c r="I691" s="85" t="str">
        <f ca="1" t="shared" si="661"/>
        <v>Gudang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4">
        <f ca="1" t="shared" si="0"/>
        <v>6</v>
      </c>
      <c r="F692" s="67" t="str">
        <f ca="1">IF(ISBLANK(A692)," ",INDIRECT(ADDRESS(1,5+MOD(ROW()-2,COUNTA('Form Responses 1'!$1:$1)-4),,TRUE,"Form Responses 1")))</f>
        <v>PONDOK INDAH - Lantai 1 [Ruang tamu Depan]</v>
      </c>
      <c r="G692" s="67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PONDOK INDAH - Lantai 1</v>
      </c>
      <c r="I692" s="85" t="str">
        <f ca="1" t="shared" si="661"/>
        <v>Ruang tamu Depan</v>
      </c>
      <c r="J692" s="85" t="str">
        <f ca="1" t="shared" si="2"/>
        <v>CLEANING SERVICE</v>
      </c>
      <c r="K692" s="85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4">
        <f ca="1" t="shared" si="0"/>
        <v>6</v>
      </c>
      <c r="F693" s="67" t="str">
        <f ca="1">IF(ISBLANK(A693)," ",INDIRECT(ADDRESS(1,5+MOD(ROW()-2,COUNTA('Form Responses 1'!$1:$1)-4),,TRUE,"Form Responses 1")))</f>
        <v>PONDOK INDAH - Lantai 1 [Ruang tidur Utama ]</v>
      </c>
      <c r="G693" s="67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PONDOK INDAH - Lantai 1</v>
      </c>
      <c r="I693" s="85" t="str">
        <f ca="1" t="shared" si="661"/>
        <v>Ruang tidur Utama </v>
      </c>
      <c r="J693" s="85" t="str">
        <f ca="1" t="shared" si="2"/>
        <v>CLEANING SERVICE</v>
      </c>
      <c r="K693" s="85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4">
        <f ca="1" t="shared" si="0"/>
        <v>6</v>
      </c>
      <c r="F694" s="67" t="str">
        <f ca="1">IF(ISBLANK(A694)," ",INDIRECT(ADDRESS(1,5+MOD(ROW()-2,COUNTA('Form Responses 1'!$1:$1)-4),,TRUE,"Form Responses 1")))</f>
        <v>PONDOK INDAH - Lantai 1 [Pantry]</v>
      </c>
      <c r="G694" s="67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PONDOK INDAH - Lantai 1</v>
      </c>
      <c r="I694" s="85" t="str">
        <f ca="1" t="shared" si="661"/>
        <v>Pantry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4">
        <f ca="1" t="shared" si="0"/>
        <v>6</v>
      </c>
      <c r="F695" s="67" t="str">
        <f ca="1">IF(ISBLANK(A695)," ",INDIRECT(ADDRESS(1,5+MOD(ROW()-2,COUNTA('Form Responses 1'!$1:$1)-4),,TRUE,"Form Responses 1")))</f>
        <v>PONDOK INDAH - Lantai 1 [Ruang keluarga]</v>
      </c>
      <c r="G695" s="67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PONDOK INDAH - Lantai 1</v>
      </c>
      <c r="I695" s="85" t="str">
        <f ca="1" t="shared" si="661"/>
        <v>Ruang keluarga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4">
        <f ca="1" t="shared" si="0"/>
        <v>6</v>
      </c>
      <c r="F696" s="67" t="str">
        <f ca="1">IF(ISBLANK(A696)," ",INDIRECT(ADDRESS(1,5+MOD(ROW()-2,COUNTA('Form Responses 1'!$1:$1)-4),,TRUE,"Form Responses 1")))</f>
        <v>PONDOK INDAH - Lantai 1 [Ruang tidur anak 1]</v>
      </c>
      <c r="G696" s="67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PONDOK INDAH - Lantai 1</v>
      </c>
      <c r="I696" s="85" t="str">
        <f ca="1" t="shared" si="661"/>
        <v>Ruang tidur anak 1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4">
        <f ca="1" t="shared" si="0"/>
        <v>6</v>
      </c>
      <c r="F697" s="67" t="str">
        <f ca="1">IF(ISBLANK(A697)," ",INDIRECT(ADDRESS(1,5+MOD(ROW()-2,COUNTA('Form Responses 1'!$1:$1)-4),,TRUE,"Form Responses 1")))</f>
        <v>PONDOK INDAH - Lantai 1 [Ruang tidur anak 2]</v>
      </c>
      <c r="G697" s="67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PONDOK INDAH - Lantai 1</v>
      </c>
      <c r="I697" s="85" t="str">
        <f ca="1" t="shared" si="661"/>
        <v>Ruang tidur anak 2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4">
        <f ca="1" t="shared" si="0"/>
        <v>6</v>
      </c>
      <c r="F698" s="67" t="str">
        <f ca="1">IF(ISBLANK(A698)," ",INDIRECT(ADDRESS(1,5+MOD(ROW()-2,COUNTA('Form Responses 1'!$1:$1)-4),,TRUE,"Form Responses 1")))</f>
        <v>PONDOK INDAH - Outdoor Area [Halaman depan]</v>
      </c>
      <c r="G698" s="67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PONDOK INDAH - Outdoor Area</v>
      </c>
      <c r="I698" s="85" t="str">
        <f ca="1" t="shared" si="661"/>
        <v>Halaman depan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4">
        <f ca="1" t="shared" si="0"/>
        <v>6</v>
      </c>
      <c r="F699" s="67" t="str">
        <f ca="1">IF(ISBLANK(A699)," ",INDIRECT(ADDRESS(1,5+MOD(ROW()-2,COUNTA('Form Responses 1'!$1:$1)-4),,TRUE,"Form Responses 1")))</f>
        <v>PONDOK INDAH - Outdoor Area [Halaman samping teras]</v>
      </c>
      <c r="G699" s="67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PONDOK INDAH - Outdoor Area</v>
      </c>
      <c r="I699" s="85" t="str">
        <f ca="1" t="shared" si="661"/>
        <v>Halaman samping teras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4">
        <f ca="1" t="shared" si="0"/>
        <v>6</v>
      </c>
      <c r="F700" s="67" t="str">
        <f ca="1">IF(ISBLANK(A700)," ",INDIRECT(ADDRESS(1,5+MOD(ROW()-2,COUNTA('Form Responses 1'!$1:$1)-4),,TRUE,"Form Responses 1")))</f>
        <v>PONDOK INDAH - Outdoor Area [Garasi mobil]</v>
      </c>
      <c r="G700" s="67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PONDOK INDAH - Outdoor Area</v>
      </c>
      <c r="I700" s="85" t="str">
        <f ca="1" t="shared" si="661"/>
        <v>Garasi mobil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4">
        <f ca="1" t="shared" si="0"/>
        <v>6</v>
      </c>
      <c r="F701" s="67" t="str">
        <f ca="1">IF(ISBLANK(A701)," ",INDIRECT(ADDRESS(1,5+MOD(ROW()-2,COUNTA('Form Responses 1'!$1:$1)-4),,TRUE,"Form Responses 1")))</f>
        <v>PONDOK INDAH - Outdoor Area [tempat wudhu]</v>
      </c>
      <c r="G701" s="67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PONDOK INDAH - Outdoor Area</v>
      </c>
      <c r="I701" s="85" t="str">
        <f ca="1" t="shared" si="661"/>
        <v>tempat wudhu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4">
        <f ca="1" t="shared" si="0"/>
        <v>6</v>
      </c>
      <c r="F702" s="67" t="str">
        <f ca="1">IF(ISBLANK(A702)," ",INDIRECT(ADDRESS(1,5+MOD(ROW()-2,COUNTA('Form Responses 1'!$1:$1)-4),,TRUE,"Form Responses 1")))</f>
        <v>PONDOK INDAH - Outdoor Area [Ruang pembantu]</v>
      </c>
      <c r="G702" s="67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PONDOK INDAH - Outdoor Area</v>
      </c>
      <c r="I702" s="85" t="str">
        <f ca="1" t="shared" si="661"/>
        <v>Ruang pembantu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4">
        <f ca="1" t="shared" si="0"/>
        <v>6</v>
      </c>
      <c r="F703" s="67" t="str">
        <f ca="1">IF(ISBLANK(A703)," ",INDIRECT(ADDRESS(1,5+MOD(ROW()-2,COUNTA('Form Responses 1'!$1:$1)-4),,TRUE,"Form Responses 1")))</f>
        <v>PONDOK INDAH - Outdoor Area [Gudang]</v>
      </c>
      <c r="G703" s="67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PONDOK INDAH - Outdoor Area</v>
      </c>
      <c r="I703" s="85" t="str">
        <f ca="1" t="shared" si="661"/>
        <v>Gudang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4">
        <f ca="1" t="shared" si="0"/>
        <v>6</v>
      </c>
      <c r="F704" s="67" t="str">
        <f ca="1">IF(ISBLANK(A704)," ",INDIRECT(ADDRESS(1,5+MOD(ROW()-2,COUNTA('Form Responses 1'!$1:$1)-4),,TRUE,"Form Responses 1")))</f>
        <v>Security [PERMATA HIJAU - 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Security</v>
      </c>
      <c r="I704" s="85" t="str">
        <f ca="1" t="shared" si="661"/>
        <v>PERMATA HIJAU - Security Functions</v>
      </c>
      <c r="J704" s="85" t="str">
        <f ca="1" t="shared" si="2"/>
        <v>SECURITY SERVICE</v>
      </c>
      <c r="K704" s="85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4">
        <f ca="1" t="shared" si="0"/>
        <v>6</v>
      </c>
      <c r="F705" s="67" t="str">
        <f ca="1">IF(ISBLANK(A705)," ",INDIRECT(ADDRESS(1,5+MOD(ROW()-2,COUNTA('Form Responses 1'!$1:$1)-4),,TRUE,"Form Responses 1")))</f>
        <v>Security [ PONDOK INDAH - Security Functions]</v>
      </c>
      <c r="G705" s="67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Security</v>
      </c>
      <c r="I705" s="85" t="str">
        <f ca="1" t="shared" si="661"/>
        <v> PONDOK INDAH - Security Functions</v>
      </c>
      <c r="J705" s="85" t="str">
        <f ca="1" t="shared" si="2"/>
        <v>SECURITY SERVICE</v>
      </c>
      <c r="K705" s="85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4">
        <f ca="1" t="shared" si="0"/>
        <v>6</v>
      </c>
      <c r="F706" s="67" t="str">
        <f ca="1">IF(ISBLANK(A706)," ",INDIRECT(ADDRESS(1,5+MOD(ROW()-2,COUNTA('Form Responses 1'!$1:$1)-4),,TRUE,"Form Responses 1")))</f>
        <v>PERMATA HIJAU - Lantai 1 [Ruang tamu Depan]</v>
      </c>
      <c r="G706" s="67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PERMATA HIJAU - Lantai 1</v>
      </c>
      <c r="I706" s="85" t="str">
        <f ca="1" t="shared" si="661"/>
        <v>Ruang tamu Depan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4">
        <f ca="1" t="shared" si="0"/>
        <v>6</v>
      </c>
      <c r="F707" s="67" t="str">
        <f ca="1">IF(ISBLANK(A707)," ",INDIRECT(ADDRESS(1,5+MOD(ROW()-2,COUNTA('Form Responses 1'!$1:$1)-4),,TRUE,"Form Responses 1")))</f>
        <v>PERMATA HIJAU - Lantai 1 [Ruang tidur Utama ]</v>
      </c>
      <c r="G707" s="67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PERMATA HIJAU - Lantai 1</v>
      </c>
      <c r="I707" s="85" t="str">
        <f ca="1" t="shared" ref="I707:I770" si="726">MID(F707,FIND("[",F707)+1,LEN(F707)-FIND("[",F707)-1)</f>
        <v>Ruang tidur Utama 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4">
        <f ca="1" t="shared" si="0"/>
        <v>6</v>
      </c>
      <c r="F708" s="67" t="str">
        <f ca="1">IF(ISBLANK(A708)," ",INDIRECT(ADDRESS(1,5+MOD(ROW()-2,COUNTA('Form Responses 1'!$1:$1)-4),,TRUE,"Form Responses 1")))</f>
        <v>PERMATA HIJAU - Lantai 1 [Pantry]</v>
      </c>
      <c r="G708" s="67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PERMATA HIJAU - Lantai 1</v>
      </c>
      <c r="I708" s="85" t="str">
        <f ca="1" t="shared" si="726"/>
        <v>Pantry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4">
        <f ca="1" t="shared" si="0"/>
        <v>6</v>
      </c>
      <c r="F709" s="67" t="str">
        <f ca="1">IF(ISBLANK(A709)," ",INDIRECT(ADDRESS(1,5+MOD(ROW()-2,COUNTA('Form Responses 1'!$1:$1)-4),,TRUE,"Form Responses 1")))</f>
        <v>PERMATA HIJAU - Lantai 1 [Ruang keluarga]</v>
      </c>
      <c r="G709" s="67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PERMATA HIJAU - Lantai 1</v>
      </c>
      <c r="I709" s="85" t="str">
        <f ca="1" t="shared" si="726"/>
        <v>Ruang keluarga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4">
        <f ca="1" t="shared" si="0"/>
        <v>6</v>
      </c>
      <c r="F710" s="67" t="str">
        <f ca="1">IF(ISBLANK(A710)," ",INDIRECT(ADDRESS(1,5+MOD(ROW()-2,COUNTA('Form Responses 1'!$1:$1)-4),,TRUE,"Form Responses 1")))</f>
        <v>PERMATA HIJAU - Lantai 1 [Ruang tidur anak 1]</v>
      </c>
      <c r="G710" s="67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PERMATA HIJAU - Lantai 1</v>
      </c>
      <c r="I710" s="85" t="str">
        <f ca="1" t="shared" si="726"/>
        <v>Ruang tidur anak 1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4">
        <f ca="1" t="shared" si="0"/>
        <v>6</v>
      </c>
      <c r="F711" s="67" t="str">
        <f ca="1">IF(ISBLANK(A711)," ",INDIRECT(ADDRESS(1,5+MOD(ROW()-2,COUNTA('Form Responses 1'!$1:$1)-4),,TRUE,"Form Responses 1")))</f>
        <v>PERMATA HIJAU - Lantai 1 [Ruang tidur anak 2]</v>
      </c>
      <c r="G711" s="67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PERMATA HIJAU - Lantai 1</v>
      </c>
      <c r="I711" s="85" t="str">
        <f ca="1" t="shared" si="726"/>
        <v>Ruang tidur anak 2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4">
        <f ca="1" t="shared" si="0"/>
        <v>6</v>
      </c>
      <c r="F712" s="67" t="str">
        <f ca="1">IF(ISBLANK(A712)," ",INDIRECT(ADDRESS(1,5+MOD(ROW()-2,COUNTA('Form Responses 1'!$1:$1)-4),,TRUE,"Form Responses 1")))</f>
        <v>PERMATA HIJAU - Outdoor Area [Halaman depan]</v>
      </c>
      <c r="G712" s="67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PERMATA HIJAU - Outdoor Area</v>
      </c>
      <c r="I712" s="85" t="str">
        <f ca="1" t="shared" si="726"/>
        <v>Halaman depan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4">
        <f ca="1" t="shared" si="0"/>
        <v>6</v>
      </c>
      <c r="F713" s="67" t="str">
        <f ca="1">IF(ISBLANK(A713)," ",INDIRECT(ADDRESS(1,5+MOD(ROW()-2,COUNTA('Form Responses 1'!$1:$1)-4),,TRUE,"Form Responses 1")))</f>
        <v>PERMATA HIJAU - Outdoor Area [Halaman samping teras]</v>
      </c>
      <c r="G713" s="67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PERMATA HIJAU - Outdoor Area</v>
      </c>
      <c r="I713" s="85" t="str">
        <f ca="1" t="shared" si="726"/>
        <v>Halaman samping teras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4">
        <f ca="1" t="shared" si="0"/>
        <v>6</v>
      </c>
      <c r="F714" s="67" t="str">
        <f ca="1">IF(ISBLANK(A714)," ",INDIRECT(ADDRESS(1,5+MOD(ROW()-2,COUNTA('Form Responses 1'!$1:$1)-4),,TRUE,"Form Responses 1")))</f>
        <v>PERMATA HIJAU - Outdoor Area [Garasi mobil]</v>
      </c>
      <c r="G714" s="67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PERMATA HIJAU - Outdoor Area</v>
      </c>
      <c r="I714" s="85" t="str">
        <f ca="1" t="shared" si="726"/>
        <v>Garasi mobil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4">
        <f ca="1" t="shared" si="0"/>
        <v>6</v>
      </c>
      <c r="F715" s="67" t="str">
        <f ca="1">IF(ISBLANK(A715)," ",INDIRECT(ADDRESS(1,5+MOD(ROW()-2,COUNTA('Form Responses 1'!$1:$1)-4),,TRUE,"Form Responses 1")))</f>
        <v>PERMATA HIJAU - Outdoor Area [tempat wudhu]</v>
      </c>
      <c r="G715" s="67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PERMATA HIJAU - Outdoor Area</v>
      </c>
      <c r="I715" s="85" t="str">
        <f ca="1" t="shared" si="726"/>
        <v>tempat wudhu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4">
        <f ca="1" t="shared" si="0"/>
        <v>6</v>
      </c>
      <c r="F716" s="67" t="str">
        <f ca="1">IF(ISBLANK(A716)," ",INDIRECT(ADDRESS(1,5+MOD(ROW()-2,COUNTA('Form Responses 1'!$1:$1)-4),,TRUE,"Form Responses 1")))</f>
        <v>PERMATA HIJAU - Outdoor Area [Ruang pembantu]</v>
      </c>
      <c r="G716" s="67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PERMATA HIJAU - Outdoor Area</v>
      </c>
      <c r="I716" s="85" t="str">
        <f ca="1" t="shared" si="726"/>
        <v>Ruang pembantu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4">
        <f ca="1" t="shared" si="0"/>
        <v>6</v>
      </c>
      <c r="F717" s="67" t="str">
        <f ca="1">IF(ISBLANK(A717)," ",INDIRECT(ADDRESS(1,5+MOD(ROW()-2,COUNTA('Form Responses 1'!$1:$1)-4),,TRUE,"Form Responses 1")))</f>
        <v>PERMATA HIJAU - Outdoor Area [Gudang]</v>
      </c>
      <c r="G717" s="67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PERMATA HIJAU - Outdoor Area</v>
      </c>
      <c r="I717" s="85" t="str">
        <f ca="1" t="shared" si="726"/>
        <v>Gudang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4">
        <f ca="1" t="shared" si="0"/>
        <v>6</v>
      </c>
      <c r="F718" s="67" t="str">
        <f ca="1">IF(ISBLANK(A718)," ",INDIRECT(ADDRESS(1,5+MOD(ROW()-2,COUNTA('Form Responses 1'!$1:$1)-4),,TRUE,"Form Responses 1")))</f>
        <v>PONDOK INDAH - Lantai 1 [Ruang tamu Depan]</v>
      </c>
      <c r="G718" s="67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PONDOK INDAH - Lantai 1</v>
      </c>
      <c r="I718" s="85" t="str">
        <f ca="1" t="shared" si="726"/>
        <v>Ruang tamu Depan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4">
        <f ca="1" t="shared" si="0"/>
        <v>6</v>
      </c>
      <c r="F719" s="67" t="str">
        <f ca="1">IF(ISBLANK(A719)," ",INDIRECT(ADDRESS(1,5+MOD(ROW()-2,COUNTA('Form Responses 1'!$1:$1)-4),,TRUE,"Form Responses 1")))</f>
        <v>PONDOK INDAH - Lantai 1 [Ruang tidur Utama ]</v>
      </c>
      <c r="G719" s="67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PONDOK INDAH - Lantai 1</v>
      </c>
      <c r="I719" s="85" t="str">
        <f ca="1" t="shared" si="726"/>
        <v>Ruang tidur Utama 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4">
        <f ca="1" t="shared" si="0"/>
        <v>6</v>
      </c>
      <c r="F720" s="67" t="str">
        <f ca="1">IF(ISBLANK(A720)," ",INDIRECT(ADDRESS(1,5+MOD(ROW()-2,COUNTA('Form Responses 1'!$1:$1)-4),,TRUE,"Form Responses 1")))</f>
        <v>PONDOK INDAH - Lantai 1 [Pantry]</v>
      </c>
      <c r="G720" s="67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PONDOK INDAH - Lantai 1</v>
      </c>
      <c r="I720" s="85" t="str">
        <f ca="1" t="shared" si="726"/>
        <v>Pantry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4">
        <f ca="1" t="shared" si="0"/>
        <v>6</v>
      </c>
      <c r="F721" s="67" t="str">
        <f ca="1">IF(ISBLANK(A721)," ",INDIRECT(ADDRESS(1,5+MOD(ROW()-2,COUNTA('Form Responses 1'!$1:$1)-4),,TRUE,"Form Responses 1")))</f>
        <v>PONDOK INDAH - Lantai 1 [Ruang keluarga]</v>
      </c>
      <c r="G721" s="67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PONDOK INDAH - Lantai 1</v>
      </c>
      <c r="I721" s="85" t="str">
        <f ca="1" t="shared" si="726"/>
        <v>Ruang keluarga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4">
        <f ca="1" t="shared" si="0"/>
        <v>6</v>
      </c>
      <c r="F722" s="67" t="str">
        <f ca="1">IF(ISBLANK(A722)," ",INDIRECT(ADDRESS(1,5+MOD(ROW()-2,COUNTA('Form Responses 1'!$1:$1)-4),,TRUE,"Form Responses 1")))</f>
        <v>PONDOK INDAH - Lantai 1 [Ruang tidur anak 1]</v>
      </c>
      <c r="G722" s="67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PONDOK INDAH - Lantai 1</v>
      </c>
      <c r="I722" s="85" t="str">
        <f ca="1" t="shared" si="726"/>
        <v>Ruang tidur anak 1</v>
      </c>
      <c r="J722" s="85" t="str">
        <f ca="1" t="shared" si="2"/>
        <v>CLEANING SERVICE</v>
      </c>
      <c r="K722" s="85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4">
        <f ca="1" t="shared" si="0"/>
        <v>6</v>
      </c>
      <c r="F723" s="67" t="str">
        <f ca="1">IF(ISBLANK(A723)," ",INDIRECT(ADDRESS(1,5+MOD(ROW()-2,COUNTA('Form Responses 1'!$1:$1)-4),,TRUE,"Form Responses 1")))</f>
        <v>PONDOK INDAH - Lantai 1 [Ruang tidur anak 2]</v>
      </c>
      <c r="G723" s="67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PONDOK INDAH - Lantai 1</v>
      </c>
      <c r="I723" s="85" t="str">
        <f ca="1" t="shared" si="726"/>
        <v>Ruang tidur anak 2</v>
      </c>
      <c r="J723" s="85" t="str">
        <f ca="1" t="shared" si="2"/>
        <v>CLEANING SERVICE</v>
      </c>
      <c r="K723" s="85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4">
        <f ca="1" t="shared" si="0"/>
        <v>6</v>
      </c>
      <c r="F724" s="67" t="str">
        <f ca="1">IF(ISBLANK(A724)," ",INDIRECT(ADDRESS(1,5+MOD(ROW()-2,COUNTA('Form Responses 1'!$1:$1)-4),,TRUE,"Form Responses 1")))</f>
        <v>PONDOK INDAH - Outdoor Area [Halaman depan]</v>
      </c>
      <c r="G724" s="67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PONDOK INDAH - Outdoor Area</v>
      </c>
      <c r="I724" s="85" t="str">
        <f ca="1" t="shared" si="726"/>
        <v>Halaman depan</v>
      </c>
      <c r="J724" s="85" t="str">
        <f ca="1" t="shared" si="2"/>
        <v>CLEANING SERVICE</v>
      </c>
      <c r="K724" s="85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4">
        <f ca="1" t="shared" si="0"/>
        <v>6</v>
      </c>
      <c r="F725" s="67" t="str">
        <f ca="1">IF(ISBLANK(A725)," ",INDIRECT(ADDRESS(1,5+MOD(ROW()-2,COUNTA('Form Responses 1'!$1:$1)-4),,TRUE,"Form Responses 1")))</f>
        <v>PONDOK INDAH - Outdoor Area [Halaman samping teras]</v>
      </c>
      <c r="G725" s="67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PONDOK INDAH - Outdoor Area</v>
      </c>
      <c r="I725" s="85" t="str">
        <f ca="1" t="shared" si="726"/>
        <v>Halaman samping teras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4">
        <f ca="1" t="shared" si="0"/>
        <v>6</v>
      </c>
      <c r="F726" s="67" t="str">
        <f ca="1">IF(ISBLANK(A726)," ",INDIRECT(ADDRESS(1,5+MOD(ROW()-2,COUNTA('Form Responses 1'!$1:$1)-4),,TRUE,"Form Responses 1")))</f>
        <v>PONDOK INDAH - Outdoor Area [Garasi mobil]</v>
      </c>
      <c r="G726" s="67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PONDOK INDAH - Outdoor Area</v>
      </c>
      <c r="I726" s="85" t="str">
        <f ca="1" t="shared" si="726"/>
        <v>Garasi mobil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4">
        <f ca="1" t="shared" si="0"/>
        <v>6</v>
      </c>
      <c r="F727" s="67" t="str">
        <f ca="1">IF(ISBLANK(A727)," ",INDIRECT(ADDRESS(1,5+MOD(ROW()-2,COUNTA('Form Responses 1'!$1:$1)-4),,TRUE,"Form Responses 1")))</f>
        <v>PONDOK INDAH - Outdoor Area [tempat wudhu]</v>
      </c>
      <c r="G727" s="67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PONDOK INDAH - Outdoor Area</v>
      </c>
      <c r="I727" s="85" t="str">
        <f ca="1" t="shared" si="726"/>
        <v>tempat wudhu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4">
        <f ca="1" t="shared" si="0"/>
        <v>6</v>
      </c>
      <c r="F728" s="67" t="str">
        <f ca="1">IF(ISBLANK(A728)," ",INDIRECT(ADDRESS(1,5+MOD(ROW()-2,COUNTA('Form Responses 1'!$1:$1)-4),,TRUE,"Form Responses 1")))</f>
        <v>PONDOK INDAH - Outdoor Area [Ruang pembantu]</v>
      </c>
      <c r="G728" s="67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PONDOK INDAH - Outdoor Area</v>
      </c>
      <c r="I728" s="85" t="str">
        <f ca="1" t="shared" si="726"/>
        <v>Ruang pembantu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4">
        <f ca="1" t="shared" si="0"/>
        <v>6</v>
      </c>
      <c r="F729" s="67" t="str">
        <f ca="1">IF(ISBLANK(A729)," ",INDIRECT(ADDRESS(1,5+MOD(ROW()-2,COUNTA('Form Responses 1'!$1:$1)-4),,TRUE,"Form Responses 1")))</f>
        <v>PONDOK INDAH - Outdoor Area [Gudang]</v>
      </c>
      <c r="G729" s="67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PONDOK INDAH - Outdoor Area</v>
      </c>
      <c r="I729" s="85" t="str">
        <f ca="1" t="shared" si="726"/>
        <v>Gudang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4">
        <f ca="1" t="shared" si="0"/>
        <v>6</v>
      </c>
      <c r="F730" s="67" t="str">
        <f ca="1">IF(ISBLANK(A730)," ",INDIRECT(ADDRESS(1,5+MOD(ROW()-2,COUNTA('Form Responses 1'!$1:$1)-4),,TRUE,"Form Responses 1")))</f>
        <v>Security [PERMATA HIJAU - Security Functions]</v>
      </c>
      <c r="G730" s="67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Security</v>
      </c>
      <c r="I730" s="85" t="str">
        <f ca="1" t="shared" si="726"/>
        <v>PERMATA HIJAU - Security Functions</v>
      </c>
      <c r="J730" s="85" t="str">
        <f ca="1" t="shared" si="2"/>
        <v>SECURITY SERVICE</v>
      </c>
      <c r="K730" s="85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4">
        <f ca="1" t="shared" si="0"/>
        <v>6</v>
      </c>
      <c r="F731" s="67" t="str">
        <f ca="1">IF(ISBLANK(A731)," ",INDIRECT(ADDRESS(1,5+MOD(ROW()-2,COUNTA('Form Responses 1'!$1:$1)-4),,TRUE,"Form Responses 1")))</f>
        <v>Security [ PONDOK INDAH - Security Functions]</v>
      </c>
      <c r="G731" s="67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Security</v>
      </c>
      <c r="I731" s="85" t="str">
        <f ca="1" t="shared" si="726"/>
        <v> PONDOK INDAH - Security Functions</v>
      </c>
      <c r="J731" s="85" t="str">
        <f ca="1" t="shared" si="2"/>
        <v>SECURITY SERVICE</v>
      </c>
      <c r="K731" s="85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4">
        <f ca="1" t="shared" si="0"/>
        <v>6</v>
      </c>
      <c r="F732" s="67" t="str">
        <f ca="1">IF(ISBLANK(A732)," ",INDIRECT(ADDRESS(1,5+MOD(ROW()-2,COUNTA('Form Responses 1'!$1:$1)-4),,TRUE,"Form Responses 1")))</f>
        <v>PERMATA HIJAU - Lantai 1 [Ruang tamu Depan]</v>
      </c>
      <c r="G732" s="67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PERMATA HIJAU - Lantai 1</v>
      </c>
      <c r="I732" s="85" t="str">
        <f ca="1" t="shared" si="726"/>
        <v>Ruang tamu Depan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4">
        <f ca="1" t="shared" si="0"/>
        <v>6</v>
      </c>
      <c r="F733" s="67" t="str">
        <f ca="1">IF(ISBLANK(A733)," ",INDIRECT(ADDRESS(1,5+MOD(ROW()-2,COUNTA('Form Responses 1'!$1:$1)-4),,TRUE,"Form Responses 1")))</f>
        <v>PERMATA HIJAU - Lantai 1 [Ruang tidur Utama ]</v>
      </c>
      <c r="G733" s="67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PERMATA HIJAU - Lantai 1</v>
      </c>
      <c r="I733" s="85" t="str">
        <f ca="1" t="shared" si="726"/>
        <v>Ruang tidur Utama 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4">
        <f ca="1" t="shared" si="0"/>
        <v>6</v>
      </c>
      <c r="F734" s="67" t="str">
        <f ca="1">IF(ISBLANK(A734)," ",INDIRECT(ADDRESS(1,5+MOD(ROW()-2,COUNTA('Form Responses 1'!$1:$1)-4),,TRUE,"Form Responses 1")))</f>
        <v>PERMATA HIJAU - Lantai 1 [Pantry]</v>
      </c>
      <c r="G734" s="67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PERMATA HIJAU - Lantai 1</v>
      </c>
      <c r="I734" s="85" t="str">
        <f ca="1" t="shared" si="726"/>
        <v>Pantry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4">
        <f ca="1" t="shared" si="0"/>
        <v>6</v>
      </c>
      <c r="F735" s="67" t="str">
        <f ca="1">IF(ISBLANK(A735)," ",INDIRECT(ADDRESS(1,5+MOD(ROW()-2,COUNTA('Form Responses 1'!$1:$1)-4),,TRUE,"Form Responses 1")))</f>
        <v>PERMATA HIJAU - Lantai 1 [Ruang keluarga]</v>
      </c>
      <c r="G735" s="67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PERMATA HIJAU - Lantai 1</v>
      </c>
      <c r="I735" s="85" t="str">
        <f ca="1" t="shared" si="726"/>
        <v>Ruang keluarga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4">
        <f ca="1" t="shared" si="0"/>
        <v>6</v>
      </c>
      <c r="F736" s="67" t="str">
        <f ca="1">IF(ISBLANK(A736)," ",INDIRECT(ADDRESS(1,5+MOD(ROW()-2,COUNTA('Form Responses 1'!$1:$1)-4),,TRUE,"Form Responses 1")))</f>
        <v>PERMATA HIJAU - Lantai 1 [Ruang tidur anak 1]</v>
      </c>
      <c r="G736" s="67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PERMATA HIJAU - Lantai 1</v>
      </c>
      <c r="I736" s="85" t="str">
        <f ca="1" t="shared" si="726"/>
        <v>Ruang tidur anak 1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4">
        <f ca="1" t="shared" si="0"/>
        <v>6</v>
      </c>
      <c r="F737" s="67" t="str">
        <f ca="1">IF(ISBLANK(A737)," ",INDIRECT(ADDRESS(1,5+MOD(ROW()-2,COUNTA('Form Responses 1'!$1:$1)-4),,TRUE,"Form Responses 1")))</f>
        <v>PERMATA HIJAU - Lantai 1 [Ruang tidur anak 2]</v>
      </c>
      <c r="G737" s="67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PERMATA HIJAU - Lantai 1</v>
      </c>
      <c r="I737" s="85" t="str">
        <f ca="1" t="shared" si="726"/>
        <v>Ruang tidur anak 2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4">
        <f ca="1" t="shared" si="0"/>
        <v>6</v>
      </c>
      <c r="F738" s="67" t="str">
        <f ca="1">IF(ISBLANK(A738)," ",INDIRECT(ADDRESS(1,5+MOD(ROW()-2,COUNTA('Form Responses 1'!$1:$1)-4),,TRUE,"Form Responses 1")))</f>
        <v>PERMATA HIJAU - Outdoor Area [Halaman depan]</v>
      </c>
      <c r="G738" s="67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PERMATA HIJAU - Outdoor Area</v>
      </c>
      <c r="I738" s="85" t="str">
        <f ca="1" t="shared" si="726"/>
        <v>Halaman depan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4">
        <f ca="1" t="shared" si="0"/>
        <v>6</v>
      </c>
      <c r="F739" s="67" t="str">
        <f ca="1">IF(ISBLANK(A739)," ",INDIRECT(ADDRESS(1,5+MOD(ROW()-2,COUNTA('Form Responses 1'!$1:$1)-4),,TRUE,"Form Responses 1")))</f>
        <v>PERMATA HIJAU - Outdoor Area [Halaman samping teras]</v>
      </c>
      <c r="G739" s="67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PERMATA HIJAU - Outdoor Area</v>
      </c>
      <c r="I739" s="85" t="str">
        <f ca="1" t="shared" si="726"/>
        <v>Halaman samping teras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4">
        <f ca="1" t="shared" si="0"/>
        <v>6</v>
      </c>
      <c r="F740" s="67" t="str">
        <f ca="1">IF(ISBLANK(A740)," ",INDIRECT(ADDRESS(1,5+MOD(ROW()-2,COUNTA('Form Responses 1'!$1:$1)-4),,TRUE,"Form Responses 1")))</f>
        <v>PERMATA HIJAU - Outdoor Area [Garasi mobil]</v>
      </c>
      <c r="G740" s="67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PERMATA HIJAU - Outdoor Area</v>
      </c>
      <c r="I740" s="85" t="str">
        <f ca="1" t="shared" si="726"/>
        <v>Garasi mobil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4">
        <f ca="1" t="shared" si="0"/>
        <v>6</v>
      </c>
      <c r="F741" s="67" t="str">
        <f ca="1">IF(ISBLANK(A741)," ",INDIRECT(ADDRESS(1,5+MOD(ROW()-2,COUNTA('Form Responses 1'!$1:$1)-4),,TRUE,"Form Responses 1")))</f>
        <v>PERMATA HIJAU - Outdoor Area [tempat wudhu]</v>
      </c>
      <c r="G741" s="67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PERMATA HIJAU - Outdoor Area</v>
      </c>
      <c r="I741" s="85" t="str">
        <f ca="1" t="shared" si="726"/>
        <v>tempat wudhu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IF(ISBLANK(A742)," ",INDIRECT(ADDRESS(1,5+MOD(ROW()-2,COUNTA('Form Responses 1'!$1:$1)-4),,TRUE,"Form Responses 1")))</f>
        <v>PERMATA HIJAU - Outdoor Area [Ruang pembantu]</v>
      </c>
      <c r="G742" s="67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PERMATA HIJAU - Outdoor Area</v>
      </c>
      <c r="I742" s="85" t="str">
        <f ca="1" t="shared" si="726"/>
        <v>Ruang pembantu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4">
        <f ca="1" t="shared" si="0"/>
        <v>6</v>
      </c>
      <c r="F743" s="67" t="str">
        <f ca="1">IF(ISBLANK(A743)," ",INDIRECT(ADDRESS(1,5+MOD(ROW()-2,COUNTA('Form Responses 1'!$1:$1)-4),,TRUE,"Form Responses 1")))</f>
        <v>PERMATA HIJAU - Outdoor Area [Gudang]</v>
      </c>
      <c r="G743" s="67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PERMATA HIJAU - Outdoor Area</v>
      </c>
      <c r="I743" s="85" t="str">
        <f ca="1" t="shared" si="726"/>
        <v>Gudang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4">
        <f ca="1" t="shared" si="0"/>
        <v>6</v>
      </c>
      <c r="F744" s="67" t="str">
        <f ca="1">IF(ISBLANK(A744)," ",INDIRECT(ADDRESS(1,5+MOD(ROW()-2,COUNTA('Form Responses 1'!$1:$1)-4),,TRUE,"Form Responses 1")))</f>
        <v>PONDOK INDAH - Lantai 1 [Ruang tamu Depan]</v>
      </c>
      <c r="G744" s="67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PONDOK INDAH - Lantai 1</v>
      </c>
      <c r="I744" s="85" t="str">
        <f ca="1" t="shared" si="726"/>
        <v>Ruang tamu Depan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4">
        <f ca="1" t="shared" si="0"/>
        <v>6</v>
      </c>
      <c r="F745" s="67" t="str">
        <f ca="1">IF(ISBLANK(A745)," ",INDIRECT(ADDRESS(1,5+MOD(ROW()-2,COUNTA('Form Responses 1'!$1:$1)-4),,TRUE,"Form Responses 1")))</f>
        <v>PONDOK INDAH - Lantai 1 [Ruang tidur Utama ]</v>
      </c>
      <c r="G745" s="67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PONDOK INDAH - Lantai 1</v>
      </c>
      <c r="I745" s="85" t="str">
        <f ca="1" t="shared" si="726"/>
        <v>Ruang tidur Utama 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4">
        <f ca="1" t="shared" si="0"/>
        <v>6</v>
      </c>
      <c r="F746" s="67" t="str">
        <f ca="1">IF(ISBLANK(A746)," ",INDIRECT(ADDRESS(1,5+MOD(ROW()-2,COUNTA('Form Responses 1'!$1:$1)-4),,TRUE,"Form Responses 1")))</f>
        <v>PONDOK INDAH - Lantai 1 [Pantry]</v>
      </c>
      <c r="G746" s="67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PONDOK INDAH - Lantai 1</v>
      </c>
      <c r="I746" s="85" t="str">
        <f ca="1" t="shared" si="726"/>
        <v>Pantry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4">
        <f ca="1" t="shared" si="0"/>
        <v>6</v>
      </c>
      <c r="F747" s="67" t="str">
        <f ca="1">IF(ISBLANK(A747)," ",INDIRECT(ADDRESS(1,5+MOD(ROW()-2,COUNTA('Form Responses 1'!$1:$1)-4),,TRUE,"Form Responses 1")))</f>
        <v>PONDOK INDAH - Lantai 1 [Ruang keluarga]</v>
      </c>
      <c r="G747" s="67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PONDOK INDAH - Lantai 1</v>
      </c>
      <c r="I747" s="85" t="str">
        <f ca="1" t="shared" si="726"/>
        <v>Ruang keluarga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4">
        <f ca="1" t="shared" si="0"/>
        <v>6</v>
      </c>
      <c r="F748" s="67" t="str">
        <f ca="1">IF(ISBLANK(A748)," ",INDIRECT(ADDRESS(1,5+MOD(ROW()-2,COUNTA('Form Responses 1'!$1:$1)-4),,TRUE,"Form Responses 1")))</f>
        <v>PONDOK INDAH - Lantai 1 [Ruang tidur anak 1]</v>
      </c>
      <c r="G748" s="67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PONDOK INDAH - Lantai 1</v>
      </c>
      <c r="I748" s="85" t="str">
        <f ca="1" t="shared" si="726"/>
        <v>Ruang tidur anak 1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4">
        <f ca="1" t="shared" si="0"/>
        <v>6</v>
      </c>
      <c r="F749" s="67" t="str">
        <f ca="1">IF(ISBLANK(A749)," ",INDIRECT(ADDRESS(1,5+MOD(ROW()-2,COUNTA('Form Responses 1'!$1:$1)-4),,TRUE,"Form Responses 1")))</f>
        <v>PONDOK INDAH - Lantai 1 [Ruang tidur anak 2]</v>
      </c>
      <c r="G749" s="67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PONDOK INDAH - Lantai 1</v>
      </c>
      <c r="I749" s="85" t="str">
        <f ca="1" t="shared" si="726"/>
        <v>Ruang tidur anak 2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4">
        <f ca="1" t="shared" si="0"/>
        <v>6</v>
      </c>
      <c r="F750" s="67" t="str">
        <f ca="1">IF(ISBLANK(A750)," ",INDIRECT(ADDRESS(1,5+MOD(ROW()-2,COUNTA('Form Responses 1'!$1:$1)-4),,TRUE,"Form Responses 1")))</f>
        <v>PONDOK INDAH - Outdoor Area [Halaman depan]</v>
      </c>
      <c r="G750" s="67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PONDOK INDAH - Outdoor Area</v>
      </c>
      <c r="I750" s="85" t="str">
        <f ca="1" t="shared" si="726"/>
        <v>Halaman depan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4">
        <f ca="1" t="shared" si="0"/>
        <v>6</v>
      </c>
      <c r="F751" s="67" t="str">
        <f ca="1">IF(ISBLANK(A751)," ",INDIRECT(ADDRESS(1,5+MOD(ROW()-2,COUNTA('Form Responses 1'!$1:$1)-4),,TRUE,"Form Responses 1")))</f>
        <v>PONDOK INDAH - Outdoor Area [Halaman samping teras]</v>
      </c>
      <c r="G751" s="67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PONDOK INDAH - Outdoor Area</v>
      </c>
      <c r="I751" s="85" t="str">
        <f ca="1" t="shared" si="726"/>
        <v>Halaman samping teras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4">
        <f ca="1" t="shared" si="0"/>
        <v>6</v>
      </c>
      <c r="F752" s="67" t="str">
        <f ca="1">IF(ISBLANK(A752)," ",INDIRECT(ADDRESS(1,5+MOD(ROW()-2,COUNTA('Form Responses 1'!$1:$1)-4),,TRUE,"Form Responses 1")))</f>
        <v>PONDOK INDAH - Outdoor Area [Garasi mobil]</v>
      </c>
      <c r="G752" s="67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PONDOK INDAH - Outdoor Area</v>
      </c>
      <c r="I752" s="85" t="str">
        <f ca="1" t="shared" si="726"/>
        <v>Garasi mobil</v>
      </c>
      <c r="J752" s="85" t="str">
        <f ca="1" t="shared" si="2"/>
        <v>CLEANING SERVICE</v>
      </c>
      <c r="K752" s="85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4">
        <f ca="1" t="shared" si="0"/>
        <v>6</v>
      </c>
      <c r="F753" s="67" t="str">
        <f ca="1">IF(ISBLANK(A753)," ",INDIRECT(ADDRESS(1,5+MOD(ROW()-2,COUNTA('Form Responses 1'!$1:$1)-4),,TRUE,"Form Responses 1")))</f>
        <v>PONDOK INDAH - Outdoor Area [tempat wudhu]</v>
      </c>
      <c r="G753" s="67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PONDOK INDAH - Outdoor Area</v>
      </c>
      <c r="I753" s="85" t="str">
        <f ca="1" t="shared" si="726"/>
        <v>tempat wudhu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4">
        <f ca="1" t="shared" si="0"/>
        <v>6</v>
      </c>
      <c r="F754" s="67" t="str">
        <f ca="1">IF(ISBLANK(A754)," ",INDIRECT(ADDRESS(1,5+MOD(ROW()-2,COUNTA('Form Responses 1'!$1:$1)-4),,TRUE,"Form Responses 1")))</f>
        <v>PONDOK INDAH - Outdoor Area [Ruang pembantu]</v>
      </c>
      <c r="G754" s="67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PONDOK INDAH - Outdoor Area</v>
      </c>
      <c r="I754" s="85" t="str">
        <f ca="1" t="shared" si="726"/>
        <v>Ruang pembantu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4">
        <f ca="1" t="shared" si="0"/>
        <v>6</v>
      </c>
      <c r="F755" s="67" t="str">
        <f ca="1">IF(ISBLANK(A755)," ",INDIRECT(ADDRESS(1,5+MOD(ROW()-2,COUNTA('Form Responses 1'!$1:$1)-4),,TRUE,"Form Responses 1")))</f>
        <v>PONDOK INDAH - Outdoor Area [Gudang]</v>
      </c>
      <c r="G755" s="67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PONDOK INDAH - Outdoor Area</v>
      </c>
      <c r="I755" s="85" t="str">
        <f ca="1" t="shared" si="726"/>
        <v>Gudang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4">
        <f ca="1" t="shared" si="0"/>
        <v>6</v>
      </c>
      <c r="F756" s="67" t="str">
        <f ca="1">IF(ISBLANK(A756)," ",INDIRECT(ADDRESS(1,5+MOD(ROW()-2,COUNTA('Form Responses 1'!$1:$1)-4),,TRUE,"Form Responses 1")))</f>
        <v>Security [PERMATA HIJAU - Security Functions]</v>
      </c>
      <c r="G756" s="67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Security</v>
      </c>
      <c r="I756" s="85" t="str">
        <f ca="1" t="shared" si="726"/>
        <v>PERMATA HIJAU - Security Functions</v>
      </c>
      <c r="J756" s="85" t="str">
        <f ca="1" t="shared" si="2"/>
        <v>SECURITY SERVICE</v>
      </c>
      <c r="K756" s="85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4">
        <f ca="1" t="shared" si="0"/>
        <v>6</v>
      </c>
      <c r="F757" s="67" t="str">
        <f ca="1">IF(ISBLANK(A757)," ",INDIRECT(ADDRESS(1,5+MOD(ROW()-2,COUNTA('Form Responses 1'!$1:$1)-4),,TRUE,"Form Responses 1")))</f>
        <v>Security [ PONDOK INDAH - Security Functions]</v>
      </c>
      <c r="G757" s="67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Security</v>
      </c>
      <c r="I757" s="85" t="str">
        <f ca="1" t="shared" si="726"/>
        <v> PONDOK INDAH - Security Functions</v>
      </c>
      <c r="J757" s="85" t="str">
        <f ca="1" t="shared" si="2"/>
        <v>SECURITY SERVICE</v>
      </c>
      <c r="K757" s="85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4">
        <f ca="1" t="shared" si="0"/>
        <v>6</v>
      </c>
      <c r="F758" s="67" t="str">
        <f ca="1">IF(ISBLANK(A758)," ",INDIRECT(ADDRESS(1,5+MOD(ROW()-2,COUNTA('Form Responses 1'!$1:$1)-4),,TRUE,"Form Responses 1")))</f>
        <v>PERMATA HIJAU - Lantai 1 [Ruang tamu Depan]</v>
      </c>
      <c r="G758" s="67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PERMATA HIJAU - Lantai 1</v>
      </c>
      <c r="I758" s="85" t="str">
        <f ca="1" t="shared" si="726"/>
        <v>Ruang tamu Depan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4">
        <f ca="1" t="shared" si="0"/>
        <v>6</v>
      </c>
      <c r="F759" s="67" t="str">
        <f ca="1">IF(ISBLANK(A759)," ",INDIRECT(ADDRESS(1,5+MOD(ROW()-2,COUNTA('Form Responses 1'!$1:$1)-4),,TRUE,"Form Responses 1")))</f>
        <v>PERMATA HIJAU - Lantai 1 [Ruang tidur Utama ]</v>
      </c>
      <c r="G759" s="67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PERMATA HIJAU - Lantai 1</v>
      </c>
      <c r="I759" s="85" t="str">
        <f ca="1" t="shared" si="726"/>
        <v>Ruang tidur Utama 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4">
        <f ca="1" t="shared" si="0"/>
        <v>6</v>
      </c>
      <c r="F760" s="67" t="str">
        <f ca="1">IF(ISBLANK(A760)," ",INDIRECT(ADDRESS(1,5+MOD(ROW()-2,COUNTA('Form Responses 1'!$1:$1)-4),,TRUE,"Form Responses 1")))</f>
        <v>PERMATA HIJAU - Lantai 1 [Pantry]</v>
      </c>
      <c r="G760" s="67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PERMATA HIJAU - Lantai 1</v>
      </c>
      <c r="I760" s="85" t="str">
        <f ca="1" t="shared" si="726"/>
        <v>Pantry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4">
        <f ca="1" t="shared" si="0"/>
        <v>6</v>
      </c>
      <c r="F761" s="67" t="str">
        <f ca="1">IF(ISBLANK(A761)," ",INDIRECT(ADDRESS(1,5+MOD(ROW()-2,COUNTA('Form Responses 1'!$1:$1)-4),,TRUE,"Form Responses 1")))</f>
        <v>PERMATA HIJAU - Lantai 1 [Ruang keluarga]</v>
      </c>
      <c r="G761" s="67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PERMATA HIJAU - Lantai 1</v>
      </c>
      <c r="I761" s="85" t="str">
        <f ca="1" t="shared" si="726"/>
        <v>Ruang keluarga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4">
        <f ca="1" t="shared" si="0"/>
        <v>6</v>
      </c>
      <c r="F762" s="67" t="str">
        <f ca="1">IF(ISBLANK(A762)," ",INDIRECT(ADDRESS(1,5+MOD(ROW()-2,COUNTA('Form Responses 1'!$1:$1)-4),,TRUE,"Form Responses 1")))</f>
        <v>PERMATA HIJAU - Lantai 1 [Ruang tidur anak 1]</v>
      </c>
      <c r="G762" s="67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PERMATA HIJAU - Lantai 1</v>
      </c>
      <c r="I762" s="85" t="str">
        <f ca="1" t="shared" si="726"/>
        <v>Ruang tidur anak 1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4">
        <f ca="1" t="shared" si="0"/>
        <v>6</v>
      </c>
      <c r="F763" s="67" t="str">
        <f ca="1">IF(ISBLANK(A763)," ",INDIRECT(ADDRESS(1,5+MOD(ROW()-2,COUNTA('Form Responses 1'!$1:$1)-4),,TRUE,"Form Responses 1")))</f>
        <v>PERMATA HIJAU - Lantai 1 [Ruang tidur anak 2]</v>
      </c>
      <c r="G763" s="67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PERMATA HIJAU - Lantai 1</v>
      </c>
      <c r="I763" s="85" t="str">
        <f ca="1" t="shared" si="726"/>
        <v>Ruang tidur anak 2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4">
        <f ca="1" t="shared" si="0"/>
        <v>6</v>
      </c>
      <c r="F764" s="67" t="str">
        <f ca="1">IF(ISBLANK(A764)," ",INDIRECT(ADDRESS(1,5+MOD(ROW()-2,COUNTA('Form Responses 1'!$1:$1)-4),,TRUE,"Form Responses 1")))</f>
        <v>PERMATA HIJAU - Outdoor Area [Halaman depan]</v>
      </c>
      <c r="G764" s="67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PERMATA HIJAU - Outdoor Area</v>
      </c>
      <c r="I764" s="85" t="str">
        <f ca="1" t="shared" si="726"/>
        <v>Halaman depan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4">
        <f ca="1" t="shared" si="0"/>
        <v>6</v>
      </c>
      <c r="F765" s="67" t="str">
        <f ca="1">IF(ISBLANK(A765)," ",INDIRECT(ADDRESS(1,5+MOD(ROW()-2,COUNTA('Form Responses 1'!$1:$1)-4),,TRUE,"Form Responses 1")))</f>
        <v>PERMATA HIJAU - Outdoor Area [Halaman samping teras]</v>
      </c>
      <c r="G765" s="67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PERMATA HIJAU - Outdoor Area</v>
      </c>
      <c r="I765" s="85" t="str">
        <f ca="1" t="shared" si="726"/>
        <v>Halaman samping teras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4">
        <f ca="1" t="shared" si="0"/>
        <v>6</v>
      </c>
      <c r="F766" s="67" t="str">
        <f ca="1">IF(ISBLANK(A766)," ",INDIRECT(ADDRESS(1,5+MOD(ROW()-2,COUNTA('Form Responses 1'!$1:$1)-4),,TRUE,"Form Responses 1")))</f>
        <v>PERMATA HIJAU - Outdoor Area [Garasi mobil]</v>
      </c>
      <c r="G766" s="67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PERMATA HIJAU - Outdoor Area</v>
      </c>
      <c r="I766" s="85" t="str">
        <f ca="1" t="shared" si="726"/>
        <v>Garasi mobil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4">
        <f ca="1" t="shared" si="0"/>
        <v>6</v>
      </c>
      <c r="F767" s="67" t="str">
        <f ca="1">IF(ISBLANK(A767)," ",INDIRECT(ADDRESS(1,5+MOD(ROW()-2,COUNTA('Form Responses 1'!$1:$1)-4),,TRUE,"Form Responses 1")))</f>
        <v>PERMATA HIJAU - Outdoor Area [tempat wudhu]</v>
      </c>
      <c r="G767" s="67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PERMATA HIJAU - Outdoor Area</v>
      </c>
      <c r="I767" s="85" t="str">
        <f ca="1" t="shared" si="726"/>
        <v>tempat wudhu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4">
        <f ca="1" t="shared" si="0"/>
        <v>6</v>
      </c>
      <c r="F768" s="67" t="str">
        <f ca="1">IF(ISBLANK(A768)," ",INDIRECT(ADDRESS(1,5+MOD(ROW()-2,COUNTA('Form Responses 1'!$1:$1)-4),,TRUE,"Form Responses 1")))</f>
        <v>PERMATA HIJAU - Outdoor Area [Ruang pembantu]</v>
      </c>
      <c r="G768" s="67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PERMATA HIJAU - Outdoor Area</v>
      </c>
      <c r="I768" s="85" t="str">
        <f ca="1" t="shared" si="726"/>
        <v>Ruang pembantu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4">
        <f ca="1" t="shared" si="0"/>
        <v>6</v>
      </c>
      <c r="F769" s="67" t="str">
        <f ca="1">IF(ISBLANK(A769)," ",INDIRECT(ADDRESS(1,5+MOD(ROW()-2,COUNTA('Form Responses 1'!$1:$1)-4),,TRUE,"Form Responses 1")))</f>
        <v>PERMATA HIJAU - Outdoor Area [Gudang]</v>
      </c>
      <c r="G769" s="67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PERMATA HIJAU - Outdoor Area</v>
      </c>
      <c r="I769" s="85" t="str">
        <f ca="1" t="shared" si="726"/>
        <v>Gudang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4">
        <f ca="1" t="shared" si="0"/>
        <v>6</v>
      </c>
      <c r="F770" s="67" t="str">
        <f ca="1">IF(ISBLANK(A770)," ",INDIRECT(ADDRESS(1,5+MOD(ROW()-2,COUNTA('Form Responses 1'!$1:$1)-4),,TRUE,"Form Responses 1")))</f>
        <v>PONDOK INDAH - Lantai 1 [Ruang tamu Depan]</v>
      </c>
      <c r="G770" s="67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PONDOK INDAH - Lantai 1</v>
      </c>
      <c r="I770" s="85" t="str">
        <f ca="1" t="shared" si="726"/>
        <v>Ruang tamu Depan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4">
        <f ca="1" t="shared" si="0"/>
        <v>6</v>
      </c>
      <c r="F771" s="67" t="str">
        <f ca="1">IF(ISBLANK(A771)," ",INDIRECT(ADDRESS(1,5+MOD(ROW()-2,COUNTA('Form Responses 1'!$1:$1)-4),,TRUE,"Form Responses 1")))</f>
        <v>PONDOK INDAH - Lantai 1 [Ruang tidur Utama ]</v>
      </c>
      <c r="G771" s="67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PONDOK INDAH - Lantai 1</v>
      </c>
      <c r="I771" s="85" t="str">
        <f ca="1" t="shared" ref="I771:I834" si="791">MID(F771,FIND("[",F771)+1,LEN(F771)-FIND("[",F771)-1)</f>
        <v>Ruang tidur Utama 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4">
        <f ca="1" t="shared" si="0"/>
        <v>6</v>
      </c>
      <c r="F772" s="67" t="str">
        <f ca="1">IF(ISBLANK(A772)," ",INDIRECT(ADDRESS(1,5+MOD(ROW()-2,COUNTA('Form Responses 1'!$1:$1)-4),,TRUE,"Form Responses 1")))</f>
        <v>PONDOK INDAH - Lantai 1 [Pantry]</v>
      </c>
      <c r="G772" s="67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PONDOK INDAH - Lantai 1</v>
      </c>
      <c r="I772" s="85" t="str">
        <f ca="1" t="shared" si="791"/>
        <v>Pantry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4">
        <f ca="1" t="shared" si="0"/>
        <v>6</v>
      </c>
      <c r="F773" s="67" t="str">
        <f ca="1">IF(ISBLANK(A773)," ",INDIRECT(ADDRESS(1,5+MOD(ROW()-2,COUNTA('Form Responses 1'!$1:$1)-4),,TRUE,"Form Responses 1")))</f>
        <v>PONDOK INDAH - Lantai 1 [Ruang keluarga]</v>
      </c>
      <c r="G773" s="67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PONDOK INDAH - Lantai 1</v>
      </c>
      <c r="I773" s="85" t="str">
        <f ca="1" t="shared" si="791"/>
        <v>Ruang keluarga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4">
        <f ca="1" t="shared" si="0"/>
        <v>6</v>
      </c>
      <c r="F774" s="67" t="str">
        <f ca="1">IF(ISBLANK(A774)," ",INDIRECT(ADDRESS(1,5+MOD(ROW()-2,COUNTA('Form Responses 1'!$1:$1)-4),,TRUE,"Form Responses 1")))</f>
        <v>PONDOK INDAH - Lantai 1 [Ruang tidur anak 1]</v>
      </c>
      <c r="G774" s="67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PONDOK INDAH - Lantai 1</v>
      </c>
      <c r="I774" s="85" t="str">
        <f ca="1" t="shared" si="791"/>
        <v>Ruang tidur anak 1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4">
        <f ca="1" t="shared" si="0"/>
        <v>6</v>
      </c>
      <c r="F775" s="67" t="str">
        <f ca="1">IF(ISBLANK(A775)," ",INDIRECT(ADDRESS(1,5+MOD(ROW()-2,COUNTA('Form Responses 1'!$1:$1)-4),,TRUE,"Form Responses 1")))</f>
        <v>PONDOK INDAH - Lantai 1 [Ruang tidur anak 2]</v>
      </c>
      <c r="G775" s="67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PONDOK INDAH - Lantai 1</v>
      </c>
      <c r="I775" s="85" t="str">
        <f ca="1" t="shared" si="791"/>
        <v>Ruang tidur anak 2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4">
        <f ca="1" t="shared" si="0"/>
        <v>6</v>
      </c>
      <c r="F776" s="67" t="str">
        <f ca="1">IF(ISBLANK(A776)," ",INDIRECT(ADDRESS(1,5+MOD(ROW()-2,COUNTA('Form Responses 1'!$1:$1)-4),,TRUE,"Form Responses 1")))</f>
        <v>PONDOK INDAH - Outdoor Area [Halaman depan]</v>
      </c>
      <c r="G776" s="67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PONDOK INDAH - Outdoor Area</v>
      </c>
      <c r="I776" s="85" t="str">
        <f ca="1" t="shared" si="791"/>
        <v>Halaman depan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4">
        <f ca="1" t="shared" si="0"/>
        <v>6</v>
      </c>
      <c r="F777" s="67" t="str">
        <f ca="1">IF(ISBLANK(A777)," ",INDIRECT(ADDRESS(1,5+MOD(ROW()-2,COUNTA('Form Responses 1'!$1:$1)-4),,TRUE,"Form Responses 1")))</f>
        <v>PONDOK INDAH - Outdoor Area [Halaman samping teras]</v>
      </c>
      <c r="G777" s="67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PONDOK INDAH - Outdoor Area</v>
      </c>
      <c r="I777" s="85" t="str">
        <f ca="1" t="shared" si="791"/>
        <v>Halaman samping teras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4">
        <f ca="1" t="shared" si="0"/>
        <v>6</v>
      </c>
      <c r="F778" s="67" t="str">
        <f ca="1">IF(ISBLANK(A778)," ",INDIRECT(ADDRESS(1,5+MOD(ROW()-2,COUNTA('Form Responses 1'!$1:$1)-4),,TRUE,"Form Responses 1")))</f>
        <v>PONDOK INDAH - Outdoor Area [Garasi mobil]</v>
      </c>
      <c r="G778" s="67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PONDOK INDAH - Outdoor Area</v>
      </c>
      <c r="I778" s="85" t="str">
        <f ca="1" t="shared" si="791"/>
        <v>Garasi mobil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4">
        <f ca="1" t="shared" si="0"/>
        <v>6</v>
      </c>
      <c r="F779" s="67" t="str">
        <f ca="1">IF(ISBLANK(A779)," ",INDIRECT(ADDRESS(1,5+MOD(ROW()-2,COUNTA('Form Responses 1'!$1:$1)-4),,TRUE,"Form Responses 1")))</f>
        <v>PONDOK INDAH - Outdoor Area [tempat wudhu]</v>
      </c>
      <c r="G779" s="67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PONDOK INDAH - Outdoor Area</v>
      </c>
      <c r="I779" s="85" t="str">
        <f ca="1" t="shared" si="791"/>
        <v>tempat wudhu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4">
        <f ca="1" t="shared" si="0"/>
        <v>6</v>
      </c>
      <c r="F780" s="67" t="str">
        <f ca="1">IF(ISBLANK(A780)," ",INDIRECT(ADDRESS(1,5+MOD(ROW()-2,COUNTA('Form Responses 1'!$1:$1)-4),,TRUE,"Form Responses 1")))</f>
        <v>PONDOK INDAH - Outdoor Area [Ruang pembantu]</v>
      </c>
      <c r="G780" s="67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PONDOK INDAH - Outdoor Area</v>
      </c>
      <c r="I780" s="85" t="str">
        <f ca="1" t="shared" si="791"/>
        <v>Ruang pembantu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4">
        <f ca="1" t="shared" si="0"/>
        <v>6</v>
      </c>
      <c r="F781" s="67" t="str">
        <f ca="1">IF(ISBLANK(A781)," ",INDIRECT(ADDRESS(1,5+MOD(ROW()-2,COUNTA('Form Responses 1'!$1:$1)-4),,TRUE,"Form Responses 1")))</f>
        <v>PONDOK INDAH - Outdoor Area [Gudang]</v>
      </c>
      <c r="G781" s="67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PONDOK INDAH - Outdoor Area</v>
      </c>
      <c r="I781" s="85" t="str">
        <f ca="1" t="shared" si="791"/>
        <v>Gudang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4">
        <f ca="1" t="shared" si="0"/>
        <v>6</v>
      </c>
      <c r="F782" s="67" t="str">
        <f ca="1">IF(ISBLANK(A782)," ",INDIRECT(ADDRESS(1,5+MOD(ROW()-2,COUNTA('Form Responses 1'!$1:$1)-4),,TRUE,"Form Responses 1")))</f>
        <v>Security [PERMATA HIJAU - 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Security</v>
      </c>
      <c r="I782" s="85" t="str">
        <f ca="1" t="shared" si="791"/>
        <v>PERMATA HIJAU - Security Functions</v>
      </c>
      <c r="J782" s="85" t="str">
        <f ca="1" t="shared" si="2"/>
        <v>SECURITY SERVICE</v>
      </c>
      <c r="K782" s="85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4">
        <f ca="1" t="shared" si="0"/>
        <v>6</v>
      </c>
      <c r="F783" s="67" t="str">
        <f ca="1">IF(ISBLANK(A783)," ",INDIRECT(ADDRESS(1,5+MOD(ROW()-2,COUNTA('Form Responses 1'!$1:$1)-4),,TRUE,"Form Responses 1")))</f>
        <v>Security [ PONDOK INDAH - Security Functions]</v>
      </c>
      <c r="G783" s="67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Security</v>
      </c>
      <c r="I783" s="85" t="str">
        <f ca="1" t="shared" si="791"/>
        <v> PONDOK INDAH - Security Functions</v>
      </c>
      <c r="J783" s="85" t="str">
        <f ca="1" t="shared" si="2"/>
        <v>SECURITY SERVICE</v>
      </c>
      <c r="K783" s="85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4">
        <f ca="1" t="shared" si="0"/>
        <v>6</v>
      </c>
      <c r="F784" s="67" t="str">
        <f ca="1">IF(ISBLANK(A784)," ",INDIRECT(ADDRESS(1,5+MOD(ROW()-2,COUNTA('Form Responses 1'!$1:$1)-4),,TRUE,"Form Responses 1")))</f>
        <v>PERMATA HIJAU - Lantai 1 [Ruang tamu Depan]</v>
      </c>
      <c r="G784" s="67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PERMATA HIJAU - Lantai 1</v>
      </c>
      <c r="I784" s="85" t="str">
        <f ca="1" t="shared" si="791"/>
        <v>Ruang tamu Depan</v>
      </c>
      <c r="J784" s="85" t="str">
        <f ca="1" t="shared" si="2"/>
        <v>CLEANING SERVICE</v>
      </c>
      <c r="K784" s="85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4">
        <f ca="1" t="shared" si="0"/>
        <v>6</v>
      </c>
      <c r="F785" s="67" t="str">
        <f ca="1">IF(ISBLANK(A785)," ",INDIRECT(ADDRESS(1,5+MOD(ROW()-2,COUNTA('Form Responses 1'!$1:$1)-4),,TRUE,"Form Responses 1")))</f>
        <v>PERMATA HIJAU - Lantai 1 [Ruang tidur Utama ]</v>
      </c>
      <c r="G785" s="67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PERMATA HIJAU - Lantai 1</v>
      </c>
      <c r="I785" s="85" t="str">
        <f ca="1" t="shared" si="791"/>
        <v>Ruang tidur Utama 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4">
        <f ca="1" t="shared" si="0"/>
        <v>6</v>
      </c>
      <c r="F786" s="67" t="str">
        <f ca="1">IF(ISBLANK(A786)," ",INDIRECT(ADDRESS(1,5+MOD(ROW()-2,COUNTA('Form Responses 1'!$1:$1)-4),,TRUE,"Form Responses 1")))</f>
        <v>PERMATA HIJAU - Lantai 1 [Pantry]</v>
      </c>
      <c r="G786" s="67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PERMATA HIJAU - Lantai 1</v>
      </c>
      <c r="I786" s="85" t="str">
        <f ca="1" t="shared" si="791"/>
        <v>Pantry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4">
        <f ca="1" t="shared" si="0"/>
        <v>6</v>
      </c>
      <c r="F787" s="67" t="str">
        <f ca="1">IF(ISBLANK(A787)," ",INDIRECT(ADDRESS(1,5+MOD(ROW()-2,COUNTA('Form Responses 1'!$1:$1)-4),,TRUE,"Form Responses 1")))</f>
        <v>PERMATA HIJAU - Lantai 1 [Ruang keluarga]</v>
      </c>
      <c r="G787" s="67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PERMATA HIJAU - Lantai 1</v>
      </c>
      <c r="I787" s="85" t="str">
        <f ca="1" t="shared" si="791"/>
        <v>Ruang keluarga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4">
        <f ca="1" t="shared" si="0"/>
        <v>6</v>
      </c>
      <c r="F788" s="67" t="str">
        <f ca="1">IF(ISBLANK(A788)," ",INDIRECT(ADDRESS(1,5+MOD(ROW()-2,COUNTA('Form Responses 1'!$1:$1)-4),,TRUE,"Form Responses 1")))</f>
        <v>PERMATA HIJAU - Lantai 1 [Ruang tidur anak 1]</v>
      </c>
      <c r="G788" s="67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PERMATA HIJAU - Lantai 1</v>
      </c>
      <c r="I788" s="85" t="str">
        <f ca="1" t="shared" si="791"/>
        <v>Ruang tidur anak 1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4">
        <f ca="1" t="shared" si="0"/>
        <v>6</v>
      </c>
      <c r="F789" s="67" t="str">
        <f ca="1">IF(ISBLANK(A789)," ",INDIRECT(ADDRESS(1,5+MOD(ROW()-2,COUNTA('Form Responses 1'!$1:$1)-4),,TRUE,"Form Responses 1")))</f>
        <v>PERMATA HIJAU - Lantai 1 [Ruang tidur anak 2]</v>
      </c>
      <c r="G789" s="67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PERMATA HIJAU - Lantai 1</v>
      </c>
      <c r="I789" s="85" t="str">
        <f ca="1" t="shared" si="791"/>
        <v>Ruang tidur anak 2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4">
        <f ca="1" t="shared" si="0"/>
        <v>6</v>
      </c>
      <c r="F790" s="67" t="str">
        <f ca="1">IF(ISBLANK(A790)," ",INDIRECT(ADDRESS(1,5+MOD(ROW()-2,COUNTA('Form Responses 1'!$1:$1)-4),,TRUE,"Form Responses 1")))</f>
        <v>PERMATA HIJAU - Outdoor Area [Halaman depan]</v>
      </c>
      <c r="G790" s="67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PERMATA HIJAU - Outdoor Area</v>
      </c>
      <c r="I790" s="85" t="str">
        <f ca="1" t="shared" si="791"/>
        <v>Halaman depan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4">
        <f ca="1" t="shared" si="0"/>
        <v>6</v>
      </c>
      <c r="F791" s="67" t="str">
        <f ca="1">IF(ISBLANK(A791)," ",INDIRECT(ADDRESS(1,5+MOD(ROW()-2,COUNTA('Form Responses 1'!$1:$1)-4),,TRUE,"Form Responses 1")))</f>
        <v>PERMATA HIJAU - Outdoor Area [Halaman samping teras]</v>
      </c>
      <c r="G791" s="67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PERMATA HIJAU - Outdoor Area</v>
      </c>
      <c r="I791" s="85" t="str">
        <f ca="1" t="shared" si="791"/>
        <v>Halaman samping teras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4">
        <f ca="1" t="shared" si="0"/>
        <v>6</v>
      </c>
      <c r="F792" s="67" t="str">
        <f ca="1">IF(ISBLANK(A792)," ",INDIRECT(ADDRESS(1,5+MOD(ROW()-2,COUNTA('Form Responses 1'!$1:$1)-4),,TRUE,"Form Responses 1")))</f>
        <v>PERMATA HIJAU - Outdoor Area [Garasi mobil]</v>
      </c>
      <c r="G792" s="67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PERMATA HIJAU - Outdoor Area</v>
      </c>
      <c r="I792" s="85" t="str">
        <f ca="1" t="shared" si="791"/>
        <v>Garasi mobil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4">
        <f ca="1" t="shared" si="0"/>
        <v>6</v>
      </c>
      <c r="F793" s="67" t="str">
        <f ca="1">IF(ISBLANK(A793)," ",INDIRECT(ADDRESS(1,5+MOD(ROW()-2,COUNTA('Form Responses 1'!$1:$1)-4),,TRUE,"Form Responses 1")))</f>
        <v>PERMATA HIJAU - Outdoor Area [tempat wudhu]</v>
      </c>
      <c r="G793" s="67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PERMATA HIJAU - Outdoor Area</v>
      </c>
      <c r="I793" s="85" t="str">
        <f ca="1" t="shared" si="791"/>
        <v>tempat wudhu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4">
        <f ca="1" t="shared" si="0"/>
        <v>6</v>
      </c>
      <c r="F794" s="67" t="str">
        <f ca="1">IF(ISBLANK(A794)," ",INDIRECT(ADDRESS(1,5+MOD(ROW()-2,COUNTA('Form Responses 1'!$1:$1)-4),,TRUE,"Form Responses 1")))</f>
        <v>PERMATA HIJAU - Outdoor Area [Ruang pembantu]</v>
      </c>
      <c r="G794" s="67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PERMATA HIJAU - Outdoor Area</v>
      </c>
      <c r="I794" s="85" t="str">
        <f ca="1" t="shared" si="791"/>
        <v>Ruang pembantu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4">
        <f ca="1" t="shared" si="0"/>
        <v>6</v>
      </c>
      <c r="F795" s="67" t="str">
        <f ca="1">IF(ISBLANK(A795)," ",INDIRECT(ADDRESS(1,5+MOD(ROW()-2,COUNTA('Form Responses 1'!$1:$1)-4),,TRUE,"Form Responses 1")))</f>
        <v>PERMATA HIJAU - Outdoor Area [Gudang]</v>
      </c>
      <c r="G795" s="67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PERMATA HIJAU - Outdoor Area</v>
      </c>
      <c r="I795" s="85" t="str">
        <f ca="1" t="shared" si="791"/>
        <v>Gudang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4">
        <f ca="1" t="shared" si="0"/>
        <v>6</v>
      </c>
      <c r="F796" s="67" t="str">
        <f ca="1">IF(ISBLANK(A796)," ",INDIRECT(ADDRESS(1,5+MOD(ROW()-2,COUNTA('Form Responses 1'!$1:$1)-4),,TRUE,"Form Responses 1")))</f>
        <v>PONDOK INDAH - Lantai 1 [Ruang tamu Depan]</v>
      </c>
      <c r="G796" s="67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PONDOK INDAH - Lantai 1</v>
      </c>
      <c r="I796" s="85" t="str">
        <f ca="1" t="shared" si="791"/>
        <v>Ruang tamu Depan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4">
        <f ca="1" t="shared" si="0"/>
        <v>6</v>
      </c>
      <c r="F797" s="67" t="str">
        <f ca="1">IF(ISBLANK(A797)," ",INDIRECT(ADDRESS(1,5+MOD(ROW()-2,COUNTA('Form Responses 1'!$1:$1)-4),,TRUE,"Form Responses 1")))</f>
        <v>PONDOK INDAH - Lantai 1 [Ruang tidur Utama ]</v>
      </c>
      <c r="G797" s="67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PONDOK INDAH - Lantai 1</v>
      </c>
      <c r="I797" s="85" t="str">
        <f ca="1" t="shared" si="791"/>
        <v>Ruang tidur Utama 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4">
        <f ca="1" t="shared" si="0"/>
        <v>6</v>
      </c>
      <c r="F798" s="67" t="str">
        <f ca="1">IF(ISBLANK(A798)," ",INDIRECT(ADDRESS(1,5+MOD(ROW()-2,COUNTA('Form Responses 1'!$1:$1)-4),,TRUE,"Form Responses 1")))</f>
        <v>PONDOK INDAH - Lantai 1 [Pantry]</v>
      </c>
      <c r="G798" s="67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PONDOK INDAH - Lantai 1</v>
      </c>
      <c r="I798" s="85" t="str">
        <f ca="1" t="shared" si="791"/>
        <v>Pantry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4">
        <f ca="1" t="shared" si="0"/>
        <v>6</v>
      </c>
      <c r="F799" s="67" t="str">
        <f ca="1">IF(ISBLANK(A799)," ",INDIRECT(ADDRESS(1,5+MOD(ROW()-2,COUNTA('Form Responses 1'!$1:$1)-4),,TRUE,"Form Responses 1")))</f>
        <v>PONDOK INDAH - Lantai 1 [Ruang keluarga]</v>
      </c>
      <c r="G799" s="67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PONDOK INDAH - Lantai 1</v>
      </c>
      <c r="I799" s="85" t="str">
        <f ca="1" t="shared" si="791"/>
        <v>Ruang keluarga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4">
        <f ca="1" t="shared" si="0"/>
        <v>6</v>
      </c>
      <c r="F800" s="67" t="str">
        <f ca="1">IF(ISBLANK(A800)," ",INDIRECT(ADDRESS(1,5+MOD(ROW()-2,COUNTA('Form Responses 1'!$1:$1)-4),,TRUE,"Form Responses 1")))</f>
        <v>PONDOK INDAH - Lantai 1 [Ruang tidur anak 1]</v>
      </c>
      <c r="G800" s="67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PONDOK INDAH - Lantai 1</v>
      </c>
      <c r="I800" s="85" t="str">
        <f ca="1" t="shared" si="791"/>
        <v>Ruang tidur anak 1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4">
        <f ca="1" t="shared" si="0"/>
        <v>6</v>
      </c>
      <c r="F801" s="67" t="str">
        <f ca="1">IF(ISBLANK(A801)," ",INDIRECT(ADDRESS(1,5+MOD(ROW()-2,COUNTA('Form Responses 1'!$1:$1)-4),,TRUE,"Form Responses 1")))</f>
        <v>PONDOK INDAH - Lantai 1 [Ruang tidur anak 2]</v>
      </c>
      <c r="G801" s="67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PONDOK INDAH - Lantai 1</v>
      </c>
      <c r="I801" s="85" t="str">
        <f ca="1" t="shared" si="791"/>
        <v>Ruang tidur anak 2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4">
        <f ca="1" t="shared" si="0"/>
        <v>6</v>
      </c>
      <c r="F802" s="67" t="str">
        <f ca="1">IF(ISBLANK(A802)," ",INDIRECT(ADDRESS(1,5+MOD(ROW()-2,COUNTA('Form Responses 1'!$1:$1)-4),,TRUE,"Form Responses 1")))</f>
        <v>PONDOK INDAH - Outdoor Area [Halaman depan]</v>
      </c>
      <c r="G802" s="67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PONDOK INDAH - Outdoor Area</v>
      </c>
      <c r="I802" s="85" t="str">
        <f ca="1" t="shared" si="791"/>
        <v>Halaman depan</v>
      </c>
      <c r="J802" s="85" t="str">
        <f ca="1" t="shared" si="2"/>
        <v>CLEANING SERVICE</v>
      </c>
      <c r="K802" s="85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4">
        <f ca="1" t="shared" si="0"/>
        <v>6</v>
      </c>
      <c r="F803" s="67" t="str">
        <f ca="1">IF(ISBLANK(A803)," ",INDIRECT(ADDRESS(1,5+MOD(ROW()-2,COUNTA('Form Responses 1'!$1:$1)-4),,TRUE,"Form Responses 1")))</f>
        <v>PONDOK INDAH - Outdoor Area [Halaman samping teras]</v>
      </c>
      <c r="G803" s="67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PONDOK INDAH - Outdoor Area</v>
      </c>
      <c r="I803" s="85" t="str">
        <f ca="1" t="shared" si="791"/>
        <v>Halaman samping teras</v>
      </c>
      <c r="J803" s="85" t="str">
        <f ca="1" t="shared" si="2"/>
        <v>CLEANING SERVICE</v>
      </c>
      <c r="K803" s="85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4">
        <f ca="1" t="shared" si="0"/>
        <v>6</v>
      </c>
      <c r="F804" s="67" t="str">
        <f ca="1">IF(ISBLANK(A804)," ",INDIRECT(ADDRESS(1,5+MOD(ROW()-2,COUNTA('Form Responses 1'!$1:$1)-4),,TRUE,"Form Responses 1")))</f>
        <v>PONDOK INDAH - Outdoor Area [Garasi mobil]</v>
      </c>
      <c r="G804" s="67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PONDOK INDAH - Outdoor Area</v>
      </c>
      <c r="I804" s="85" t="str">
        <f ca="1" t="shared" si="791"/>
        <v>Garasi mobil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4">
        <f ca="1" t="shared" si="0"/>
        <v>6</v>
      </c>
      <c r="F805" s="67" t="str">
        <f ca="1">IF(ISBLANK(A805)," ",INDIRECT(ADDRESS(1,5+MOD(ROW()-2,COUNTA('Form Responses 1'!$1:$1)-4),,TRUE,"Form Responses 1")))</f>
        <v>PONDOK INDAH - Outdoor Area [tempat wudhu]</v>
      </c>
      <c r="G805" s="67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PONDOK INDAH - Outdoor Area</v>
      </c>
      <c r="I805" s="85" t="str">
        <f ca="1" t="shared" si="791"/>
        <v>tempat wudhu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4">
        <f ca="1" t="shared" si="0"/>
        <v>6</v>
      </c>
      <c r="F806" s="67" t="str">
        <f ca="1">IF(ISBLANK(A806)," ",INDIRECT(ADDRESS(1,5+MOD(ROW()-2,COUNTA('Form Responses 1'!$1:$1)-4),,TRUE,"Form Responses 1")))</f>
        <v>PONDOK INDAH - Outdoor Area [Ruang pembantu]</v>
      </c>
      <c r="G806" s="67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PONDOK INDAH - Outdoor Area</v>
      </c>
      <c r="I806" s="85" t="str">
        <f ca="1" t="shared" si="791"/>
        <v>Ruang pembantu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4">
        <f ca="1" t="shared" si="0"/>
        <v>6</v>
      </c>
      <c r="F807" s="67" t="str">
        <f ca="1">IF(ISBLANK(A807)," ",INDIRECT(ADDRESS(1,5+MOD(ROW()-2,COUNTA('Form Responses 1'!$1:$1)-4),,TRUE,"Form Responses 1")))</f>
        <v>PONDOK INDAH - Outdoor Area [Gudang]</v>
      </c>
      <c r="G807" s="67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PONDOK INDAH - Outdoor Area</v>
      </c>
      <c r="I807" s="85" t="str">
        <f ca="1" t="shared" si="791"/>
        <v>Gudang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4">
        <f ca="1" t="shared" si="0"/>
        <v>6</v>
      </c>
      <c r="F808" s="67" t="str">
        <f ca="1">IF(ISBLANK(A808)," ",INDIRECT(ADDRESS(1,5+MOD(ROW()-2,COUNTA('Form Responses 1'!$1:$1)-4),,TRUE,"Form Responses 1")))</f>
        <v>Security [PERMATA HIJAU - Security Functions]</v>
      </c>
      <c r="G808" s="67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Security</v>
      </c>
      <c r="I808" s="85" t="str">
        <f ca="1" t="shared" si="791"/>
        <v>PERMATA HIJAU - Security Functions</v>
      </c>
      <c r="J808" s="85" t="str">
        <f ca="1" t="shared" si="2"/>
        <v>SECURITY SERVICE</v>
      </c>
      <c r="K808" s="85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4">
        <f ca="1" t="shared" si="0"/>
        <v>6</v>
      </c>
      <c r="F809" s="67" t="str">
        <f ca="1">IF(ISBLANK(A809)," ",INDIRECT(ADDRESS(1,5+MOD(ROW()-2,COUNTA('Form Responses 1'!$1:$1)-4),,TRUE,"Form Responses 1")))</f>
        <v>Security [ PONDOK INDAH - Security Functions]</v>
      </c>
      <c r="G809" s="67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Security</v>
      </c>
      <c r="I809" s="85" t="str">
        <f ca="1" t="shared" si="791"/>
        <v> PONDOK INDAH - Security Functions</v>
      </c>
      <c r="J809" s="85" t="str">
        <f ca="1" t="shared" si="2"/>
        <v>SECURITY SERVICE</v>
      </c>
      <c r="K809" s="85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4">
        <f ca="1" t="shared" si="0"/>
        <v>6</v>
      </c>
      <c r="F810" s="67" t="str">
        <f ca="1">IF(ISBLANK(A810)," ",INDIRECT(ADDRESS(1,5+MOD(ROW()-2,COUNTA('Form Responses 1'!$1:$1)-4),,TRUE,"Form Responses 1")))</f>
        <v>PERMATA HIJAU - Lantai 1 [Ruang tamu Depan]</v>
      </c>
      <c r="G810" s="67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PERMATA HIJAU - Lantai 1</v>
      </c>
      <c r="I810" s="85" t="str">
        <f ca="1" t="shared" si="791"/>
        <v>Ruang tamu Depan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4">
        <f ca="1" t="shared" si="0"/>
        <v>6</v>
      </c>
      <c r="F811" s="67" t="str">
        <f ca="1">IF(ISBLANK(A811)," ",INDIRECT(ADDRESS(1,5+MOD(ROW()-2,COUNTA('Form Responses 1'!$1:$1)-4),,TRUE,"Form Responses 1")))</f>
        <v>PERMATA HIJAU - Lantai 1 [Ruang tidur Utama ]</v>
      </c>
      <c r="G811" s="67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PERMATA HIJAU - Lantai 1</v>
      </c>
      <c r="I811" s="85" t="str">
        <f ca="1" t="shared" si="791"/>
        <v>Ruang tidur Utama 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4">
        <f ca="1" t="shared" si="0"/>
        <v>6</v>
      </c>
      <c r="F812" s="67" t="str">
        <f ca="1">IF(ISBLANK(A812)," ",INDIRECT(ADDRESS(1,5+MOD(ROW()-2,COUNTA('Form Responses 1'!$1:$1)-4),,TRUE,"Form Responses 1")))</f>
        <v>PERMATA HIJAU - Lantai 1 [Pantry]</v>
      </c>
      <c r="G812" s="67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PERMATA HIJAU - Lantai 1</v>
      </c>
      <c r="I812" s="85" t="str">
        <f ca="1" t="shared" si="791"/>
        <v>Pantry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4">
        <f ca="1" t="shared" si="0"/>
        <v>6</v>
      </c>
      <c r="F813" s="67" t="str">
        <f ca="1">IF(ISBLANK(A813)," ",INDIRECT(ADDRESS(1,5+MOD(ROW()-2,COUNTA('Form Responses 1'!$1:$1)-4),,TRUE,"Form Responses 1")))</f>
        <v>PERMATA HIJAU - Lantai 1 [Ruang keluarga]</v>
      </c>
      <c r="G813" s="67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PERMATA HIJAU - Lantai 1</v>
      </c>
      <c r="I813" s="85" t="str">
        <f ca="1" t="shared" si="791"/>
        <v>Ruang keluarga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4">
        <f ca="1" t="shared" si="0"/>
        <v>6</v>
      </c>
      <c r="F814" s="67" t="str">
        <f ca="1">IF(ISBLANK(A814)," ",INDIRECT(ADDRESS(1,5+MOD(ROW()-2,COUNTA('Form Responses 1'!$1:$1)-4),,TRUE,"Form Responses 1")))</f>
        <v>PERMATA HIJAU - Lantai 1 [Ruang tidur anak 1]</v>
      </c>
      <c r="G814" s="67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PERMATA HIJAU - Lantai 1</v>
      </c>
      <c r="I814" s="85" t="str">
        <f ca="1" t="shared" si="791"/>
        <v>Ruang tidur anak 1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4">
        <f ca="1" t="shared" si="0"/>
        <v>6</v>
      </c>
      <c r="F815" s="67" t="str">
        <f ca="1">IF(ISBLANK(A815)," ",INDIRECT(ADDRESS(1,5+MOD(ROW()-2,COUNTA('Form Responses 1'!$1:$1)-4),,TRUE,"Form Responses 1")))</f>
        <v>PERMATA HIJAU - Lantai 1 [Ruang tidur anak 2]</v>
      </c>
      <c r="G815" s="67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PERMATA HIJAU - Lantai 1</v>
      </c>
      <c r="I815" s="85" t="str">
        <f ca="1" t="shared" si="791"/>
        <v>Ruang tidur anak 2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4">
        <f ca="1" t="shared" si="0"/>
        <v>6</v>
      </c>
      <c r="F816" s="67" t="str">
        <f ca="1">IF(ISBLANK(A816)," ",INDIRECT(ADDRESS(1,5+MOD(ROW()-2,COUNTA('Form Responses 1'!$1:$1)-4),,TRUE,"Form Responses 1")))</f>
        <v>PERMATA HIJAU - Outdoor Area [Halaman depan]</v>
      </c>
      <c r="G816" s="67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PERMATA HIJAU - Outdoor Area</v>
      </c>
      <c r="I816" s="85" t="str">
        <f ca="1" t="shared" si="791"/>
        <v>Halaman depan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4">
        <f ca="1" t="shared" si="0"/>
        <v>6</v>
      </c>
      <c r="F817" s="67" t="str">
        <f ca="1">IF(ISBLANK(A817)," ",INDIRECT(ADDRESS(1,5+MOD(ROW()-2,COUNTA('Form Responses 1'!$1:$1)-4),,TRUE,"Form Responses 1")))</f>
        <v>PERMATA HIJAU - Outdoor Area [Halaman samping teras]</v>
      </c>
      <c r="G817" s="67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PERMATA HIJAU - Outdoor Area</v>
      </c>
      <c r="I817" s="85" t="str">
        <f ca="1" t="shared" si="791"/>
        <v>Halaman samping teras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4">
        <f ca="1" t="shared" si="0"/>
        <v>6</v>
      </c>
      <c r="F818" s="67" t="str">
        <f ca="1">IF(ISBLANK(A818)," ",INDIRECT(ADDRESS(1,5+MOD(ROW()-2,COUNTA('Form Responses 1'!$1:$1)-4),,TRUE,"Form Responses 1")))</f>
        <v>PERMATA HIJAU - Outdoor Area [Garasi mobil]</v>
      </c>
      <c r="G818" s="67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PERMATA HIJAU - Outdoor Area</v>
      </c>
      <c r="I818" s="85" t="str">
        <f ca="1" t="shared" si="791"/>
        <v>Garasi mobil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4">
        <f ca="1" t="shared" si="0"/>
        <v>6</v>
      </c>
      <c r="F819" s="67" t="str">
        <f ca="1">IF(ISBLANK(A819)," ",INDIRECT(ADDRESS(1,5+MOD(ROW()-2,COUNTA('Form Responses 1'!$1:$1)-4),,TRUE,"Form Responses 1")))</f>
        <v>PERMATA HIJAU - Outdoor Area [tempat wudhu]</v>
      </c>
      <c r="G819" s="67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PERMATA HIJAU - Outdoor Area</v>
      </c>
      <c r="I819" s="85" t="str">
        <f ca="1" t="shared" si="791"/>
        <v>tempat wudhu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4">
        <f ca="1" t="shared" si="0"/>
        <v>6</v>
      </c>
      <c r="F820" s="67" t="str">
        <f ca="1">IF(ISBLANK(A820)," ",INDIRECT(ADDRESS(1,5+MOD(ROW()-2,COUNTA('Form Responses 1'!$1:$1)-4),,TRUE,"Form Responses 1")))</f>
        <v>PERMATA HIJAU - Outdoor Area [Ruang pembantu]</v>
      </c>
      <c r="G820" s="67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PERMATA HIJAU - Outdoor Area</v>
      </c>
      <c r="I820" s="85" t="str">
        <f ca="1" t="shared" si="791"/>
        <v>Ruang pembantu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4">
        <f ca="1" t="shared" si="0"/>
        <v>6</v>
      </c>
      <c r="F821" s="67" t="str">
        <f ca="1">IF(ISBLANK(A821)," ",INDIRECT(ADDRESS(1,5+MOD(ROW()-2,COUNTA('Form Responses 1'!$1:$1)-4),,TRUE,"Form Responses 1")))</f>
        <v>PERMATA HIJAU - Outdoor Area [Gudang]</v>
      </c>
      <c r="G821" s="67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PERMATA HIJAU - Outdoor Area</v>
      </c>
      <c r="I821" s="85" t="str">
        <f ca="1" t="shared" si="791"/>
        <v>Gudang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4">
        <f ca="1" t="shared" si="0"/>
        <v>6</v>
      </c>
      <c r="F822" s="67" t="str">
        <f ca="1">IF(ISBLANK(A822)," ",INDIRECT(ADDRESS(1,5+MOD(ROW()-2,COUNTA('Form Responses 1'!$1:$1)-4),,TRUE,"Form Responses 1")))</f>
        <v>PONDOK INDAH - Lantai 1 [Ruang tamu Depan]</v>
      </c>
      <c r="G822" s="67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PONDOK INDAH - Lantai 1</v>
      </c>
      <c r="I822" s="85" t="str">
        <f ca="1" t="shared" si="791"/>
        <v>Ruang tamu Depan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4">
        <f ca="1" t="shared" si="0"/>
        <v>6</v>
      </c>
      <c r="F823" s="67" t="str">
        <f ca="1">IF(ISBLANK(A823)," ",INDIRECT(ADDRESS(1,5+MOD(ROW()-2,COUNTA('Form Responses 1'!$1:$1)-4),,TRUE,"Form Responses 1")))</f>
        <v>PONDOK INDAH - Lantai 1 [Ruang tidur Utama ]</v>
      </c>
      <c r="G823" s="67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PONDOK INDAH - Lantai 1</v>
      </c>
      <c r="I823" s="85" t="str">
        <f ca="1" t="shared" si="791"/>
        <v>Ruang tidur Utama 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4">
        <f ca="1" t="shared" si="0"/>
        <v>6</v>
      </c>
      <c r="F824" s="67" t="str">
        <f ca="1">IF(ISBLANK(A824)," ",INDIRECT(ADDRESS(1,5+MOD(ROW()-2,COUNTA('Form Responses 1'!$1:$1)-4),,TRUE,"Form Responses 1")))</f>
        <v>PONDOK INDAH - Lantai 1 [Pantry]</v>
      </c>
      <c r="G824" s="67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PONDOK INDAH - Lantai 1</v>
      </c>
      <c r="I824" s="85" t="str">
        <f ca="1" t="shared" si="791"/>
        <v>Pantry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4">
        <f ca="1" t="shared" si="0"/>
        <v>6</v>
      </c>
      <c r="F825" s="67" t="str">
        <f ca="1">IF(ISBLANK(A825)," ",INDIRECT(ADDRESS(1,5+MOD(ROW()-2,COUNTA('Form Responses 1'!$1:$1)-4),,TRUE,"Form Responses 1")))</f>
        <v>PONDOK INDAH - Lantai 1 [Ruang keluarga]</v>
      </c>
      <c r="G825" s="67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PONDOK INDAH - Lantai 1</v>
      </c>
      <c r="I825" s="85" t="str">
        <f ca="1" t="shared" si="791"/>
        <v>Ruang keluarga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4">
        <f ca="1" t="shared" si="0"/>
        <v>6</v>
      </c>
      <c r="F826" s="67" t="str">
        <f ca="1">IF(ISBLANK(A826)," ",INDIRECT(ADDRESS(1,5+MOD(ROW()-2,COUNTA('Form Responses 1'!$1:$1)-4),,TRUE,"Form Responses 1")))</f>
        <v>PONDOK INDAH - Lantai 1 [Ruang tidur anak 1]</v>
      </c>
      <c r="G826" s="67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PONDOK INDAH - Lantai 1</v>
      </c>
      <c r="I826" s="85" t="str">
        <f ca="1" t="shared" si="791"/>
        <v>Ruang tidur anak 1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4">
        <f ca="1" t="shared" si="0"/>
        <v>6</v>
      </c>
      <c r="F827" s="67" t="str">
        <f ca="1">IF(ISBLANK(A827)," ",INDIRECT(ADDRESS(1,5+MOD(ROW()-2,COUNTA('Form Responses 1'!$1:$1)-4),,TRUE,"Form Responses 1")))</f>
        <v>PONDOK INDAH - Lantai 1 [Ruang tidur anak 2]</v>
      </c>
      <c r="G827" s="67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PONDOK INDAH - Lantai 1</v>
      </c>
      <c r="I827" s="85" t="str">
        <f ca="1" t="shared" si="791"/>
        <v>Ruang tidur anak 2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4">
        <f ca="1" t="shared" si="0"/>
        <v>6</v>
      </c>
      <c r="F828" s="67" t="str">
        <f ca="1">IF(ISBLANK(A828)," ",INDIRECT(ADDRESS(1,5+MOD(ROW()-2,COUNTA('Form Responses 1'!$1:$1)-4),,TRUE,"Form Responses 1")))</f>
        <v>PONDOK INDAH - Outdoor Area [Halaman depan]</v>
      </c>
      <c r="G828" s="67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PONDOK INDAH - Outdoor Area</v>
      </c>
      <c r="I828" s="85" t="str">
        <f ca="1" t="shared" si="791"/>
        <v>Halaman depan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4">
        <f ca="1" t="shared" si="0"/>
        <v>6</v>
      </c>
      <c r="F829" s="67" t="str">
        <f ca="1">IF(ISBLANK(A829)," ",INDIRECT(ADDRESS(1,5+MOD(ROW()-2,COUNTA('Form Responses 1'!$1:$1)-4),,TRUE,"Form Responses 1")))</f>
        <v>PONDOK INDAH - Outdoor Area [Halaman samping teras]</v>
      </c>
      <c r="G829" s="67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PONDOK INDAH - Outdoor Area</v>
      </c>
      <c r="I829" s="85" t="str">
        <f ca="1" t="shared" si="791"/>
        <v>Halaman samping teras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4">
        <f ca="1" t="shared" si="0"/>
        <v>6</v>
      </c>
      <c r="F830" s="67" t="str">
        <f ca="1">IF(ISBLANK(A830)," ",INDIRECT(ADDRESS(1,5+MOD(ROW()-2,COUNTA('Form Responses 1'!$1:$1)-4),,TRUE,"Form Responses 1")))</f>
        <v>PONDOK INDAH - Outdoor Area [Garasi mobil]</v>
      </c>
      <c r="G830" s="67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PONDOK INDAH - Outdoor Area</v>
      </c>
      <c r="I830" s="85" t="str">
        <f ca="1" t="shared" si="791"/>
        <v>Garasi mobil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4">
        <f ca="1" t="shared" si="0"/>
        <v>6</v>
      </c>
      <c r="F831" s="67" t="str">
        <f ca="1">IF(ISBLANK(A831)," ",INDIRECT(ADDRESS(1,5+MOD(ROW()-2,COUNTA('Form Responses 1'!$1:$1)-4),,TRUE,"Form Responses 1")))</f>
        <v>PONDOK INDAH - Outdoor Area [tempat wudhu]</v>
      </c>
      <c r="G831" s="67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PONDOK INDAH - Outdoor Area</v>
      </c>
      <c r="I831" s="85" t="str">
        <f ca="1" t="shared" si="791"/>
        <v>tempat wudhu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4">
        <f ca="1" t="shared" si="0"/>
        <v>6</v>
      </c>
      <c r="F832" s="67" t="str">
        <f ca="1">IF(ISBLANK(A832)," ",INDIRECT(ADDRESS(1,5+MOD(ROW()-2,COUNTA('Form Responses 1'!$1:$1)-4),,TRUE,"Form Responses 1")))</f>
        <v>PONDOK INDAH - Outdoor Area [Ruang pembantu]</v>
      </c>
      <c r="G832" s="67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PONDOK INDAH - Outdoor Area</v>
      </c>
      <c r="I832" s="85" t="str">
        <f ca="1" t="shared" si="791"/>
        <v>Ruang pembantu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4">
        <f ca="1" t="shared" si="0"/>
        <v>6</v>
      </c>
      <c r="F833" s="67" t="str">
        <f ca="1">IF(ISBLANK(A833)," ",INDIRECT(ADDRESS(1,5+MOD(ROW()-2,COUNTA('Form Responses 1'!$1:$1)-4),,TRUE,"Form Responses 1")))</f>
        <v>PONDOK INDAH - Outdoor Area [Gudang]</v>
      </c>
      <c r="G833" s="67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PONDOK INDAH - Outdoor Area</v>
      </c>
      <c r="I833" s="85" t="str">
        <f ca="1" t="shared" si="791"/>
        <v>Gudang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4">
        <f ca="1" t="shared" si="0"/>
        <v>6</v>
      </c>
      <c r="F834" s="67" t="str">
        <f ca="1">IF(ISBLANK(A834)," ",INDIRECT(ADDRESS(1,5+MOD(ROW()-2,COUNTA('Form Responses 1'!$1:$1)-4),,TRUE,"Form Responses 1")))</f>
        <v>Security [PERMATA HIJAU - Security Functions]</v>
      </c>
      <c r="G834" s="67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Security</v>
      </c>
      <c r="I834" s="85" t="str">
        <f ca="1" t="shared" si="791"/>
        <v>PERMATA HIJAU - Security Functions</v>
      </c>
      <c r="J834" s="85" t="str">
        <f ca="1" t="shared" si="2"/>
        <v>SECURITY SERVICE</v>
      </c>
      <c r="K834" s="85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4">
        <f ca="1" t="shared" si="0"/>
        <v>6</v>
      </c>
      <c r="F835" s="67" t="str">
        <f ca="1">IF(ISBLANK(A835)," ",INDIRECT(ADDRESS(1,5+MOD(ROW()-2,COUNTA('Form Responses 1'!$1:$1)-4),,TRUE,"Form Responses 1")))</f>
        <v>Security [ PONDOK INDAH - Security Functions]</v>
      </c>
      <c r="G835" s="67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Security</v>
      </c>
      <c r="I835" s="85" t="str">
        <f ca="1" t="shared" ref="I835:I898" si="856">MID(F835,FIND("[",F835)+1,LEN(F835)-FIND("[",F835)-1)</f>
        <v> PONDOK INDAH - Security Functions</v>
      </c>
      <c r="J835" s="85" t="str">
        <f ca="1" t="shared" si="2"/>
        <v>SECURITY SERVICE</v>
      </c>
      <c r="K835" s="85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4">
        <f ca="1" t="shared" si="0"/>
        <v>6</v>
      </c>
      <c r="F836" s="67" t="str">
        <f ca="1">IF(ISBLANK(A836)," ",INDIRECT(ADDRESS(1,5+MOD(ROW()-2,COUNTA('Form Responses 1'!$1:$1)-4),,TRUE,"Form Responses 1")))</f>
        <v>PERMATA HIJAU - Lantai 1 [Ruang tamu Depan]</v>
      </c>
      <c r="G836" s="67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PERMATA HIJAU - Lantai 1</v>
      </c>
      <c r="I836" s="85" t="str">
        <f ca="1" t="shared" si="856"/>
        <v>Ruang tamu Depan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4">
        <f ca="1" t="shared" si="0"/>
        <v>6</v>
      </c>
      <c r="F837" s="67" t="str">
        <f ca="1">IF(ISBLANK(A837)," ",INDIRECT(ADDRESS(1,5+MOD(ROW()-2,COUNTA('Form Responses 1'!$1:$1)-4),,TRUE,"Form Responses 1")))</f>
        <v>PERMATA HIJAU - Lantai 1 [Ruang tidur Utama ]</v>
      </c>
      <c r="G837" s="67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PERMATA HIJAU - Lantai 1</v>
      </c>
      <c r="I837" s="85" t="str">
        <f ca="1" t="shared" si="856"/>
        <v>Ruang tidur Utama 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4">
        <f ca="1" t="shared" si="0"/>
        <v>6</v>
      </c>
      <c r="F838" s="67" t="str">
        <f ca="1">IF(ISBLANK(A838)," ",INDIRECT(ADDRESS(1,5+MOD(ROW()-2,COUNTA('Form Responses 1'!$1:$1)-4),,TRUE,"Form Responses 1")))</f>
        <v>PERMATA HIJAU - Lantai 1 [Pantry]</v>
      </c>
      <c r="G838" s="67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PERMATA HIJAU - Lantai 1</v>
      </c>
      <c r="I838" s="85" t="str">
        <f ca="1" t="shared" si="856"/>
        <v>Pantry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4">
        <f ca="1" t="shared" si="0"/>
        <v>6</v>
      </c>
      <c r="F839" s="67" t="str">
        <f ca="1">IF(ISBLANK(A839)," ",INDIRECT(ADDRESS(1,5+MOD(ROW()-2,COUNTA('Form Responses 1'!$1:$1)-4),,TRUE,"Form Responses 1")))</f>
        <v>PERMATA HIJAU - Lantai 1 [Ruang keluarga]</v>
      </c>
      <c r="G839" s="67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PERMATA HIJAU - Lantai 1</v>
      </c>
      <c r="I839" s="85" t="str">
        <f ca="1" t="shared" si="856"/>
        <v>Ruang keluarga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4">
        <f ca="1" t="shared" si="0"/>
        <v>6</v>
      </c>
      <c r="F840" s="67" t="str">
        <f ca="1">IF(ISBLANK(A840)," ",INDIRECT(ADDRESS(1,5+MOD(ROW()-2,COUNTA('Form Responses 1'!$1:$1)-4),,TRUE,"Form Responses 1")))</f>
        <v>PERMATA HIJAU - Lantai 1 [Ruang tidur anak 1]</v>
      </c>
      <c r="G840" s="67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PERMATA HIJAU - Lantai 1</v>
      </c>
      <c r="I840" s="85" t="str">
        <f ca="1" t="shared" si="856"/>
        <v>Ruang tidur anak 1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4">
        <f ca="1" t="shared" si="0"/>
        <v>6</v>
      </c>
      <c r="F841" s="67" t="str">
        <f ca="1">IF(ISBLANK(A841)," ",INDIRECT(ADDRESS(1,5+MOD(ROW()-2,COUNTA('Form Responses 1'!$1:$1)-4),,TRUE,"Form Responses 1")))</f>
        <v>PERMATA HIJAU - Lantai 1 [Ruang tidur anak 2]</v>
      </c>
      <c r="G841" s="67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PERMATA HIJAU - Lantai 1</v>
      </c>
      <c r="I841" s="85" t="str">
        <f ca="1" t="shared" si="856"/>
        <v>Ruang tidur anak 2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4">
        <f ca="1" t="shared" si="0"/>
        <v>6</v>
      </c>
      <c r="F842" s="67" t="str">
        <f ca="1">IF(ISBLANK(A842)," ",INDIRECT(ADDRESS(1,5+MOD(ROW()-2,COUNTA('Form Responses 1'!$1:$1)-4),,TRUE,"Form Responses 1")))</f>
        <v>PERMATA HIJAU - Outdoor Area [Halaman depan]</v>
      </c>
      <c r="G842" s="67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PERMATA HIJAU - Outdoor Area</v>
      </c>
      <c r="I842" s="85" t="str">
        <f ca="1" t="shared" si="856"/>
        <v>Halaman depan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4">
        <f ca="1" t="shared" si="0"/>
        <v>6</v>
      </c>
      <c r="F843" s="67" t="str">
        <f ca="1">IF(ISBLANK(A843)," ",INDIRECT(ADDRESS(1,5+MOD(ROW()-2,COUNTA('Form Responses 1'!$1:$1)-4),,TRUE,"Form Responses 1")))</f>
        <v>PERMATA HIJAU - Outdoor Area [Halaman samping teras]</v>
      </c>
      <c r="G843" s="67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PERMATA HIJAU - Outdoor Area</v>
      </c>
      <c r="I843" s="85" t="str">
        <f ca="1" t="shared" si="856"/>
        <v>Halaman samping teras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4">
        <f ca="1" t="shared" si="0"/>
        <v>6</v>
      </c>
      <c r="F844" s="67" t="str">
        <f ca="1">IF(ISBLANK(A844)," ",INDIRECT(ADDRESS(1,5+MOD(ROW()-2,COUNTA('Form Responses 1'!$1:$1)-4),,TRUE,"Form Responses 1")))</f>
        <v>PERMATA HIJAU - Outdoor Area [Garasi mobil]</v>
      </c>
      <c r="G844" s="67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PERMATA HIJAU - Outdoor Area</v>
      </c>
      <c r="I844" s="85" t="str">
        <f ca="1" t="shared" si="856"/>
        <v>Garasi mobil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4">
        <f ca="1" t="shared" si="0"/>
        <v>6</v>
      </c>
      <c r="F845" s="67" t="str">
        <f ca="1">IF(ISBLANK(A845)," ",INDIRECT(ADDRESS(1,5+MOD(ROW()-2,COUNTA('Form Responses 1'!$1:$1)-4),,TRUE,"Form Responses 1")))</f>
        <v>PERMATA HIJAU - Outdoor Area [tempat wudhu]</v>
      </c>
      <c r="G845" s="67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PERMATA HIJAU - Outdoor Area</v>
      </c>
      <c r="I845" s="85" t="str">
        <f ca="1" t="shared" si="856"/>
        <v>tempat wudhu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4">
        <f ca="1" t="shared" si="0"/>
        <v>6</v>
      </c>
      <c r="F846" s="67" t="str">
        <f ca="1">IF(ISBLANK(A846)," ",INDIRECT(ADDRESS(1,5+MOD(ROW()-2,COUNTA('Form Responses 1'!$1:$1)-4),,TRUE,"Form Responses 1")))</f>
        <v>PERMATA HIJAU - Outdoor Area [Ruang pembantu]</v>
      </c>
      <c r="G846" s="67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PERMATA HIJAU - Outdoor Area</v>
      </c>
      <c r="I846" s="85" t="str">
        <f ca="1" t="shared" si="856"/>
        <v>Ruang pembantu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4">
        <f ca="1" t="shared" si="0"/>
        <v>6</v>
      </c>
      <c r="F847" s="67" t="str">
        <f ca="1">IF(ISBLANK(A847)," ",INDIRECT(ADDRESS(1,5+MOD(ROW()-2,COUNTA('Form Responses 1'!$1:$1)-4),,TRUE,"Form Responses 1")))</f>
        <v>PERMATA HIJAU - Outdoor Area [Gudang]</v>
      </c>
      <c r="G847" s="67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PERMATA HIJAU - Outdoor Area</v>
      </c>
      <c r="I847" s="85" t="str">
        <f ca="1" t="shared" si="856"/>
        <v>Gudang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4">
        <f ca="1" t="shared" si="0"/>
        <v>6</v>
      </c>
      <c r="F848" s="67" t="str">
        <f ca="1">IF(ISBLANK(A848)," ",INDIRECT(ADDRESS(1,5+MOD(ROW()-2,COUNTA('Form Responses 1'!$1:$1)-4),,TRUE,"Form Responses 1")))</f>
        <v>PONDOK INDAH - Lantai 1 [Ruang tamu Depan]</v>
      </c>
      <c r="G848" s="67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PONDOK INDAH - Lantai 1</v>
      </c>
      <c r="I848" s="85" t="str">
        <f ca="1" t="shared" si="856"/>
        <v>Ruang tamu Depan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4">
        <f ca="1" t="shared" si="0"/>
        <v>6</v>
      </c>
      <c r="F849" s="67" t="str">
        <f ca="1">IF(ISBLANK(A849)," ",INDIRECT(ADDRESS(1,5+MOD(ROW()-2,COUNTA('Form Responses 1'!$1:$1)-4),,TRUE,"Form Responses 1")))</f>
        <v>PONDOK INDAH - Lantai 1 [Ruang tidur Utama ]</v>
      </c>
      <c r="G849" s="67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PONDOK INDAH - Lantai 1</v>
      </c>
      <c r="I849" s="85" t="str">
        <f ca="1" t="shared" si="856"/>
        <v>Ruang tidur Utama 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4">
        <f ca="1" t="shared" si="0"/>
        <v>6</v>
      </c>
      <c r="F850" s="67" t="str">
        <f ca="1">IF(ISBLANK(A850)," ",INDIRECT(ADDRESS(1,5+MOD(ROW()-2,COUNTA('Form Responses 1'!$1:$1)-4),,TRUE,"Form Responses 1")))</f>
        <v>PONDOK INDAH - Lantai 1 [Pantry]</v>
      </c>
      <c r="G850" s="67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PONDOK INDAH - Lantai 1</v>
      </c>
      <c r="I850" s="85" t="str">
        <f ca="1" t="shared" si="856"/>
        <v>Pantry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4">
        <f ca="1" t="shared" si="0"/>
        <v>6</v>
      </c>
      <c r="F851" s="67" t="str">
        <f ca="1">IF(ISBLANK(A851)," ",INDIRECT(ADDRESS(1,5+MOD(ROW()-2,COUNTA('Form Responses 1'!$1:$1)-4),,TRUE,"Form Responses 1")))</f>
        <v>PONDOK INDAH - Lantai 1 [Ruang keluarga]</v>
      </c>
      <c r="G851" s="67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PONDOK INDAH - Lantai 1</v>
      </c>
      <c r="I851" s="85" t="str">
        <f ca="1" t="shared" si="856"/>
        <v>Ruang keluarga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4">
        <f ca="1" t="shared" si="0"/>
        <v>6</v>
      </c>
      <c r="F852" s="67" t="str">
        <f ca="1">IF(ISBLANK(A852)," ",INDIRECT(ADDRESS(1,5+MOD(ROW()-2,COUNTA('Form Responses 1'!$1:$1)-4),,TRUE,"Form Responses 1")))</f>
        <v>PONDOK INDAH - Lantai 1 [Ruang tidur anak 1]</v>
      </c>
      <c r="G852" s="67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PONDOK INDAH - Lantai 1</v>
      </c>
      <c r="I852" s="85" t="str">
        <f ca="1" t="shared" si="856"/>
        <v>Ruang tidur anak 1</v>
      </c>
      <c r="J852" s="85" t="str">
        <f ca="1" t="shared" si="2"/>
        <v>CLEANING SERVICE</v>
      </c>
      <c r="K852" s="85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4">
        <f ca="1" t="shared" si="0"/>
        <v>6</v>
      </c>
      <c r="F853" s="67" t="str">
        <f ca="1">IF(ISBLANK(A853)," ",INDIRECT(ADDRESS(1,5+MOD(ROW()-2,COUNTA('Form Responses 1'!$1:$1)-4),,TRUE,"Form Responses 1")))</f>
        <v>PONDOK INDAH - Lantai 1 [Ruang tidur anak 2]</v>
      </c>
      <c r="G853" s="67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PONDOK INDAH - Lantai 1</v>
      </c>
      <c r="I853" s="85" t="str">
        <f ca="1" t="shared" si="856"/>
        <v>Ruang tidur anak 2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4">
        <f ca="1" t="shared" si="0"/>
        <v>6</v>
      </c>
      <c r="F854" s="67" t="str">
        <f ca="1">IF(ISBLANK(A854)," ",INDIRECT(ADDRESS(1,5+MOD(ROW()-2,COUNTA('Form Responses 1'!$1:$1)-4),,TRUE,"Form Responses 1")))</f>
        <v>PONDOK INDAH - Outdoor Area [Halaman depan]</v>
      </c>
      <c r="G854" s="67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PONDOK INDAH - Outdoor Area</v>
      </c>
      <c r="I854" s="85" t="str">
        <f ca="1" t="shared" si="856"/>
        <v>Halaman depan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4">
        <f ca="1" t="shared" si="0"/>
        <v>6</v>
      </c>
      <c r="F855" s="67" t="str">
        <f ca="1">IF(ISBLANK(A855)," ",INDIRECT(ADDRESS(1,5+MOD(ROW()-2,COUNTA('Form Responses 1'!$1:$1)-4),,TRUE,"Form Responses 1")))</f>
        <v>PONDOK INDAH - Outdoor Area [Halaman samping teras]</v>
      </c>
      <c r="G855" s="67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PONDOK INDAH - Outdoor Area</v>
      </c>
      <c r="I855" s="85" t="str">
        <f ca="1" t="shared" si="856"/>
        <v>Halaman samping teras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4">
        <f ca="1" t="shared" si="0"/>
        <v>6</v>
      </c>
      <c r="F856" s="67" t="str">
        <f ca="1">IF(ISBLANK(A856)," ",INDIRECT(ADDRESS(1,5+MOD(ROW()-2,COUNTA('Form Responses 1'!$1:$1)-4),,TRUE,"Form Responses 1")))</f>
        <v>PONDOK INDAH - Outdoor Area [Garasi mobil]</v>
      </c>
      <c r="G856" s="67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PONDOK INDAH - Outdoor Area</v>
      </c>
      <c r="I856" s="85" t="str">
        <f ca="1" t="shared" si="856"/>
        <v>Garasi mobil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4">
        <f ca="1" t="shared" si="0"/>
        <v>6</v>
      </c>
      <c r="F857" s="67" t="str">
        <f ca="1">IF(ISBLANK(A857)," ",INDIRECT(ADDRESS(1,5+MOD(ROW()-2,COUNTA('Form Responses 1'!$1:$1)-4),,TRUE,"Form Responses 1")))</f>
        <v>PONDOK INDAH - Outdoor Area [tempat wudhu]</v>
      </c>
      <c r="G857" s="67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PONDOK INDAH - Outdoor Area</v>
      </c>
      <c r="I857" s="85" t="str">
        <f ca="1" t="shared" si="856"/>
        <v>tempat wudhu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4">
        <f ca="1" t="shared" si="0"/>
        <v>6</v>
      </c>
      <c r="F858" s="67" t="str">
        <f ca="1">IF(ISBLANK(A858)," ",INDIRECT(ADDRESS(1,5+MOD(ROW()-2,COUNTA('Form Responses 1'!$1:$1)-4),,TRUE,"Form Responses 1")))</f>
        <v>PONDOK INDAH - Outdoor Area [Ruang pembantu]</v>
      </c>
      <c r="G858" s="67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PONDOK INDAH - Outdoor Area</v>
      </c>
      <c r="I858" s="85" t="str">
        <f ca="1" t="shared" si="856"/>
        <v>Ruang pembantu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4">
        <f ca="1" t="shared" si="0"/>
        <v>6</v>
      </c>
      <c r="F859" s="67" t="str">
        <f ca="1">IF(ISBLANK(A859)," ",INDIRECT(ADDRESS(1,5+MOD(ROW()-2,COUNTA('Form Responses 1'!$1:$1)-4),,TRUE,"Form Responses 1")))</f>
        <v>PONDOK INDAH - Outdoor Area [Gudang]</v>
      </c>
      <c r="G859" s="67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PONDOK INDAH - Outdoor Area</v>
      </c>
      <c r="I859" s="85" t="str">
        <f ca="1" t="shared" si="856"/>
        <v>Gudang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4">
        <f ca="1" t="shared" si="0"/>
        <v>6</v>
      </c>
      <c r="F860" s="67" t="str">
        <f ca="1">IF(ISBLANK(A860)," ",INDIRECT(ADDRESS(1,5+MOD(ROW()-2,COUNTA('Form Responses 1'!$1:$1)-4),,TRUE,"Form Responses 1")))</f>
        <v>Security [PERMATA HIJAU - Security Functions]</v>
      </c>
      <c r="G860" s="67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Security</v>
      </c>
      <c r="I860" s="85" t="str">
        <f ca="1" t="shared" si="856"/>
        <v>PERMATA HIJAU - Security Functions</v>
      </c>
      <c r="J860" s="85" t="str">
        <f ca="1" t="shared" si="2"/>
        <v>SECURITY SERVICE</v>
      </c>
      <c r="K860" s="85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4">
        <f ca="1" t="shared" si="0"/>
        <v>6</v>
      </c>
      <c r="F861" s="67" t="str">
        <f ca="1">IF(ISBLANK(A861)," ",INDIRECT(ADDRESS(1,5+MOD(ROW()-2,COUNTA('Form Responses 1'!$1:$1)-4),,TRUE,"Form Responses 1")))</f>
        <v>Security [ PONDOK INDAH - Security Functions]</v>
      </c>
      <c r="G861" s="67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Security</v>
      </c>
      <c r="I861" s="85" t="str">
        <f ca="1" t="shared" si="856"/>
        <v> PONDOK INDAH - Security Functions</v>
      </c>
      <c r="J861" s="85" t="str">
        <f ca="1" t="shared" si="2"/>
        <v>SECURITY SERVICE</v>
      </c>
      <c r="K861" s="85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4">
        <f ca="1" t="shared" si="0"/>
        <v>6</v>
      </c>
      <c r="F862" s="67" t="str">
        <f ca="1">IF(ISBLANK(A862)," ",INDIRECT(ADDRESS(1,5+MOD(ROW()-2,COUNTA('Form Responses 1'!$1:$1)-4),,TRUE,"Form Responses 1")))</f>
        <v>PERMATA HIJAU - Lantai 1 [Ruang tamu Depan]</v>
      </c>
      <c r="G862" s="67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PERMATA HIJAU - Lantai 1</v>
      </c>
      <c r="I862" s="85" t="str">
        <f ca="1" t="shared" si="856"/>
        <v>Ruang tamu Depan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4">
        <f ca="1" t="shared" si="0"/>
        <v>6</v>
      </c>
      <c r="F863" s="67" t="str">
        <f ca="1">IF(ISBLANK(A863)," ",INDIRECT(ADDRESS(1,5+MOD(ROW()-2,COUNTA('Form Responses 1'!$1:$1)-4),,TRUE,"Form Responses 1")))</f>
        <v>PERMATA HIJAU - Lantai 1 [Ruang tidur Utama ]</v>
      </c>
      <c r="G863" s="67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PERMATA HIJAU - Lantai 1</v>
      </c>
      <c r="I863" s="85" t="str">
        <f ca="1" t="shared" si="856"/>
        <v>Ruang tidur Utama 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4">
        <f ca="1" t="shared" si="0"/>
        <v>6</v>
      </c>
      <c r="F864" s="67" t="str">
        <f ca="1">IF(ISBLANK(A864)," ",INDIRECT(ADDRESS(1,5+MOD(ROW()-2,COUNTA('Form Responses 1'!$1:$1)-4),,TRUE,"Form Responses 1")))</f>
        <v>PERMATA HIJAU - Lantai 1 [Pantry]</v>
      </c>
      <c r="G864" s="67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PERMATA HIJAU - Lantai 1</v>
      </c>
      <c r="I864" s="85" t="str">
        <f ca="1" t="shared" si="856"/>
        <v>Pantry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4">
        <f ca="1" t="shared" si="0"/>
        <v>6</v>
      </c>
      <c r="F865" s="67" t="str">
        <f ca="1">IF(ISBLANK(A865)," ",INDIRECT(ADDRESS(1,5+MOD(ROW()-2,COUNTA('Form Responses 1'!$1:$1)-4),,TRUE,"Form Responses 1")))</f>
        <v>PERMATA HIJAU - Lantai 1 [Ruang keluarga]</v>
      </c>
      <c r="G865" s="67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PERMATA HIJAU - Lantai 1</v>
      </c>
      <c r="I865" s="85" t="str">
        <f ca="1" t="shared" si="856"/>
        <v>Ruang keluarga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4">
        <f ca="1" t="shared" si="0"/>
        <v>6</v>
      </c>
      <c r="F866" s="67" t="str">
        <f ca="1">IF(ISBLANK(A866)," ",INDIRECT(ADDRESS(1,5+MOD(ROW()-2,COUNTA('Form Responses 1'!$1:$1)-4),,TRUE,"Form Responses 1")))</f>
        <v>PERMATA HIJAU - Lantai 1 [Ruang tidur anak 1]</v>
      </c>
      <c r="G866" s="67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PERMATA HIJAU - Lantai 1</v>
      </c>
      <c r="I866" s="85" t="str">
        <f ca="1" t="shared" si="856"/>
        <v>Ruang tidur anak 1</v>
      </c>
      <c r="J866" s="85" t="str">
        <f ca="1" t="shared" si="2"/>
        <v>CLEANING SERVICE</v>
      </c>
      <c r="K866" s="85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4">
        <f ca="1" t="shared" si="0"/>
        <v>6</v>
      </c>
      <c r="F867" s="67" t="str">
        <f ca="1">IF(ISBLANK(A867)," ",INDIRECT(ADDRESS(1,5+MOD(ROW()-2,COUNTA('Form Responses 1'!$1:$1)-4),,TRUE,"Form Responses 1")))</f>
        <v>PERMATA HIJAU - Lantai 1 [Ruang tidur anak 2]</v>
      </c>
      <c r="G867" s="67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PERMATA HIJAU - Lantai 1</v>
      </c>
      <c r="I867" s="85" t="str">
        <f ca="1" t="shared" si="856"/>
        <v>Ruang tidur anak 2</v>
      </c>
      <c r="J867" s="85" t="str">
        <f ca="1" t="shared" si="2"/>
        <v>CLEANING SERVICE</v>
      </c>
      <c r="K867" s="85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4">
        <f ca="1" t="shared" si="0"/>
        <v>6</v>
      </c>
      <c r="F868" s="67" t="str">
        <f ca="1">IF(ISBLANK(A868)," ",INDIRECT(ADDRESS(1,5+MOD(ROW()-2,COUNTA('Form Responses 1'!$1:$1)-4),,TRUE,"Form Responses 1")))</f>
        <v>PERMATA HIJAU - Outdoor Area [Halaman depan]</v>
      </c>
      <c r="G868" s="67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PERMATA HIJAU - Outdoor Area</v>
      </c>
      <c r="I868" s="85" t="str">
        <f ca="1" t="shared" si="856"/>
        <v>Halaman depan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4">
        <f ca="1" t="shared" si="0"/>
        <v>6</v>
      </c>
      <c r="F869" s="67" t="str">
        <f ca="1">IF(ISBLANK(A869)," ",INDIRECT(ADDRESS(1,5+MOD(ROW()-2,COUNTA('Form Responses 1'!$1:$1)-4),,TRUE,"Form Responses 1")))</f>
        <v>PERMATA HIJAU - Outdoor Area [Halaman samping teras]</v>
      </c>
      <c r="G869" s="67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PERMATA HIJAU - Outdoor Area</v>
      </c>
      <c r="I869" s="85" t="str">
        <f ca="1" t="shared" si="856"/>
        <v>Halaman samping teras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4">
        <f ca="1" t="shared" si="0"/>
        <v>6</v>
      </c>
      <c r="F870" s="67" t="str">
        <f ca="1">IF(ISBLANK(A870)," ",INDIRECT(ADDRESS(1,5+MOD(ROW()-2,COUNTA('Form Responses 1'!$1:$1)-4),,TRUE,"Form Responses 1")))</f>
        <v>PERMATA HIJAU - Outdoor Area [Garasi mobil]</v>
      </c>
      <c r="G870" s="67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PERMATA HIJAU - Outdoor Area</v>
      </c>
      <c r="I870" s="85" t="str">
        <f ca="1" t="shared" si="856"/>
        <v>Garasi mobil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4">
        <f ca="1" t="shared" si="0"/>
        <v>6</v>
      </c>
      <c r="F871" s="67" t="str">
        <f ca="1">IF(ISBLANK(A871)," ",INDIRECT(ADDRESS(1,5+MOD(ROW()-2,COUNTA('Form Responses 1'!$1:$1)-4),,TRUE,"Form Responses 1")))</f>
        <v>PERMATA HIJAU - Outdoor Area [tempat wudhu]</v>
      </c>
      <c r="G871" s="67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PERMATA HIJAU - Outdoor Area</v>
      </c>
      <c r="I871" s="85" t="str">
        <f ca="1" t="shared" si="856"/>
        <v>tempat wudhu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4">
        <f ca="1" t="shared" si="0"/>
        <v>6</v>
      </c>
      <c r="F872" s="67" t="str">
        <f ca="1">IF(ISBLANK(A872)," ",INDIRECT(ADDRESS(1,5+MOD(ROW()-2,COUNTA('Form Responses 1'!$1:$1)-4),,TRUE,"Form Responses 1")))</f>
        <v>PERMATA HIJAU - Outdoor Area [Ruang pembantu]</v>
      </c>
      <c r="G872" s="67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PERMATA HIJAU - Outdoor Area</v>
      </c>
      <c r="I872" s="85" t="str">
        <f ca="1" t="shared" si="856"/>
        <v>Ruang pembantu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4">
        <f ca="1" t="shared" si="0"/>
        <v>6</v>
      </c>
      <c r="F873" s="67" t="str">
        <f ca="1">IF(ISBLANK(A873)," ",INDIRECT(ADDRESS(1,5+MOD(ROW()-2,COUNTA('Form Responses 1'!$1:$1)-4),,TRUE,"Form Responses 1")))</f>
        <v>PERMATA HIJAU - Outdoor Area [Gudang]</v>
      </c>
      <c r="G873" s="67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PERMATA HIJAU - Outdoor Area</v>
      </c>
      <c r="I873" s="85" t="str">
        <f ca="1" t="shared" si="856"/>
        <v>Gudang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4">
        <f ca="1" t="shared" si="0"/>
        <v>6</v>
      </c>
      <c r="F874" s="67" t="str">
        <f ca="1">IF(ISBLANK(A874)," ",INDIRECT(ADDRESS(1,5+MOD(ROW()-2,COUNTA('Form Responses 1'!$1:$1)-4),,TRUE,"Form Responses 1")))</f>
        <v>PONDOK INDAH - Lantai 1 [Ruang tamu Depan]</v>
      </c>
      <c r="G874" s="67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PONDOK INDAH - Lantai 1</v>
      </c>
      <c r="I874" s="85" t="str">
        <f ca="1" t="shared" si="856"/>
        <v>Ruang tamu Depan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4">
        <f ca="1" t="shared" si="0"/>
        <v>6</v>
      </c>
      <c r="F875" s="67" t="str">
        <f ca="1">IF(ISBLANK(A875)," ",INDIRECT(ADDRESS(1,5+MOD(ROW()-2,COUNTA('Form Responses 1'!$1:$1)-4),,TRUE,"Form Responses 1")))</f>
        <v>PONDOK INDAH - Lantai 1 [Ruang tidur Utama ]</v>
      </c>
      <c r="G875" s="67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PONDOK INDAH - Lantai 1</v>
      </c>
      <c r="I875" s="85" t="str">
        <f ca="1" t="shared" si="856"/>
        <v>Ruang tidur Utama 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4">
        <f ca="1" t="shared" si="0"/>
        <v>6</v>
      </c>
      <c r="F876" s="67" t="str">
        <f ca="1">IF(ISBLANK(A876)," ",INDIRECT(ADDRESS(1,5+MOD(ROW()-2,COUNTA('Form Responses 1'!$1:$1)-4),,TRUE,"Form Responses 1")))</f>
        <v>PONDOK INDAH - Lantai 1 [Pantry]</v>
      </c>
      <c r="G876" s="67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PONDOK INDAH - Lantai 1</v>
      </c>
      <c r="I876" s="85" t="str">
        <f ca="1" t="shared" si="856"/>
        <v>Pantry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4">
        <f ca="1" t="shared" si="0"/>
        <v>6</v>
      </c>
      <c r="F877" s="67" t="str">
        <f ca="1">IF(ISBLANK(A877)," ",INDIRECT(ADDRESS(1,5+MOD(ROW()-2,COUNTA('Form Responses 1'!$1:$1)-4),,TRUE,"Form Responses 1")))</f>
        <v>PONDOK INDAH - Lantai 1 [Ruang keluarga]</v>
      </c>
      <c r="G877" s="67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PONDOK INDAH - Lantai 1</v>
      </c>
      <c r="I877" s="85" t="str">
        <f ca="1" t="shared" si="856"/>
        <v>Ruang keluarga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4">
        <f ca="1" t="shared" si="0"/>
        <v>6</v>
      </c>
      <c r="F878" s="67" t="str">
        <f ca="1">IF(ISBLANK(A878)," ",INDIRECT(ADDRESS(1,5+MOD(ROW()-2,COUNTA('Form Responses 1'!$1:$1)-4),,TRUE,"Form Responses 1")))</f>
        <v>PONDOK INDAH - Lantai 1 [Ruang tidur anak 1]</v>
      </c>
      <c r="G878" s="67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PONDOK INDAH - Lantai 1</v>
      </c>
      <c r="I878" s="85" t="str">
        <f ca="1" t="shared" si="856"/>
        <v>Ruang tidur anak 1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4">
        <f ca="1" t="shared" si="0"/>
        <v>6</v>
      </c>
      <c r="F879" s="67" t="str">
        <f ca="1">IF(ISBLANK(A879)," ",INDIRECT(ADDRESS(1,5+MOD(ROW()-2,COUNTA('Form Responses 1'!$1:$1)-4),,TRUE,"Form Responses 1")))</f>
        <v>PONDOK INDAH - Lantai 1 [Ruang tidur anak 2]</v>
      </c>
      <c r="G879" s="67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PONDOK INDAH - Lantai 1</v>
      </c>
      <c r="I879" s="85" t="str">
        <f ca="1" t="shared" si="856"/>
        <v>Ruang tidur anak 2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4">
        <f ca="1" t="shared" si="0"/>
        <v>6</v>
      </c>
      <c r="F880" s="67" t="str">
        <f ca="1">IF(ISBLANK(A880)," ",INDIRECT(ADDRESS(1,5+MOD(ROW()-2,COUNTA('Form Responses 1'!$1:$1)-4),,TRUE,"Form Responses 1")))</f>
        <v>PONDOK INDAH - Outdoor Area [Halaman depan]</v>
      </c>
      <c r="G880" s="67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PONDOK INDAH - Outdoor Area</v>
      </c>
      <c r="I880" s="85" t="str">
        <f ca="1" t="shared" si="856"/>
        <v>Halaman depan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4">
        <f ca="1" t="shared" si="0"/>
        <v>6</v>
      </c>
      <c r="F881" s="67" t="str">
        <f ca="1">IF(ISBLANK(A881)," ",INDIRECT(ADDRESS(1,5+MOD(ROW()-2,COUNTA('Form Responses 1'!$1:$1)-4),,TRUE,"Form Responses 1")))</f>
        <v>PONDOK INDAH - Outdoor Area [Halaman samping teras]</v>
      </c>
      <c r="G881" s="67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PONDOK INDAH - Outdoor Area</v>
      </c>
      <c r="I881" s="85" t="str">
        <f ca="1" t="shared" si="856"/>
        <v>Halaman samping teras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4">
        <f ca="1" t="shared" si="0"/>
        <v>6</v>
      </c>
      <c r="F882" s="67" t="str">
        <f ca="1">IF(ISBLANK(A882)," ",INDIRECT(ADDRESS(1,5+MOD(ROW()-2,COUNTA('Form Responses 1'!$1:$1)-4),,TRUE,"Form Responses 1")))</f>
        <v>PONDOK INDAH - Outdoor Area [Garasi mobil]</v>
      </c>
      <c r="G882" s="67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PONDOK INDAH - Outdoor Area</v>
      </c>
      <c r="I882" s="85" t="str">
        <f ca="1" t="shared" si="856"/>
        <v>Garasi mobil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4">
        <f ca="1" t="shared" si="0"/>
        <v>6</v>
      </c>
      <c r="F883" s="67" t="str">
        <f ca="1">IF(ISBLANK(A883)," ",INDIRECT(ADDRESS(1,5+MOD(ROW()-2,COUNTA('Form Responses 1'!$1:$1)-4),,TRUE,"Form Responses 1")))</f>
        <v>PONDOK INDAH - Outdoor Area [tempat wudhu]</v>
      </c>
      <c r="G883" s="67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PONDOK INDAH - Outdoor Area</v>
      </c>
      <c r="I883" s="85" t="str">
        <f ca="1" t="shared" si="856"/>
        <v>tempat wudhu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4">
        <f ca="1" t="shared" si="0"/>
        <v>6</v>
      </c>
      <c r="F884" s="67" t="str">
        <f ca="1">IF(ISBLANK(A884)," ",INDIRECT(ADDRESS(1,5+MOD(ROW()-2,COUNTA('Form Responses 1'!$1:$1)-4),,TRUE,"Form Responses 1")))</f>
        <v>PONDOK INDAH - Outdoor Area [Ruang pembantu]</v>
      </c>
      <c r="G884" s="67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PONDOK INDAH - Outdoor Area</v>
      </c>
      <c r="I884" s="85" t="str">
        <f ca="1" t="shared" si="856"/>
        <v>Ruang pembantu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4">
        <f ca="1" t="shared" si="0"/>
        <v>6</v>
      </c>
      <c r="F885" s="67" t="str">
        <f ca="1">IF(ISBLANK(A885)," ",INDIRECT(ADDRESS(1,5+MOD(ROW()-2,COUNTA('Form Responses 1'!$1:$1)-4),,TRUE,"Form Responses 1")))</f>
        <v>PONDOK INDAH - Outdoor Area [Gudang]</v>
      </c>
      <c r="G885" s="67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PONDOK INDAH - Outdoor Area</v>
      </c>
      <c r="I885" s="85" t="str">
        <f ca="1" t="shared" si="856"/>
        <v>Gudang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4">
        <f ca="1" t="shared" si="0"/>
        <v>6</v>
      </c>
      <c r="F886" s="67" t="str">
        <f ca="1">IF(ISBLANK(A886)," ",INDIRECT(ADDRESS(1,5+MOD(ROW()-2,COUNTA('Form Responses 1'!$1:$1)-4),,TRUE,"Form Responses 1")))</f>
        <v>Security [PERMATA HIJAU - Security Functions]</v>
      </c>
      <c r="G886" s="67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Security</v>
      </c>
      <c r="I886" s="85" t="str">
        <f ca="1" t="shared" si="856"/>
        <v>PERMATA HIJAU - Security Functions</v>
      </c>
      <c r="J886" s="85" t="str">
        <f ca="1" t="shared" si="2"/>
        <v>SECURITY SERVICE</v>
      </c>
      <c r="K886" s="85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4">
        <f ca="1" t="shared" si="0"/>
        <v>6</v>
      </c>
      <c r="F887" s="67" t="str">
        <f ca="1">IF(ISBLANK(A887)," ",INDIRECT(ADDRESS(1,5+MOD(ROW()-2,COUNTA('Form Responses 1'!$1:$1)-4),,TRUE,"Form Responses 1")))</f>
        <v>Security [ PONDOK INDAH - Security Functions]</v>
      </c>
      <c r="G887" s="67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Security</v>
      </c>
      <c r="I887" s="85" t="str">
        <f ca="1" t="shared" si="856"/>
        <v> PONDOK INDAH - Security Functions</v>
      </c>
      <c r="J887" s="85" t="str">
        <f ca="1" t="shared" si="2"/>
        <v>SECURITY SERVICE</v>
      </c>
      <c r="K887" s="85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4">
        <f ca="1" t="shared" si="0"/>
        <v>6</v>
      </c>
      <c r="F888" s="67" t="str">
        <f ca="1">IF(ISBLANK(A888)," ",INDIRECT(ADDRESS(1,5+MOD(ROW()-2,COUNTA('Form Responses 1'!$1:$1)-4),,TRUE,"Form Responses 1")))</f>
        <v>PERMATA HIJAU - Lantai 1 [Ruang tamu Depan]</v>
      </c>
      <c r="G888" s="67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PERMATA HIJAU - Lantai 1</v>
      </c>
      <c r="I888" s="85" t="str">
        <f ca="1" t="shared" si="856"/>
        <v>Ruang tamu Depan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4">
        <f ca="1" t="shared" si="0"/>
        <v>6</v>
      </c>
      <c r="F889" s="67" t="str">
        <f ca="1">IF(ISBLANK(A889)," ",INDIRECT(ADDRESS(1,5+MOD(ROW()-2,COUNTA('Form Responses 1'!$1:$1)-4),,TRUE,"Form Responses 1")))</f>
        <v>PERMATA HIJAU - Lantai 1 [Ruang tidur Utama ]</v>
      </c>
      <c r="G889" s="67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PERMATA HIJAU - Lantai 1</v>
      </c>
      <c r="I889" s="85" t="str">
        <f ca="1" t="shared" si="856"/>
        <v>Ruang tidur Utama 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4">
        <f ca="1" t="shared" si="0"/>
        <v>6</v>
      </c>
      <c r="F890" s="67" t="str">
        <f ca="1">IF(ISBLANK(A890)," ",INDIRECT(ADDRESS(1,5+MOD(ROW()-2,COUNTA('Form Responses 1'!$1:$1)-4),,TRUE,"Form Responses 1")))</f>
        <v>PERMATA HIJAU - Lantai 1 [Pantry]</v>
      </c>
      <c r="G890" s="67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PERMATA HIJAU - Lantai 1</v>
      </c>
      <c r="I890" s="85" t="str">
        <f ca="1" t="shared" si="856"/>
        <v>Pantry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4">
        <f ca="1" t="shared" si="0"/>
        <v>6</v>
      </c>
      <c r="F891" s="67" t="str">
        <f ca="1">IF(ISBLANK(A891)," ",INDIRECT(ADDRESS(1,5+MOD(ROW()-2,COUNTA('Form Responses 1'!$1:$1)-4),,TRUE,"Form Responses 1")))</f>
        <v>PERMATA HIJAU - Lantai 1 [Ruang keluarga]</v>
      </c>
      <c r="G891" s="67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PERMATA HIJAU - Lantai 1</v>
      </c>
      <c r="I891" s="85" t="str">
        <f ca="1" t="shared" si="856"/>
        <v>Ruang keluarga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4">
        <f ca="1" t="shared" si="0"/>
        <v>6</v>
      </c>
      <c r="F892" s="67" t="str">
        <f ca="1">IF(ISBLANK(A892)," ",INDIRECT(ADDRESS(1,5+MOD(ROW()-2,COUNTA('Form Responses 1'!$1:$1)-4),,TRUE,"Form Responses 1")))</f>
        <v>PERMATA HIJAU - Lantai 1 [Ruang tidur anak 1]</v>
      </c>
      <c r="G892" s="67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PERMATA HIJAU - Lantai 1</v>
      </c>
      <c r="I892" s="85" t="str">
        <f ca="1" t="shared" si="856"/>
        <v>Ruang tidur anak 1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4">
        <f ca="1" t="shared" si="0"/>
        <v>6</v>
      </c>
      <c r="F893" s="67" t="str">
        <f ca="1">IF(ISBLANK(A893)," ",INDIRECT(ADDRESS(1,5+MOD(ROW()-2,COUNTA('Form Responses 1'!$1:$1)-4),,TRUE,"Form Responses 1")))</f>
        <v>PERMATA HIJAU - Lantai 1 [Ruang tidur anak 2]</v>
      </c>
      <c r="G893" s="67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PERMATA HIJAU - Lantai 1</v>
      </c>
      <c r="I893" s="85" t="str">
        <f ca="1" t="shared" si="856"/>
        <v>Ruang tidur anak 2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4">
        <f ca="1" t="shared" si="0"/>
        <v>6</v>
      </c>
      <c r="F894" s="67" t="str">
        <f ca="1">IF(ISBLANK(A894)," ",INDIRECT(ADDRESS(1,5+MOD(ROW()-2,COUNTA('Form Responses 1'!$1:$1)-4),,TRUE,"Form Responses 1")))</f>
        <v>PERMATA HIJAU - Outdoor Area [Halaman depan]</v>
      </c>
      <c r="G894" s="67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PERMATA HIJAU - Outdoor Area</v>
      </c>
      <c r="I894" s="85" t="str">
        <f ca="1" t="shared" si="856"/>
        <v>Halaman depan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4">
        <f ca="1" t="shared" si="0"/>
        <v>6</v>
      </c>
      <c r="F895" s="67" t="str">
        <f ca="1">IF(ISBLANK(A895)," ",INDIRECT(ADDRESS(1,5+MOD(ROW()-2,COUNTA('Form Responses 1'!$1:$1)-4),,TRUE,"Form Responses 1")))</f>
        <v>PERMATA HIJAU - Outdoor Area [Halaman samping teras]</v>
      </c>
      <c r="G895" s="67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PERMATA HIJAU - Outdoor Area</v>
      </c>
      <c r="I895" s="85" t="str">
        <f ca="1" t="shared" si="856"/>
        <v>Halaman samping teras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4">
        <f ca="1" t="shared" si="0"/>
        <v>6</v>
      </c>
      <c r="F896" s="67" t="str">
        <f ca="1">IF(ISBLANK(A896)," ",INDIRECT(ADDRESS(1,5+MOD(ROW()-2,COUNTA('Form Responses 1'!$1:$1)-4),,TRUE,"Form Responses 1")))</f>
        <v>PERMATA HIJAU - Outdoor Area [Garasi mobil]</v>
      </c>
      <c r="G896" s="67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PERMATA HIJAU - Outdoor Area</v>
      </c>
      <c r="I896" s="85" t="str">
        <f ca="1" t="shared" si="856"/>
        <v>Garasi mobil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4">
        <f ca="1" t="shared" si="0"/>
        <v>6</v>
      </c>
      <c r="F897" s="67" t="str">
        <f ca="1">IF(ISBLANK(A897)," ",INDIRECT(ADDRESS(1,5+MOD(ROW()-2,COUNTA('Form Responses 1'!$1:$1)-4),,TRUE,"Form Responses 1")))</f>
        <v>PERMATA HIJAU - Outdoor Area [tempat wudhu]</v>
      </c>
      <c r="G897" s="67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PERMATA HIJAU - Outdoor Area</v>
      </c>
      <c r="I897" s="85" t="str">
        <f ca="1" t="shared" si="856"/>
        <v>tempat wudhu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4">
        <f ca="1" t="shared" si="0"/>
        <v>6</v>
      </c>
      <c r="F898" s="67" t="str">
        <f ca="1">IF(ISBLANK(A898)," ",INDIRECT(ADDRESS(1,5+MOD(ROW()-2,COUNTA('Form Responses 1'!$1:$1)-4),,TRUE,"Form Responses 1")))</f>
        <v>PERMATA HIJAU - Outdoor Area [Ruang pembantu]</v>
      </c>
      <c r="G898" s="67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PERMATA HIJAU - Outdoor Area</v>
      </c>
      <c r="I898" s="85" t="str">
        <f ca="1" t="shared" si="856"/>
        <v>Ruang pembantu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4">
        <f ca="1" t="shared" si="0"/>
        <v>6</v>
      </c>
      <c r="F899" s="67" t="str">
        <f ca="1">IF(ISBLANK(A899)," ",INDIRECT(ADDRESS(1,5+MOD(ROW()-2,COUNTA('Form Responses 1'!$1:$1)-4),,TRUE,"Form Responses 1")))</f>
        <v>PERMATA HIJAU - Outdoor Area [Gudang]</v>
      </c>
      <c r="G899" s="67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PERMATA HIJAU - Outdoor Area</v>
      </c>
      <c r="I899" s="85" t="str">
        <f ca="1" t="shared" ref="I899:I962" si="921">MID(F899,FIND("[",F899)+1,LEN(F899)-FIND("[",F899)-1)</f>
        <v>Gudang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4">
        <f ca="1" t="shared" si="0"/>
        <v>6</v>
      </c>
      <c r="F900" s="67" t="str">
        <f ca="1">IF(ISBLANK(A900)," ",INDIRECT(ADDRESS(1,5+MOD(ROW()-2,COUNTA('Form Responses 1'!$1:$1)-4),,TRUE,"Form Responses 1")))</f>
        <v>PONDOK INDAH - Lantai 1 [Ruang tamu Depan]</v>
      </c>
      <c r="G900" s="67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PONDOK INDAH - Lantai 1</v>
      </c>
      <c r="I900" s="85" t="str">
        <f ca="1" t="shared" si="921"/>
        <v>Ruang tamu Depan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4">
        <f ca="1" t="shared" si="0"/>
        <v>6</v>
      </c>
      <c r="F901" s="67" t="str">
        <f ca="1">IF(ISBLANK(A901)," ",INDIRECT(ADDRESS(1,5+MOD(ROW()-2,COUNTA('Form Responses 1'!$1:$1)-4),,TRUE,"Form Responses 1")))</f>
        <v>PONDOK INDAH - Lantai 1 [Ruang tidur Utama ]</v>
      </c>
      <c r="G901" s="67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PONDOK INDAH - Lantai 1</v>
      </c>
      <c r="I901" s="85" t="str">
        <f ca="1" t="shared" si="921"/>
        <v>Ruang tidur Utama 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4">
        <f ca="1" t="shared" si="0"/>
        <v>6</v>
      </c>
      <c r="F902" s="67" t="str">
        <f ca="1">IF(ISBLANK(A902)," ",INDIRECT(ADDRESS(1,5+MOD(ROW()-2,COUNTA('Form Responses 1'!$1:$1)-4),,TRUE,"Form Responses 1")))</f>
        <v>PONDOK INDAH - Lantai 1 [Pantry]</v>
      </c>
      <c r="G902" s="67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PONDOK INDAH - Lantai 1</v>
      </c>
      <c r="I902" s="85" t="str">
        <f ca="1" t="shared" si="921"/>
        <v>Pantry</v>
      </c>
      <c r="J902" s="85" t="str">
        <f ca="1" t="shared" si="2"/>
        <v>CLEANING SERVICE</v>
      </c>
      <c r="K902" s="85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4">
        <f ca="1" t="shared" si="0"/>
        <v>6</v>
      </c>
      <c r="F903" s="67" t="str">
        <f ca="1">IF(ISBLANK(A903)," ",INDIRECT(ADDRESS(1,5+MOD(ROW()-2,COUNTA('Form Responses 1'!$1:$1)-4),,TRUE,"Form Responses 1")))</f>
        <v>PONDOK INDAH - Lantai 1 [Ruang keluarga]</v>
      </c>
      <c r="G903" s="67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PONDOK INDAH - Lantai 1</v>
      </c>
      <c r="I903" s="85" t="str">
        <f ca="1" t="shared" si="921"/>
        <v>Ruang keluarga</v>
      </c>
      <c r="J903" s="85" t="str">
        <f ca="1" t="shared" si="2"/>
        <v>CLEANING SERVICE</v>
      </c>
      <c r="K903" s="85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4">
        <f ca="1" t="shared" si="0"/>
        <v>6</v>
      </c>
      <c r="F904" s="67" t="str">
        <f ca="1">IF(ISBLANK(A904)," ",INDIRECT(ADDRESS(1,5+MOD(ROW()-2,COUNTA('Form Responses 1'!$1:$1)-4),,TRUE,"Form Responses 1")))</f>
        <v>PONDOK INDAH - Lantai 1 [Ruang tidur anak 1]</v>
      </c>
      <c r="G904" s="67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PONDOK INDAH - Lantai 1</v>
      </c>
      <c r="I904" s="85" t="str">
        <f ca="1" t="shared" si="921"/>
        <v>Ruang tidur anak 1</v>
      </c>
      <c r="J904" s="85" t="str">
        <f ca="1" t="shared" si="2"/>
        <v>CLEANING SERVICE</v>
      </c>
      <c r="K904" s="85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4">
        <f ca="1" t="shared" si="0"/>
        <v>6</v>
      </c>
      <c r="F905" s="67" t="str">
        <f ca="1">IF(ISBLANK(A905)," ",INDIRECT(ADDRESS(1,5+MOD(ROW()-2,COUNTA('Form Responses 1'!$1:$1)-4),,TRUE,"Form Responses 1")))</f>
        <v>PONDOK INDAH - Lantai 1 [Ruang tidur anak 2]</v>
      </c>
      <c r="G905" s="67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PONDOK INDAH - Lantai 1</v>
      </c>
      <c r="I905" s="85" t="str">
        <f ca="1" t="shared" si="921"/>
        <v>Ruang tidur anak 2</v>
      </c>
      <c r="J905" s="85" t="str">
        <f ca="1" t="shared" si="2"/>
        <v>CLEANING SERVICE</v>
      </c>
      <c r="K905" s="85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4">
        <f ca="1" t="shared" si="0"/>
        <v>6</v>
      </c>
      <c r="F906" s="67" t="str">
        <f ca="1">IF(ISBLANK(A906)," ",INDIRECT(ADDRESS(1,5+MOD(ROW()-2,COUNTA('Form Responses 1'!$1:$1)-4),,TRUE,"Form Responses 1")))</f>
        <v>PONDOK INDAH - Outdoor Area [Halaman depan]</v>
      </c>
      <c r="G906" s="67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PONDOK INDAH - Outdoor Area</v>
      </c>
      <c r="I906" s="85" t="str">
        <f ca="1" t="shared" si="921"/>
        <v>Halaman depan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4">
        <f ca="1" t="shared" si="0"/>
        <v>6</v>
      </c>
      <c r="F907" s="67" t="str">
        <f ca="1">IF(ISBLANK(A907)," ",INDIRECT(ADDRESS(1,5+MOD(ROW()-2,COUNTA('Form Responses 1'!$1:$1)-4),,TRUE,"Form Responses 1")))</f>
        <v>PONDOK INDAH - Outdoor Area [Halaman samping teras]</v>
      </c>
      <c r="G907" s="67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PONDOK INDAH - Outdoor Area</v>
      </c>
      <c r="I907" s="85" t="str">
        <f ca="1" t="shared" si="921"/>
        <v>Halaman samping teras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4">
        <f ca="1" t="shared" si="0"/>
        <v>6</v>
      </c>
      <c r="F908" s="67" t="str">
        <f ca="1">IF(ISBLANK(A908)," ",INDIRECT(ADDRESS(1,5+MOD(ROW()-2,COUNTA('Form Responses 1'!$1:$1)-4),,TRUE,"Form Responses 1")))</f>
        <v>PONDOK INDAH - Outdoor Area [Garasi mobil]</v>
      </c>
      <c r="G908" s="67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PONDOK INDAH - Outdoor Area</v>
      </c>
      <c r="I908" s="85" t="str">
        <f ca="1" t="shared" si="921"/>
        <v>Garasi mobil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4">
        <f ca="1" t="shared" si="0"/>
        <v>6</v>
      </c>
      <c r="F909" s="67" t="str">
        <f ca="1">IF(ISBLANK(A909)," ",INDIRECT(ADDRESS(1,5+MOD(ROW()-2,COUNTA('Form Responses 1'!$1:$1)-4),,TRUE,"Form Responses 1")))</f>
        <v>PONDOK INDAH - Outdoor Area [tempat wudhu]</v>
      </c>
      <c r="G909" s="67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PONDOK INDAH - Outdoor Area</v>
      </c>
      <c r="I909" s="85" t="str">
        <f ca="1" t="shared" si="921"/>
        <v>tempat wudhu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4">
        <f ca="1" t="shared" si="0"/>
        <v>6</v>
      </c>
      <c r="F910" s="67" t="str">
        <f ca="1">IF(ISBLANK(A910)," ",INDIRECT(ADDRESS(1,5+MOD(ROW()-2,COUNTA('Form Responses 1'!$1:$1)-4),,TRUE,"Form Responses 1")))</f>
        <v>PONDOK INDAH - Outdoor Area [Ruang pembantu]</v>
      </c>
      <c r="G910" s="67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PONDOK INDAH - Outdoor Area</v>
      </c>
      <c r="I910" s="85" t="str">
        <f ca="1" t="shared" si="921"/>
        <v>Ruang pembantu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4">
        <f ca="1" t="shared" si="0"/>
        <v>6</v>
      </c>
      <c r="F911" s="67" t="str">
        <f ca="1">IF(ISBLANK(A911)," ",INDIRECT(ADDRESS(1,5+MOD(ROW()-2,COUNTA('Form Responses 1'!$1:$1)-4),,TRUE,"Form Responses 1")))</f>
        <v>PONDOK INDAH - Outdoor Area [Gudang]</v>
      </c>
      <c r="G911" s="67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PONDOK INDAH - Outdoor Area</v>
      </c>
      <c r="I911" s="85" t="str">
        <f ca="1" t="shared" si="921"/>
        <v>Gudang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4">
        <f ca="1" t="shared" si="0"/>
        <v>6</v>
      </c>
      <c r="F912" s="67" t="str">
        <f ca="1">IF(ISBLANK(A912)," ",INDIRECT(ADDRESS(1,5+MOD(ROW()-2,COUNTA('Form Responses 1'!$1:$1)-4),,TRUE,"Form Responses 1")))</f>
        <v>Security [PERMATA HIJAU - 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Security</v>
      </c>
      <c r="I912" s="85" t="str">
        <f ca="1" t="shared" si="921"/>
        <v>PERMATA HIJAU - Security Functions</v>
      </c>
      <c r="J912" s="85" t="str">
        <f ca="1" t="shared" si="2"/>
        <v>SECURITY SERVICE</v>
      </c>
      <c r="K912" s="85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4">
        <f ca="1" t="shared" si="0"/>
        <v>6</v>
      </c>
      <c r="F913" s="67" t="str">
        <f ca="1">IF(ISBLANK(A913)," ",INDIRECT(ADDRESS(1,5+MOD(ROW()-2,COUNTA('Form Responses 1'!$1:$1)-4),,TRUE,"Form Responses 1")))</f>
        <v>Security [ PONDOK INDAH - Security Functions]</v>
      </c>
      <c r="G913" s="67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Security</v>
      </c>
      <c r="I913" s="85" t="str">
        <f ca="1" t="shared" si="921"/>
        <v> PONDOK INDAH - Security Functions</v>
      </c>
      <c r="J913" s="85" t="str">
        <f ca="1" t="shared" si="2"/>
        <v>SECURITY SERVICE</v>
      </c>
      <c r="K913" s="85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4">
        <f ca="1" t="shared" si="0"/>
        <v>6</v>
      </c>
      <c r="F914" s="67" t="str">
        <f ca="1">IF(ISBLANK(A914)," ",INDIRECT(ADDRESS(1,5+MOD(ROW()-2,COUNTA('Form Responses 1'!$1:$1)-4),,TRUE,"Form Responses 1")))</f>
        <v>PERMATA HIJAU - Lantai 1 [Ruang tamu Depan]</v>
      </c>
      <c r="G914" s="67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PERMATA HIJAU - Lantai 1</v>
      </c>
      <c r="I914" s="85" t="str">
        <f ca="1" t="shared" si="921"/>
        <v>Ruang tamu Depan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4">
        <f ca="1" t="shared" si="0"/>
        <v>6</v>
      </c>
      <c r="F915" s="67" t="str">
        <f ca="1">IF(ISBLANK(A915)," ",INDIRECT(ADDRESS(1,5+MOD(ROW()-2,COUNTA('Form Responses 1'!$1:$1)-4),,TRUE,"Form Responses 1")))</f>
        <v>PERMATA HIJAU - Lantai 1 [Ruang tidur Utama ]</v>
      </c>
      <c r="G915" s="67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PERMATA HIJAU - Lantai 1</v>
      </c>
      <c r="I915" s="85" t="str">
        <f ca="1" t="shared" si="921"/>
        <v>Ruang tidur Utama 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4">
        <f ca="1" t="shared" si="0"/>
        <v>6</v>
      </c>
      <c r="F916" s="67" t="str">
        <f ca="1">IF(ISBLANK(A916)," ",INDIRECT(ADDRESS(1,5+MOD(ROW()-2,COUNTA('Form Responses 1'!$1:$1)-4),,TRUE,"Form Responses 1")))</f>
        <v>PERMATA HIJAU - Lantai 1 [Pantry]</v>
      </c>
      <c r="G916" s="67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PERMATA HIJAU - Lantai 1</v>
      </c>
      <c r="I916" s="85" t="str">
        <f ca="1" t="shared" si="921"/>
        <v>Pantry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4">
        <f ca="1" t="shared" si="0"/>
        <v>6</v>
      </c>
      <c r="F917" s="67" t="str">
        <f ca="1">IF(ISBLANK(A917)," ",INDIRECT(ADDRESS(1,5+MOD(ROW()-2,COUNTA('Form Responses 1'!$1:$1)-4),,TRUE,"Form Responses 1")))</f>
        <v>PERMATA HIJAU - Lantai 1 [Ruang keluarga]</v>
      </c>
      <c r="G917" s="67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PERMATA HIJAU - Lantai 1</v>
      </c>
      <c r="I917" s="85" t="str">
        <f ca="1" t="shared" si="921"/>
        <v>Ruang keluarga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4">
        <f ca="1" t="shared" si="0"/>
        <v>6</v>
      </c>
      <c r="F918" s="67" t="str">
        <f ca="1">IF(ISBLANK(A918)," ",INDIRECT(ADDRESS(1,5+MOD(ROW()-2,COUNTA('Form Responses 1'!$1:$1)-4),,TRUE,"Form Responses 1")))</f>
        <v>PERMATA HIJAU - Lantai 1 [Ruang tidur anak 1]</v>
      </c>
      <c r="G918" s="67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PERMATA HIJAU - Lantai 1</v>
      </c>
      <c r="I918" s="85" t="str">
        <f ca="1" t="shared" si="921"/>
        <v>Ruang tidur anak 1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4">
        <f ca="1" t="shared" si="0"/>
        <v>6</v>
      </c>
      <c r="F919" s="67" t="str">
        <f ca="1">IF(ISBLANK(A919)," ",INDIRECT(ADDRESS(1,5+MOD(ROW()-2,COUNTA('Form Responses 1'!$1:$1)-4),,TRUE,"Form Responses 1")))</f>
        <v>PERMATA HIJAU - Lantai 1 [Ruang tidur anak 2]</v>
      </c>
      <c r="G919" s="67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PERMATA HIJAU - Lantai 1</v>
      </c>
      <c r="I919" s="85" t="str">
        <f ca="1" t="shared" si="921"/>
        <v>Ruang tidur anak 2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4">
        <f ca="1" t="shared" si="0"/>
        <v>6</v>
      </c>
      <c r="F920" s="67" t="str">
        <f ca="1">IF(ISBLANK(A920)," ",INDIRECT(ADDRESS(1,5+MOD(ROW()-2,COUNTA('Form Responses 1'!$1:$1)-4),,TRUE,"Form Responses 1")))</f>
        <v>PERMATA HIJAU - Outdoor Area [Halaman depan]</v>
      </c>
      <c r="G920" s="67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PERMATA HIJAU - Outdoor Area</v>
      </c>
      <c r="I920" s="85" t="str">
        <f ca="1" t="shared" si="921"/>
        <v>Halaman depan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4">
        <f ca="1" t="shared" si="0"/>
        <v>6</v>
      </c>
      <c r="F921" s="67" t="str">
        <f ca="1">IF(ISBLANK(A921)," ",INDIRECT(ADDRESS(1,5+MOD(ROW()-2,COUNTA('Form Responses 1'!$1:$1)-4),,TRUE,"Form Responses 1")))</f>
        <v>PERMATA HIJAU - Outdoor Area [Halaman samping teras]</v>
      </c>
      <c r="G921" s="67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PERMATA HIJAU - Outdoor Area</v>
      </c>
      <c r="I921" s="85" t="str">
        <f ca="1" t="shared" si="921"/>
        <v>Halaman samping teras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4">
        <f ca="1" t="shared" si="0"/>
        <v>6</v>
      </c>
      <c r="F922" s="67" t="str">
        <f ca="1">IF(ISBLANK(A922)," ",INDIRECT(ADDRESS(1,5+MOD(ROW()-2,COUNTA('Form Responses 1'!$1:$1)-4),,TRUE,"Form Responses 1")))</f>
        <v>PERMATA HIJAU - Outdoor Area [Garasi mobil]</v>
      </c>
      <c r="G922" s="67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PERMATA HIJAU - Outdoor Area</v>
      </c>
      <c r="I922" s="85" t="str">
        <f ca="1" t="shared" si="921"/>
        <v>Garasi mobil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4">
        <f ca="1" t="shared" si="0"/>
        <v>6</v>
      </c>
      <c r="F923" s="67" t="str">
        <f ca="1">IF(ISBLANK(A923)," ",INDIRECT(ADDRESS(1,5+MOD(ROW()-2,COUNTA('Form Responses 1'!$1:$1)-4),,TRUE,"Form Responses 1")))</f>
        <v>PERMATA HIJAU - Outdoor Area [tempat wudhu]</v>
      </c>
      <c r="G923" s="67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PERMATA HIJAU - Outdoor Area</v>
      </c>
      <c r="I923" s="85" t="str">
        <f ca="1" t="shared" si="921"/>
        <v>tempat wudhu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4">
        <f ca="1" t="shared" si="0"/>
        <v>6</v>
      </c>
      <c r="F924" s="67" t="str">
        <f ca="1">IF(ISBLANK(A924)," ",INDIRECT(ADDRESS(1,5+MOD(ROW()-2,COUNTA('Form Responses 1'!$1:$1)-4),,TRUE,"Form Responses 1")))</f>
        <v>PERMATA HIJAU - Outdoor Area [Ruang pembantu]</v>
      </c>
      <c r="G924" s="67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PERMATA HIJAU - Outdoor Area</v>
      </c>
      <c r="I924" s="85" t="str">
        <f ca="1" t="shared" si="921"/>
        <v>Ruang pembantu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4">
        <f ca="1" t="shared" si="0"/>
        <v>6</v>
      </c>
      <c r="F925" s="67" t="str">
        <f ca="1">IF(ISBLANK(A925)," ",INDIRECT(ADDRESS(1,5+MOD(ROW()-2,COUNTA('Form Responses 1'!$1:$1)-4),,TRUE,"Form Responses 1")))</f>
        <v>PERMATA HIJAU - Outdoor Area [Gudang]</v>
      </c>
      <c r="G925" s="67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PERMATA HIJAU - Outdoor Area</v>
      </c>
      <c r="I925" s="85" t="str">
        <f ca="1" t="shared" si="921"/>
        <v>Gudang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4">
        <f ca="1" t="shared" si="0"/>
        <v>6</v>
      </c>
      <c r="F926" s="67" t="str">
        <f ca="1">IF(ISBLANK(A926)," ",INDIRECT(ADDRESS(1,5+MOD(ROW()-2,COUNTA('Form Responses 1'!$1:$1)-4),,TRUE,"Form Responses 1")))</f>
        <v>PONDOK INDAH - Lantai 1 [Ruang tamu Depan]</v>
      </c>
      <c r="G926" s="67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PONDOK INDAH - Lantai 1</v>
      </c>
      <c r="I926" s="85" t="str">
        <f ca="1" t="shared" si="921"/>
        <v>Ruang tamu Depan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4">
        <f ca="1" t="shared" si="0"/>
        <v>6</v>
      </c>
      <c r="F927" s="67" t="str">
        <f ca="1">IF(ISBLANK(A927)," ",INDIRECT(ADDRESS(1,5+MOD(ROW()-2,COUNTA('Form Responses 1'!$1:$1)-4),,TRUE,"Form Responses 1")))</f>
        <v>PONDOK INDAH - Lantai 1 [Ruang tidur Utama ]</v>
      </c>
      <c r="G927" s="67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PONDOK INDAH - Lantai 1</v>
      </c>
      <c r="I927" s="85" t="str">
        <f ca="1" t="shared" si="921"/>
        <v>Ruang tidur Utama 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4">
        <f ca="1" t="shared" si="0"/>
        <v>6</v>
      </c>
      <c r="F928" s="67" t="str">
        <f ca="1">IF(ISBLANK(A928)," ",INDIRECT(ADDRESS(1,5+MOD(ROW()-2,COUNTA('Form Responses 1'!$1:$1)-4),,TRUE,"Form Responses 1")))</f>
        <v>PONDOK INDAH - Lantai 1 [Pantry]</v>
      </c>
      <c r="G928" s="67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PONDOK INDAH - Lantai 1</v>
      </c>
      <c r="I928" s="85" t="str">
        <f ca="1" t="shared" si="921"/>
        <v>Pantry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4">
        <f ca="1" t="shared" si="0"/>
        <v>6</v>
      </c>
      <c r="F929" s="67" t="str">
        <f ca="1">IF(ISBLANK(A929)," ",INDIRECT(ADDRESS(1,5+MOD(ROW()-2,COUNTA('Form Responses 1'!$1:$1)-4),,TRUE,"Form Responses 1")))</f>
        <v>PONDOK INDAH - Lantai 1 [Ruang keluarga]</v>
      </c>
      <c r="G929" s="67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PONDOK INDAH - Lantai 1</v>
      </c>
      <c r="I929" s="85" t="str">
        <f ca="1" t="shared" si="921"/>
        <v>Ruang keluarga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4">
        <f ca="1" t="shared" si="0"/>
        <v>6</v>
      </c>
      <c r="F930" s="67" t="str">
        <f ca="1">IF(ISBLANK(A930)," ",INDIRECT(ADDRESS(1,5+MOD(ROW()-2,COUNTA('Form Responses 1'!$1:$1)-4),,TRUE,"Form Responses 1")))</f>
        <v>PONDOK INDAH - Lantai 1 [Ruang tidur anak 1]</v>
      </c>
      <c r="G930" s="67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PONDOK INDAH - Lantai 1</v>
      </c>
      <c r="I930" s="85" t="str">
        <f ca="1" t="shared" si="921"/>
        <v>Ruang tidur anak 1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4">
        <f ca="1" t="shared" si="0"/>
        <v>6</v>
      </c>
      <c r="F931" s="67" t="str">
        <f ca="1">IF(ISBLANK(A931)," ",INDIRECT(ADDRESS(1,5+MOD(ROW()-2,COUNTA('Form Responses 1'!$1:$1)-4),,TRUE,"Form Responses 1")))</f>
        <v>PONDOK INDAH - Lantai 1 [Ruang tidur anak 2]</v>
      </c>
      <c r="G931" s="67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PONDOK INDAH - Lantai 1</v>
      </c>
      <c r="I931" s="85" t="str">
        <f ca="1" t="shared" si="921"/>
        <v>Ruang tidur anak 2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4">
        <f ca="1" t="shared" si="0"/>
        <v>6</v>
      </c>
      <c r="F932" s="67" t="str">
        <f ca="1">IF(ISBLANK(A932)," ",INDIRECT(ADDRESS(1,5+MOD(ROW()-2,COUNTA('Form Responses 1'!$1:$1)-4),,TRUE,"Form Responses 1")))</f>
        <v>PONDOK INDAH - Outdoor Area [Halaman depan]</v>
      </c>
      <c r="G932" s="67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PONDOK INDAH - Outdoor Area</v>
      </c>
      <c r="I932" s="85" t="str">
        <f ca="1" t="shared" si="921"/>
        <v>Halaman depan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4">
        <f ca="1" t="shared" si="0"/>
        <v>6</v>
      </c>
      <c r="F933" s="67" t="str">
        <f ca="1">IF(ISBLANK(A933)," ",INDIRECT(ADDRESS(1,5+MOD(ROW()-2,COUNTA('Form Responses 1'!$1:$1)-4),,TRUE,"Form Responses 1")))</f>
        <v>PONDOK INDAH - Outdoor Area [Halaman samping teras]</v>
      </c>
      <c r="G933" s="67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PONDOK INDAH - Outdoor Area</v>
      </c>
      <c r="I933" s="85" t="str">
        <f ca="1" t="shared" si="921"/>
        <v>Halaman samping teras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4">
        <f ca="1" t="shared" si="0"/>
        <v>6</v>
      </c>
      <c r="F934" s="67" t="str">
        <f ca="1">IF(ISBLANK(A934)," ",INDIRECT(ADDRESS(1,5+MOD(ROW()-2,COUNTA('Form Responses 1'!$1:$1)-4),,TRUE,"Form Responses 1")))</f>
        <v>PONDOK INDAH - Outdoor Area [Garasi mobil]</v>
      </c>
      <c r="G934" s="67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PONDOK INDAH - Outdoor Area</v>
      </c>
      <c r="I934" s="85" t="str">
        <f ca="1" t="shared" si="921"/>
        <v>Garasi mobil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4">
        <f ca="1" t="shared" si="0"/>
        <v>6</v>
      </c>
      <c r="F935" s="67" t="str">
        <f ca="1">IF(ISBLANK(A935)," ",INDIRECT(ADDRESS(1,5+MOD(ROW()-2,COUNTA('Form Responses 1'!$1:$1)-4),,TRUE,"Form Responses 1")))</f>
        <v>PONDOK INDAH - Outdoor Area [tempat wudhu]</v>
      </c>
      <c r="G935" s="67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PONDOK INDAH - Outdoor Area</v>
      </c>
      <c r="I935" s="85" t="str">
        <f ca="1" t="shared" si="921"/>
        <v>tempat wudhu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4">
        <f ca="1" t="shared" si="0"/>
        <v>6</v>
      </c>
      <c r="F936" s="67" t="str">
        <f ca="1">IF(ISBLANK(A936)," ",INDIRECT(ADDRESS(1,5+MOD(ROW()-2,COUNTA('Form Responses 1'!$1:$1)-4),,TRUE,"Form Responses 1")))</f>
        <v>PONDOK INDAH - Outdoor Area [Ruang pembantu]</v>
      </c>
      <c r="G936" s="67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PONDOK INDAH - Outdoor Area</v>
      </c>
      <c r="I936" s="85" t="str">
        <f ca="1" t="shared" si="921"/>
        <v>Ruang pembantu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4">
        <f ca="1" t="shared" si="0"/>
        <v>6</v>
      </c>
      <c r="F937" s="67" t="str">
        <f ca="1">IF(ISBLANK(A937)," ",INDIRECT(ADDRESS(1,5+MOD(ROW()-2,COUNTA('Form Responses 1'!$1:$1)-4),,TRUE,"Form Responses 1")))</f>
        <v>PONDOK INDAH - Outdoor Area [Gudang]</v>
      </c>
      <c r="G937" s="67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PONDOK INDAH - Outdoor Area</v>
      </c>
      <c r="I937" s="85" t="str">
        <f ca="1" t="shared" si="921"/>
        <v>Gudang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4">
        <f ca="1" t="shared" si="0"/>
        <v>6</v>
      </c>
      <c r="F938" s="67" t="str">
        <f ca="1">IF(ISBLANK(A938)," ",INDIRECT(ADDRESS(1,5+MOD(ROW()-2,COUNTA('Form Responses 1'!$1:$1)-4),,TRUE,"Form Responses 1")))</f>
        <v>Security [PERMATA HIJAU - 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921"/>
        <v>PERMATA HIJAU - Security Functions</v>
      </c>
      <c r="J938" s="85" t="str">
        <f ca="1" t="shared" si="2"/>
        <v>SECURITY SERVICE</v>
      </c>
      <c r="K938" s="85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4">
        <f ca="1" t="shared" si="0"/>
        <v>6</v>
      </c>
      <c r="F939" s="67" t="str">
        <f ca="1">IF(ISBLANK(A939)," ",INDIRECT(ADDRESS(1,5+MOD(ROW()-2,COUNTA('Form Responses 1'!$1:$1)-4),,TRUE,"Form Responses 1")))</f>
        <v>Security [ PONDOK INDAH - Security Functions]</v>
      </c>
      <c r="G939" s="67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Security</v>
      </c>
      <c r="I939" s="85" t="str">
        <f ca="1" t="shared" si="921"/>
        <v> PONDOK INDAH - Security Functions</v>
      </c>
      <c r="J939" s="85" t="str">
        <f ca="1" t="shared" si="2"/>
        <v>SECURITY SERVICE</v>
      </c>
      <c r="K939" s="85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4">
        <f ca="1" t="shared" si="0"/>
        <v>6</v>
      </c>
      <c r="F940" s="67" t="str">
        <f ca="1">IF(ISBLANK(A940)," ",INDIRECT(ADDRESS(1,5+MOD(ROW()-2,COUNTA('Form Responses 1'!$1:$1)-4),,TRUE,"Form Responses 1")))</f>
        <v>PERMATA HIJAU - Lantai 1 [Ruang tamu Depan]</v>
      </c>
      <c r="G940" s="67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PERMATA HIJAU - Lantai 1</v>
      </c>
      <c r="I940" s="85" t="str">
        <f ca="1" t="shared" si="921"/>
        <v>Ruang tamu Depan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4">
        <f ca="1" t="shared" si="0"/>
        <v>6</v>
      </c>
      <c r="F941" s="67" t="str">
        <f ca="1">IF(ISBLANK(A941)," ",INDIRECT(ADDRESS(1,5+MOD(ROW()-2,COUNTA('Form Responses 1'!$1:$1)-4),,TRUE,"Form Responses 1")))</f>
        <v>PERMATA HIJAU - Lantai 1 [Ruang tidur Utama ]</v>
      </c>
      <c r="G941" s="67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PERMATA HIJAU - Lantai 1</v>
      </c>
      <c r="I941" s="85" t="str">
        <f ca="1" t="shared" si="921"/>
        <v>Ruang tidur Utama 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4">
        <f ca="1" t="shared" si="0"/>
        <v>6</v>
      </c>
      <c r="F942" s="67" t="str">
        <f ca="1">IF(ISBLANK(A942)," ",INDIRECT(ADDRESS(1,5+MOD(ROW()-2,COUNTA('Form Responses 1'!$1:$1)-4),,TRUE,"Form Responses 1")))</f>
        <v>PERMATA HIJAU - Lantai 1 [Pantry]</v>
      </c>
      <c r="G942" s="67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PERMATA HIJAU - Lantai 1</v>
      </c>
      <c r="I942" s="85" t="str">
        <f ca="1" t="shared" si="921"/>
        <v>Pantry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4">
        <f ca="1" t="shared" si="0"/>
        <v>6</v>
      </c>
      <c r="F943" s="67" t="str">
        <f ca="1">IF(ISBLANK(A943)," ",INDIRECT(ADDRESS(1,5+MOD(ROW()-2,COUNTA('Form Responses 1'!$1:$1)-4),,TRUE,"Form Responses 1")))</f>
        <v>PERMATA HIJAU - Lantai 1 [Ruang keluarga]</v>
      </c>
      <c r="G943" s="67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PERMATA HIJAU - Lantai 1</v>
      </c>
      <c r="I943" s="85" t="str">
        <f ca="1" t="shared" si="921"/>
        <v>Ruang keluarga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4">
        <f ca="1" t="shared" si="0"/>
        <v>6</v>
      </c>
      <c r="F944" s="67" t="str">
        <f ca="1">IF(ISBLANK(A944)," ",INDIRECT(ADDRESS(1,5+MOD(ROW()-2,COUNTA('Form Responses 1'!$1:$1)-4),,TRUE,"Form Responses 1")))</f>
        <v>PERMATA HIJAU - Lantai 1 [Ruang tidur anak 1]</v>
      </c>
      <c r="G944" s="67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PERMATA HIJAU - Lantai 1</v>
      </c>
      <c r="I944" s="85" t="str">
        <f ca="1" t="shared" si="921"/>
        <v>Ruang tidur anak 1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4">
        <f ca="1" t="shared" si="0"/>
        <v>6</v>
      </c>
      <c r="F945" s="67" t="str">
        <f ca="1">IF(ISBLANK(A945)," ",INDIRECT(ADDRESS(1,5+MOD(ROW()-2,COUNTA('Form Responses 1'!$1:$1)-4),,TRUE,"Form Responses 1")))</f>
        <v>PERMATA HIJAU - Lantai 1 [Ruang tidur anak 2]</v>
      </c>
      <c r="G945" s="67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PERMATA HIJAU - Lantai 1</v>
      </c>
      <c r="I945" s="85" t="str">
        <f ca="1" t="shared" si="921"/>
        <v>Ruang tidur anak 2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4">
        <f ca="1" t="shared" si="0"/>
        <v>6</v>
      </c>
      <c r="F946" s="67" t="str">
        <f ca="1">IF(ISBLANK(A946)," ",INDIRECT(ADDRESS(1,5+MOD(ROW()-2,COUNTA('Form Responses 1'!$1:$1)-4),,TRUE,"Form Responses 1")))</f>
        <v>PERMATA HIJAU - Outdoor Area [Halaman depan]</v>
      </c>
      <c r="G946" s="67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PERMATA HIJAU - Outdoor Area</v>
      </c>
      <c r="I946" s="85" t="str">
        <f ca="1" t="shared" si="921"/>
        <v>Halaman depan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4">
        <f ca="1" t="shared" si="0"/>
        <v>6</v>
      </c>
      <c r="F947" s="67" t="str">
        <f ca="1">IF(ISBLANK(A947)," ",INDIRECT(ADDRESS(1,5+MOD(ROW()-2,COUNTA('Form Responses 1'!$1:$1)-4),,TRUE,"Form Responses 1")))</f>
        <v>PERMATA HIJAU - Outdoor Area [Halaman samping teras]</v>
      </c>
      <c r="G947" s="67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PERMATA HIJAU - Outdoor Area</v>
      </c>
      <c r="I947" s="85" t="str">
        <f ca="1" t="shared" si="921"/>
        <v>Halaman samping teras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4">
        <f ca="1" t="shared" si="0"/>
        <v>6</v>
      </c>
      <c r="F948" s="67" t="str">
        <f ca="1">IF(ISBLANK(A948)," ",INDIRECT(ADDRESS(1,5+MOD(ROW()-2,COUNTA('Form Responses 1'!$1:$1)-4),,TRUE,"Form Responses 1")))</f>
        <v>PERMATA HIJAU - Outdoor Area [Garasi mobil]</v>
      </c>
      <c r="G948" s="67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PERMATA HIJAU - Outdoor Area</v>
      </c>
      <c r="I948" s="85" t="str">
        <f ca="1" t="shared" si="921"/>
        <v>Garasi mobil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4">
        <f ca="1" t="shared" si="0"/>
        <v>6</v>
      </c>
      <c r="F949" s="67" t="str">
        <f ca="1">IF(ISBLANK(A949)," ",INDIRECT(ADDRESS(1,5+MOD(ROW()-2,COUNTA('Form Responses 1'!$1:$1)-4),,TRUE,"Form Responses 1")))</f>
        <v>PERMATA HIJAU - Outdoor Area [tempat wudhu]</v>
      </c>
      <c r="G949" s="67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PERMATA HIJAU - Outdoor Area</v>
      </c>
      <c r="I949" s="85" t="str">
        <f ca="1" t="shared" si="921"/>
        <v>tempat wudhu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4">
        <f ca="1" t="shared" si="0"/>
        <v>6</v>
      </c>
      <c r="F950" s="67" t="str">
        <f ca="1">IF(ISBLANK(A950)," ",INDIRECT(ADDRESS(1,5+MOD(ROW()-2,COUNTA('Form Responses 1'!$1:$1)-4),,TRUE,"Form Responses 1")))</f>
        <v>PERMATA HIJAU - Outdoor Area [Ruang pembantu]</v>
      </c>
      <c r="G950" s="67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PERMATA HIJAU - Outdoor Area</v>
      </c>
      <c r="I950" s="85" t="str">
        <f ca="1" t="shared" si="921"/>
        <v>Ruang pembantu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4">
        <f ca="1" t="shared" si="0"/>
        <v>6</v>
      </c>
      <c r="F951" s="67" t="str">
        <f ca="1">IF(ISBLANK(A951)," ",INDIRECT(ADDRESS(1,5+MOD(ROW()-2,COUNTA('Form Responses 1'!$1:$1)-4),,TRUE,"Form Responses 1")))</f>
        <v>PERMATA HIJAU - Outdoor Area [Gudang]</v>
      </c>
      <c r="G951" s="67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PERMATA HIJAU - Outdoor Area</v>
      </c>
      <c r="I951" s="85" t="str">
        <f ca="1" t="shared" si="921"/>
        <v>Gudang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4">
        <f ca="1" t="shared" si="0"/>
        <v>6</v>
      </c>
      <c r="F952" s="67" t="str">
        <f ca="1">IF(ISBLANK(A952)," ",INDIRECT(ADDRESS(1,5+MOD(ROW()-2,COUNTA('Form Responses 1'!$1:$1)-4),,TRUE,"Form Responses 1")))</f>
        <v>PONDOK INDAH - Lantai 1 [Ruang tamu Depan]</v>
      </c>
      <c r="G952" s="67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PONDOK INDAH - Lantai 1</v>
      </c>
      <c r="I952" s="85" t="str">
        <f ca="1" t="shared" si="921"/>
        <v>Ruang tamu Depan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4">
        <f ca="1" t="shared" si="0"/>
        <v>6</v>
      </c>
      <c r="F953" s="67" t="str">
        <f ca="1">IF(ISBLANK(A953)," ",INDIRECT(ADDRESS(1,5+MOD(ROW()-2,COUNTA('Form Responses 1'!$1:$1)-4),,TRUE,"Form Responses 1")))</f>
        <v>PONDOK INDAH - Lantai 1 [Ruang tidur Utama ]</v>
      </c>
      <c r="G953" s="67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PONDOK INDAH - Lantai 1</v>
      </c>
      <c r="I953" s="85" t="str">
        <f ca="1" t="shared" si="921"/>
        <v>Ruang tidur Utama 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4">
        <f ca="1" t="shared" si="0"/>
        <v>6</v>
      </c>
      <c r="F954" s="67" t="str">
        <f ca="1">IF(ISBLANK(A954)," ",INDIRECT(ADDRESS(1,5+MOD(ROW()-2,COUNTA('Form Responses 1'!$1:$1)-4),,TRUE,"Form Responses 1")))</f>
        <v>PONDOK INDAH - Lantai 1 [Pantry]</v>
      </c>
      <c r="G954" s="67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PONDOK INDAH - Lantai 1</v>
      </c>
      <c r="I954" s="85" t="str">
        <f ca="1" t="shared" si="921"/>
        <v>Pantry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4">
        <f ca="1" t="shared" si="0"/>
        <v>6</v>
      </c>
      <c r="F955" s="67" t="str">
        <f ca="1">IF(ISBLANK(A955)," ",INDIRECT(ADDRESS(1,5+MOD(ROW()-2,COUNTA('Form Responses 1'!$1:$1)-4),,TRUE,"Form Responses 1")))</f>
        <v>PONDOK INDAH - Lantai 1 [Ruang keluarga]</v>
      </c>
      <c r="G955" s="67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PONDOK INDAH - Lantai 1</v>
      </c>
      <c r="I955" s="85" t="str">
        <f ca="1" t="shared" si="921"/>
        <v>Ruang keluarga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4">
        <f ca="1" t="shared" si="0"/>
        <v>6</v>
      </c>
      <c r="F956" s="67" t="str">
        <f ca="1">IF(ISBLANK(A956)," ",INDIRECT(ADDRESS(1,5+MOD(ROW()-2,COUNTA('Form Responses 1'!$1:$1)-4),,TRUE,"Form Responses 1")))</f>
        <v>PONDOK INDAH - Lantai 1 [Ruang tidur anak 1]</v>
      </c>
      <c r="G956" s="67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PONDOK INDAH - Lantai 1</v>
      </c>
      <c r="I956" s="85" t="str">
        <f ca="1" t="shared" si="921"/>
        <v>Ruang tidur anak 1</v>
      </c>
      <c r="J956" s="85" t="str">
        <f ca="1" t="shared" si="2"/>
        <v>CLEANING SERVICE</v>
      </c>
      <c r="K956" s="85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4">
        <f ca="1" t="shared" si="0"/>
        <v>6</v>
      </c>
      <c r="F957" s="67" t="str">
        <f ca="1">IF(ISBLANK(A957)," ",INDIRECT(ADDRESS(1,5+MOD(ROW()-2,COUNTA('Form Responses 1'!$1:$1)-4),,TRUE,"Form Responses 1")))</f>
        <v>PONDOK INDAH - Lantai 1 [Ruang tidur anak 2]</v>
      </c>
      <c r="G957" s="67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PONDOK INDAH - Lantai 1</v>
      </c>
      <c r="I957" s="85" t="str">
        <f ca="1" t="shared" si="921"/>
        <v>Ruang tidur anak 2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4">
        <f ca="1" t="shared" si="0"/>
        <v>6</v>
      </c>
      <c r="F958" s="67" t="str">
        <f ca="1">IF(ISBLANK(A958)," ",INDIRECT(ADDRESS(1,5+MOD(ROW()-2,COUNTA('Form Responses 1'!$1:$1)-4),,TRUE,"Form Responses 1")))</f>
        <v>PONDOK INDAH - Outdoor Area [Halaman depan]</v>
      </c>
      <c r="G958" s="67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PONDOK INDAH - Outdoor Area</v>
      </c>
      <c r="I958" s="85" t="str">
        <f ca="1" t="shared" si="921"/>
        <v>Halaman depan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4">
        <f ca="1" t="shared" si="0"/>
        <v>6</v>
      </c>
      <c r="F959" s="67" t="str">
        <f ca="1">IF(ISBLANK(A959)," ",INDIRECT(ADDRESS(1,5+MOD(ROW()-2,COUNTA('Form Responses 1'!$1:$1)-4),,TRUE,"Form Responses 1")))</f>
        <v>PONDOK INDAH - Outdoor Area [Halaman samping teras]</v>
      </c>
      <c r="G959" s="67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PONDOK INDAH - Outdoor Area</v>
      </c>
      <c r="I959" s="85" t="str">
        <f ca="1" t="shared" si="921"/>
        <v>Halaman samping teras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4">
        <f ca="1" t="shared" si="0"/>
        <v>6</v>
      </c>
      <c r="F960" s="67" t="str">
        <f ca="1">IF(ISBLANK(A960)," ",INDIRECT(ADDRESS(1,5+MOD(ROW()-2,COUNTA('Form Responses 1'!$1:$1)-4),,TRUE,"Form Responses 1")))</f>
        <v>PONDOK INDAH - Outdoor Area [Garasi mobil]</v>
      </c>
      <c r="G960" s="67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PONDOK INDAH - Outdoor Area</v>
      </c>
      <c r="I960" s="85" t="str">
        <f ca="1" t="shared" si="921"/>
        <v>Garasi mobil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4">
        <f ca="1" t="shared" si="0"/>
        <v>6</v>
      </c>
      <c r="F961" s="67" t="str">
        <f ca="1">IF(ISBLANK(A961)," ",INDIRECT(ADDRESS(1,5+MOD(ROW()-2,COUNTA('Form Responses 1'!$1:$1)-4),,TRUE,"Form Responses 1")))</f>
        <v>PONDOK INDAH - Outdoor Area [tempat wudhu]</v>
      </c>
      <c r="G961" s="67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PONDOK INDAH - Outdoor Area</v>
      </c>
      <c r="I961" s="85" t="str">
        <f ca="1" t="shared" si="921"/>
        <v>tempat wudhu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4">
        <f ca="1" t="shared" si="0"/>
        <v>6</v>
      </c>
      <c r="F962" s="67" t="str">
        <f ca="1">IF(ISBLANK(A962)," ",INDIRECT(ADDRESS(1,5+MOD(ROW()-2,COUNTA('Form Responses 1'!$1:$1)-4),,TRUE,"Form Responses 1")))</f>
        <v>PONDOK INDAH - Outdoor Area [Ruang pembantu]</v>
      </c>
      <c r="G962" s="67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PONDOK INDAH - Outdoor Area</v>
      </c>
      <c r="I962" s="85" t="str">
        <f ca="1" t="shared" si="921"/>
        <v>Ruang pembantu</v>
      </c>
      <c r="J962" s="85" t="str">
        <f ca="1" t="shared" si="2"/>
        <v>CLEANING SERVICE</v>
      </c>
      <c r="K962" s="85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4">
        <f ca="1" t="shared" si="0"/>
        <v>6</v>
      </c>
      <c r="F963" s="67" t="str">
        <f ca="1">IF(ISBLANK(A963)," ",INDIRECT(ADDRESS(1,5+MOD(ROW()-2,COUNTA('Form Responses 1'!$1:$1)-4),,TRUE,"Form Responses 1")))</f>
        <v>PONDOK INDAH - Outdoor Area [Gudang]</v>
      </c>
      <c r="G963" s="67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PONDOK INDAH - Outdoor Area</v>
      </c>
      <c r="I963" s="85" t="str">
        <f ca="1" t="shared" ref="I963:I1000" si="986">MID(F963,FIND("[",F963)+1,LEN(F963)-FIND("[",F963)-1)</f>
        <v>Gudang</v>
      </c>
      <c r="J963" s="85" t="str">
        <f ca="1" t="shared" si="2"/>
        <v>CLEANING SERVICE</v>
      </c>
      <c r="K963" s="85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4">
        <f ca="1" t="shared" si="0"/>
        <v>6</v>
      </c>
      <c r="F964" s="67" t="str">
        <f ca="1">IF(ISBLANK(A964)," ",INDIRECT(ADDRESS(1,5+MOD(ROW()-2,COUNTA('Form Responses 1'!$1:$1)-4),,TRUE,"Form Responses 1")))</f>
        <v>Security [PERMATA HIJAU - Security Functions]</v>
      </c>
      <c r="G964" s="67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Security</v>
      </c>
      <c r="I964" s="85" t="str">
        <f ca="1" t="shared" si="986"/>
        <v>PERMATA HIJAU - Security Functions</v>
      </c>
      <c r="J964" s="85" t="str">
        <f ca="1" t="shared" si="2"/>
        <v>SECURITY SERVICE</v>
      </c>
      <c r="K964" s="85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4">
        <f ca="1" t="shared" si="0"/>
        <v>6</v>
      </c>
      <c r="F965" s="67" t="str">
        <f ca="1">IF(ISBLANK(A965)," ",INDIRECT(ADDRESS(1,5+MOD(ROW()-2,COUNTA('Form Responses 1'!$1:$1)-4),,TRUE,"Form Responses 1")))</f>
        <v>Security [ PONDOK INDAH - Security Functions]</v>
      </c>
      <c r="G965" s="67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Security</v>
      </c>
      <c r="I965" s="85" t="str">
        <f ca="1" t="shared" si="986"/>
        <v> PONDOK INDAH - Security Functions</v>
      </c>
      <c r="J965" s="85" t="str">
        <f ca="1" t="shared" si="2"/>
        <v>SECURITY SERVICE</v>
      </c>
      <c r="K965" s="85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4">
        <f ca="1" t="shared" si="0"/>
        <v>6</v>
      </c>
      <c r="F966" s="67" t="str">
        <f ca="1">IF(ISBLANK(A966)," ",INDIRECT(ADDRESS(1,5+MOD(ROW()-2,COUNTA('Form Responses 1'!$1:$1)-4),,TRUE,"Form Responses 1")))</f>
        <v>PERMATA HIJAU - Lantai 1 [Ruang tamu Depan]</v>
      </c>
      <c r="G966" s="67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PERMATA HIJAU - Lantai 1</v>
      </c>
      <c r="I966" s="85" t="str">
        <f ca="1" t="shared" si="986"/>
        <v>Ruang tamu Depan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4">
        <f ca="1" t="shared" si="0"/>
        <v>6</v>
      </c>
      <c r="F967" s="67" t="str">
        <f ca="1">IF(ISBLANK(A967)," ",INDIRECT(ADDRESS(1,5+MOD(ROW()-2,COUNTA('Form Responses 1'!$1:$1)-4),,TRUE,"Form Responses 1")))</f>
        <v>PERMATA HIJAU - Lantai 1 [Ruang tidur Utama ]</v>
      </c>
      <c r="G967" s="67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PERMATA HIJAU - Lantai 1</v>
      </c>
      <c r="I967" s="85" t="str">
        <f ca="1" t="shared" si="986"/>
        <v>Ruang tidur Utama 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4">
        <f ca="1" t="shared" si="0"/>
        <v>6</v>
      </c>
      <c r="F968" s="67" t="str">
        <f ca="1">IF(ISBLANK(A968)," ",INDIRECT(ADDRESS(1,5+MOD(ROW()-2,COUNTA('Form Responses 1'!$1:$1)-4),,TRUE,"Form Responses 1")))</f>
        <v>PERMATA HIJAU - Lantai 1 [Pantry]</v>
      </c>
      <c r="G968" s="67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PERMATA HIJAU - Lantai 1</v>
      </c>
      <c r="I968" s="85" t="str">
        <f ca="1" t="shared" si="986"/>
        <v>Pantry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4">
        <f ca="1" t="shared" si="0"/>
        <v>6</v>
      </c>
      <c r="F969" s="67" t="str">
        <f ca="1">IF(ISBLANK(A969)," ",INDIRECT(ADDRESS(1,5+MOD(ROW()-2,COUNTA('Form Responses 1'!$1:$1)-4),,TRUE,"Form Responses 1")))</f>
        <v>PERMATA HIJAU - Lantai 1 [Ruang keluarga]</v>
      </c>
      <c r="G969" s="67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PERMATA HIJAU - Lantai 1</v>
      </c>
      <c r="I969" s="85" t="str">
        <f ca="1" t="shared" si="986"/>
        <v>Ruang keluarga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4">
        <f ca="1" t="shared" si="0"/>
        <v>6</v>
      </c>
      <c r="F970" s="67" t="str">
        <f ca="1">IF(ISBLANK(A970)," ",INDIRECT(ADDRESS(1,5+MOD(ROW()-2,COUNTA('Form Responses 1'!$1:$1)-4),,TRUE,"Form Responses 1")))</f>
        <v>PERMATA HIJAU - Lantai 1 [Ruang tidur anak 1]</v>
      </c>
      <c r="G970" s="67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PERMATA HIJAU - Lantai 1</v>
      </c>
      <c r="I970" s="85" t="str">
        <f ca="1" t="shared" si="986"/>
        <v>Ruang tidur anak 1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4">
        <f ca="1" t="shared" si="0"/>
        <v>6</v>
      </c>
      <c r="F971" s="67" t="str">
        <f ca="1">IF(ISBLANK(A971)," ",INDIRECT(ADDRESS(1,5+MOD(ROW()-2,COUNTA('Form Responses 1'!$1:$1)-4),,TRUE,"Form Responses 1")))</f>
        <v>PERMATA HIJAU - Lantai 1 [Ruang tidur anak 2]</v>
      </c>
      <c r="G971" s="67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PERMATA HIJAU - Lantai 1</v>
      </c>
      <c r="I971" s="85" t="str">
        <f ca="1" t="shared" si="986"/>
        <v>Ruang tidur anak 2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4">
        <f ca="1" t="shared" si="0"/>
        <v>6</v>
      </c>
      <c r="F972" s="67" t="str">
        <f ca="1">IF(ISBLANK(A972)," ",INDIRECT(ADDRESS(1,5+MOD(ROW()-2,COUNTA('Form Responses 1'!$1:$1)-4),,TRUE,"Form Responses 1")))</f>
        <v>PERMATA HIJAU - Outdoor Area [Halaman depan]</v>
      </c>
      <c r="G972" s="67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PERMATA HIJAU - Outdoor Area</v>
      </c>
      <c r="I972" s="85" t="str">
        <f ca="1" t="shared" si="986"/>
        <v>Halaman depan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4">
        <f ca="1" t="shared" si="0"/>
        <v>6</v>
      </c>
      <c r="F973" s="67" t="str">
        <f ca="1">IF(ISBLANK(A973)," ",INDIRECT(ADDRESS(1,5+MOD(ROW()-2,COUNTA('Form Responses 1'!$1:$1)-4),,TRUE,"Form Responses 1")))</f>
        <v>PERMATA HIJAU - Outdoor Area [Halaman samping teras]</v>
      </c>
      <c r="G973" s="67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PERMATA HIJAU - Outdoor Area</v>
      </c>
      <c r="I973" s="85" t="str">
        <f ca="1" t="shared" si="986"/>
        <v>Halaman samping teras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4">
        <f ca="1" t="shared" si="0"/>
        <v>6</v>
      </c>
      <c r="F974" s="67" t="str">
        <f ca="1">IF(ISBLANK(A974)," ",INDIRECT(ADDRESS(1,5+MOD(ROW()-2,COUNTA('Form Responses 1'!$1:$1)-4),,TRUE,"Form Responses 1")))</f>
        <v>PERMATA HIJAU - Outdoor Area [Garasi mobil]</v>
      </c>
      <c r="G974" s="67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PERMATA HIJAU - Outdoor Area</v>
      </c>
      <c r="I974" s="85" t="str">
        <f ca="1" t="shared" si="986"/>
        <v>Garasi mobil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4">
        <f ca="1" t="shared" si="0"/>
        <v>6</v>
      </c>
      <c r="F975" s="67" t="str">
        <f ca="1">IF(ISBLANK(A975)," ",INDIRECT(ADDRESS(1,5+MOD(ROW()-2,COUNTA('Form Responses 1'!$1:$1)-4),,TRUE,"Form Responses 1")))</f>
        <v>PERMATA HIJAU - Outdoor Area [tempat wudhu]</v>
      </c>
      <c r="G975" s="67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PERMATA HIJAU - Outdoor Area</v>
      </c>
      <c r="I975" s="85" t="str">
        <f ca="1" t="shared" si="986"/>
        <v>tempat wudhu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4">
        <f ca="1" t="shared" si="0"/>
        <v>6</v>
      </c>
      <c r="F976" s="67" t="str">
        <f ca="1">IF(ISBLANK(A976)," ",INDIRECT(ADDRESS(1,5+MOD(ROW()-2,COUNTA('Form Responses 1'!$1:$1)-4),,TRUE,"Form Responses 1")))</f>
        <v>PERMATA HIJAU - Outdoor Area [Ruang pembantu]</v>
      </c>
      <c r="G976" s="67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PERMATA HIJAU - Outdoor Area</v>
      </c>
      <c r="I976" s="85" t="str">
        <f ca="1" t="shared" si="986"/>
        <v>Ruang pembantu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4">
        <f ca="1" t="shared" si="0"/>
        <v>6</v>
      </c>
      <c r="F977" s="67" t="str">
        <f ca="1">IF(ISBLANK(A977)," ",INDIRECT(ADDRESS(1,5+MOD(ROW()-2,COUNTA('Form Responses 1'!$1:$1)-4),,TRUE,"Form Responses 1")))</f>
        <v>PERMATA HIJAU - Outdoor Area [Gudang]</v>
      </c>
      <c r="G977" s="67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PERMATA HIJAU - Outdoor Area</v>
      </c>
      <c r="I977" s="85" t="str">
        <f ca="1" t="shared" si="986"/>
        <v>Gudang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4">
        <f ca="1" t="shared" si="0"/>
        <v>6</v>
      </c>
      <c r="F978" s="67" t="str">
        <f ca="1">IF(ISBLANK(A978)," ",INDIRECT(ADDRESS(1,5+MOD(ROW()-2,COUNTA('Form Responses 1'!$1:$1)-4),,TRUE,"Form Responses 1")))</f>
        <v>PONDOK INDAH - Lantai 1 [Ruang tamu Depan]</v>
      </c>
      <c r="G978" s="67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PONDOK INDAH - Lantai 1</v>
      </c>
      <c r="I978" s="85" t="str">
        <f ca="1" t="shared" si="986"/>
        <v>Ruang tamu Depan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4">
        <f ca="1" t="shared" si="0"/>
        <v>6</v>
      </c>
      <c r="F979" s="67" t="str">
        <f ca="1">IF(ISBLANK(A979)," ",INDIRECT(ADDRESS(1,5+MOD(ROW()-2,COUNTA('Form Responses 1'!$1:$1)-4),,TRUE,"Form Responses 1")))</f>
        <v>PONDOK INDAH - Lantai 1 [Ruang tidur Utama ]</v>
      </c>
      <c r="G979" s="67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PONDOK INDAH - Lantai 1</v>
      </c>
      <c r="I979" s="85" t="str">
        <f ca="1" t="shared" si="986"/>
        <v>Ruang tidur Utama 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4">
        <f ca="1" t="shared" si="0"/>
        <v>6</v>
      </c>
      <c r="F980" s="67" t="str">
        <f ca="1">IF(ISBLANK(A980)," ",INDIRECT(ADDRESS(1,5+MOD(ROW()-2,COUNTA('Form Responses 1'!$1:$1)-4),,TRUE,"Form Responses 1")))</f>
        <v>PONDOK INDAH - Lantai 1 [Pantry]</v>
      </c>
      <c r="G980" s="67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PONDOK INDAH - Lantai 1</v>
      </c>
      <c r="I980" s="85" t="str">
        <f ca="1" t="shared" si="986"/>
        <v>Pantry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4">
        <f ca="1" t="shared" si="0"/>
        <v>6</v>
      </c>
      <c r="F981" s="67" t="str">
        <f ca="1">IF(ISBLANK(A981)," ",INDIRECT(ADDRESS(1,5+MOD(ROW()-2,COUNTA('Form Responses 1'!$1:$1)-4),,TRUE,"Form Responses 1")))</f>
        <v>PONDOK INDAH - Lantai 1 [Ruang keluarga]</v>
      </c>
      <c r="G981" s="67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PONDOK INDAH - Lantai 1</v>
      </c>
      <c r="I981" s="85" t="str">
        <f ca="1" t="shared" si="986"/>
        <v>Ruang keluarga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4">
        <f ca="1" t="shared" si="0"/>
        <v>6</v>
      </c>
      <c r="F982" s="67" t="str">
        <f ca="1">IF(ISBLANK(A982)," ",INDIRECT(ADDRESS(1,5+MOD(ROW()-2,COUNTA('Form Responses 1'!$1:$1)-4),,TRUE,"Form Responses 1")))</f>
        <v>PONDOK INDAH - Lantai 1 [Ruang tidur anak 1]</v>
      </c>
      <c r="G982" s="67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PONDOK INDAH - Lantai 1</v>
      </c>
      <c r="I982" s="85" t="str">
        <f ca="1" t="shared" si="986"/>
        <v>Ruang tidur anak 1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4">
        <f ca="1" t="shared" si="0"/>
        <v>6</v>
      </c>
      <c r="F983" s="67" t="str">
        <f ca="1">IF(ISBLANK(A983)," ",INDIRECT(ADDRESS(1,5+MOD(ROW()-2,COUNTA('Form Responses 1'!$1:$1)-4),,TRUE,"Form Responses 1")))</f>
        <v>PONDOK INDAH - Lantai 1 [Ruang tidur anak 2]</v>
      </c>
      <c r="G983" s="67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PONDOK INDAH - Lantai 1</v>
      </c>
      <c r="I983" s="85" t="str">
        <f ca="1" t="shared" si="986"/>
        <v>Ruang tidur anak 2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4">
        <f ca="1" t="shared" si="0"/>
        <v>6</v>
      </c>
      <c r="F984" s="67" t="str">
        <f ca="1">IF(ISBLANK(A984)," ",INDIRECT(ADDRESS(1,5+MOD(ROW()-2,COUNTA('Form Responses 1'!$1:$1)-4),,TRUE,"Form Responses 1")))</f>
        <v>PONDOK INDAH - Outdoor Area [Halaman depan]</v>
      </c>
      <c r="G984" s="67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PONDOK INDAH - Outdoor Area</v>
      </c>
      <c r="I984" s="85" t="str">
        <f ca="1" t="shared" si="986"/>
        <v>Halaman depan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4">
        <f ca="1" t="shared" si="0"/>
        <v>6</v>
      </c>
      <c r="F985" s="67" t="str">
        <f ca="1">IF(ISBLANK(A985)," ",INDIRECT(ADDRESS(1,5+MOD(ROW()-2,COUNTA('Form Responses 1'!$1:$1)-4),,TRUE,"Form Responses 1")))</f>
        <v>PONDOK INDAH - Outdoor Area [Halaman samping teras]</v>
      </c>
      <c r="G985" s="67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PONDOK INDAH - Outdoor Area</v>
      </c>
      <c r="I985" s="85" t="str">
        <f ca="1" t="shared" si="986"/>
        <v>Halaman samping teras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4">
        <f ca="1" t="shared" si="0"/>
        <v>6</v>
      </c>
      <c r="F986" s="67" t="str">
        <f ca="1">IF(ISBLANK(A986)," ",INDIRECT(ADDRESS(1,5+MOD(ROW()-2,COUNTA('Form Responses 1'!$1:$1)-4),,TRUE,"Form Responses 1")))</f>
        <v>PONDOK INDAH - Outdoor Area [Garasi mobil]</v>
      </c>
      <c r="G986" s="67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PONDOK INDAH - Outdoor Area</v>
      </c>
      <c r="I986" s="85" t="str">
        <f ca="1" t="shared" si="986"/>
        <v>Garasi mobil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4">
        <f ca="1" t="shared" si="0"/>
        <v>6</v>
      </c>
      <c r="F987" s="67" t="str">
        <f ca="1">IF(ISBLANK(A987)," ",INDIRECT(ADDRESS(1,5+MOD(ROW()-2,COUNTA('Form Responses 1'!$1:$1)-4),,TRUE,"Form Responses 1")))</f>
        <v>PONDOK INDAH - Outdoor Area [tempat wudhu]</v>
      </c>
      <c r="G987" s="67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PONDOK INDAH - Outdoor Area</v>
      </c>
      <c r="I987" s="85" t="str">
        <f ca="1" t="shared" si="986"/>
        <v>tempat wudhu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4">
        <f ca="1" t="shared" si="0"/>
        <v>6</v>
      </c>
      <c r="F988" s="67" t="str">
        <f ca="1">IF(ISBLANK(A988)," ",INDIRECT(ADDRESS(1,5+MOD(ROW()-2,COUNTA('Form Responses 1'!$1:$1)-4),,TRUE,"Form Responses 1")))</f>
        <v>PONDOK INDAH - Outdoor Area [Ruang pembantu]</v>
      </c>
      <c r="G988" s="67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PONDOK INDAH - Outdoor Area</v>
      </c>
      <c r="I988" s="85" t="str">
        <f ca="1" t="shared" si="986"/>
        <v>Ruang pembantu</v>
      </c>
      <c r="J988" s="85" t="str">
        <f ca="1" t="shared" si="2"/>
        <v>CLEANING SERVICE</v>
      </c>
      <c r="K988" s="85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4">
        <f ca="1" t="shared" si="0"/>
        <v>6</v>
      </c>
      <c r="F989" s="67" t="str">
        <f ca="1">IF(ISBLANK(A989)," ",INDIRECT(ADDRESS(1,5+MOD(ROW()-2,COUNTA('Form Responses 1'!$1:$1)-4),,TRUE,"Form Responses 1")))</f>
        <v>PONDOK INDAH - Outdoor Area [Gudang]</v>
      </c>
      <c r="G989" s="67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PONDOK INDAH - Outdoor Area</v>
      </c>
      <c r="I989" s="85" t="str">
        <f ca="1" t="shared" si="986"/>
        <v>Gudang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4">
        <f ca="1" t="shared" si="0"/>
        <v>6</v>
      </c>
      <c r="F990" s="67" t="str">
        <f ca="1">IF(ISBLANK(A990)," ",INDIRECT(ADDRESS(1,5+MOD(ROW()-2,COUNTA('Form Responses 1'!$1:$1)-4),,TRUE,"Form Responses 1")))</f>
        <v>Security [PERMATA HIJAU - Security Functions]</v>
      </c>
      <c r="G990" s="67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Security</v>
      </c>
      <c r="I990" s="85" t="str">
        <f ca="1" t="shared" si="986"/>
        <v>PERMATA HIJAU - Security Functions</v>
      </c>
      <c r="J990" s="85" t="str">
        <f ca="1" t="shared" si="2"/>
        <v>SECURITY SERVICE</v>
      </c>
      <c r="K990" s="85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4">
        <f ca="1" t="shared" si="0"/>
        <v>6</v>
      </c>
      <c r="F991" s="67" t="str">
        <f ca="1">IF(ISBLANK(A991)," ",INDIRECT(ADDRESS(1,5+MOD(ROW()-2,COUNTA('Form Responses 1'!$1:$1)-4),,TRUE,"Form Responses 1")))</f>
        <v>Security [ PONDOK INDAH - Security Functions]</v>
      </c>
      <c r="G991" s="67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Security</v>
      </c>
      <c r="I991" s="85" t="str">
        <f ca="1" t="shared" si="986"/>
        <v> PONDOK INDAH - Security Functions</v>
      </c>
      <c r="J991" s="85" t="str">
        <f ca="1" t="shared" si="2"/>
        <v>SECURITY SERVICE</v>
      </c>
      <c r="K991" s="85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4">
        <f ca="1" t="shared" si="0"/>
        <v>6</v>
      </c>
      <c r="F992" s="67" t="str">
        <f ca="1">IF(ISBLANK(A992)," ",INDIRECT(ADDRESS(1,5+MOD(ROW()-2,COUNTA('Form Responses 1'!$1:$1)-4),,TRUE,"Form Responses 1")))</f>
        <v>PERMATA HIJAU - Lantai 1 [Ruang tamu Depan]</v>
      </c>
      <c r="G992" s="67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PERMATA HIJAU - Lantai 1</v>
      </c>
      <c r="I992" s="85" t="str">
        <f ca="1" t="shared" si="986"/>
        <v>Ruang tamu Depan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4">
        <f ca="1" t="shared" si="0"/>
        <v>6</v>
      </c>
      <c r="F993" s="67" t="str">
        <f ca="1">IF(ISBLANK(A993)," ",INDIRECT(ADDRESS(1,5+MOD(ROW()-2,COUNTA('Form Responses 1'!$1:$1)-4),,TRUE,"Form Responses 1")))</f>
        <v>PERMATA HIJAU - Lantai 1 [Ruang tidur Utama ]</v>
      </c>
      <c r="G993" s="67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PERMATA HIJAU - Lantai 1</v>
      </c>
      <c r="I993" s="85" t="str">
        <f ca="1" t="shared" si="986"/>
        <v>Ruang tidur Utama 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4">
        <f ca="1" t="shared" si="0"/>
        <v>6</v>
      </c>
      <c r="F994" s="67" t="str">
        <f ca="1">IF(ISBLANK(A994)," ",INDIRECT(ADDRESS(1,5+MOD(ROW()-2,COUNTA('Form Responses 1'!$1:$1)-4),,TRUE,"Form Responses 1")))</f>
        <v>PERMATA HIJAU - Lantai 1 [Pantry]</v>
      </c>
      <c r="G994" s="67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PERMATA HIJAU - Lantai 1</v>
      </c>
      <c r="I994" s="85" t="str">
        <f ca="1" t="shared" si="986"/>
        <v>Pantry</v>
      </c>
      <c r="J994" s="85" t="str">
        <f ca="1" t="shared" si="2"/>
        <v>CLEANING SERVICE</v>
      </c>
      <c r="K994" s="85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4">
        <f ca="1" t="shared" si="0"/>
        <v>6</v>
      </c>
      <c r="F995" s="67" t="str">
        <f ca="1">IF(ISBLANK(A995)," ",INDIRECT(ADDRESS(1,5+MOD(ROW()-2,COUNTA('Form Responses 1'!$1:$1)-4),,TRUE,"Form Responses 1")))</f>
        <v>PERMATA HIJAU - Lantai 1 [Ruang keluarga]</v>
      </c>
      <c r="G995" s="67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PERMATA HIJAU - Lantai 1</v>
      </c>
      <c r="I995" s="85" t="str">
        <f ca="1" t="shared" si="986"/>
        <v>Ruang keluarga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4">
        <f ca="1" t="shared" si="0"/>
        <v>6</v>
      </c>
      <c r="F996" s="67" t="str">
        <f ca="1">IF(ISBLANK(A996)," ",INDIRECT(ADDRESS(1,5+MOD(ROW()-2,COUNTA('Form Responses 1'!$1:$1)-4),,TRUE,"Form Responses 1")))</f>
        <v>PERMATA HIJAU - Lantai 1 [Ruang tidur anak 1]</v>
      </c>
      <c r="G996" s="67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PERMATA HIJAU - Lantai 1</v>
      </c>
      <c r="I996" s="85" t="str">
        <f ca="1" t="shared" si="986"/>
        <v>Ruang tidur anak 1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4">
        <f ca="1" t="shared" si="0"/>
        <v>6</v>
      </c>
      <c r="F997" s="67" t="str">
        <f ca="1">IF(ISBLANK(A997)," ",INDIRECT(ADDRESS(1,5+MOD(ROW()-2,COUNTA('Form Responses 1'!$1:$1)-4),,TRUE,"Form Responses 1")))</f>
        <v>PERMATA HIJAU - Lantai 1 [Ruang tidur anak 2]</v>
      </c>
      <c r="G997" s="67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PERMATA HIJAU - Lantai 1</v>
      </c>
      <c r="I997" s="85" t="str">
        <f ca="1" t="shared" si="986"/>
        <v>Ruang tidur anak 2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4">
        <f ca="1" t="shared" si="0"/>
        <v>6</v>
      </c>
      <c r="F998" s="67" t="str">
        <f ca="1">IF(ISBLANK(A998)," ",INDIRECT(ADDRESS(1,5+MOD(ROW()-2,COUNTA('Form Responses 1'!$1:$1)-4),,TRUE,"Form Responses 1")))</f>
        <v>PERMATA HIJAU - Outdoor Area [Halaman depan]</v>
      </c>
      <c r="G998" s="67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PERMATA HIJAU - Outdoor Area</v>
      </c>
      <c r="I998" s="85" t="str">
        <f ca="1" t="shared" si="986"/>
        <v>Halaman depan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4">
        <f ca="1" t="shared" si="0"/>
        <v>6</v>
      </c>
      <c r="F999" s="67" t="str">
        <f ca="1">IF(ISBLANK(A999)," ",INDIRECT(ADDRESS(1,5+MOD(ROW()-2,COUNTA('Form Responses 1'!$1:$1)-4),,TRUE,"Form Responses 1")))</f>
        <v>PERMATA HIJAU - Outdoor Area [Halaman samping teras]</v>
      </c>
      <c r="G999" s="67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PERMATA HIJAU - Outdoor Area</v>
      </c>
      <c r="I999" s="85" t="str">
        <f ca="1" t="shared" si="986"/>
        <v>Halaman samping teras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4">
        <f ca="1" t="shared" si="0"/>
        <v>6</v>
      </c>
      <c r="F1000" s="67" t="str">
        <f ca="1">IF(ISBLANK(A1000)," ",INDIRECT(ADDRESS(1,5+MOD(ROW()-2,COUNTA('Form Responses 1'!$1:$1)-4),,TRUE,"Form Responses 1")))</f>
        <v>PERMATA HIJAU - Outdoor Area [Garasi mobil]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PERMATA HIJAU - Outdoor Area</v>
      </c>
      <c r="I1000" s="85" t="str">
        <f ca="1" t="shared" si="986"/>
        <v>Garasi mobil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4" t="s">
        <v>134</v>
      </c>
      <c r="B1" s="44" t="s">
        <v>139</v>
      </c>
    </row>
    <row r="3" customHeight="1" spans="1:31">
      <c r="A3" s="38" t="s">
        <v>140</v>
      </c>
      <c r="B3" s="68"/>
      <c r="C3" s="68"/>
      <c r="D3" s="68"/>
      <c r="E3" s="38" t="s">
        <v>127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75"/>
    </row>
    <row r="4" customHeight="1" spans="1:31">
      <c r="A4" s="38" t="s">
        <v>0</v>
      </c>
      <c r="B4" s="38" t="s">
        <v>1</v>
      </c>
      <c r="C4" s="38" t="s">
        <v>2</v>
      </c>
      <c r="D4" s="38" t="s">
        <v>3</v>
      </c>
      <c r="E4" s="38" t="s">
        <v>8</v>
      </c>
      <c r="F4" s="69" t="s">
        <v>9</v>
      </c>
      <c r="G4" s="69" t="s">
        <v>6</v>
      </c>
      <c r="H4" s="69" t="s">
        <v>10</v>
      </c>
      <c r="I4" s="69" t="s">
        <v>11</v>
      </c>
      <c r="J4" s="69" t="s">
        <v>7</v>
      </c>
      <c r="K4" s="69" t="s">
        <v>14</v>
      </c>
      <c r="L4" s="69" t="s">
        <v>17</v>
      </c>
      <c r="M4" s="69" t="s">
        <v>12</v>
      </c>
      <c r="N4" s="69" t="s">
        <v>13</v>
      </c>
      <c r="O4" s="69" t="s">
        <v>16</v>
      </c>
      <c r="P4" s="69" t="s">
        <v>15</v>
      </c>
      <c r="Q4" s="69" t="s">
        <v>20</v>
      </c>
      <c r="R4" s="69" t="s">
        <v>21</v>
      </c>
      <c r="S4" s="69" t="s">
        <v>18</v>
      </c>
      <c r="T4" s="69" t="s">
        <v>22</v>
      </c>
      <c r="U4" s="69" t="s">
        <v>23</v>
      </c>
      <c r="V4" s="69" t="s">
        <v>19</v>
      </c>
      <c r="W4" s="69" t="s">
        <v>26</v>
      </c>
      <c r="X4" s="69" t="s">
        <v>29</v>
      </c>
      <c r="Y4" s="69" t="s">
        <v>24</v>
      </c>
      <c r="Z4" s="69" t="s">
        <v>25</v>
      </c>
      <c r="AA4" s="69" t="s">
        <v>28</v>
      </c>
      <c r="AB4" s="69" t="s">
        <v>27</v>
      </c>
      <c r="AC4" s="69" t="s">
        <v>5</v>
      </c>
      <c r="AD4" s="69" t="s">
        <v>4</v>
      </c>
      <c r="AE4" s="39" t="s">
        <v>141</v>
      </c>
    </row>
    <row r="5" customHeight="1" spans="1:31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39" t="e">
        <v>#DIV/0!</v>
      </c>
    </row>
    <row r="6" customHeight="1" spans="1:31">
      <c r="A6" s="77">
        <v>45033.6771990741</v>
      </c>
      <c r="B6" s="38" t="s">
        <v>30</v>
      </c>
      <c r="C6" s="38" t="s">
        <v>31</v>
      </c>
      <c r="D6" s="41">
        <v>45033</v>
      </c>
      <c r="E6" s="38">
        <v>0.89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0.89</v>
      </c>
      <c r="L6" s="69">
        <v>0.95</v>
      </c>
      <c r="M6" s="69">
        <v>0.95</v>
      </c>
      <c r="N6" s="69">
        <v>0.95</v>
      </c>
      <c r="O6" s="69">
        <v>0.89</v>
      </c>
      <c r="P6" s="69">
        <v>0.89</v>
      </c>
      <c r="Q6" s="69">
        <v>0.89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0.89</v>
      </c>
      <c r="X6" s="69">
        <v>0.89</v>
      </c>
      <c r="Y6" s="69">
        <v>0.95</v>
      </c>
      <c r="Z6" s="69">
        <v>0.95</v>
      </c>
      <c r="AA6" s="69">
        <v>0.89</v>
      </c>
      <c r="AB6" s="69">
        <v>0.89</v>
      </c>
      <c r="AC6" s="69">
        <v>0.95</v>
      </c>
      <c r="AD6" s="69">
        <v>0.95</v>
      </c>
      <c r="AE6" s="39">
        <v>0.929230769230769</v>
      </c>
    </row>
    <row r="7" customHeight="1" spans="1:31">
      <c r="A7" s="77">
        <v>45034.7908449074</v>
      </c>
      <c r="B7" s="38" t="s">
        <v>34</v>
      </c>
      <c r="C7" s="38" t="s">
        <v>35</v>
      </c>
      <c r="D7" s="41">
        <v>44972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39">
        <v>0.95</v>
      </c>
    </row>
    <row r="8" customHeight="1" spans="1:31">
      <c r="A8" s="77">
        <v>45035.4366898148</v>
      </c>
      <c r="B8" s="38" t="s">
        <v>30</v>
      </c>
      <c r="C8" s="38" t="s">
        <v>31</v>
      </c>
      <c r="D8" s="41">
        <v>44957</v>
      </c>
      <c r="E8" s="38">
        <v>0.95</v>
      </c>
      <c r="F8" s="69">
        <v>0.95</v>
      </c>
      <c r="G8" s="69">
        <v>0.95</v>
      </c>
      <c r="H8" s="69">
        <v>0.89</v>
      </c>
      <c r="I8" s="69">
        <v>0.95</v>
      </c>
      <c r="J8" s="69">
        <v>0.89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0.89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0.89</v>
      </c>
      <c r="X8" s="69">
        <v>0.95</v>
      </c>
      <c r="Y8" s="69">
        <v>0.95</v>
      </c>
      <c r="Z8" s="69">
        <v>0.95</v>
      </c>
      <c r="AA8" s="69">
        <v>0.95</v>
      </c>
      <c r="AB8" s="69">
        <v>0.89</v>
      </c>
      <c r="AC8" s="69">
        <v>0.95</v>
      </c>
      <c r="AD8" s="69">
        <v>0.95</v>
      </c>
      <c r="AE8" s="39">
        <v>0.938461538461538</v>
      </c>
    </row>
    <row r="9" customHeight="1" spans="1:31">
      <c r="A9" s="77">
        <v>45035.4375694444</v>
      </c>
      <c r="B9" s="38" t="s">
        <v>30</v>
      </c>
      <c r="C9" s="38" t="s">
        <v>31</v>
      </c>
      <c r="D9" s="41">
        <v>44985</v>
      </c>
      <c r="E9" s="38">
        <v>0.95</v>
      </c>
      <c r="F9" s="69">
        <v>0.95</v>
      </c>
      <c r="G9" s="69">
        <v>0.95</v>
      </c>
      <c r="H9" s="69">
        <v>0.89</v>
      </c>
      <c r="I9" s="69">
        <v>0.89</v>
      </c>
      <c r="J9" s="69">
        <v>0.95</v>
      </c>
      <c r="K9" s="69">
        <v>0.89</v>
      </c>
      <c r="L9" s="69">
        <v>0.95</v>
      </c>
      <c r="M9" s="69">
        <v>0.95</v>
      </c>
      <c r="N9" s="69">
        <v>0.95</v>
      </c>
      <c r="O9" s="69">
        <v>0.95</v>
      </c>
      <c r="P9" s="69">
        <v>0.89</v>
      </c>
      <c r="Q9" s="69">
        <v>0.95</v>
      </c>
      <c r="R9" s="69">
        <v>0.95</v>
      </c>
      <c r="S9" s="69">
        <v>0.95</v>
      </c>
      <c r="T9" s="69">
        <v>0.95</v>
      </c>
      <c r="U9" s="69">
        <v>0.95</v>
      </c>
      <c r="V9" s="69">
        <v>0.95</v>
      </c>
      <c r="W9" s="69">
        <v>0.95</v>
      </c>
      <c r="X9" s="69">
        <v>0.95</v>
      </c>
      <c r="Y9" s="69">
        <v>0.95</v>
      </c>
      <c r="Z9" s="69">
        <v>0.95</v>
      </c>
      <c r="AA9" s="69">
        <v>0.95</v>
      </c>
      <c r="AB9" s="69">
        <v>0.95</v>
      </c>
      <c r="AC9" s="69">
        <v>0.95</v>
      </c>
      <c r="AD9" s="69">
        <v>0.95</v>
      </c>
      <c r="AE9" s="39">
        <v>0.94076923076923</v>
      </c>
    </row>
    <row r="10" customHeight="1" spans="1:31">
      <c r="A10" s="77">
        <v>45035.438275463</v>
      </c>
      <c r="B10" s="38" t="s">
        <v>30</v>
      </c>
      <c r="C10" s="38" t="s">
        <v>31</v>
      </c>
      <c r="D10" s="41">
        <v>45016</v>
      </c>
      <c r="E10" s="38">
        <v>0.95</v>
      </c>
      <c r="F10" s="69">
        <v>0.95</v>
      </c>
      <c r="G10" s="69">
        <v>0.95</v>
      </c>
      <c r="H10" s="69">
        <v>0.95</v>
      </c>
      <c r="I10" s="69">
        <v>0.95</v>
      </c>
      <c r="J10" s="69">
        <v>0.95</v>
      </c>
      <c r="K10" s="69">
        <v>0.95</v>
      </c>
      <c r="L10" s="69">
        <v>0.89</v>
      </c>
      <c r="M10" s="69">
        <v>0.95</v>
      </c>
      <c r="N10" s="69">
        <v>0.95</v>
      </c>
      <c r="O10" s="69">
        <v>0.89</v>
      </c>
      <c r="P10" s="69">
        <v>0.95</v>
      </c>
      <c r="Q10" s="69">
        <v>0.95</v>
      </c>
      <c r="R10" s="69">
        <v>0.95</v>
      </c>
      <c r="S10" s="69">
        <v>0.95</v>
      </c>
      <c r="T10" s="69">
        <v>0.89</v>
      </c>
      <c r="U10" s="69">
        <v>0.89</v>
      </c>
      <c r="V10" s="69">
        <v>0.95</v>
      </c>
      <c r="W10" s="69">
        <v>0.95</v>
      </c>
      <c r="X10" s="69">
        <v>0.95</v>
      </c>
      <c r="Y10" s="69">
        <v>0.95</v>
      </c>
      <c r="Z10" s="69">
        <v>0.95</v>
      </c>
      <c r="AA10" s="69">
        <v>0.95</v>
      </c>
      <c r="AB10" s="69">
        <v>0.95</v>
      </c>
      <c r="AC10" s="69">
        <v>0.95</v>
      </c>
      <c r="AD10" s="69">
        <v>0.95</v>
      </c>
      <c r="AE10" s="39">
        <v>0.940769230769231</v>
      </c>
    </row>
    <row r="11" customHeight="1" spans="1:31">
      <c r="A11" s="77">
        <v>45035.439212963</v>
      </c>
      <c r="B11" s="38" t="s">
        <v>30</v>
      </c>
      <c r="C11" s="38" t="s">
        <v>31</v>
      </c>
      <c r="D11" s="41">
        <v>45035</v>
      </c>
      <c r="E11" s="38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0.89</v>
      </c>
      <c r="L11" s="69">
        <v>0.95</v>
      </c>
      <c r="M11" s="69">
        <v>0.95</v>
      </c>
      <c r="N11" s="69">
        <v>0.95</v>
      </c>
      <c r="O11" s="69">
        <v>0.89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0.89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39">
        <v>0.943076923076923</v>
      </c>
    </row>
    <row r="12" customHeight="1" spans="1:31">
      <c r="A12" s="77">
        <v>45035.4696990741</v>
      </c>
      <c r="B12" s="38" t="s">
        <v>30</v>
      </c>
      <c r="C12" s="38" t="s">
        <v>31</v>
      </c>
      <c r="D12" s="41">
        <v>44957</v>
      </c>
      <c r="E12" s="38">
        <v>0.95</v>
      </c>
      <c r="F12" s="69">
        <v>0.95</v>
      </c>
      <c r="G12" s="69">
        <v>0.95</v>
      </c>
      <c r="H12" s="69">
        <v>0.95</v>
      </c>
      <c r="I12" s="69">
        <v>0.89</v>
      </c>
      <c r="J12" s="69">
        <v>0.95</v>
      </c>
      <c r="K12" s="69">
        <v>0.89</v>
      </c>
      <c r="L12" s="69">
        <v>0.89</v>
      </c>
      <c r="M12" s="69">
        <v>0.95</v>
      </c>
      <c r="N12" s="69">
        <v>0.95</v>
      </c>
      <c r="O12" s="69">
        <v>0.89</v>
      </c>
      <c r="P12" s="69">
        <v>0.89</v>
      </c>
      <c r="Q12" s="69">
        <v>0.95</v>
      </c>
      <c r="R12" s="69">
        <v>0.95</v>
      </c>
      <c r="S12" s="69">
        <v>0.95</v>
      </c>
      <c r="T12" s="69">
        <v>0.89</v>
      </c>
      <c r="U12" s="69">
        <v>0.89</v>
      </c>
      <c r="V12" s="69">
        <v>0.95</v>
      </c>
      <c r="W12" s="69">
        <v>0.95</v>
      </c>
      <c r="X12" s="69">
        <v>0.89</v>
      </c>
      <c r="Y12" s="69">
        <v>0.95</v>
      </c>
      <c r="Z12" s="69">
        <v>0.95</v>
      </c>
      <c r="AA12" s="69">
        <v>0.89</v>
      </c>
      <c r="AB12" s="69">
        <v>0.95</v>
      </c>
      <c r="AC12" s="69">
        <v>0.95</v>
      </c>
      <c r="AD12" s="69">
        <v>0.95</v>
      </c>
      <c r="AE12" s="39">
        <v>0.929230769230769</v>
      </c>
    </row>
    <row r="13" customHeight="1" spans="1:31">
      <c r="A13" s="78">
        <v>45051.4415625</v>
      </c>
      <c r="B13" s="43" t="s">
        <v>30</v>
      </c>
      <c r="C13" s="43" t="s">
        <v>31</v>
      </c>
      <c r="D13" s="42">
        <v>45046</v>
      </c>
      <c r="E13" s="43">
        <v>0.89</v>
      </c>
      <c r="F13" s="74">
        <v>0.89</v>
      </c>
      <c r="G13" s="74">
        <v>0.89</v>
      </c>
      <c r="H13" s="74">
        <v>0.89</v>
      </c>
      <c r="I13" s="74">
        <v>0.89</v>
      </c>
      <c r="J13" s="74">
        <v>0.89</v>
      </c>
      <c r="K13" s="74">
        <v>0.89</v>
      </c>
      <c r="L13" s="74">
        <v>0.89</v>
      </c>
      <c r="M13" s="74">
        <v>0.89</v>
      </c>
      <c r="N13" s="74">
        <v>0.89</v>
      </c>
      <c r="O13" s="74">
        <v>0.89</v>
      </c>
      <c r="P13" s="74">
        <v>0.89</v>
      </c>
      <c r="Q13" s="74">
        <v>0.89</v>
      </c>
      <c r="R13" s="74">
        <v>0.89</v>
      </c>
      <c r="S13" s="74">
        <v>0.89</v>
      </c>
      <c r="T13" s="74">
        <v>0.89</v>
      </c>
      <c r="U13" s="74">
        <v>0.89</v>
      </c>
      <c r="V13" s="74">
        <v>0.89</v>
      </c>
      <c r="W13" s="74">
        <v>0.89</v>
      </c>
      <c r="X13" s="74">
        <v>0.89</v>
      </c>
      <c r="Y13" s="74">
        <v>0.89</v>
      </c>
      <c r="Z13" s="74">
        <v>0.89</v>
      </c>
      <c r="AA13" s="74">
        <v>0.89</v>
      </c>
      <c r="AB13" s="74">
        <v>0.89</v>
      </c>
      <c r="AC13" s="74">
        <v>0.89</v>
      </c>
      <c r="AD13" s="74">
        <v>0.89</v>
      </c>
      <c r="AE13" s="44">
        <v>0.89</v>
      </c>
    </row>
    <row r="14" customHeight="1" spans="1:11">
      <c r="A14" s="79"/>
      <c r="B14" s="80"/>
      <c r="C14" s="80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  <col min="10" max="10" width="12.8571428571429"/>
  </cols>
  <sheetData>
    <row r="1" customHeight="1" spans="1:11">
      <c r="A1" s="44" t="s">
        <v>134</v>
      </c>
      <c r="B1" s="44" t="s">
        <v>139</v>
      </c>
      <c r="G1" s="67"/>
      <c r="H1" s="67"/>
      <c r="I1" s="67"/>
      <c r="J1" s="67"/>
      <c r="K1" s="67"/>
    </row>
    <row r="2" customHeight="1" spans="7:11">
      <c r="G2" s="67"/>
      <c r="H2" s="67"/>
      <c r="I2" s="67"/>
      <c r="J2" s="67"/>
      <c r="K2" s="67"/>
    </row>
    <row r="3" customHeight="1" spans="1:11">
      <c r="A3" s="38" t="s">
        <v>140</v>
      </c>
      <c r="B3" s="68"/>
      <c r="C3" s="38" t="s">
        <v>133</v>
      </c>
      <c r="D3" s="38"/>
      <c r="E3" s="68"/>
      <c r="F3" s="68"/>
      <c r="G3" s="68"/>
      <c r="H3" s="68"/>
      <c r="I3" s="68"/>
      <c r="J3" s="75"/>
      <c r="K3" s="67"/>
    </row>
    <row r="4" customHeight="1" spans="1:11">
      <c r="A4" s="38" t="s">
        <v>130</v>
      </c>
      <c r="B4" s="38" t="s">
        <v>127</v>
      </c>
      <c r="C4" s="38" t="s">
        <v>142</v>
      </c>
      <c r="D4" s="69" t="s">
        <v>63</v>
      </c>
      <c r="E4" s="69" t="s">
        <v>69</v>
      </c>
      <c r="F4" s="69" t="s">
        <v>75</v>
      </c>
      <c r="G4" s="69" t="s">
        <v>85</v>
      </c>
      <c r="H4" s="69" t="s">
        <v>88</v>
      </c>
      <c r="I4" s="69" t="s">
        <v>90</v>
      </c>
      <c r="J4" s="39" t="s">
        <v>141</v>
      </c>
      <c r="K4" s="67"/>
    </row>
    <row r="5" customHeight="1" spans="1:11">
      <c r="A5" s="38" t="s">
        <v>143</v>
      </c>
      <c r="B5" s="38" t="s">
        <v>8</v>
      </c>
      <c r="C5" s="38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69">
        <v>0.92</v>
      </c>
      <c r="I5" s="69">
        <v>0.89</v>
      </c>
      <c r="J5" s="39">
        <v>0.935</v>
      </c>
      <c r="K5" s="67"/>
    </row>
    <row r="6" customHeight="1" spans="1:11">
      <c r="A6" s="70"/>
      <c r="B6" s="71" t="s">
        <v>9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0.89</v>
      </c>
      <c r="J6" s="76">
        <v>0.9425</v>
      </c>
      <c r="K6" s="67"/>
    </row>
    <row r="7" customHeight="1" spans="1:11">
      <c r="A7" s="70"/>
      <c r="B7" s="71" t="s">
        <v>6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0.89</v>
      </c>
      <c r="J7" s="76">
        <v>0.9425</v>
      </c>
      <c r="K7" s="67"/>
    </row>
    <row r="8" customHeight="1" spans="1:11">
      <c r="A8" s="70"/>
      <c r="B8" s="71" t="s">
        <v>10</v>
      </c>
      <c r="C8" s="72" t="e">
        <v>#DIV/0!</v>
      </c>
      <c r="D8">
        <v>0.92</v>
      </c>
      <c r="E8">
        <v>0.95</v>
      </c>
      <c r="F8">
        <v>0.89</v>
      </c>
      <c r="G8">
        <v>0.95</v>
      </c>
      <c r="H8">
        <v>0.95</v>
      </c>
      <c r="I8">
        <v>0.89</v>
      </c>
      <c r="J8" s="76">
        <v>0.9275</v>
      </c>
      <c r="K8" s="67"/>
    </row>
    <row r="9" customHeight="1" spans="1:11">
      <c r="A9" s="70"/>
      <c r="B9" s="71" t="s">
        <v>11</v>
      </c>
      <c r="C9" s="72" t="e">
        <v>#DIV/0!</v>
      </c>
      <c r="D9">
        <v>0.92</v>
      </c>
      <c r="E9">
        <v>0.95</v>
      </c>
      <c r="F9">
        <v>0.89</v>
      </c>
      <c r="G9">
        <v>0.95</v>
      </c>
      <c r="H9">
        <v>0.95</v>
      </c>
      <c r="I9">
        <v>0.89</v>
      </c>
      <c r="J9" s="76">
        <v>0.9275</v>
      </c>
      <c r="K9" s="67"/>
    </row>
    <row r="10" customHeight="1" spans="1:11">
      <c r="A10" s="70"/>
      <c r="B10" s="71" t="s">
        <v>7</v>
      </c>
      <c r="C10" s="72" t="e">
        <v>#DIV/0!</v>
      </c>
      <c r="D10">
        <v>0.92</v>
      </c>
      <c r="E10">
        <v>0.95</v>
      </c>
      <c r="F10">
        <v>0.95</v>
      </c>
      <c r="G10">
        <v>0.95</v>
      </c>
      <c r="H10">
        <v>0.95</v>
      </c>
      <c r="I10">
        <v>0.89</v>
      </c>
      <c r="J10" s="76">
        <v>0.935</v>
      </c>
      <c r="K10" s="67"/>
    </row>
    <row r="11" customHeight="1" spans="1:11">
      <c r="A11" s="70"/>
      <c r="B11" s="71" t="s">
        <v>14</v>
      </c>
      <c r="C11" s="72" t="e">
        <v>#DIV/0!</v>
      </c>
      <c r="D11">
        <v>0.92</v>
      </c>
      <c r="E11">
        <v>0.95</v>
      </c>
      <c r="F11">
        <v>0.89</v>
      </c>
      <c r="G11">
        <v>0.95</v>
      </c>
      <c r="H11">
        <v>0.89</v>
      </c>
      <c r="I11">
        <v>0.89</v>
      </c>
      <c r="J11" s="76">
        <v>0.9125</v>
      </c>
      <c r="K11" s="67"/>
    </row>
    <row r="12" customHeight="1" spans="1:11">
      <c r="A12" s="70"/>
      <c r="B12" s="71" t="s">
        <v>17</v>
      </c>
      <c r="C12" s="72" t="e">
        <v>#DIV/0!</v>
      </c>
      <c r="D12">
        <v>0.92</v>
      </c>
      <c r="E12">
        <v>0.95</v>
      </c>
      <c r="F12">
        <v>0.95</v>
      </c>
      <c r="G12">
        <v>0.89</v>
      </c>
      <c r="H12">
        <v>0.95</v>
      </c>
      <c r="I12">
        <v>0.89</v>
      </c>
      <c r="J12" s="76">
        <v>0.9275</v>
      </c>
      <c r="K12" s="67"/>
    </row>
    <row r="13" customHeight="1" spans="1:11">
      <c r="A13" s="70"/>
      <c r="B13" s="71" t="s">
        <v>12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0.89</v>
      </c>
      <c r="J13" s="76">
        <v>0.9425</v>
      </c>
      <c r="K13" s="67"/>
    </row>
    <row r="14" customHeight="1" spans="1:11">
      <c r="A14" s="70"/>
      <c r="B14" s="71" t="s">
        <v>13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0.89</v>
      </c>
      <c r="J14" s="76">
        <v>0.9425</v>
      </c>
      <c r="K14" s="67"/>
    </row>
    <row r="15" customHeight="1" spans="1:11">
      <c r="A15" s="70"/>
      <c r="B15" s="71" t="s">
        <v>16</v>
      </c>
      <c r="C15" s="72" t="e">
        <v>#DIV/0!</v>
      </c>
      <c r="D15">
        <v>0.92</v>
      </c>
      <c r="E15">
        <v>0.95</v>
      </c>
      <c r="F15">
        <v>0.95</v>
      </c>
      <c r="G15">
        <v>0.89</v>
      </c>
      <c r="H15">
        <v>0.89</v>
      </c>
      <c r="I15">
        <v>0.89</v>
      </c>
      <c r="J15" s="76">
        <v>0.9125</v>
      </c>
      <c r="K15" s="67"/>
    </row>
    <row r="16" customHeight="1" spans="1:11">
      <c r="A16" s="70"/>
      <c r="B16" s="71" t="s">
        <v>15</v>
      </c>
      <c r="C16" s="72" t="e">
        <v>#DIV/0!</v>
      </c>
      <c r="D16">
        <v>0.92</v>
      </c>
      <c r="E16">
        <v>0.95</v>
      </c>
      <c r="F16">
        <v>0.89</v>
      </c>
      <c r="G16">
        <v>0.95</v>
      </c>
      <c r="H16">
        <v>0.92</v>
      </c>
      <c r="I16">
        <v>0.89</v>
      </c>
      <c r="J16" s="76">
        <v>0.92</v>
      </c>
      <c r="K16" s="67"/>
    </row>
    <row r="17" customHeight="1" spans="1:11">
      <c r="A17" s="70"/>
      <c r="B17" s="71" t="s">
        <v>20</v>
      </c>
      <c r="C17" s="72" t="e">
        <v>#DIV/0!</v>
      </c>
      <c r="D17">
        <v>0.92</v>
      </c>
      <c r="E17">
        <v>0.95</v>
      </c>
      <c r="F17">
        <v>0.95</v>
      </c>
      <c r="G17">
        <v>0.95</v>
      </c>
      <c r="H17">
        <v>0.92</v>
      </c>
      <c r="I17">
        <v>0.89</v>
      </c>
      <c r="J17" s="76">
        <v>0.9275</v>
      </c>
      <c r="K17" s="67"/>
    </row>
    <row r="18" customHeight="1" spans="1:11">
      <c r="A18" s="70"/>
      <c r="B18" s="71" t="s">
        <v>21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0.89</v>
      </c>
      <c r="J18" s="76">
        <v>0.9425</v>
      </c>
      <c r="K18" s="67"/>
    </row>
    <row r="19" customHeight="1" spans="1:11">
      <c r="A19" s="70"/>
      <c r="B19" s="71" t="s">
        <v>18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0.89</v>
      </c>
      <c r="J19" s="76">
        <v>0.9425</v>
      </c>
      <c r="K19" s="67"/>
    </row>
    <row r="20" customHeight="1" spans="1:11">
      <c r="A20" s="70"/>
      <c r="B20" s="71" t="s">
        <v>22</v>
      </c>
      <c r="C20" s="72" t="e">
        <v>#DIV/0!</v>
      </c>
      <c r="D20">
        <v>0.92</v>
      </c>
      <c r="E20">
        <v>0.95</v>
      </c>
      <c r="F20">
        <v>0.95</v>
      </c>
      <c r="G20">
        <v>0.89</v>
      </c>
      <c r="H20">
        <v>0.95</v>
      </c>
      <c r="I20">
        <v>0.89</v>
      </c>
      <c r="J20" s="76">
        <v>0.9275</v>
      </c>
      <c r="K20" s="67"/>
    </row>
    <row r="21" customHeight="1" spans="1:11">
      <c r="A21" s="70"/>
      <c r="B21" s="71" t="s">
        <v>23</v>
      </c>
      <c r="C21" s="72" t="e">
        <v>#DIV/0!</v>
      </c>
      <c r="D21">
        <v>0.92</v>
      </c>
      <c r="E21">
        <v>0.95</v>
      </c>
      <c r="F21">
        <v>0.95</v>
      </c>
      <c r="G21">
        <v>0.89</v>
      </c>
      <c r="H21">
        <v>0.92</v>
      </c>
      <c r="I21">
        <v>0.89</v>
      </c>
      <c r="J21" s="76">
        <v>0.92</v>
      </c>
      <c r="K21" s="67"/>
    </row>
    <row r="22" customHeight="1" spans="1:11">
      <c r="A22" s="70"/>
      <c r="B22" s="71" t="s">
        <v>19</v>
      </c>
      <c r="C22" s="72" t="e">
        <v>#DIV/0!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0.89</v>
      </c>
      <c r="J22" s="76">
        <v>0.9425</v>
      </c>
      <c r="K22" s="67"/>
    </row>
    <row r="23" customHeight="1" spans="1:11">
      <c r="A23" s="70"/>
      <c r="B23" s="71" t="s">
        <v>26</v>
      </c>
      <c r="C23" s="72" t="e">
        <v>#DIV/0!</v>
      </c>
      <c r="D23">
        <v>0.92</v>
      </c>
      <c r="E23">
        <v>0.95</v>
      </c>
      <c r="F23">
        <v>0.95</v>
      </c>
      <c r="G23">
        <v>0.95</v>
      </c>
      <c r="H23">
        <v>0.92</v>
      </c>
      <c r="I23">
        <v>0.89</v>
      </c>
      <c r="J23" s="76">
        <v>0.9275</v>
      </c>
      <c r="K23" s="67"/>
    </row>
    <row r="24" customHeight="1" spans="1:11">
      <c r="A24" s="70"/>
      <c r="B24" s="71" t="s">
        <v>29</v>
      </c>
      <c r="C24" s="72" t="e">
        <v>#DIV/0!</v>
      </c>
      <c r="D24">
        <v>0.92</v>
      </c>
      <c r="E24">
        <v>0.95</v>
      </c>
      <c r="F24">
        <v>0.95</v>
      </c>
      <c r="G24">
        <v>0.95</v>
      </c>
      <c r="H24">
        <v>0.92</v>
      </c>
      <c r="I24">
        <v>0.89</v>
      </c>
      <c r="J24" s="76">
        <v>0.9275</v>
      </c>
      <c r="K24" s="67"/>
    </row>
    <row r="25" customHeight="1" spans="1:11">
      <c r="A25" s="70"/>
      <c r="B25" s="71" t="s">
        <v>24</v>
      </c>
      <c r="C25" s="72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0.89</v>
      </c>
      <c r="J25" s="76">
        <v>0.9425</v>
      </c>
      <c r="K25" s="67"/>
    </row>
    <row r="26" customHeight="1" spans="1:11">
      <c r="A26" s="70"/>
      <c r="B26" s="71" t="s">
        <v>25</v>
      </c>
      <c r="C26" s="72" t="e">
        <v>#DIV/0!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0.89</v>
      </c>
      <c r="J26" s="76">
        <v>0.9425</v>
      </c>
      <c r="K26" s="67"/>
    </row>
    <row r="27" customHeight="1" spans="1:11">
      <c r="A27" s="70"/>
      <c r="B27" s="71" t="s">
        <v>28</v>
      </c>
      <c r="C27" s="72" t="e">
        <v>#DIV/0!</v>
      </c>
      <c r="D27">
        <v>0.92</v>
      </c>
      <c r="E27">
        <v>0.95</v>
      </c>
      <c r="F27">
        <v>0.95</v>
      </c>
      <c r="G27">
        <v>0.95</v>
      </c>
      <c r="H27">
        <v>0.92</v>
      </c>
      <c r="I27">
        <v>0.89</v>
      </c>
      <c r="J27" s="76">
        <v>0.9275</v>
      </c>
      <c r="K27" s="67"/>
    </row>
    <row r="28" customHeight="1" spans="1:11">
      <c r="A28" s="70"/>
      <c r="B28" s="71" t="s">
        <v>27</v>
      </c>
      <c r="C28" s="72" t="e">
        <v>#DIV/0!</v>
      </c>
      <c r="D28">
        <v>0.92</v>
      </c>
      <c r="E28">
        <v>0.95</v>
      </c>
      <c r="F28">
        <v>0.95</v>
      </c>
      <c r="G28">
        <v>0.95</v>
      </c>
      <c r="H28">
        <v>0.92</v>
      </c>
      <c r="I28">
        <v>0.89</v>
      </c>
      <c r="J28" s="76">
        <v>0.9275</v>
      </c>
      <c r="K28" s="67"/>
    </row>
    <row r="29" customHeight="1" spans="1:11">
      <c r="A29" s="38" t="s">
        <v>144</v>
      </c>
      <c r="B29" s="68"/>
      <c r="C29" s="38" t="e">
        <v>#DIV/0!</v>
      </c>
      <c r="D29" s="69">
        <v>0.9325</v>
      </c>
      <c r="E29" s="69">
        <v>0.95</v>
      </c>
      <c r="F29" s="69">
        <v>0.94</v>
      </c>
      <c r="G29" s="69">
        <v>0.94</v>
      </c>
      <c r="H29" s="69">
        <v>0.935</v>
      </c>
      <c r="I29" s="69">
        <v>0.89</v>
      </c>
      <c r="J29" s="39">
        <v>0.931875</v>
      </c>
      <c r="K29" s="67"/>
    </row>
    <row r="30" customHeight="1" spans="1:11">
      <c r="A30" s="38" t="s">
        <v>145</v>
      </c>
      <c r="B30" s="38" t="s">
        <v>5</v>
      </c>
      <c r="C30" s="38" t="e">
        <v>#DIV/0!</v>
      </c>
      <c r="D30" s="69">
        <v>0.95</v>
      </c>
      <c r="E30" s="69">
        <v>0.95</v>
      </c>
      <c r="F30" s="69">
        <v>0.95</v>
      </c>
      <c r="G30" s="69">
        <v>0.95</v>
      </c>
      <c r="H30" s="69">
        <v>0.95</v>
      </c>
      <c r="I30" s="69">
        <v>0.89</v>
      </c>
      <c r="J30" s="39">
        <v>0.9425</v>
      </c>
      <c r="K30" s="67"/>
    </row>
    <row r="31" customHeight="1" spans="1:11">
      <c r="A31" s="70"/>
      <c r="B31" s="71" t="s">
        <v>4</v>
      </c>
      <c r="C31" s="72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0.89</v>
      </c>
      <c r="J31" s="76">
        <v>0.9425</v>
      </c>
      <c r="K31" s="67"/>
    </row>
    <row r="32" customHeight="1" spans="1:11">
      <c r="A32" s="38" t="s">
        <v>146</v>
      </c>
      <c r="B32" s="68"/>
      <c r="C32" s="38" t="e">
        <v>#DIV/0!</v>
      </c>
      <c r="D32" s="69">
        <v>0.95</v>
      </c>
      <c r="E32" s="69">
        <v>0.95</v>
      </c>
      <c r="F32" s="69">
        <v>0.95</v>
      </c>
      <c r="G32" s="69">
        <v>0.95</v>
      </c>
      <c r="H32" s="69">
        <v>0.95</v>
      </c>
      <c r="I32" s="69">
        <v>0.89</v>
      </c>
      <c r="J32" s="39">
        <v>0.9425</v>
      </c>
      <c r="K32" s="67"/>
    </row>
    <row r="33" customHeight="1" spans="1:11">
      <c r="A33" s="43" t="s">
        <v>141</v>
      </c>
      <c r="B33" s="73"/>
      <c r="C33" s="43" t="e">
        <v>#DIV/0!</v>
      </c>
      <c r="D33" s="74">
        <v>0.933846153846154</v>
      </c>
      <c r="E33" s="74">
        <v>0.95</v>
      </c>
      <c r="F33" s="74">
        <v>0.94076923076923</v>
      </c>
      <c r="G33" s="74">
        <v>0.940769230769231</v>
      </c>
      <c r="H33" s="74">
        <v>0.936153846153846</v>
      </c>
      <c r="I33" s="74">
        <v>0.89</v>
      </c>
      <c r="J33" s="44">
        <v>0.932692307692308</v>
      </c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149</v>
      </c>
      <c r="E3" s="46"/>
      <c r="F3" s="47">
        <v>2023</v>
      </c>
      <c r="G3" s="48"/>
      <c r="H3" s="46" t="s">
        <v>39</v>
      </c>
      <c r="I3" s="46"/>
      <c r="J3" s="47" t="s">
        <v>59</v>
      </c>
      <c r="K3" s="57"/>
      <c r="L3" s="57"/>
      <c r="N3" s="61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126</v>
      </c>
      <c r="AL3" s="38" t="s">
        <v>132</v>
      </c>
      <c r="AM3" s="39" t="s">
        <v>134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150</v>
      </c>
      <c r="E4" s="46"/>
      <c r="F4" s="49">
        <f t="array" ref="F4">DATE(F3,INDEX(MASTER!G:G,MATCH(J3,MASTER!F:F,0)),1)</f>
        <v>45017</v>
      </c>
      <c r="G4" s="50"/>
      <c r="H4" s="46" t="s">
        <v>151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153</v>
      </c>
      <c r="E5" s="46"/>
      <c r="F5" s="49">
        <f>EOMONTH(F4,0)</f>
        <v>45046</v>
      </c>
      <c r="G5" s="50"/>
      <c r="H5" s="46" t="s">
        <v>154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155</v>
      </c>
      <c r="E6" s="46"/>
      <c r="F6" s="51">
        <f>NETWORKDAYS(F4,F5)</f>
        <v>20</v>
      </c>
      <c r="G6" s="48"/>
      <c r="H6" s="46" t="s">
        <v>156</v>
      </c>
      <c r="I6" s="46"/>
      <c r="J6" s="51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44972</v>
      </c>
      <c r="AK6" s="38">
        <v>3</v>
      </c>
      <c r="AL6" s="38">
        <v>7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2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44985</v>
      </c>
      <c r="AK7" s="38">
        <v>2</v>
      </c>
      <c r="AL7" s="38">
        <v>9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45016</v>
      </c>
      <c r="AK8" s="38">
        <v>5</v>
      </c>
      <c r="AL8" s="38">
        <v>13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145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45033</v>
      </c>
      <c r="AK9" s="38">
        <v>1</v>
      </c>
      <c r="AL9" s="38">
        <v>16</v>
      </c>
      <c r="AM9" s="39" t="s">
        <v>58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58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58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3"/>
      <c r="AK12" s="63"/>
      <c r="AL12" s="63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1"/>
      <c r="B13" s="12" t="str">
        <f ca="1">IFERROR(AVERAGEIFS(DATA!$K:$K,DATA!$M:$M,B11,DATA!$N:$N,$L$1,DATA!$J:$J,$B9,DATA!$E:$E,"&lt;=7")," ")</f>
        <v> </v>
      </c>
      <c r="C13" s="31"/>
      <c r="D13" s="12" t="str">
        <f ca="1">IFERROR(AVERAGEIFS(DATA!$K:$K,DATA!$M:$M,D11,DATA!$N:$N,$L$1,DATA!$J:$J,$B9,DATA!$E:$E,"&lt;=7")," ")</f>
        <v> </v>
      </c>
      <c r="E13" s="31"/>
      <c r="F13" s="12" t="str">
        <f ca="1">IFERROR(AVERAGEIFS(DATA!$K:$K,DATA!$M:$M,F11,DATA!$N:$N,$L$1,DATA!$J:$J,$B9,DATA!$E:$E,"&lt;=7")," ")</f>
        <v> </v>
      </c>
      <c r="G13" s="31"/>
      <c r="H13" s="12" t="str">
        <f ca="1">IFERROR(AVERAGEIFS(DATA!$K:$K,DATA!$M:$M,H11,DATA!$N:$N,$L$1,DATA!$J:$J,$B9,DATA!$E:$E,"&lt;=7")," ")</f>
        <v> </v>
      </c>
      <c r="I13" s="31"/>
      <c r="J13" s="12" t="str">
        <f ca="1">IFERROR(AVERAGEIFS(DATA!$K:$K,DATA!$M:$M,J11,DATA!$N:$N,$L$1,DATA!$J:$J,$B9,DATA!$E:$E,"&lt;=7")," ")</f>
        <v> </v>
      </c>
      <c r="K13" s="31"/>
      <c r="L13" s="12" t="str">
        <f ca="1">IFERROR(AVERAGEIFS(DATA!$K:$K,DATA!$M:$M,L11,DATA!$N:$N,$L$1,DATA!$J:$J,$B9,DATA!$E:$E,"&lt;=7")," ")</f>
        <v> </v>
      </c>
      <c r="M13" s="31"/>
      <c r="N13" s="12">
        <f ca="1">IFERROR(AVERAGEIFS(DATA!$K:$K,DATA!$N:$N,$L$1,DATA!$J:$J,$B9,DATA!$E:$E,"&lt;=7")," ")</f>
        <v>0.93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143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53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53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1"/>
      <c r="B20" s="12" t="str">
        <f ca="1">IFERROR(AVERAGEIFS(DATA!$K:$K,DATA!$M:$M,B18,DATA!$N:$N,$L$1,DATA!$J:$J,$B16,DATA!$E:$E,"&lt;=7")," ")</f>
        <v> </v>
      </c>
      <c r="C20" s="31"/>
      <c r="D20" s="12" t="str">
        <f ca="1">IFERROR(AVERAGEIFS(DATA!$K:$K,DATA!$M:$M,D18,DATA!$N:$N,$L$1,DATA!$J:$J,$B16,DATA!$E:$E,"&lt;=7")," ")</f>
        <v> </v>
      </c>
      <c r="E20" s="31"/>
      <c r="F20" s="12" t="str">
        <f ca="1">IFERROR(AVERAGEIFS(DATA!$K:$K,DATA!$M:$M,F18,DATA!$N:$N,$L$1,DATA!$J:$J,$B16,DATA!$E:$E,"&lt;=7")," ")</f>
        <v> </v>
      </c>
      <c r="G20" s="31"/>
      <c r="H20" s="12" t="str">
        <f ca="1">IFERROR(AVERAGEIFS(DATA!$K:$K,DATA!$M:$M,H18,DATA!$N:$N,$L$1,DATA!$J:$J,$B16,DATA!$E:$E,"&lt;=7")," ")</f>
        <v> </v>
      </c>
      <c r="I20" s="31"/>
      <c r="J20" s="12" t="str">
        <f ca="1">IFERROR(AVERAGEIFS(DATA!$K:$K,DATA!$M:$M,J18,DATA!$N:$N,$L$1,DATA!$J:$J,$B16,DATA!$E:$E,"&lt;=7")," ")</f>
        <v> </v>
      </c>
      <c r="K20" s="31"/>
      <c r="L20" s="12" t="str">
        <f ca="1">IFERROR(AVERAGEIFS(DATA!$K:$K,DATA!$M:$M,L18,DATA!$N:$N,$L$1,DATA!$J:$J,$B16,DATA!$E:$E,"&lt;=7")," ")</f>
        <v> </v>
      </c>
      <c r="M20" s="31"/>
      <c r="N20" s="12">
        <f ca="1">IFERROR(AVERAGEIFS(DATA!$K:$K,DATA!$N:$N,$L$1,DATA!$J:$J,$B16,DATA!$E:$E,"&lt;=7")," ")</f>
        <v>0.92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158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53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53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1"/>
      <c r="B27" s="12" t="str">
        <f ca="1">IFERROR(AVERAGEIFS(DATA!$K:$K,DATA!$M:$M,B25,DATA!$N:$N,$L$1,DATA!$J:$J,$B23,DATA!$E:$E,"&lt;=7")," ")</f>
        <v> </v>
      </c>
      <c r="C27" s="31"/>
      <c r="D27" s="12" t="str">
        <f ca="1">IFERROR(AVERAGEIFS(DATA!$K:$K,DATA!$M:$M,D25,DATA!$N:$N,$L$1,DATA!$J:$J,$B23,DATA!$E:$E,"&lt;=7")," ")</f>
        <v> </v>
      </c>
      <c r="E27" s="31"/>
      <c r="F27" s="12" t="str">
        <f ca="1">IFERROR(AVERAGEIFS(DATA!$K:$K,DATA!$M:$M,F25,DATA!$N:$N,$L$1,DATA!$J:$J,$B23,DATA!$E:$E,"&lt;=7")," ")</f>
        <v> </v>
      </c>
      <c r="G27" s="31"/>
      <c r="H27" s="12" t="str">
        <f ca="1">IFERROR(AVERAGEIFS(DATA!$K:$K,DATA!$M:$M,H25,DATA!$N:$N,$L$1,DATA!$J:$J,$B23,DATA!$E:$E,"&lt;=7")," ")</f>
        <v> </v>
      </c>
      <c r="I27" s="31"/>
      <c r="J27" s="12" t="str">
        <f ca="1">IFERROR(AVERAGEIFS(DATA!$K:$K,DATA!$M:$M,J25,DATA!$N:$N,$L$1,DATA!$J:$J,$B23,DATA!$E:$E,"&lt;=7")," ")</f>
        <v> </v>
      </c>
      <c r="K27" s="31"/>
      <c r="L27" s="12" t="str">
        <f ca="1">IFERROR(AVERAGEIFS(DATA!$K:$K,DATA!$M:$M,L25,DATA!$N:$N,$L$1,DATA!$J:$J,$B23,DATA!$E:$E,"&lt;=7")," ")</f>
        <v> </v>
      </c>
      <c r="M27" s="31"/>
      <c r="N27" s="12" t="str">
        <f ca="1">IFERROR(AVERAGEIFS(DATA!$K:$K,DATA!$N:$N,$L$1,DATA!$J:$J,$B23,DATA!$E:$E,"&lt;=7"),"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149</v>
      </c>
      <c r="E3" s="46"/>
      <c r="F3" s="47">
        <f>DASHBOARD!F3</f>
        <v>2023</v>
      </c>
      <c r="G3" s="48"/>
      <c r="H3" s="46" t="s">
        <v>39</v>
      </c>
      <c r="I3" s="46"/>
      <c r="J3" s="47" t="s">
        <v>59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126</v>
      </c>
      <c r="AL3" s="38" t="s">
        <v>132</v>
      </c>
      <c r="AM3" s="39" t="s">
        <v>134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150</v>
      </c>
      <c r="E4" s="46"/>
      <c r="F4" s="49">
        <f t="array" ref="F4">DATE(F3,INDEX(MASTER!G:G,MATCH(J3,MASTER!F:F,0)),1)</f>
        <v>45017</v>
      </c>
      <c r="G4" s="50"/>
      <c r="H4" s="46" t="s">
        <v>151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153</v>
      </c>
      <c r="E5" s="46"/>
      <c r="F5" s="49">
        <f>EOMONTH(F4,0)</f>
        <v>45046</v>
      </c>
      <c r="G5" s="50"/>
      <c r="H5" s="46" t="s">
        <v>154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155</v>
      </c>
      <c r="E6" s="46"/>
      <c r="F6" s="51">
        <f>NETWORKDAYS(F4,F5)</f>
        <v>20</v>
      </c>
      <c r="G6" s="48"/>
      <c r="H6" s="46" t="s">
        <v>156</v>
      </c>
      <c r="I6" s="46"/>
      <c r="J6" s="51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44972</v>
      </c>
      <c r="AK6" s="38">
        <v>3</v>
      </c>
      <c r="AL6" s="38">
        <v>7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IFERROR(AVERAGEIFS(DATA!$K:$K,DATA!$N:$N,$L$1,DATA!$E:$E,"&lt;=7")," ")</f>
        <v>0.920769230769231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44985</v>
      </c>
      <c r="AK7" s="38">
        <v>2</v>
      </c>
      <c r="AL7" s="38">
        <v>9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45016</v>
      </c>
      <c r="AK8" s="38">
        <v>5</v>
      </c>
      <c r="AL8" s="38">
        <v>13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45033</v>
      </c>
      <c r="AK9" s="38">
        <v>1</v>
      </c>
      <c r="AL9" s="38">
        <v>16</v>
      </c>
      <c r="AM9" s="39" t="s">
        <v>58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145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21" t="s">
        <v>5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 t="s">
        <v>4</v>
      </c>
      <c r="C12" s="53"/>
      <c r="D12" s="18" t="str">
        <f ca="1">IFERROR(IF(AVERAGEIFS(DATA!$K:$K,DATA!$F:$F,$B12,DATA!$M:$M,D$9,DATA!$N:$N,$L$1,DATA!$E:$E,"&lt;=7")&gt;MASTER!$B$3/100,"SB",IF(AVERAGEIFS(DATA!$K:$K,DATA!$F:$F,$B12,DATA!$M:$M,D$9,DATA!$N:$N,$L$1,DATA!$E:$E,"&lt;=7")&gt;MASTER!$B$4/100,"B",IF(AVERAGEIFS(DATA!$K:$K,DATA!$F:$F,$B12,DATA!$M:$M,D$9,DATA!$N:$N,$L$1,DATA!$E:$E,"&lt;=7")&gt;MASTER!$B$5/100,"C","K")))," ")</f>
        <v> </v>
      </c>
      <c r="E12" s="18"/>
      <c r="F12" s="18" t="str">
        <f ca="1">IFERROR(IF(AVERAGEIFS(DATA!$K:$K,DATA!$F:$F,$B12,DATA!$M:$M,F$9,DATA!$N:$N,$L$1,DATA!$E:$E,"&lt;=7")&gt;MASTER!$B$3/100,"SB",IF(AVERAGEIFS(DATA!$K:$K,DATA!$F:$F,$B12,DATA!$M:$M,F$9,DATA!$N:$N,$L$1,DATA!$E:$E,"&lt;=7")&gt;MASTER!$B$4/100,"B",IF(AVERAGEIFS(DATA!$K:$K,DATA!$F:$F,$B12,DATA!$M:$M,F$9,DATA!$N:$N,$L$1,DATA!$E:$E,"&lt;=7")&gt;MASTER!$B$5/100,"C","K")))," ")</f>
        <v> </v>
      </c>
      <c r="G12" s="18"/>
      <c r="H12" s="18" t="str">
        <f ca="1">IFERROR(IF(AVERAGEIFS(DATA!$K:$K,DATA!$F:$F,$B12,DATA!$M:$M,H$9,DATA!$N:$N,$L$1,DATA!$E:$E,"&lt;=7")&gt;MASTER!$B$3/100,"SB",IF(AVERAGEIFS(DATA!$K:$K,DATA!$F:$F,$B12,DATA!$M:$M,H$9,DATA!$N:$N,$L$1,DATA!$E:$E,"&lt;=7")&gt;MASTER!$B$4/100,"B",IF(AVERAGEIFS(DATA!$K:$K,DATA!$F:$F,$B12,DATA!$M:$M,H$9,DATA!$N:$N,$L$1,DATA!$E:$E,"&lt;=7")&gt;MASTER!$B$5/100,"C","K")))," ")</f>
        <v> </v>
      </c>
      <c r="I12" s="18"/>
      <c r="J12" s="18" t="str">
        <f ca="1">IFERROR(IF(AVERAGEIFS(DATA!$K:$K,DATA!$F:$F,$B12,DATA!$M:$M,J$9,DATA!$N:$N,$L$1,DATA!$E:$E,"&lt;=7")&gt;MASTER!$B$3/100,"SB",IF(AVERAGEIFS(DATA!$K:$K,DATA!$F:$F,$B12,DATA!$M:$M,J$9,DATA!$N:$N,$L$1,DATA!$E:$E,"&lt;=7")&gt;MASTER!$B$4/100,"B",IF(AVERAGEIFS(DATA!$K:$K,DATA!$F:$F,$B12,DATA!$M:$M,J$9,DATA!$N:$N,$L$1,DATA!$E:$E,"&lt;=7")&gt;MASTER!$B$5/100,"C","K")))," ")</f>
        <v> </v>
      </c>
      <c r="K12" s="18"/>
      <c r="L12" s="18" t="str">
        <f ca="1">IFERROR(IF(AVERAGEIFS(DATA!$K:$K,DATA!$F:$F,$B12,DATA!$M:$M,L$9,DATA!$N:$N,$L$1,DATA!$E:$E,"&lt;=7")&gt;MASTER!$B$3/100,"SB",IF(AVERAGEIFS(DATA!$K:$K,DATA!$F:$F,$B12,DATA!$M:$M,L$9,DATA!$N:$N,$L$1,DATA!$E:$E,"&lt;=7")&gt;MASTER!$B$4/100,"B",IF(AVERAGEIFS(DATA!$K:$K,DATA!$F:$F,$B12,DATA!$M:$M,L$9,DATA!$N:$N,$L$1,DATA!$E:$E,"&lt;=7")&gt;MASTER!$B$5/100,"C","K")))," ")</f>
        <v> </v>
      </c>
      <c r="M12" s="58"/>
      <c r="N12" s="18" t="str">
        <f ca="1">IFERROR(IF(AVERAGEIFS(DATA!$K:$K,DATA!$F:$F,$B12,DATA!$M:$M,N$9,DATA!$N:$N,$L$1,DATA!$E:$E,"&lt;=7")&gt;MASTER!$B$3/100,"SB",IF(AVERAGEIFS(DATA!$K:$K,DATA!$F:$F,$B12,DATA!$M:$M,N$9,DATA!$N:$N,$L$1,DATA!$E:$E,"&lt;=7")&gt;MASTER!$B$4/100,"B",IF(AVERAGEIFS(DATA!$K:$K,DATA!$F:$F,$B12,DATA!$M:$M,N$9,DATA!$N:$N,$L$1,DATA!$E:$E,"&lt;=7")&gt;MASTER!$B$5/100,"C","K"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/>
      <c r="C13" s="27"/>
      <c r="D13" s="29"/>
      <c r="E13" s="27"/>
      <c r="F13" s="28"/>
      <c r="G13" s="27"/>
      <c r="H13" s="28"/>
      <c r="I13" s="27"/>
      <c r="J13" s="28"/>
      <c r="K13" s="27"/>
      <c r="L13" s="28"/>
      <c r="M13" s="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30" t="s">
        <v>158</v>
      </c>
      <c r="C14" s="27"/>
      <c r="D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31"/>
      <c r="B15" s="21"/>
      <c r="C15" s="19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8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customHeight="1" spans="1:50">
      <c r="A16" s="1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0" t="s">
        <v>143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 t="s">
        <v>8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9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6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10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11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7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14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17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12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13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16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15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20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 t="s">
        <v>21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5" t="s">
        <v>18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5" t="s">
        <v>22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8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 t="s">
        <v>23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8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5" t="s">
        <v>19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8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5" t="s">
        <v>26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8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5" t="s">
        <v>29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8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5" t="s">
        <v>24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8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 t="s">
        <v>25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8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5" t="s">
        <v>28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8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 t="s">
        <v>27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8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1"/>
      <c r="C42" s="1"/>
      <c r="D42" s="31"/>
      <c r="E42" s="1"/>
      <c r="F42" s="31"/>
      <c r="G42" s="1"/>
      <c r="H42" s="31"/>
      <c r="I42" s="1"/>
      <c r="J42" s="31"/>
      <c r="K42" s="1"/>
      <c r="L42" s="31"/>
      <c r="M42" s="1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55"/>
      <c r="C43" s="1"/>
      <c r="D43" s="55"/>
      <c r="E43" s="1"/>
      <c r="F43" s="55"/>
      <c r="G43" s="1"/>
      <c r="H43" s="55"/>
      <c r="I43" s="1"/>
      <c r="J43" s="55"/>
      <c r="K43" s="1"/>
      <c r="L43" s="55"/>
      <c r="M43" s="1"/>
      <c r="N43" s="5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31"/>
      <c r="B44" s="56"/>
      <c r="C44" s="31"/>
      <c r="D44" s="56"/>
      <c r="E44" s="31"/>
      <c r="F44" s="56"/>
      <c r="G44" s="31"/>
      <c r="H44" s="56"/>
      <c r="I44" s="31"/>
      <c r="J44" s="56"/>
      <c r="K44" s="31"/>
      <c r="L44" s="56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customHeight="1" spans="1:50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4" t="s">
        <v>161</v>
      </c>
      <c r="C47" s="1"/>
      <c r="E47" s="1"/>
      <c r="F47" s="14" t="s">
        <v>162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163</v>
      </c>
      <c r="C56" s="1"/>
      <c r="D56" s="1"/>
      <c r="E56" s="1"/>
      <c r="F56" s="1" t="s">
        <v>163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 t="s">
        <v>164</v>
      </c>
      <c r="C57" s="1"/>
      <c r="D57" s="1"/>
      <c r="E57" s="1"/>
      <c r="F57" s="1" t="s">
        <v>164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5"/>
  <sheetViews>
    <sheetView workbookViewId="0">
      <pane ySplit="10" topLeftCell="A11" activePane="bottomLeft" state="frozen"/>
      <selection/>
      <selection pane="bottomLeft" activeCell="G14" sqref="G1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165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159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160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166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126</v>
      </c>
      <c r="AI4" s="38" t="s">
        <v>132</v>
      </c>
      <c r="AJ4" s="39" t="s">
        <v>134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152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167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45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59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44972</v>
      </c>
      <c r="AH7" s="38">
        <v>3</v>
      </c>
      <c r="AI7" s="38">
        <v>7</v>
      </c>
      <c r="AJ7" s="39" t="s">
        <v>49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0.9208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44985</v>
      </c>
      <c r="AH8" s="38">
        <v>2</v>
      </c>
      <c r="AI8" s="38">
        <v>9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45016</v>
      </c>
      <c r="AH9" s="38">
        <v>5</v>
      </c>
      <c r="AI9" s="38">
        <v>13</v>
      </c>
      <c r="AJ9" s="39" t="s">
        <v>53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168</v>
      </c>
      <c r="E10" s="13"/>
      <c r="F10" s="6" t="s">
        <v>169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45033</v>
      </c>
      <c r="AH10" s="38">
        <v>1</v>
      </c>
      <c r="AI10" s="38">
        <v>16</v>
      </c>
      <c r="AJ10" s="39" t="s">
        <v>58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145</v>
      </c>
      <c r="C11" s="16"/>
      <c r="D11" s="17">
        <f ca="1">IFERROR(ROUND(AVERAGEIFS(DATA!$K:$K,DATA!$J:$J,$B11,DATA!$N:$N,$F$2,DATA!$E:$E,"&lt;=7"),4)," ")</f>
        <v>0.93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45035</v>
      </c>
      <c r="AH11" s="38">
        <v>3</v>
      </c>
      <c r="AI11" s="38">
        <v>16</v>
      </c>
      <c r="AJ11" s="39" t="s">
        <v>58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5</v>
      </c>
      <c r="C12" s="18"/>
      <c r="D12" s="22">
        <f ca="1">IFERROR(ROUND(AVERAGEIFS(DATA!$K:$K,DATA!$F:$F,$B12,DATA!$N:$N,$F$2,DATA!$E:$E,"&lt;=7"),4)," ")</f>
        <v>0.93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3" si="0">IFERROR(TRIM(LEFT(B12,FIND("[",B12)-1))," ")</f>
        <v>Security</v>
      </c>
      <c r="H12" s="24" t="str">
        <f t="shared" ref="H12:H43" si="1">IFERROR(TRIM(MID(B12,FIND("[",B12)+1,LEN(B12)-FIND("[",B12)-1))," ")</f>
        <v>PONDOK INDAH - Security Functions</v>
      </c>
      <c r="I12" s="36">
        <f ca="1" t="shared" ref="I12:I43" si="2">IFERROR(IF(LEN(H12)=1,"",SUBSTITUTE(D12,"%","")*100),"")</f>
        <v>93</v>
      </c>
      <c r="J12" s="37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45046</v>
      </c>
      <c r="AH12" s="43">
        <v>7</v>
      </c>
      <c r="AI12" s="43">
        <v>18</v>
      </c>
      <c r="AJ12" s="44" t="s">
        <v>58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 t="s">
        <v>4</v>
      </c>
      <c r="C13" s="18"/>
      <c r="D13" s="22">
        <f ca="1">IFERROR(ROUND(AVERAGEIFS(DATA!$K:$K,DATA!$F:$F,$B13,DATA!$N:$N,$F$2,DATA!$E:$E,"&lt;=7"),4)," ")</f>
        <v>0.93</v>
      </c>
      <c r="E13" s="18"/>
      <c r="F13" s="18" t="str">
        <f ca="1">IF($D13=" "," ",IFERROR(IF($D13&gt;MASTER!$B$3/100,"SB",IF($D13&gt;MASTER!$B$4/100,"B",IF($D13&gt;MASTER!$B$5/100,"C","K"))),0))</f>
        <v>B</v>
      </c>
      <c r="G13" s="23" t="str">
        <f t="shared" si="0"/>
        <v>Security</v>
      </c>
      <c r="H13" s="24" t="str">
        <f t="shared" si="1"/>
        <v>PERMATA HIJAU - Security Functions</v>
      </c>
      <c r="I13" s="36">
        <f ca="1" t="shared" si="2"/>
        <v>93</v>
      </c>
      <c r="J13" s="37"/>
      <c r="K13" s="34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"/>
      <c r="B14" s="26"/>
      <c r="C14" s="27"/>
      <c r="D14" s="28"/>
      <c r="E14" s="27"/>
      <c r="F14" s="29"/>
      <c r="G14" s="23" t="str">
        <f t="shared" si="0"/>
        <v> </v>
      </c>
      <c r="H14" s="24" t="str">
        <f t="shared" si="1"/>
        <v> </v>
      </c>
      <c r="I14" s="36" t="str">
        <f t="shared" si="2"/>
        <v/>
      </c>
      <c r="J14" s="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14"/>
      <c r="B15" s="30" t="s">
        <v>158</v>
      </c>
      <c r="C15" s="16"/>
      <c r="D15" s="17" t="str">
        <f ca="1">IFERROR(ROUND(AVERAGEIFS(DATA!$K:$K,DATA!$J:$J,$B15,DATA!$N:$N,$F$2,DATA!$E:$E,"&lt;=7"),4)," ")</f>
        <v> </v>
      </c>
      <c r="E15" s="18"/>
      <c r="F15" s="19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20"/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customHeight="1" spans="1:47">
      <c r="A16" s="31"/>
      <c r="B16" s="32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 customHeight="1" spans="1:47">
      <c r="A17" s="31"/>
      <c r="B17" s="33"/>
      <c r="C17" s="18"/>
      <c r="D17" s="22" t="str">
        <f ca="1">IFERROR(ROUND(AVERAGEIFS(DATA!$K:$K,DATA!$F:$F,$B17,DATA!$N:$N,$F$2,DATA!$E:$E,"&lt;=7"),4)," ")</f>
        <v> </v>
      </c>
      <c r="E17" s="18"/>
      <c r="F17" s="18" t="str">
        <f ca="1">IF($D17=" "," ",IFERROR(IF($D17&gt;MASTER!$B$3/100,"SB",IF($D17&gt;MASTER!$B$4/100,"B",IF($D17&gt;MASTER!$B$5/100,"C","K"))),0))</f>
        <v> </v>
      </c>
      <c r="G17" s="23" t="str">
        <f t="shared" si="0"/>
        <v> </v>
      </c>
      <c r="H17" s="24" t="str">
        <f t="shared" si="1"/>
        <v> </v>
      </c>
      <c r="I17" s="36" t="str">
        <f ca="1" t="shared" si="2"/>
        <v/>
      </c>
      <c r="J17" s="37"/>
      <c r="K17" s="3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customHeight="1" spans="1:47">
      <c r="A18" s="1"/>
      <c r="B18" s="26"/>
      <c r="C18" s="27"/>
      <c r="D18" s="34"/>
      <c r="E18" s="27"/>
      <c r="F18" s="27"/>
      <c r="G18" s="23" t="str">
        <f t="shared" si="0"/>
        <v> </v>
      </c>
      <c r="H18" s="24" t="str">
        <f t="shared" si="1"/>
        <v> </v>
      </c>
      <c r="I18" s="36" t="str">
        <f t="shared" si="2"/>
        <v/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customHeight="1" spans="1:47">
      <c r="A19" s="14"/>
      <c r="B19" s="30" t="s">
        <v>143</v>
      </c>
      <c r="C19" s="16"/>
      <c r="D19" s="17">
        <f ca="1">IFERROR(ROUND(AVERAGEIFS(DATA!$K:$K,DATA!$J:$J,$B19,DATA!$N:$N,$F$2,DATA!$E:$E,"&lt;=7"),4)," ")</f>
        <v>0.92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 </v>
      </c>
      <c r="H19" s="24" t="str">
        <f t="shared" si="1"/>
        <v> </v>
      </c>
      <c r="I19" s="36" t="str">
        <f ca="1" t="shared" si="2"/>
        <v/>
      </c>
      <c r="J19" s="20"/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customHeight="1" spans="1:47">
      <c r="A20" s="1"/>
      <c r="B20" s="21" t="s">
        <v>8</v>
      </c>
      <c r="C20" s="18"/>
      <c r="D20" s="22">
        <f ca="1">IFERROR(ROUND(AVERAGEIFS(DATA!$K:$K,DATA!$F:$F,$B20,DATA!$N:$N,$F$2,DATA!$E:$E,"&lt;=7"),4)," ")</f>
        <v>0.91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PERMATA HIJAU - Lantai 1</v>
      </c>
      <c r="H20" s="24" t="str">
        <f t="shared" si="1"/>
        <v>Pantry</v>
      </c>
      <c r="I20" s="36">
        <f ca="1" t="shared" si="2"/>
        <v>91</v>
      </c>
      <c r="J20" s="37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25" t="s">
        <v>9</v>
      </c>
      <c r="C21" s="18"/>
      <c r="D21" s="22">
        <f ca="1">IFERROR(ROUND(AVERAGEIFS(DATA!$K:$K,DATA!$F:$F,$B21,DATA!$N:$N,$F$2,DATA!$E:$E,"&lt;=7"),4)," ")</f>
        <v>0.93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PERMATA HIJAU - Lantai 1</v>
      </c>
      <c r="H21" s="24" t="str">
        <f t="shared" si="1"/>
        <v>Ruang keluarga</v>
      </c>
      <c r="I21" s="36">
        <f ca="1" t="shared" si="2"/>
        <v>93</v>
      </c>
      <c r="J21" s="37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25" t="s">
        <v>6</v>
      </c>
      <c r="C22" s="18"/>
      <c r="D22" s="22">
        <f ca="1">IFERROR(ROUND(AVERAGEIFS(DATA!$K:$K,DATA!$F:$F,$B22,DATA!$N:$N,$F$2,DATA!$E:$E,"&lt;=7"),4)," ")</f>
        <v>0.93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PERMATA HIJAU - Lantai 1</v>
      </c>
      <c r="H22" s="24" t="str">
        <f t="shared" si="1"/>
        <v>Ruang tamu Depan</v>
      </c>
      <c r="I22" s="36">
        <f ca="1" t="shared" si="2"/>
        <v>93</v>
      </c>
      <c r="J22" s="37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25" t="s">
        <v>10</v>
      </c>
      <c r="C23" s="18"/>
      <c r="D23" s="22">
        <f ca="1">IFERROR(ROUND(AVERAGEIFS(DATA!$K:$K,DATA!$F:$F,$B23,DATA!$N:$N,$F$2,DATA!$E:$E,"&lt;=7"),4)," ")</f>
        <v>0.93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PERMATA HIJAU - Lantai 1</v>
      </c>
      <c r="H23" s="24" t="str">
        <f t="shared" si="1"/>
        <v>Ruang tidur anak 1</v>
      </c>
      <c r="I23" s="36">
        <f ca="1" t="shared" si="2"/>
        <v>93</v>
      </c>
      <c r="J23" s="37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25" t="s">
        <v>11</v>
      </c>
      <c r="C24" s="18"/>
      <c r="D24" s="22">
        <f ca="1">IFERROR(ROUND(AVERAGEIFS(DATA!$K:$K,DATA!$F:$F,$B24,DATA!$N:$N,$F$2,DATA!$E:$E,"&lt;=7"),4)," ")</f>
        <v>0.93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PERMATA HIJAU - Lantai 1</v>
      </c>
      <c r="H24" s="24" t="str">
        <f t="shared" si="1"/>
        <v>Ruang tidur anak 2</v>
      </c>
      <c r="I24" s="36">
        <f ca="1" t="shared" si="2"/>
        <v>93</v>
      </c>
      <c r="J24" s="37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25" t="s">
        <v>7</v>
      </c>
      <c r="C25" s="18"/>
      <c r="D25" s="22">
        <f ca="1">IFERROR(ROUND(AVERAGEIFS(DATA!$K:$K,DATA!$F:$F,$B25,DATA!$N:$N,$F$2,DATA!$E:$E,"&lt;=7"),4)," ")</f>
        <v>0.93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PERMATA HIJAU - Lantai 1</v>
      </c>
      <c r="H25" s="24" t="str">
        <f t="shared" si="1"/>
        <v>Ruang tidur Utama</v>
      </c>
      <c r="I25" s="36">
        <f ca="1" t="shared" si="2"/>
        <v>93</v>
      </c>
      <c r="J25" s="37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25" t="s">
        <v>14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PERMATA HIJAU - Outdoor Area</v>
      </c>
      <c r="H26" s="24" t="str">
        <f t="shared" si="1"/>
        <v>Garasi mobil</v>
      </c>
      <c r="I26" s="36">
        <f ca="1" t="shared" si="2"/>
        <v>89</v>
      </c>
      <c r="J26" s="37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25" t="s">
        <v>17</v>
      </c>
      <c r="C27" s="18"/>
      <c r="D27" s="22">
        <f ca="1">IFERROR(ROUND(AVERAGEIFS(DATA!$K:$K,DATA!$F:$F,$B27,DATA!$N:$N,$F$2,DATA!$E:$E,"&lt;=7"),4)," ")</f>
        <v>0.93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PERMATA HIJAU - Outdoor Area</v>
      </c>
      <c r="H27" s="24" t="str">
        <f t="shared" si="1"/>
        <v>Gudang</v>
      </c>
      <c r="I27" s="36">
        <f ca="1" t="shared" si="2"/>
        <v>93</v>
      </c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25" t="s">
        <v>12</v>
      </c>
      <c r="C28" s="18"/>
      <c r="D28" s="22">
        <f ca="1">IFERROR(ROUND(AVERAGEIFS(DATA!$K:$K,DATA!$F:$F,$B28,DATA!$N:$N,$F$2,DATA!$E:$E,"&lt;=7"),4)," ")</f>
        <v>0.93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PERMATA HIJAU - Outdoor Area</v>
      </c>
      <c r="H28" s="24" t="str">
        <f t="shared" si="1"/>
        <v>Halaman depan</v>
      </c>
      <c r="I28" s="36">
        <f ca="1" t="shared" si="2"/>
        <v>93</v>
      </c>
      <c r="J28" s="37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25" t="s">
        <v>13</v>
      </c>
      <c r="C29" s="18"/>
      <c r="D29" s="22">
        <f ca="1">IFERROR(ROUND(AVERAGEIFS(DATA!$K:$K,DATA!$F:$F,$B29,DATA!$N:$N,$F$2,DATA!$E:$E,"&lt;=7"),4)," ")</f>
        <v>0.93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PERMATA HIJAU - Outdoor Area</v>
      </c>
      <c r="H29" s="24" t="str">
        <f t="shared" si="1"/>
        <v>Halaman samping teras</v>
      </c>
      <c r="I29" s="36">
        <f ca="1" t="shared" si="2"/>
        <v>93</v>
      </c>
      <c r="J29" s="37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25" t="s">
        <v>16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PERMATA HIJAU - Outdoor Area</v>
      </c>
      <c r="H30" s="24" t="str">
        <f t="shared" si="1"/>
        <v>Ruang pembantu</v>
      </c>
      <c r="I30" s="36">
        <f ca="1" t="shared" si="2"/>
        <v>89</v>
      </c>
      <c r="J30" s="37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25" t="s">
        <v>15</v>
      </c>
      <c r="C31" s="18"/>
      <c r="D31" s="22">
        <f ca="1">IFERROR(ROUND(AVERAGEIFS(DATA!$K:$K,DATA!$F:$F,$B31,DATA!$N:$N,$F$2,DATA!$E:$E,"&lt;=7"),4)," ")</f>
        <v>0.91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PERMATA HIJAU - Outdoor Area</v>
      </c>
      <c r="H31" s="24" t="str">
        <f t="shared" si="1"/>
        <v>tempat wudhu</v>
      </c>
      <c r="I31" s="36">
        <f ca="1" t="shared" si="2"/>
        <v>91</v>
      </c>
      <c r="J31" s="37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25" t="s">
        <v>20</v>
      </c>
      <c r="C32" s="18"/>
      <c r="D32" s="22">
        <f ca="1">IFERROR(ROUND(AVERAGEIFS(DATA!$K:$K,DATA!$F:$F,$B32,DATA!$N:$N,$F$2,DATA!$E:$E,"&lt;=7"),4)," ")</f>
        <v>0.91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PONDOK INDAH - Lantai 1</v>
      </c>
      <c r="H32" s="24" t="str">
        <f t="shared" si="1"/>
        <v>Pantry</v>
      </c>
      <c r="I32" s="36">
        <f ca="1" t="shared" si="2"/>
        <v>91</v>
      </c>
      <c r="J32" s="37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25" t="s">
        <v>21</v>
      </c>
      <c r="C33" s="18"/>
      <c r="D33" s="22">
        <f ca="1">IFERROR(ROUND(AVERAGEIFS(DATA!$K:$K,DATA!$F:$F,$B33,DATA!$N:$N,$F$2,DATA!$E:$E,"&lt;=7"),4)," ")</f>
        <v>0.93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PONDOK INDAH - Lantai 1</v>
      </c>
      <c r="H33" s="24" t="str">
        <f t="shared" si="1"/>
        <v>Ruang keluarga</v>
      </c>
      <c r="I33" s="36">
        <f ca="1" t="shared" si="2"/>
        <v>93</v>
      </c>
      <c r="J33" s="37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25" t="s">
        <v>18</v>
      </c>
      <c r="C34" s="18"/>
      <c r="D34" s="22">
        <f ca="1">IFERROR(ROUND(AVERAGEIFS(DATA!$K:$K,DATA!$F:$F,$B34,DATA!$N:$N,$F$2,DATA!$E:$E,"&lt;=7"),4)," ")</f>
        <v>0.93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PONDOK INDAH - Lantai 1</v>
      </c>
      <c r="H34" s="24" t="str">
        <f t="shared" si="1"/>
        <v>Ruang tamu Depan</v>
      </c>
      <c r="I34" s="36">
        <f ca="1" t="shared" si="2"/>
        <v>93</v>
      </c>
      <c r="J34" s="37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25" t="s">
        <v>22</v>
      </c>
      <c r="C35" s="18"/>
      <c r="D35" s="22">
        <f ca="1">IFERROR(ROUND(AVERAGEIFS(DATA!$K:$K,DATA!$F:$F,$B35,DATA!$N:$N,$F$2,DATA!$E:$E,"&lt;=7"),4)," ")</f>
        <v>0.93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PONDOK INDAH - Lantai 1</v>
      </c>
      <c r="H35" s="24" t="str">
        <f t="shared" si="1"/>
        <v>Ruang tidur anak 1</v>
      </c>
      <c r="I35" s="36">
        <f ca="1" t="shared" si="2"/>
        <v>93</v>
      </c>
      <c r="J35" s="37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25" t="s">
        <v>23</v>
      </c>
      <c r="C36" s="18"/>
      <c r="D36" s="22">
        <f ca="1">IFERROR(ROUND(AVERAGEIFS(DATA!$K:$K,DATA!$F:$F,$B36,DATA!$N:$N,$F$2,DATA!$E:$E,"&lt;=7"),4)," ")</f>
        <v>0.91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PONDOK INDAH - Lantai 1</v>
      </c>
      <c r="H36" s="24" t="str">
        <f t="shared" si="1"/>
        <v>Ruang tidur anak 2</v>
      </c>
      <c r="I36" s="36">
        <f ca="1" t="shared" si="2"/>
        <v>91</v>
      </c>
      <c r="J36" s="37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25" t="s">
        <v>19</v>
      </c>
      <c r="C37" s="18"/>
      <c r="D37" s="22">
        <f ca="1">IFERROR(ROUND(AVERAGEIFS(DATA!$K:$K,DATA!$F:$F,$B37,DATA!$N:$N,$F$2,DATA!$E:$E,"&lt;=7"),4)," ")</f>
        <v>0.93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PONDOK INDAH - Lantai 1</v>
      </c>
      <c r="H37" s="24" t="str">
        <f t="shared" si="1"/>
        <v>Ruang tidur Utama</v>
      </c>
      <c r="I37" s="36">
        <f ca="1" t="shared" si="2"/>
        <v>93</v>
      </c>
      <c r="J37" s="37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25" t="s">
        <v>26</v>
      </c>
      <c r="C38" s="18"/>
      <c r="D38" s="22">
        <f ca="1">IFERROR(ROUND(AVERAGEIFS(DATA!$K:$K,DATA!$F:$F,$B38,DATA!$N:$N,$F$2,DATA!$E:$E,"&lt;=7"),4)," ")</f>
        <v>0.91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PONDOK INDAH - Outdoor Area</v>
      </c>
      <c r="H38" s="24" t="str">
        <f t="shared" si="1"/>
        <v>Garasi mobil</v>
      </c>
      <c r="I38" s="36">
        <f ca="1" t="shared" si="2"/>
        <v>91</v>
      </c>
      <c r="J38" s="37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25" t="s">
        <v>29</v>
      </c>
      <c r="C39" s="18"/>
      <c r="D39" s="22">
        <f ca="1">IFERROR(ROUND(AVERAGEIFS(DATA!$K:$K,DATA!$F:$F,$B39,DATA!$N:$N,$F$2,DATA!$E:$E,"&lt;=7"),4)," ")</f>
        <v>0.91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PONDOK INDAH - Outdoor Area</v>
      </c>
      <c r="H39" s="24" t="str">
        <f t="shared" si="1"/>
        <v>Gudang</v>
      </c>
      <c r="I39" s="36">
        <f ca="1" t="shared" si="2"/>
        <v>91</v>
      </c>
      <c r="J39" s="37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25" t="s">
        <v>24</v>
      </c>
      <c r="C40" s="18"/>
      <c r="D40" s="22">
        <f ca="1">IFERROR(ROUND(AVERAGEIFS(DATA!$K:$K,DATA!$F:$F,$B40,DATA!$N:$N,$F$2,DATA!$E:$E,"&lt;=7"),4)," ")</f>
        <v>0.93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PONDOK INDAH - Outdoor Area</v>
      </c>
      <c r="H40" s="24" t="str">
        <f t="shared" si="1"/>
        <v>Halaman depan</v>
      </c>
      <c r="I40" s="36">
        <f ca="1" t="shared" si="2"/>
        <v>93</v>
      </c>
      <c r="J40" s="37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25" t="s">
        <v>25</v>
      </c>
      <c r="C41" s="18"/>
      <c r="D41" s="22">
        <f ca="1">IFERROR(ROUND(AVERAGEIFS(DATA!$K:$K,DATA!$F:$F,$B41,DATA!$N:$N,$F$2,DATA!$E:$E,"&lt;=7"),4)," ")</f>
        <v>0.93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PONDOK INDAH - Outdoor Area</v>
      </c>
      <c r="H41" s="24" t="str">
        <f t="shared" si="1"/>
        <v>Halaman samping teras</v>
      </c>
      <c r="I41" s="36">
        <f ca="1" t="shared" si="2"/>
        <v>93</v>
      </c>
      <c r="J41" s="37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25" t="s">
        <v>28</v>
      </c>
      <c r="C42" s="18"/>
      <c r="D42" s="22">
        <f ca="1">IFERROR(ROUND(AVERAGEIFS(DATA!$K:$K,DATA!$F:$F,$B42,DATA!$N:$N,$F$2,DATA!$E:$E,"&lt;=7"),4)," ")</f>
        <v>0.91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PONDOK INDAH - Outdoor Area</v>
      </c>
      <c r="H42" s="24" t="str">
        <f t="shared" si="1"/>
        <v>Ruang pembantu</v>
      </c>
      <c r="I42" s="36">
        <f ca="1" t="shared" si="2"/>
        <v>91</v>
      </c>
      <c r="J42" s="37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25" t="s">
        <v>27</v>
      </c>
      <c r="C43" s="18"/>
      <c r="D43" s="22">
        <f ca="1">IFERROR(ROUND(AVERAGEIFS(DATA!$K:$K,DATA!$F:$F,$B43,DATA!$N:$N,$F$2,DATA!$E:$E,"&lt;=7"),4)," ")</f>
        <v>0.91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PONDOK INDAH - Outdoor Area</v>
      </c>
      <c r="H43" s="24" t="str">
        <f t="shared" si="1"/>
        <v>tempat wudhu</v>
      </c>
      <c r="I43" s="36">
        <f ca="1" t="shared" si="2"/>
        <v>91</v>
      </c>
      <c r="J43" s="37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4" t="s">
        <v>161</v>
      </c>
      <c r="C49" s="1"/>
      <c r="E49" s="1"/>
      <c r="F49" s="14" t="s">
        <v>162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 t="s">
        <v>163</v>
      </c>
      <c r="C58" s="1"/>
      <c r="D58" s="1"/>
      <c r="E58" s="1"/>
      <c r="F58" s="1" t="s">
        <v>163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 t="s">
        <v>164</v>
      </c>
      <c r="C59" s="1"/>
      <c r="D59" s="1"/>
      <c r="E59" s="1"/>
      <c r="F59" s="1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2023-06-02T04:47:00Z</dcterms:created>
  <dcterms:modified xsi:type="dcterms:W3CDTF">2023-06-05T06:58:45Z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F0E0529FF3064577A81F92747617E5B1</vt:lpwstr>
  </property>
  <property fmtid="{D5CDD505-2E9C-101B-9397-08002B2CF9AE}" pid="3" name="KSOProductBuildVer">
    <vt:lpwstr>2057-11.2.0.11537</vt:lpwstr>
  </property>
</Properties>
</file>