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<sst xmlns="http://schemas.openxmlformats.org/spreadsheetml/2006/main" count="336" uniqueCount="150">
  <si>
    <t>Timestamp</t>
  </si>
  <si>
    <t>Email Address</t>
  </si>
  <si>
    <t>Full Name</t>
  </si>
  <si>
    <t>Penilaian untuk pekerjaan tanggal</t>
  </si>
  <si>
    <t>Security [Security Functions]</t>
  </si>
  <si>
    <t>Halaman [Outdor]</t>
  </si>
  <si>
    <t>Lantai 2 [Ruang kantor]</t>
  </si>
  <si>
    <t>Lantai 2 [Ruang meeting]</t>
  </si>
  <si>
    <t>Lantai 2 [Koridor]</t>
  </si>
  <si>
    <t>Lantai 1 [Tangga]</t>
  </si>
  <si>
    <t>Lantai 1 [Ruang kantor]</t>
  </si>
  <si>
    <t>Lantai 1 [Mushola]</t>
  </si>
  <si>
    <t>Lantai 1 [Pentri]</t>
  </si>
  <si>
    <t>Lantai 1 [Koridor]</t>
  </si>
  <si>
    <t>Lantai 1 [Toilet]</t>
  </si>
  <si>
    <t>enit001@yahoo.com</t>
  </si>
  <si>
    <t>Eni Triwahyuningsih</t>
  </si>
  <si>
    <t>CUKUP BAIK</t>
  </si>
  <si>
    <t>KURANG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</si>
  <si>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</si>
  <si>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</si>
  <si>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</si>
  <si>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</si>
  <si>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</si>
  <si>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</si>
  <si>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</si>
  <si>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</si>
  <si>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</si>
  <si>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</si>
  <si>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</si>
  <si>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</si>
  <si>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</si>
  <si>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</si>
  <si>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</si>
  <si>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</si>
  <si>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</si>
  <si>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</si>
  <si>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</si>
  <si>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</si>
  <si>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</si>
  <si>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</si>
  <si>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</si>
  <si>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</si>
  <si>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</si>
  <si>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</si>
  <si>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</si>
  <si>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</si>
  <si>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</si>
  <si>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</si>
  <si>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</si>
  <si>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</si>
  <si>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</si>
  <si>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</si>
  <si>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</si>
  <si>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</si>
  <si>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</si>
  <si>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</si>
  <si>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</si>
  <si>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</si>
  <si>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</si>
  <si>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</si>
  <si>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</si>
  <si>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</si>
  <si>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</si>
  <si>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</si>
  <si>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</si>
  <si>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</si>
  <si>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</si>
  <si>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</si>
  <si>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</si>
  <si>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</si>
  <si>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</si>
  <si>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</si>
  <si>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</si>
  <si>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</si>
  <si>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</si>
  <si>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</si>
  <si>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</si>
  <si>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</si>
  <si>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</si>
  <si>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</si>
  <si>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</si>
  <si>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</si>
  <si>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</si>
  <si>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</si>
  <si>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</si>
  <si>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</si>
  <si>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</si>
  <si>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</si>
  <si>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</si>
  <si>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</si>
  <si>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</si>
  <si>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</si>
  <si>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</si>
  <si>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</si>
  <si>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</si>
  <si>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</si>
  <si>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</si>
  <si>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</si>
  <si>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</si>
  <si>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</si>
  <si>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</si>
  <si>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</si>
  <si>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</si>
  <si>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</si>
  <si>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</si>
  <si>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</si>
  <si>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</si>
  <si>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</si>
  <si>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</si>
  <si>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</si>
  <si>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</si>
  <si>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</si>
  <si>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</si>
  <si>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</si>
  <si>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</si>
  <si>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</si>
  <si>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</si>
  <si>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</si>
  <si>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</si>
  <si>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</si>
  <si>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</si>
  <si>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</si>
  <si>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</si>
  <si>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</si>
  <si>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</si>
  <si>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</si>
  <si>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</si>
  <si>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</si>
  <si>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</si>
  <si>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</si>
  <si>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</si>
  <si>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</si>
  <si>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</si>
  <si>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</si>
  <si>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</si>
  <si>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</si>
  <si>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</si>
  <si>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</si>
  <si>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</si>
  <si>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</si>
  <si>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</si>
  <si>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</si>
  <si>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</si>
  <si>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</si>
  <si>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KAB BANDUNG PLTP IBUN KAMOJANG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</si>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</sst>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0:55:45Z"/>
        <d v="2023-04-10T10:57:56Z"/>
        <d v="2023-04-10T10:58:58Z"/>
        <d v="2023-05-02T15:13:52Z"/>
        <m/>
      </sharedItems>
    </cacheField>
    <cacheField name="Email Address" numFmtId="0">
      <sharedItems containsBlank="1">
        <s v="enit001@yahoo.com"/>
        <m/>
      </sharedItems>
    </cacheField>
    <cacheField name="Full Name" numFmtId="0">
      <sharedItems containsBlank="1">
        <s v="Eni Triwahyuningsih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Halaman [Outdor]"/>
        <s v="Lantai 2 [Ruang kantor]"/>
        <s v="Lantai 2 [Ruang meeting]"/>
        <s v="Lantai 2 [Koridor]"/>
        <s v="Lantai 1 [Tangga]"/>
        <s v="Lantai 1 [Ruang kantor]"/>
        <s v="Lantai 1 [Mushola]"/>
        <s v="Lantai 1 [Pentri]"/>
        <s v="Lantai 1 [Koridor]"/>
        <s v="Lantai 1 [Toilet]"/>
        <s v=" "/>
      </sharedItems>
    </cacheField>
    <cacheField name="Value" numFmtId="0">
      <sharedItems>
        <s v="CUKUP BAIK"/>
        <s v="KURANG BAIK"/>
        <s v="BAIK"/>
        <s v=" "/>
      </sharedItems>
    </cacheField>
    <cacheField name="Area" numFmtId="10">
      <sharedItems>
        <s v="Security"/>
        <s v="Halaman"/>
        <s v="Lantai 2"/>
        <s v="Lantai 1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89"/>
        <n v="0.74"/>
        <n v="0.95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7536363636363638"/>
        <n v="0.8218181818181819"/>
        <n v="0.95"/>
        <n v="0.9445454545454545"/>
        <s v=" "/>
      </sharedItems>
    </cacheField>
    <cacheField name="Average Value Month">
      <sharedItems containsMixedTypes="1" containsNumber="1">
        <n v="0.7536363636363638"/>
        <n v="0.8218181818181819"/>
        <n v="0.95"/>
        <n v="0.9445454545454545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P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45026.45538337963</v>
      </c>
      <c r="B2" s="3" t="s">
        <v>15</v>
      </c>
      <c r="C2" s="3" t="s">
        <v>16</v>
      </c>
      <c r="D2" s="4">
        <v>44957.0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</row>
    <row r="3">
      <c r="A3" s="2">
        <v>45026.45690775463</v>
      </c>
      <c r="B3" s="3" t="s">
        <v>15</v>
      </c>
      <c r="C3" s="3" t="s">
        <v>16</v>
      </c>
      <c r="D3" s="4">
        <v>44985.0</v>
      </c>
      <c r="E3" s="3" t="s">
        <v>17</v>
      </c>
      <c r="F3" s="3" t="s">
        <v>18</v>
      </c>
      <c r="G3" s="3" t="s">
        <v>17</v>
      </c>
      <c r="H3" s="3" t="s">
        <v>17</v>
      </c>
      <c r="I3" s="3" t="s">
        <v>18</v>
      </c>
      <c r="J3" s="3" t="s">
        <v>17</v>
      </c>
      <c r="K3" s="3" t="s">
        <v>17</v>
      </c>
      <c r="L3" s="3" t="s">
        <v>18</v>
      </c>
      <c r="M3" s="3" t="s">
        <v>18</v>
      </c>
      <c r="N3" s="3" t="s">
        <v>17</v>
      </c>
      <c r="O3" s="3" t="s">
        <v>18</v>
      </c>
    </row>
    <row r="4">
      <c r="A4" s="2">
        <v>45026.45761953703</v>
      </c>
      <c r="B4" s="3" t="s">
        <v>15</v>
      </c>
      <c r="C4" s="3" t="s">
        <v>16</v>
      </c>
      <c r="D4" s="4">
        <v>45016.0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</row>
    <row r="5">
      <c r="A5" s="2">
        <v>45048.63463008102</v>
      </c>
      <c r="B5" s="3" t="s">
        <v>15</v>
      </c>
      <c r="C5" s="3" t="s">
        <v>16</v>
      </c>
      <c r="D5" s="4">
        <v>45046.0</v>
      </c>
      <c r="E5" s="3" t="s">
        <v>17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20</v>
      </c>
      <c r="B1" s="3" t="s">
        <v>21</v>
      </c>
      <c r="C1" s="3" t="s">
        <v>22</v>
      </c>
      <c r="E1" s="3" t="s">
        <v>23</v>
      </c>
      <c r="F1" s="3" t="s">
        <v>24</v>
      </c>
      <c r="G1" s="3" t="s">
        <v>25</v>
      </c>
      <c r="I1" s="3" t="s">
        <v>26</v>
      </c>
    </row>
    <row r="2">
      <c r="A2" s="3" t="s">
        <v>27</v>
      </c>
      <c r="B2" s="3">
        <v>100.0</v>
      </c>
      <c r="C2" s="3" t="s">
        <v>28</v>
      </c>
      <c r="E2" s="3" t="s">
        <v>29</v>
      </c>
      <c r="F2" s="3" t="s">
        <v>30</v>
      </c>
      <c r="G2" s="3">
        <v>1.0</v>
      </c>
      <c r="I2" s="5" t="s">
        <v>31</v>
      </c>
    </row>
    <row r="3">
      <c r="A3" s="3" t="s">
        <v>19</v>
      </c>
      <c r="B3" s="3">
        <v>95.0</v>
      </c>
      <c r="C3" s="3" t="s">
        <v>32</v>
      </c>
      <c r="E3" s="3" t="s">
        <v>33</v>
      </c>
      <c r="F3" s="3" t="s">
        <v>34</v>
      </c>
      <c r="G3" s="3">
        <v>2.0</v>
      </c>
      <c r="I3" s="5" t="s">
        <v>35</v>
      </c>
    </row>
    <row r="4">
      <c r="A4" s="3" t="s">
        <v>17</v>
      </c>
      <c r="B4" s="3">
        <v>89.0</v>
      </c>
      <c r="C4" s="3" t="s">
        <v>36</v>
      </c>
      <c r="E4" s="3" t="s">
        <v>37</v>
      </c>
      <c r="F4" s="3" t="s">
        <v>38</v>
      </c>
      <c r="G4" s="3">
        <v>3.0</v>
      </c>
      <c r="I4" s="5" t="s">
        <v>39</v>
      </c>
    </row>
    <row r="5">
      <c r="A5" s="3" t="s">
        <v>18</v>
      </c>
      <c r="B5" s="3">
        <v>74.0</v>
      </c>
      <c r="C5" s="3" t="s">
        <v>40</v>
      </c>
      <c r="E5" s="3" t="s">
        <v>41</v>
      </c>
      <c r="F5" s="3" t="s">
        <v>42</v>
      </c>
      <c r="G5" s="3">
        <v>4.0</v>
      </c>
      <c r="I5" s="5" t="s">
        <v>43</v>
      </c>
    </row>
    <row r="6">
      <c r="E6" s="3" t="s">
        <v>44</v>
      </c>
      <c r="F6" s="3" t="s">
        <v>45</v>
      </c>
      <c r="G6" s="3">
        <v>5.0</v>
      </c>
      <c r="I6" s="5" t="s">
        <v>46</v>
      </c>
    </row>
    <row r="7">
      <c r="E7" s="3" t="s">
        <v>47</v>
      </c>
      <c r="F7" s="3" t="s">
        <v>48</v>
      </c>
      <c r="G7" s="3">
        <v>6.0</v>
      </c>
      <c r="I7" s="5" t="s">
        <v>49</v>
      </c>
    </row>
    <row r="8">
      <c r="E8" s="3" t="s">
        <v>50</v>
      </c>
      <c r="F8" s="3" t="s">
        <v>51</v>
      </c>
      <c r="G8" s="3">
        <v>7.0</v>
      </c>
      <c r="I8" s="5" t="s">
        <v>52</v>
      </c>
    </row>
    <row r="9">
      <c r="E9" s="3" t="s">
        <v>53</v>
      </c>
      <c r="F9" s="3" t="s">
        <v>54</v>
      </c>
      <c r="G9" s="3">
        <v>8.0</v>
      </c>
      <c r="I9" s="5" t="s">
        <v>55</v>
      </c>
    </row>
    <row r="10">
      <c r="E10" s="3" t="s">
        <v>56</v>
      </c>
      <c r="F10" s="3" t="s">
        <v>57</v>
      </c>
      <c r="G10" s="3">
        <v>9.0</v>
      </c>
      <c r="I10" s="5" t="s">
        <v>58</v>
      </c>
    </row>
    <row r="11">
      <c r="E11" s="3" t="s">
        <v>59</v>
      </c>
      <c r="F11" s="3" t="s">
        <v>60</v>
      </c>
      <c r="G11" s="3">
        <v>10.0</v>
      </c>
      <c r="I11" s="5" t="s">
        <v>61</v>
      </c>
    </row>
    <row r="12">
      <c r="E12" s="3" t="s">
        <v>62</v>
      </c>
      <c r="F12" s="3" t="s">
        <v>63</v>
      </c>
      <c r="G12" s="3">
        <v>11.0</v>
      </c>
      <c r="I12" s="5" t="s">
        <v>64</v>
      </c>
    </row>
    <row r="13">
      <c r="E13" s="3" t="s">
        <v>65</v>
      </c>
      <c r="F13" s="3" t="s">
        <v>66</v>
      </c>
      <c r="G13" s="3">
        <v>12.0</v>
      </c>
      <c r="I13" s="5" t="s">
        <v>67</v>
      </c>
    </row>
    <row r="14">
      <c r="I14" s="5" t="s">
        <v>68</v>
      </c>
    </row>
    <row r="15">
      <c r="I15" s="5" t="s">
        <v>69</v>
      </c>
    </row>
    <row r="16">
      <c r="I16" s="5" t="s">
        <v>70</v>
      </c>
    </row>
    <row r="17">
      <c r="I17" s="5" t="s">
        <v>71</v>
      </c>
    </row>
    <row r="18">
      <c r="I18" s="5" t="s">
        <v>72</v>
      </c>
    </row>
    <row r="19">
      <c r="I19" s="5" t="s">
        <v>73</v>
      </c>
    </row>
    <row r="20">
      <c r="I20" s="5" t="s">
        <v>74</v>
      </c>
    </row>
    <row r="21">
      <c r="I21" s="5" t="s">
        <v>75</v>
      </c>
    </row>
    <row r="22">
      <c r="I22" s="5" t="s">
        <v>76</v>
      </c>
    </row>
    <row r="23">
      <c r="I23" s="5" t="s">
        <v>77</v>
      </c>
    </row>
    <row r="24">
      <c r="I24" s="5" t="s">
        <v>78</v>
      </c>
    </row>
    <row r="25">
      <c r="I25" s="5" t="s">
        <v>79</v>
      </c>
    </row>
    <row r="26">
      <c r="I26" s="5" t="s">
        <v>80</v>
      </c>
    </row>
    <row r="27">
      <c r="I27" s="5" t="s">
        <v>81</v>
      </c>
    </row>
    <row r="28">
      <c r="I28" s="5" t="s">
        <v>82</v>
      </c>
    </row>
    <row r="29">
      <c r="I29" s="5" t="s">
        <v>83</v>
      </c>
    </row>
    <row r="30">
      <c r="I30" s="5" t="s">
        <v>84</v>
      </c>
    </row>
    <row r="31">
      <c r="I31" s="5" t="s">
        <v>85</v>
      </c>
    </row>
    <row r="32">
      <c r="I32" s="5" t="s">
        <v>86</v>
      </c>
    </row>
    <row r="33">
      <c r="I33" s="5" t="s">
        <v>87</v>
      </c>
    </row>
    <row r="34">
      <c r="I34" s="5" t="s">
        <v>88</v>
      </c>
    </row>
    <row r="35">
      <c r="I35" s="5" t="s">
        <v>89</v>
      </c>
    </row>
    <row r="36">
      <c r="I36" s="5" t="s">
        <v>90</v>
      </c>
    </row>
    <row r="37">
      <c r="I37" s="5" t="s">
        <v>91</v>
      </c>
    </row>
    <row r="38">
      <c r="I38" s="5" t="s">
        <v>92</v>
      </c>
    </row>
    <row r="39">
      <c r="I39" s="5" t="s">
        <v>93</v>
      </c>
    </row>
    <row r="40">
      <c r="I40" s="5" t="s">
        <v>94</v>
      </c>
    </row>
    <row r="41">
      <c r="I41" s="5" t="s">
        <v>95</v>
      </c>
    </row>
    <row r="42">
      <c r="I42" s="5" t="s">
        <v>96</v>
      </c>
    </row>
    <row r="43">
      <c r="I43" s="5" t="s">
        <v>97</v>
      </c>
    </row>
    <row r="44">
      <c r="I44" s="5" t="s">
        <v>98</v>
      </c>
    </row>
    <row r="45">
      <c r="I45" s="5" t="s">
        <v>99</v>
      </c>
    </row>
    <row r="46">
      <c r="I46" s="5" t="s">
        <v>100</v>
      </c>
    </row>
    <row r="47">
      <c r="I47" s="5" t="s">
        <v>101</v>
      </c>
    </row>
    <row r="48">
      <c r="I48" s="5" t="s">
        <v>102</v>
      </c>
    </row>
    <row r="49">
      <c r="I49" s="5" t="s">
        <v>103</v>
      </c>
    </row>
    <row r="50">
      <c r="I50" s="5" t="s">
        <v>104</v>
      </c>
    </row>
    <row r="51">
      <c r="I51" s="5" t="s">
        <v>105</v>
      </c>
    </row>
    <row r="52">
      <c r="I52" s="5" t="s">
        <v>106</v>
      </c>
    </row>
    <row r="53">
      <c r="I53" s="5" t="s">
        <v>107</v>
      </c>
    </row>
    <row r="54">
      <c r="I54" s="5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7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1"/>
      <c r="S1" s="1"/>
    </row>
    <row r="2">
      <c r="A2" s="8">
        <f>INDIRECT(ADDRESS(2+QUOTIENT(ROW()-2,COUNTA('Form Responses 1'!$1:$1)-4),1,,TRUE,"Form Responses 1"))</f>
        <v>45026.45538</v>
      </c>
      <c r="B2" s="9" t="str">
        <f>INDIRECT(ADDRESS(2+QUOTIENT(ROW()-2,COUNTA('Form Responses 1'!$1:$1)-4),2,,TRUE,"Form Responses 1"))</f>
        <v>enit001@yahoo.com</v>
      </c>
      <c r="C2" s="9" t="str">
        <f>INDIRECT(ADDRESS(2+QUOTIENT(ROW()-2,COUNTA('Form Responses 1'!$1:$1)-4),3,,TRUE,"Form Responses 1"))</f>
        <v>Eni Triwahyuningsih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0.7536363636</v>
      </c>
      <c r="O2" s="12">
        <f t="shared" si="1"/>
        <v>0.7536363636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45026.45538</v>
      </c>
      <c r="B3" s="9" t="str">
        <f>INDIRECT(ADDRESS(2+QUOTIENT(ROW()-2,COUNTA('Form Responses 1'!$1:$1)-4),2,,TRUE,"Form Responses 1"))</f>
        <v>enit001@yahoo.com</v>
      </c>
      <c r="C3" s="9" t="str">
        <f>INDIRECT(ADDRESS(2+QUOTIENT(ROW()-2,COUNTA('Form Responses 1'!$1:$1)-4),3,,TRUE,"Form Responses 1"))</f>
        <v>Eni Triwahyuningsih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Halaman [Outdor]</v>
      </c>
      <c r="G3" s="9" t="str">
        <f>IF(ISBLANK(A3)," ",INDIRECT(ADDRESS(MATCH(A3,'Form Responses 1'!A:A,0),5+MOD(ROW()-2,COUNTA('Form Responses 1'!$1:$1)-4),,TRUE,"Form Responses 1")))</f>
        <v>KURANG BAIK</v>
      </c>
      <c r="H3" s="12" t="str">
        <f t="shared" si="3"/>
        <v>Halaman</v>
      </c>
      <c r="I3" s="12" t="str">
        <f t="shared" si="4"/>
        <v>CLEANING SERVICE</v>
      </c>
      <c r="J3" s="12">
        <f t="array" ref="J3">IFERROR(INDEX(MASTER!B:B,MATCH(G3,MASTER!A:A,0))/100," ")</f>
        <v>0.74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0.7536363636</v>
      </c>
      <c r="O3" s="12">
        <f t="shared" si="8"/>
        <v>0.7536363636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45026.45538</v>
      </c>
      <c r="B4" s="9" t="str">
        <f>INDIRECT(ADDRESS(2+QUOTIENT(ROW()-2,COUNTA('Form Responses 1'!$1:$1)-4),2,,TRUE,"Form Responses 1"))</f>
        <v>enit001@yahoo.com</v>
      </c>
      <c r="C4" s="9" t="str">
        <f>INDIRECT(ADDRESS(2+QUOTIENT(ROW()-2,COUNTA('Form Responses 1'!$1:$1)-4),3,,TRUE,"Form Responses 1"))</f>
        <v>Eni Triwahyuningsih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Lantai 2 [Ruang kantor]</v>
      </c>
      <c r="G4" s="9" t="str">
        <f>IF(ISBLANK(A4)," ",INDIRECT(ADDRESS(MATCH(A4,'Form Responses 1'!A:A,0),5+MOD(ROW()-2,COUNTA('Form Responses 1'!$1:$1)-4),,TRUE,"Form Responses 1")))</f>
        <v>KURANG BAIK</v>
      </c>
      <c r="H4" s="12" t="str">
        <f t="shared" si="3"/>
        <v>Lantai 2</v>
      </c>
      <c r="I4" s="12" t="str">
        <f t="shared" si="4"/>
        <v>CLEANING SERVICE</v>
      </c>
      <c r="J4" s="12">
        <f t="array" ref="J4">IFERROR(INDEX(MASTER!B:B,MATCH(G4,MASTER!A:A,0))/100," ")</f>
        <v>0.74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0.7536363636</v>
      </c>
      <c r="O4" s="12">
        <f t="shared" si="9"/>
        <v>0.7536363636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45026.45538</v>
      </c>
      <c r="B5" s="9" t="str">
        <f>INDIRECT(ADDRESS(2+QUOTIENT(ROW()-2,COUNTA('Form Responses 1'!$1:$1)-4),2,,TRUE,"Form Responses 1"))</f>
        <v>enit001@yahoo.com</v>
      </c>
      <c r="C5" s="9" t="str">
        <f>INDIRECT(ADDRESS(2+QUOTIENT(ROW()-2,COUNTA('Form Responses 1'!$1:$1)-4),3,,TRUE,"Form Responses 1"))</f>
        <v>Eni Triwahyuningsih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Lantai 2 [Ruang meeting]</v>
      </c>
      <c r="G5" s="9" t="str">
        <f>IF(ISBLANK(A5)," ",INDIRECT(ADDRESS(MATCH(A5,'Form Responses 1'!A:A,0),5+MOD(ROW()-2,COUNTA('Form Responses 1'!$1:$1)-4),,TRUE,"Form Responses 1")))</f>
        <v>KURANG BAIK</v>
      </c>
      <c r="H5" s="12" t="str">
        <f t="shared" si="3"/>
        <v>Lantai 2</v>
      </c>
      <c r="I5" s="12" t="str">
        <f t="shared" si="4"/>
        <v>CLEANING SERVICE</v>
      </c>
      <c r="J5" s="12">
        <f t="array" ref="J5">IFERROR(INDEX(MASTER!B:B,MATCH(G5,MASTER!A:A,0))/100," ")</f>
        <v>0.74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0.7536363636</v>
      </c>
      <c r="O5" s="12">
        <f t="shared" si="10"/>
        <v>0.7536363636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45026.45538</v>
      </c>
      <c r="B6" s="9" t="str">
        <f>INDIRECT(ADDRESS(2+QUOTIENT(ROW()-2,COUNTA('Form Responses 1'!$1:$1)-4),2,,TRUE,"Form Responses 1"))</f>
        <v>enit001@yahoo.com</v>
      </c>
      <c r="C6" s="9" t="str">
        <f>INDIRECT(ADDRESS(2+QUOTIENT(ROW()-2,COUNTA('Form Responses 1'!$1:$1)-4),3,,TRUE,"Form Responses 1"))</f>
        <v>Eni Triwahyuningsih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Lantai 2 [Koridor]</v>
      </c>
      <c r="G6" s="9" t="str">
        <f>IF(ISBLANK(A6)," ",INDIRECT(ADDRESS(MATCH(A6,'Form Responses 1'!A:A,0),5+MOD(ROW()-2,COUNTA('Form Responses 1'!$1:$1)-4),,TRUE,"Form Responses 1")))</f>
        <v>KURANG BAIK</v>
      </c>
      <c r="H6" s="12" t="str">
        <f t="shared" si="3"/>
        <v>Lantai 2</v>
      </c>
      <c r="I6" s="12" t="str">
        <f t="shared" si="4"/>
        <v>CLEANING SERVICE</v>
      </c>
      <c r="J6" s="12">
        <f t="array" ref="J6">IFERROR(INDEX(MASTER!B:B,MATCH(G6,MASTER!A:A,0))/100," ")</f>
        <v>0.74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0.7536363636</v>
      </c>
      <c r="O6" s="12">
        <f t="shared" si="11"/>
        <v>0.7536363636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45026.45538</v>
      </c>
      <c r="B7" s="9" t="str">
        <f>INDIRECT(ADDRESS(2+QUOTIENT(ROW()-2,COUNTA('Form Responses 1'!$1:$1)-4),2,,TRUE,"Form Responses 1"))</f>
        <v>enit001@yahoo.com</v>
      </c>
      <c r="C7" s="9" t="str">
        <f>INDIRECT(ADDRESS(2+QUOTIENT(ROW()-2,COUNTA('Form Responses 1'!$1:$1)-4),3,,TRUE,"Form Responses 1"))</f>
        <v>Eni Triwahyuningsih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Lantai 1 [Tangga]</v>
      </c>
      <c r="G7" s="9" t="str">
        <f>IF(ISBLANK(A7)," ",INDIRECT(ADDRESS(MATCH(A7,'Form Responses 1'!A:A,0),5+MOD(ROW()-2,COUNTA('Form Responses 1'!$1:$1)-4),,TRUE,"Form Responses 1")))</f>
        <v>KURANG 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0.74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0.7536363636</v>
      </c>
      <c r="O7" s="12">
        <f t="shared" si="12"/>
        <v>0.7536363636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45026.45538</v>
      </c>
      <c r="B8" s="9" t="str">
        <f>INDIRECT(ADDRESS(2+QUOTIENT(ROW()-2,COUNTA('Form Responses 1'!$1:$1)-4),2,,TRUE,"Form Responses 1"))</f>
        <v>enit001@yahoo.com</v>
      </c>
      <c r="C8" s="9" t="str">
        <f>INDIRECT(ADDRESS(2+QUOTIENT(ROW()-2,COUNTA('Form Responses 1'!$1:$1)-4),3,,TRUE,"Form Responses 1"))</f>
        <v>Eni Triwahyuningsih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Lantai 1 [Ruang kantor]</v>
      </c>
      <c r="G8" s="9" t="str">
        <f>IF(ISBLANK(A8)," ",INDIRECT(ADDRESS(MATCH(A8,'Form Responses 1'!A:A,0),5+MOD(ROW()-2,COUNTA('Form Responses 1'!$1:$1)-4),,TRUE,"Form Responses 1")))</f>
        <v>KURANG 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0.74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0.7536363636</v>
      </c>
      <c r="O8" s="12">
        <f t="shared" si="13"/>
        <v>0.7536363636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45026.45538</v>
      </c>
      <c r="B9" s="9" t="str">
        <f>INDIRECT(ADDRESS(2+QUOTIENT(ROW()-2,COUNTA('Form Responses 1'!$1:$1)-4),2,,TRUE,"Form Responses 1"))</f>
        <v>enit001@yahoo.com</v>
      </c>
      <c r="C9" s="9" t="str">
        <f>INDIRECT(ADDRESS(2+QUOTIENT(ROW()-2,COUNTA('Form Responses 1'!$1:$1)-4),3,,TRUE,"Form Responses 1"))</f>
        <v>Eni Triwahyuningsih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Lantai 1 [Mushola]</v>
      </c>
      <c r="G9" s="9" t="str">
        <f>IF(ISBLANK(A9)," ",INDIRECT(ADDRESS(MATCH(A9,'Form Responses 1'!A:A,0),5+MOD(ROW()-2,COUNTA('Form Responses 1'!$1:$1)-4),,TRUE,"Form Responses 1")))</f>
        <v>KURANG 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0.74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0.7536363636</v>
      </c>
      <c r="O9" s="12">
        <f t="shared" si="18"/>
        <v>0.7536363636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45026.45538</v>
      </c>
      <c r="B10" s="9" t="str">
        <f>INDIRECT(ADDRESS(2+QUOTIENT(ROW()-2,COUNTA('Form Responses 1'!$1:$1)-4),2,,TRUE,"Form Responses 1"))</f>
        <v>enit001@yahoo.com</v>
      </c>
      <c r="C10" s="9" t="str">
        <f>INDIRECT(ADDRESS(2+QUOTIENT(ROW()-2,COUNTA('Form Responses 1'!$1:$1)-4),3,,TRUE,"Form Responses 1"))</f>
        <v>Eni Triwahyuningsih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Lantai 1 [Pentri]</v>
      </c>
      <c r="G10" s="9" t="str">
        <f>IF(ISBLANK(A10)," ",INDIRECT(ADDRESS(MATCH(A10,'Form Responses 1'!A:A,0),5+MOD(ROW()-2,COUNTA('Form Responses 1'!$1:$1)-4),,TRUE,"Form Responses 1")))</f>
        <v>KURANG 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0.74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0.7536363636</v>
      </c>
      <c r="O10" s="12">
        <f t="shared" si="19"/>
        <v>0.7536363636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45026.45538</v>
      </c>
      <c r="B11" s="9" t="str">
        <f>INDIRECT(ADDRESS(2+QUOTIENT(ROW()-2,COUNTA('Form Responses 1'!$1:$1)-4),2,,TRUE,"Form Responses 1"))</f>
        <v>enit001@yahoo.com</v>
      </c>
      <c r="C11" s="9" t="str">
        <f>INDIRECT(ADDRESS(2+QUOTIENT(ROW()-2,COUNTA('Form Responses 1'!$1:$1)-4),3,,TRUE,"Form Responses 1"))</f>
        <v>Eni Triwahyuningsih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Lantai 1 [Koridor]</v>
      </c>
      <c r="G11" s="9" t="str">
        <f>IF(ISBLANK(A11)," ",INDIRECT(ADDRESS(MATCH(A11,'Form Responses 1'!A:A,0),5+MOD(ROW()-2,COUNTA('Form Responses 1'!$1:$1)-4),,TRUE,"Form Responses 1")))</f>
        <v>KURANG 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0.74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0.7536363636</v>
      </c>
      <c r="O11" s="12">
        <f t="shared" si="20"/>
        <v>0.7536363636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45026.45538</v>
      </c>
      <c r="B12" s="9" t="str">
        <f>INDIRECT(ADDRESS(2+QUOTIENT(ROW()-2,COUNTA('Form Responses 1'!$1:$1)-4),2,,TRUE,"Form Responses 1"))</f>
        <v>enit001@yahoo.com</v>
      </c>
      <c r="C12" s="9" t="str">
        <f>INDIRECT(ADDRESS(2+QUOTIENT(ROW()-2,COUNTA('Form Responses 1'!$1:$1)-4),3,,TRUE,"Form Responses 1"))</f>
        <v>Eni Triwahyuningsih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Lantai 1 [Toilet]</v>
      </c>
      <c r="G12" s="9" t="str">
        <f>IF(ISBLANK(A12)," ",INDIRECT(ADDRESS(MATCH(A12,'Form Responses 1'!A:A,0),5+MOD(ROW()-2,COUNTA('Form Responses 1'!$1:$1)-4),,TRUE,"Form Responses 1")))</f>
        <v>KURANG 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0.74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0.7536363636</v>
      </c>
      <c r="O12" s="12">
        <f t="shared" si="21"/>
        <v>0.7536363636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45026.45691</v>
      </c>
      <c r="B13" s="9" t="str">
        <f>INDIRECT(ADDRESS(2+QUOTIENT(ROW()-2,COUNTA('Form Responses 1'!$1:$1)-4),2,,TRUE,"Form Responses 1"))</f>
        <v>enit001@yahoo.com</v>
      </c>
      <c r="C13" s="9" t="str">
        <f>INDIRECT(ADDRESS(2+QUOTIENT(ROW()-2,COUNTA('Form Responses 1'!$1:$1)-4),3,,TRUE,"Form Responses 1"))</f>
        <v>Eni Triwahyuningsih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Security [Security Functions]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Security</v>
      </c>
      <c r="I13" s="12" t="str">
        <f t="shared" si="4"/>
        <v>SECURITY SERVICE</v>
      </c>
      <c r="J13" s="12">
        <f t="array" ref="J13">IFERROR(INDEX(MASTER!B:B,MATCH(G13,MASTER!A:A,0))/100," ")</f>
        <v>0.89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0.8218181818</v>
      </c>
      <c r="O13" s="12">
        <f t="shared" si="22"/>
        <v>0.8218181818</v>
      </c>
      <c r="P13" s="9" t="str">
        <f>IF(ISBLANK(A13)," ",IF(N13&gt;MASTER!$B$3/100,"SB",IF(N13&gt;MASTER!$B$4/100,"B",IF(N13&gt;MASTER!$B$5/100,"C","K"))))</f>
        <v>C</v>
      </c>
      <c r="Q13" s="9" t="str">
        <f>IF(ISBLANK(B13)," ",IF(O13&gt;MASTER!$B$3/100,"SB",IF(O13&gt;MASTER!$B$4/100,"B",IF(O13&gt;MASTER!$B$5/100,"C","K"))))</f>
        <v>C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45026.45691</v>
      </c>
      <c r="B14" s="9" t="str">
        <f>INDIRECT(ADDRESS(2+QUOTIENT(ROW()-2,COUNTA('Form Responses 1'!$1:$1)-4),2,,TRUE,"Form Responses 1"))</f>
        <v>enit001@yahoo.com</v>
      </c>
      <c r="C14" s="9" t="str">
        <f>INDIRECT(ADDRESS(2+QUOTIENT(ROW()-2,COUNTA('Form Responses 1'!$1:$1)-4),3,,TRUE,"Form Responses 1"))</f>
        <v>Eni Triwahyuningsih</v>
      </c>
      <c r="D14" s="10">
        <f>INDIRECT(ADDRESS(2+QUOTIENT(ROW()-2,COUNTA('Form Responses 1'!$1:$1)-4),4,,TRUE,"Form Responses 1"))</f>
        <v>44985</v>
      </c>
      <c r="E14" s="11">
        <f t="shared" si="2"/>
        <v>2</v>
      </c>
      <c r="F14" s="9" t="str">
        <f>IF(ISBLANK(A14)," ",INDIRECT(ADDRESS(1,5+MOD(ROW()-2,COUNTA('Form Responses 1'!$1:$1)-4),,TRUE,"Form Responses 1")))</f>
        <v>Halaman [Outdor]</v>
      </c>
      <c r="G14" s="9" t="str">
        <f>IF(ISBLANK(A14)," ",INDIRECT(ADDRESS(MATCH(A14,'Form Responses 1'!A:A,0),5+MOD(ROW()-2,COUNTA('Form Responses 1'!$1:$1)-4),,TRUE,"Form Responses 1")))</f>
        <v>KURANG BAIK</v>
      </c>
      <c r="H14" s="12" t="str">
        <f t="shared" si="3"/>
        <v>Halaman</v>
      </c>
      <c r="I14" s="12" t="str">
        <f t="shared" si="4"/>
        <v>CLEANING SERVICE</v>
      </c>
      <c r="J14" s="12">
        <f t="array" ref="J14">IFERROR(INDEX(MASTER!B:B,MATCH(G14,MASTER!A:A,0))/100," ")</f>
        <v>0.74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02</v>
      </c>
      <c r="N14" s="12">
        <f t="shared" ref="N14:O14" si="23">IFERROR(AVERAGEIF(L:L,L14,$J:$J)," ")</f>
        <v>0.8218181818</v>
      </c>
      <c r="O14" s="12">
        <f t="shared" si="23"/>
        <v>0.8218181818</v>
      </c>
      <c r="P14" s="9" t="str">
        <f>IF(ISBLANK(A14)," ",IF(N14&gt;MASTER!$B$3/100,"SB",IF(N14&gt;MASTER!$B$4/100,"B",IF(N14&gt;MASTER!$B$5/100,"C","K"))))</f>
        <v>C</v>
      </c>
      <c r="Q14" s="9" t="str">
        <f>IF(ISBLANK(B14)," ",IF(O14&gt;MASTER!$B$3/100,"SB",IF(O14&gt;MASTER!$B$4/100,"B",IF(O14&gt;MASTER!$B$5/100,"C","K"))))</f>
        <v>C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45026.45691</v>
      </c>
      <c r="B15" s="9" t="str">
        <f>INDIRECT(ADDRESS(2+QUOTIENT(ROW()-2,COUNTA('Form Responses 1'!$1:$1)-4),2,,TRUE,"Form Responses 1"))</f>
        <v>enit001@yahoo.com</v>
      </c>
      <c r="C15" s="9" t="str">
        <f>INDIRECT(ADDRESS(2+QUOTIENT(ROW()-2,COUNTA('Form Responses 1'!$1:$1)-4),3,,TRUE,"Form Responses 1"))</f>
        <v>Eni Triwahyuningsih</v>
      </c>
      <c r="D15" s="10">
        <f>INDIRECT(ADDRESS(2+QUOTIENT(ROW()-2,COUNTA('Form Responses 1'!$1:$1)-4),4,,TRUE,"Form Responses 1"))</f>
        <v>44985</v>
      </c>
      <c r="E15" s="11">
        <f t="shared" si="2"/>
        <v>2</v>
      </c>
      <c r="F15" s="9" t="str">
        <f>IF(ISBLANK(A15)," ",INDIRECT(ADDRESS(1,5+MOD(ROW()-2,COUNTA('Form Responses 1'!$1:$1)-4),,TRUE,"Form Responses 1")))</f>
        <v>Lantai 2 [Ruang kantor]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Lantai 2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02</v>
      </c>
      <c r="N15" s="12">
        <f t="shared" ref="N15:O15" si="24">IFERROR(AVERAGEIF(L:L,L15,$J:$J)," ")</f>
        <v>0.8218181818</v>
      </c>
      <c r="O15" s="12">
        <f t="shared" si="24"/>
        <v>0.8218181818</v>
      </c>
      <c r="P15" s="9" t="str">
        <f>IF(ISBLANK(A15)," ",IF(N15&gt;MASTER!$B$3/100,"SB",IF(N15&gt;MASTER!$B$4/100,"B",IF(N15&gt;MASTER!$B$5/100,"C","K"))))</f>
        <v>C</v>
      </c>
      <c r="Q15" s="9" t="str">
        <f>IF(ISBLANK(B15)," ",IF(O15&gt;MASTER!$B$3/100,"SB",IF(O15&gt;MASTER!$B$4/100,"B",IF(O15&gt;MASTER!$B$5/100,"C","K"))))</f>
        <v>C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45026.45691</v>
      </c>
      <c r="B16" s="9" t="str">
        <f>INDIRECT(ADDRESS(2+QUOTIENT(ROW()-2,COUNTA('Form Responses 1'!$1:$1)-4),2,,TRUE,"Form Responses 1"))</f>
        <v>enit001@yahoo.com</v>
      </c>
      <c r="C16" s="9" t="str">
        <f>INDIRECT(ADDRESS(2+QUOTIENT(ROW()-2,COUNTA('Form Responses 1'!$1:$1)-4),3,,TRUE,"Form Responses 1"))</f>
        <v>Eni Triwahyuningsih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Lantai 2 [Ruang meeting]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Lantai 2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0.8218181818</v>
      </c>
      <c r="O16" s="12">
        <f t="shared" si="25"/>
        <v>0.8218181818</v>
      </c>
      <c r="P16" s="9" t="str">
        <f>IF(ISBLANK(A16)," ",IF(N16&gt;MASTER!$B$3/100,"SB",IF(N16&gt;MASTER!$B$4/100,"B",IF(N16&gt;MASTER!$B$5/100,"C","K"))))</f>
        <v>C</v>
      </c>
      <c r="Q16" s="9" t="str">
        <f>IF(ISBLANK(B16)," ",IF(O16&gt;MASTER!$B$3/100,"SB",IF(O16&gt;MASTER!$B$4/100,"B",IF(O16&gt;MASTER!$B$5/100,"C","K"))))</f>
        <v>C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45026.45691</v>
      </c>
      <c r="B17" s="9" t="str">
        <f>INDIRECT(ADDRESS(2+QUOTIENT(ROW()-2,COUNTA('Form Responses 1'!$1:$1)-4),2,,TRUE,"Form Responses 1"))</f>
        <v>enit001@yahoo.com</v>
      </c>
      <c r="C17" s="9" t="str">
        <f>INDIRECT(ADDRESS(2+QUOTIENT(ROW()-2,COUNTA('Form Responses 1'!$1:$1)-4),3,,TRUE,"Form Responses 1"))</f>
        <v>Eni Triwahyuningsih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Lantai 2 [Koridor]</v>
      </c>
      <c r="G17" s="9" t="str">
        <f>IF(ISBLANK(A17)," ",INDIRECT(ADDRESS(MATCH(A17,'Form Responses 1'!A:A,0),5+MOD(ROW()-2,COUNTA('Form Responses 1'!$1:$1)-4),,TRUE,"Form Responses 1")))</f>
        <v>KURANG BAIK</v>
      </c>
      <c r="H17" s="12" t="str">
        <f t="shared" si="3"/>
        <v>Lantai 2</v>
      </c>
      <c r="I17" s="12" t="str">
        <f t="shared" si="4"/>
        <v>CLEANING SERVICE</v>
      </c>
      <c r="J17" s="12">
        <f t="array" ref="J17">IFERROR(INDEX(MASTER!B:B,MATCH(G17,MASTER!A:A,0))/100," ")</f>
        <v>0.74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0.8218181818</v>
      </c>
      <c r="O17" s="12">
        <f t="shared" si="26"/>
        <v>0.8218181818</v>
      </c>
      <c r="P17" s="9" t="str">
        <f>IF(ISBLANK(A17)," ",IF(N17&gt;MASTER!$B$3/100,"SB",IF(N17&gt;MASTER!$B$4/100,"B",IF(N17&gt;MASTER!$B$5/100,"C","K"))))</f>
        <v>C</v>
      </c>
      <c r="Q17" s="9" t="str">
        <f>IF(ISBLANK(B17)," ",IF(O17&gt;MASTER!$B$3/100,"SB",IF(O17&gt;MASTER!$B$4/100,"B",IF(O17&gt;MASTER!$B$5/100,"C","K"))))</f>
        <v>C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45026.45691</v>
      </c>
      <c r="B18" s="9" t="str">
        <f>INDIRECT(ADDRESS(2+QUOTIENT(ROW()-2,COUNTA('Form Responses 1'!$1:$1)-4),2,,TRUE,"Form Responses 1"))</f>
        <v>enit001@yahoo.com</v>
      </c>
      <c r="C18" s="9" t="str">
        <f>INDIRECT(ADDRESS(2+QUOTIENT(ROW()-2,COUNTA('Form Responses 1'!$1:$1)-4),3,,TRUE,"Form Responses 1"))</f>
        <v>Eni Triwahyuningsih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Lantai 1 [Tangga]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Lantai 1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0.8218181818</v>
      </c>
      <c r="O18" s="12">
        <f t="shared" si="27"/>
        <v>0.8218181818</v>
      </c>
      <c r="P18" s="9" t="str">
        <f>IF(ISBLANK(A18)," ",IF(N18&gt;MASTER!$B$3/100,"SB",IF(N18&gt;MASTER!$B$4/100,"B",IF(N18&gt;MASTER!$B$5/100,"C","K"))))</f>
        <v>C</v>
      </c>
      <c r="Q18" s="9" t="str">
        <f>IF(ISBLANK(B18)," ",IF(O18&gt;MASTER!$B$3/100,"SB",IF(O18&gt;MASTER!$B$4/100,"B",IF(O18&gt;MASTER!$B$5/100,"C","K"))))</f>
        <v>C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45026.45691</v>
      </c>
      <c r="B19" s="9" t="str">
        <f>INDIRECT(ADDRESS(2+QUOTIENT(ROW()-2,COUNTA('Form Responses 1'!$1:$1)-4),2,,TRUE,"Form Responses 1"))</f>
        <v>enit001@yahoo.com</v>
      </c>
      <c r="C19" s="9" t="str">
        <f>INDIRECT(ADDRESS(2+QUOTIENT(ROW()-2,COUNTA('Form Responses 1'!$1:$1)-4),3,,TRUE,"Form Responses 1"))</f>
        <v>Eni Triwahyuningsih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Lantai 1 [Ruang kantor]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Lantai 1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0.8218181818</v>
      </c>
      <c r="O19" s="12">
        <f t="shared" si="28"/>
        <v>0.8218181818</v>
      </c>
      <c r="P19" s="9" t="str">
        <f>IF(ISBLANK(A19)," ",IF(N19&gt;MASTER!$B$3/100,"SB",IF(N19&gt;MASTER!$B$4/100,"B",IF(N19&gt;MASTER!$B$5/100,"C","K"))))</f>
        <v>C</v>
      </c>
      <c r="Q19" s="9" t="str">
        <f>IF(ISBLANK(B19)," ",IF(O19&gt;MASTER!$B$3/100,"SB",IF(O19&gt;MASTER!$B$4/100,"B",IF(O19&gt;MASTER!$B$5/100,"C","K"))))</f>
        <v>C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45026.45691</v>
      </c>
      <c r="B20" s="9" t="str">
        <f>INDIRECT(ADDRESS(2+QUOTIENT(ROW()-2,COUNTA('Form Responses 1'!$1:$1)-4),2,,TRUE,"Form Responses 1"))</f>
        <v>enit001@yahoo.com</v>
      </c>
      <c r="C20" s="9" t="str">
        <f>INDIRECT(ADDRESS(2+QUOTIENT(ROW()-2,COUNTA('Form Responses 1'!$1:$1)-4),3,,TRUE,"Form Responses 1"))</f>
        <v>Eni Triwahyuningsih</v>
      </c>
      <c r="D20" s="10">
        <f>INDIRECT(ADDRESS(2+QUOTIENT(ROW()-2,COUNTA('Form Responses 1'!$1:$1)-4),4,,TRUE,"Form Responses 1"))</f>
        <v>44985</v>
      </c>
      <c r="E20" s="11">
        <f t="shared" si="2"/>
        <v>2</v>
      </c>
      <c r="F20" s="9" t="str">
        <f>IF(ISBLANK(A20)," ",INDIRECT(ADDRESS(1,5+MOD(ROW()-2,COUNTA('Form Responses 1'!$1:$1)-4),,TRUE,"Form Responses 1")))</f>
        <v>Lantai 1 [Mushola]</v>
      </c>
      <c r="G20" s="9" t="str">
        <f>IF(ISBLANK(A20)," ",INDIRECT(ADDRESS(MATCH(A20,'Form Responses 1'!A:A,0),5+MOD(ROW()-2,COUNTA('Form Responses 1'!$1:$1)-4),,TRUE,"Form Responses 1")))</f>
        <v>KURANG 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0.74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02</v>
      </c>
      <c r="N20" s="12">
        <f t="shared" ref="N20:O20" si="29">IFERROR(AVERAGEIF(L:L,L20,$J:$J)," ")</f>
        <v>0.8218181818</v>
      </c>
      <c r="O20" s="12">
        <f t="shared" si="29"/>
        <v>0.8218181818</v>
      </c>
      <c r="P20" s="9" t="str">
        <f>IF(ISBLANK(A20)," ",IF(N20&gt;MASTER!$B$3/100,"SB",IF(N20&gt;MASTER!$B$4/100,"B",IF(N20&gt;MASTER!$B$5/100,"C","K"))))</f>
        <v>C</v>
      </c>
      <c r="Q20" s="9" t="str">
        <f>IF(ISBLANK(B20)," ",IF(O20&gt;MASTER!$B$3/100,"SB",IF(O20&gt;MASTER!$B$4/100,"B",IF(O20&gt;MASTER!$B$5/100,"C","K"))))</f>
        <v>C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45026.45691</v>
      </c>
      <c r="B21" s="9" t="str">
        <f>INDIRECT(ADDRESS(2+QUOTIENT(ROW()-2,COUNTA('Form Responses 1'!$1:$1)-4),2,,TRUE,"Form Responses 1"))</f>
        <v>enit001@yahoo.com</v>
      </c>
      <c r="C21" s="9" t="str">
        <f>INDIRECT(ADDRESS(2+QUOTIENT(ROW()-2,COUNTA('Form Responses 1'!$1:$1)-4),3,,TRUE,"Form Responses 1"))</f>
        <v>Eni Triwahyuningsih</v>
      </c>
      <c r="D21" s="10">
        <f>INDIRECT(ADDRESS(2+QUOTIENT(ROW()-2,COUNTA('Form Responses 1'!$1:$1)-4),4,,TRUE,"Form Responses 1"))</f>
        <v>44985</v>
      </c>
      <c r="E21" s="11">
        <f t="shared" si="2"/>
        <v>2</v>
      </c>
      <c r="F21" s="9" t="str">
        <f>IF(ISBLANK(A21)," ",INDIRECT(ADDRESS(1,5+MOD(ROW()-2,COUNTA('Form Responses 1'!$1:$1)-4),,TRUE,"Form Responses 1")))</f>
        <v>Lantai 1 [Pentri]</v>
      </c>
      <c r="G21" s="9" t="str">
        <f>IF(ISBLANK(A21)," ",INDIRECT(ADDRESS(MATCH(A21,'Form Responses 1'!A:A,0),5+MOD(ROW()-2,COUNTA('Form Responses 1'!$1:$1)-4),,TRUE,"Form Responses 1")))</f>
        <v>KURANG 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0.74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02</v>
      </c>
      <c r="N21" s="12">
        <f t="shared" ref="N21:O21" si="30">IFERROR(AVERAGEIF(L:L,L21,$J:$J)," ")</f>
        <v>0.8218181818</v>
      </c>
      <c r="O21" s="12">
        <f t="shared" si="30"/>
        <v>0.8218181818</v>
      </c>
      <c r="P21" s="9" t="str">
        <f>IF(ISBLANK(A21)," ",IF(N21&gt;MASTER!$B$3/100,"SB",IF(N21&gt;MASTER!$B$4/100,"B",IF(N21&gt;MASTER!$B$5/100,"C","K"))))</f>
        <v>C</v>
      </c>
      <c r="Q21" s="9" t="str">
        <f>IF(ISBLANK(B21)," ",IF(O21&gt;MASTER!$B$3/100,"SB",IF(O21&gt;MASTER!$B$4/100,"B",IF(O21&gt;MASTER!$B$5/100,"C","K"))))</f>
        <v>C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45026.45691</v>
      </c>
      <c r="B22" s="9" t="str">
        <f>INDIRECT(ADDRESS(2+QUOTIENT(ROW()-2,COUNTA('Form Responses 1'!$1:$1)-4),2,,TRUE,"Form Responses 1"))</f>
        <v>enit001@yahoo.com</v>
      </c>
      <c r="C22" s="9" t="str">
        <f>INDIRECT(ADDRESS(2+QUOTIENT(ROW()-2,COUNTA('Form Responses 1'!$1:$1)-4),3,,TRUE,"Form Responses 1"))</f>
        <v>Eni Triwahyuningsih</v>
      </c>
      <c r="D22" s="10">
        <f>INDIRECT(ADDRESS(2+QUOTIENT(ROW()-2,COUNTA('Form Responses 1'!$1:$1)-4),4,,TRUE,"Form Responses 1"))</f>
        <v>44985</v>
      </c>
      <c r="E22" s="11">
        <f t="shared" si="2"/>
        <v>2</v>
      </c>
      <c r="F22" s="9" t="str">
        <f>IF(ISBLANK(A22)," ",INDIRECT(ADDRESS(1,5+MOD(ROW()-2,COUNTA('Form Responses 1'!$1:$1)-4),,TRUE,"Form Responses 1")))</f>
        <v>Lantai 1 [Koridor]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02</v>
      </c>
      <c r="N22" s="12">
        <f t="shared" ref="N22:O22" si="31">IFERROR(AVERAGEIF(L:L,L22,$J:$J)," ")</f>
        <v>0.8218181818</v>
      </c>
      <c r="O22" s="12">
        <f t="shared" si="31"/>
        <v>0.8218181818</v>
      </c>
      <c r="P22" s="9" t="str">
        <f>IF(ISBLANK(A22)," ",IF(N22&gt;MASTER!$B$3/100,"SB",IF(N22&gt;MASTER!$B$4/100,"B",IF(N22&gt;MASTER!$B$5/100,"C","K"))))</f>
        <v>C</v>
      </c>
      <c r="Q22" s="9" t="str">
        <f>IF(ISBLANK(B22)," ",IF(O22&gt;MASTER!$B$3/100,"SB",IF(O22&gt;MASTER!$B$4/100,"B",IF(O22&gt;MASTER!$B$5/100,"C","K"))))</f>
        <v>C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45026.45691</v>
      </c>
      <c r="B23" s="9" t="str">
        <f>INDIRECT(ADDRESS(2+QUOTIENT(ROW()-2,COUNTA('Form Responses 1'!$1:$1)-4),2,,TRUE,"Form Responses 1"))</f>
        <v>enit001@yahoo.com</v>
      </c>
      <c r="C23" s="9" t="str">
        <f>INDIRECT(ADDRESS(2+QUOTIENT(ROW()-2,COUNTA('Form Responses 1'!$1:$1)-4),3,,TRUE,"Form Responses 1"))</f>
        <v>Eni Triwahyuningsih</v>
      </c>
      <c r="D23" s="10">
        <f>INDIRECT(ADDRESS(2+QUOTIENT(ROW()-2,COUNTA('Form Responses 1'!$1:$1)-4),4,,TRUE,"Form Responses 1"))</f>
        <v>44985</v>
      </c>
      <c r="E23" s="11">
        <f t="shared" si="2"/>
        <v>2</v>
      </c>
      <c r="F23" s="9" t="str">
        <f>IF(ISBLANK(A23)," ",INDIRECT(ADDRESS(1,5+MOD(ROW()-2,COUNTA('Form Responses 1'!$1:$1)-4),,TRUE,"Form Responses 1")))</f>
        <v>Lantai 1 [Toilet]</v>
      </c>
      <c r="G23" s="9" t="str">
        <f>IF(ISBLANK(A23)," ",INDIRECT(ADDRESS(MATCH(A23,'Form Responses 1'!A:A,0),5+MOD(ROW()-2,COUNTA('Form Responses 1'!$1:$1)-4),,TRUE,"Form Responses 1")))</f>
        <v>KURANG 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0.74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02</v>
      </c>
      <c r="N23" s="12">
        <f t="shared" ref="N23:O23" si="32">IFERROR(AVERAGEIF(L:L,L23,$J:$J)," ")</f>
        <v>0.8218181818</v>
      </c>
      <c r="O23" s="12">
        <f t="shared" si="32"/>
        <v>0.8218181818</v>
      </c>
      <c r="P23" s="9" t="str">
        <f>IF(ISBLANK(A23)," ",IF(N23&gt;MASTER!$B$3/100,"SB",IF(N23&gt;MASTER!$B$4/100,"B",IF(N23&gt;MASTER!$B$5/100,"C","K"))))</f>
        <v>C</v>
      </c>
      <c r="Q23" s="9" t="str">
        <f>IF(ISBLANK(B23)," ",IF(O23&gt;MASTER!$B$3/100,"SB",IF(O23&gt;MASTER!$B$4/100,"B",IF(O23&gt;MASTER!$B$5/100,"C","K"))))</f>
        <v>C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45026.45762</v>
      </c>
      <c r="B24" s="9" t="str">
        <f>INDIRECT(ADDRESS(2+QUOTIENT(ROW()-2,COUNTA('Form Responses 1'!$1:$1)-4),2,,TRUE,"Form Responses 1"))</f>
        <v>enit001@yahoo.com</v>
      </c>
      <c r="C24" s="9" t="str">
        <f>INDIRECT(ADDRESS(2+QUOTIENT(ROW()-2,COUNTA('Form Responses 1'!$1:$1)-4),3,,TRUE,"Form Responses 1"))</f>
        <v>Eni Triwahyuningsih</v>
      </c>
      <c r="D24" s="10">
        <f>INDIRECT(ADDRESS(2+QUOTIENT(ROW()-2,COUNTA('Form Responses 1'!$1:$1)-4),4,,TRUE,"Form Responses 1"))</f>
        <v>45016</v>
      </c>
      <c r="E24" s="11">
        <f t="shared" si="2"/>
        <v>5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45026.45762</v>
      </c>
      <c r="B25" s="9" t="str">
        <f>INDIRECT(ADDRESS(2+QUOTIENT(ROW()-2,COUNTA('Form Responses 1'!$1:$1)-4),2,,TRUE,"Form Responses 1"))</f>
        <v>enit001@yahoo.com</v>
      </c>
      <c r="C25" s="9" t="str">
        <f>INDIRECT(ADDRESS(2+QUOTIENT(ROW()-2,COUNTA('Form Responses 1'!$1:$1)-4),3,,TRUE,"Form Responses 1"))</f>
        <v>Eni Triwahyuningsih</v>
      </c>
      <c r="D25" s="10">
        <f>INDIRECT(ADDRESS(2+QUOTIENT(ROW()-2,COUNTA('Form Responses 1'!$1:$1)-4),4,,TRUE,"Form Responses 1"))</f>
        <v>45016</v>
      </c>
      <c r="E25" s="11">
        <f t="shared" si="2"/>
        <v>5</v>
      </c>
      <c r="F25" s="9" t="str">
        <f>IF(ISBLANK(A25)," ",INDIRECT(ADDRESS(1,5+MOD(ROW()-2,COUNTA('Form Responses 1'!$1:$1)-4),,TRUE,"Form Responses 1")))</f>
        <v>Halaman [Outdor]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45026.45762</v>
      </c>
      <c r="B26" s="9" t="str">
        <f>INDIRECT(ADDRESS(2+QUOTIENT(ROW()-2,COUNTA('Form Responses 1'!$1:$1)-4),2,,TRUE,"Form Responses 1"))</f>
        <v>enit001@yahoo.com</v>
      </c>
      <c r="C26" s="9" t="str">
        <f>INDIRECT(ADDRESS(2+QUOTIENT(ROW()-2,COUNTA('Form Responses 1'!$1:$1)-4),3,,TRUE,"Form Responses 1"))</f>
        <v>Eni Triwahyuningsih</v>
      </c>
      <c r="D26" s="10">
        <f>INDIRECT(ADDRESS(2+QUOTIENT(ROW()-2,COUNTA('Form Responses 1'!$1:$1)-4),4,,TRUE,"Form Responses 1"))</f>
        <v>45016</v>
      </c>
      <c r="E26" s="11">
        <f t="shared" si="2"/>
        <v>5</v>
      </c>
      <c r="F26" s="9" t="str">
        <f>IF(ISBLANK(A26)," ",INDIRECT(ADDRESS(1,5+MOD(ROW()-2,COUNTA('Form Responses 1'!$1:$1)-4),,TRUE,"Form Responses 1")))</f>
        <v>Lantai 2 [Ruang kantor]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2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45026.45762</v>
      </c>
      <c r="B27" s="9" t="str">
        <f>INDIRECT(ADDRESS(2+QUOTIENT(ROW()-2,COUNTA('Form Responses 1'!$1:$1)-4),2,,TRUE,"Form Responses 1"))</f>
        <v>enit001@yahoo.com</v>
      </c>
      <c r="C27" s="9" t="str">
        <f>INDIRECT(ADDRESS(2+QUOTIENT(ROW()-2,COUNTA('Form Responses 1'!$1:$1)-4),3,,TRUE,"Form Responses 1"))</f>
        <v>Eni Triwahyuningsih</v>
      </c>
      <c r="D27" s="10">
        <f>INDIRECT(ADDRESS(2+QUOTIENT(ROW()-2,COUNTA('Form Responses 1'!$1:$1)-4),4,,TRUE,"Form Responses 1"))</f>
        <v>45016</v>
      </c>
      <c r="E27" s="11">
        <f t="shared" si="2"/>
        <v>5</v>
      </c>
      <c r="F27" s="9" t="str">
        <f>IF(ISBLANK(A27)," ",INDIRECT(ADDRESS(1,5+MOD(ROW()-2,COUNTA('Form Responses 1'!$1:$1)-4),,TRUE,"Form Responses 1")))</f>
        <v>Lantai 2 [Ruang meeting]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2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45026.45762</v>
      </c>
      <c r="B28" s="9" t="str">
        <f>INDIRECT(ADDRESS(2+QUOTIENT(ROW()-2,COUNTA('Form Responses 1'!$1:$1)-4),2,,TRUE,"Form Responses 1"))</f>
        <v>enit001@yahoo.com</v>
      </c>
      <c r="C28" s="9" t="str">
        <f>INDIRECT(ADDRESS(2+QUOTIENT(ROW()-2,COUNTA('Form Responses 1'!$1:$1)-4),3,,TRUE,"Form Responses 1"))</f>
        <v>Eni Triwahyuningsih</v>
      </c>
      <c r="D28" s="10">
        <f>INDIRECT(ADDRESS(2+QUOTIENT(ROW()-2,COUNTA('Form Responses 1'!$1:$1)-4),4,,TRUE,"Form Responses 1"))</f>
        <v>45016</v>
      </c>
      <c r="E28" s="11">
        <f t="shared" si="2"/>
        <v>5</v>
      </c>
      <c r="F28" s="9" t="str">
        <f>IF(ISBLANK(A28)," ",INDIRECT(ADDRESS(1,5+MOD(ROW()-2,COUNTA('Form Responses 1'!$1:$1)-4),,TRUE,"Form Responses 1")))</f>
        <v>Lantai 2 [Koridor]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2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45026.45762</v>
      </c>
      <c r="B29" s="9" t="str">
        <f>INDIRECT(ADDRESS(2+QUOTIENT(ROW()-2,COUNTA('Form Responses 1'!$1:$1)-4),2,,TRUE,"Form Responses 1"))</f>
        <v>enit001@yahoo.com</v>
      </c>
      <c r="C29" s="9" t="str">
        <f>INDIRECT(ADDRESS(2+QUOTIENT(ROW()-2,COUNTA('Form Responses 1'!$1:$1)-4),3,,TRUE,"Form Responses 1"))</f>
        <v>Eni Triwahyuningsih</v>
      </c>
      <c r="D29" s="10">
        <f>INDIRECT(ADDRESS(2+QUOTIENT(ROW()-2,COUNTA('Form Responses 1'!$1:$1)-4),4,,TRUE,"Form Responses 1"))</f>
        <v>45016</v>
      </c>
      <c r="E29" s="11">
        <f t="shared" si="2"/>
        <v>5</v>
      </c>
      <c r="F29" s="9" t="str">
        <f>IF(ISBLANK(A29)," ",INDIRECT(ADDRESS(1,5+MOD(ROW()-2,COUNTA('Form Responses 1'!$1:$1)-4),,TRUE,"Form Responses 1")))</f>
        <v>Lantai 1 [Tangga]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13</v>
      </c>
      <c r="L29" s="9" t="str">
        <f t="shared" si="6"/>
        <v>2023 - WEEK 13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13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45026.45762</v>
      </c>
      <c r="B30" s="9" t="str">
        <f>INDIRECT(ADDRESS(2+QUOTIENT(ROW()-2,COUNTA('Form Responses 1'!$1:$1)-4),2,,TRUE,"Form Responses 1"))</f>
        <v>enit001@yahoo.com</v>
      </c>
      <c r="C30" s="9" t="str">
        <f>INDIRECT(ADDRESS(2+QUOTIENT(ROW()-2,COUNTA('Form Responses 1'!$1:$1)-4),3,,TRUE,"Form Responses 1"))</f>
        <v>Eni Triwahyuningsih</v>
      </c>
      <c r="D30" s="10">
        <f>INDIRECT(ADDRESS(2+QUOTIENT(ROW()-2,COUNTA('Form Responses 1'!$1:$1)-4),4,,TRUE,"Form Responses 1"))</f>
        <v>45016</v>
      </c>
      <c r="E30" s="11">
        <f t="shared" si="2"/>
        <v>5</v>
      </c>
      <c r="F30" s="9" t="str">
        <f>IF(ISBLANK(A30)," ",INDIRECT(ADDRESS(1,5+MOD(ROW()-2,COUNTA('Form Responses 1'!$1:$1)-4),,TRUE,"Form Responses 1")))</f>
        <v>Lantai 1 [Ruang kantor]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45026.45762</v>
      </c>
      <c r="B31" s="9" t="str">
        <f>INDIRECT(ADDRESS(2+QUOTIENT(ROW()-2,COUNTA('Form Responses 1'!$1:$1)-4),2,,TRUE,"Form Responses 1"))</f>
        <v>enit001@yahoo.com</v>
      </c>
      <c r="C31" s="9" t="str">
        <f>INDIRECT(ADDRESS(2+QUOTIENT(ROW()-2,COUNTA('Form Responses 1'!$1:$1)-4),3,,TRUE,"Form Responses 1"))</f>
        <v>Eni Triwahyuningsih</v>
      </c>
      <c r="D31" s="10">
        <f>INDIRECT(ADDRESS(2+QUOTIENT(ROW()-2,COUNTA('Form Responses 1'!$1:$1)-4),4,,TRUE,"Form Responses 1"))</f>
        <v>45016</v>
      </c>
      <c r="E31" s="11">
        <f t="shared" si="2"/>
        <v>5</v>
      </c>
      <c r="F31" s="9" t="str">
        <f>IF(ISBLANK(A31)," ",INDIRECT(ADDRESS(1,5+MOD(ROW()-2,COUNTA('Form Responses 1'!$1:$1)-4),,TRUE,"Form Responses 1")))</f>
        <v>Lantai 1 [Mushola]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45026.45762</v>
      </c>
      <c r="B32" s="9" t="str">
        <f>INDIRECT(ADDRESS(2+QUOTIENT(ROW()-2,COUNTA('Form Responses 1'!$1:$1)-4),2,,TRUE,"Form Responses 1"))</f>
        <v>enit001@yahoo.com</v>
      </c>
      <c r="C32" s="9" t="str">
        <f>INDIRECT(ADDRESS(2+QUOTIENT(ROW()-2,COUNTA('Form Responses 1'!$1:$1)-4),3,,TRUE,"Form Responses 1"))</f>
        <v>Eni Triwahyuningsih</v>
      </c>
      <c r="D32" s="10">
        <f>INDIRECT(ADDRESS(2+QUOTIENT(ROW()-2,COUNTA('Form Responses 1'!$1:$1)-4),4,,TRUE,"Form Responses 1"))</f>
        <v>45016</v>
      </c>
      <c r="E32" s="11">
        <f t="shared" si="2"/>
        <v>5</v>
      </c>
      <c r="F32" s="9" t="str">
        <f>IF(ISBLANK(A32)," ",INDIRECT(ADDRESS(1,5+MOD(ROW()-2,COUNTA('Form Responses 1'!$1:$1)-4),,TRUE,"Form Responses 1")))</f>
        <v>Lantai 1 [Pentri]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45026.45762</v>
      </c>
      <c r="B33" s="9" t="str">
        <f>INDIRECT(ADDRESS(2+QUOTIENT(ROW()-2,COUNTA('Form Responses 1'!$1:$1)-4),2,,TRUE,"Form Responses 1"))</f>
        <v>enit001@yahoo.com</v>
      </c>
      <c r="C33" s="9" t="str">
        <f>INDIRECT(ADDRESS(2+QUOTIENT(ROW()-2,COUNTA('Form Responses 1'!$1:$1)-4),3,,TRUE,"Form Responses 1"))</f>
        <v>Eni Triwahyuningsih</v>
      </c>
      <c r="D33" s="10">
        <f>INDIRECT(ADDRESS(2+QUOTIENT(ROW()-2,COUNTA('Form Responses 1'!$1:$1)-4),4,,TRUE,"Form Responses 1"))</f>
        <v>45016</v>
      </c>
      <c r="E33" s="11">
        <f t="shared" si="2"/>
        <v>5</v>
      </c>
      <c r="F33" s="9" t="str">
        <f>IF(ISBLANK(A33)," ",INDIRECT(ADDRESS(1,5+MOD(ROW()-2,COUNTA('Form Responses 1'!$1:$1)-4),,TRUE,"Form Responses 1")))</f>
        <v>Lantai 1 [Koridor]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45026.45762</v>
      </c>
      <c r="B34" s="9" t="str">
        <f>INDIRECT(ADDRESS(2+QUOTIENT(ROW()-2,COUNTA('Form Responses 1'!$1:$1)-4),2,,TRUE,"Form Responses 1"))</f>
        <v>enit001@yahoo.com</v>
      </c>
      <c r="C34" s="9" t="str">
        <f>INDIRECT(ADDRESS(2+QUOTIENT(ROW()-2,COUNTA('Form Responses 1'!$1:$1)-4),3,,TRUE,"Form Responses 1"))</f>
        <v>Eni Triwahyuningsih</v>
      </c>
      <c r="D34" s="10">
        <f>INDIRECT(ADDRESS(2+QUOTIENT(ROW()-2,COUNTA('Form Responses 1'!$1:$1)-4),4,,TRUE,"Form Responses 1"))</f>
        <v>45016</v>
      </c>
      <c r="E34" s="11">
        <f t="shared" si="2"/>
        <v>5</v>
      </c>
      <c r="F34" s="9" t="str">
        <f>IF(ISBLANK(A34)," ",INDIRECT(ADDRESS(1,5+MOD(ROW()-2,COUNTA('Form Responses 1'!$1:$1)-4),,TRUE,"Form Responses 1")))</f>
        <v>Lantai 1 [Toilet]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45048.63463</v>
      </c>
      <c r="B35" s="9" t="str">
        <f>INDIRECT(ADDRESS(2+QUOTIENT(ROW()-2,COUNTA('Form Responses 1'!$1:$1)-4),2,,TRUE,"Form Responses 1"))</f>
        <v>enit001@yahoo.com</v>
      </c>
      <c r="C35" s="9" t="str">
        <f>INDIRECT(ADDRESS(2+QUOTIENT(ROW()-2,COUNTA('Form Responses 1'!$1:$1)-4),3,,TRUE,"Form Responses 1"))</f>
        <v>Eni Triwahyuningsih</v>
      </c>
      <c r="D35" s="10">
        <f>INDIRECT(ADDRESS(2+QUOTIENT(ROW()-2,COUNTA('Form Responses 1'!$1:$1)-4),4,,TRUE,"Form Responses 1"))</f>
        <v>45046</v>
      </c>
      <c r="E35" s="11">
        <f t="shared" si="2"/>
        <v>7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0.89</v>
      </c>
      <c r="K35" s="9">
        <f t="shared" si="5"/>
        <v>18</v>
      </c>
      <c r="L35" s="9" t="str">
        <f t="shared" si="6"/>
        <v>2023 - WEEK 18</v>
      </c>
      <c r="M35" s="9" t="str">
        <f t="shared" si="7"/>
        <v>2023 - MONTH 04</v>
      </c>
      <c r="N35" s="12">
        <f t="shared" ref="N35:O35" si="44">IFERROR(AVERAGEIF(L:L,L35,$J:$J)," ")</f>
        <v>0.9445454545</v>
      </c>
      <c r="O35" s="12">
        <f t="shared" si="44"/>
        <v>0.9445454545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18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45048.63463</v>
      </c>
      <c r="B36" s="9" t="str">
        <f>INDIRECT(ADDRESS(2+QUOTIENT(ROW()-2,COUNTA('Form Responses 1'!$1:$1)-4),2,,TRUE,"Form Responses 1"))</f>
        <v>enit001@yahoo.com</v>
      </c>
      <c r="C36" s="9" t="str">
        <f>INDIRECT(ADDRESS(2+QUOTIENT(ROW()-2,COUNTA('Form Responses 1'!$1:$1)-4),3,,TRUE,"Form Responses 1"))</f>
        <v>Eni Triwahyuningsih</v>
      </c>
      <c r="D36" s="10">
        <f>INDIRECT(ADDRESS(2+QUOTIENT(ROW()-2,COUNTA('Form Responses 1'!$1:$1)-4),4,,TRUE,"Form Responses 1"))</f>
        <v>45046</v>
      </c>
      <c r="E36" s="11">
        <f t="shared" si="2"/>
        <v>7</v>
      </c>
      <c r="F36" s="9" t="str">
        <f>IF(ISBLANK(A36)," ",INDIRECT(ADDRESS(1,5+MOD(ROW()-2,COUNTA('Form Responses 1'!$1:$1)-4),,TRUE,"Form Responses 1")))</f>
        <v>Halaman [Outdor]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18</v>
      </c>
      <c r="L36" s="9" t="str">
        <f t="shared" si="6"/>
        <v>2023 - WEEK 18</v>
      </c>
      <c r="M36" s="9" t="str">
        <f t="shared" si="7"/>
        <v>2023 - MONTH 04</v>
      </c>
      <c r="N36" s="12">
        <f t="shared" ref="N36:O36" si="45">IFERROR(AVERAGEIF(L:L,L36,$J:$J)," ")</f>
        <v>0.9445454545</v>
      </c>
      <c r="O36" s="12">
        <f t="shared" si="45"/>
        <v>0.9445454545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18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45048.63463</v>
      </c>
      <c r="B37" s="9" t="str">
        <f>INDIRECT(ADDRESS(2+QUOTIENT(ROW()-2,COUNTA('Form Responses 1'!$1:$1)-4),2,,TRUE,"Form Responses 1"))</f>
        <v>enit001@yahoo.com</v>
      </c>
      <c r="C37" s="9" t="str">
        <f>INDIRECT(ADDRESS(2+QUOTIENT(ROW()-2,COUNTA('Form Responses 1'!$1:$1)-4),3,,TRUE,"Form Responses 1"))</f>
        <v>Eni Triwahyuningsih</v>
      </c>
      <c r="D37" s="10">
        <f>INDIRECT(ADDRESS(2+QUOTIENT(ROW()-2,COUNTA('Form Responses 1'!$1:$1)-4),4,,TRUE,"Form Responses 1"))</f>
        <v>45046</v>
      </c>
      <c r="E37" s="11">
        <f t="shared" si="2"/>
        <v>7</v>
      </c>
      <c r="F37" s="9" t="str">
        <f>IF(ISBLANK(A37)," ",INDIRECT(ADDRESS(1,5+MOD(ROW()-2,COUNTA('Form Responses 1'!$1:$1)-4),,TRUE,"Form Responses 1")))</f>
        <v>Lantai 2 [Ruang kantor]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18</v>
      </c>
      <c r="L37" s="9" t="str">
        <f t="shared" si="6"/>
        <v>2023 - WEEK 18</v>
      </c>
      <c r="M37" s="9" t="str">
        <f t="shared" si="7"/>
        <v>2023 - MONTH 04</v>
      </c>
      <c r="N37" s="12">
        <f t="shared" ref="N37:O37" si="46">IFERROR(AVERAGEIF(L:L,L37,$J:$J)," ")</f>
        <v>0.9445454545</v>
      </c>
      <c r="O37" s="12">
        <f t="shared" si="46"/>
        <v>0.9445454545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18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45048.63463</v>
      </c>
      <c r="B38" s="9" t="str">
        <f>INDIRECT(ADDRESS(2+QUOTIENT(ROW()-2,COUNTA('Form Responses 1'!$1:$1)-4),2,,TRUE,"Form Responses 1"))</f>
        <v>enit001@yahoo.com</v>
      </c>
      <c r="C38" s="9" t="str">
        <f>INDIRECT(ADDRESS(2+QUOTIENT(ROW()-2,COUNTA('Form Responses 1'!$1:$1)-4),3,,TRUE,"Form Responses 1"))</f>
        <v>Eni Triwahyuningsih</v>
      </c>
      <c r="D38" s="10">
        <f>INDIRECT(ADDRESS(2+QUOTIENT(ROW()-2,COUNTA('Form Responses 1'!$1:$1)-4),4,,TRUE,"Form Responses 1"))</f>
        <v>45046</v>
      </c>
      <c r="E38" s="11">
        <f t="shared" si="2"/>
        <v>7</v>
      </c>
      <c r="F38" s="9" t="str">
        <f>IF(ISBLANK(A38)," ",INDIRECT(ADDRESS(1,5+MOD(ROW()-2,COUNTA('Form Responses 1'!$1:$1)-4),,TRUE,"Form Responses 1")))</f>
        <v>Lantai 2 [Ruang meeting]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18</v>
      </c>
      <c r="L38" s="9" t="str">
        <f t="shared" si="6"/>
        <v>2023 - WEEK 18</v>
      </c>
      <c r="M38" s="9" t="str">
        <f t="shared" si="7"/>
        <v>2023 - MONTH 04</v>
      </c>
      <c r="N38" s="12">
        <f t="shared" ref="N38:O38" si="47">IFERROR(AVERAGEIF(L:L,L38,$J:$J)," ")</f>
        <v>0.9445454545</v>
      </c>
      <c r="O38" s="12">
        <f t="shared" si="47"/>
        <v>0.9445454545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18</v>
      </c>
      <c r="AF38" s="9" t="str">
        <f t="shared" si="15"/>
        <v>2023 04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45048.63463</v>
      </c>
      <c r="B39" s="9" t="str">
        <f>INDIRECT(ADDRESS(2+QUOTIENT(ROW()-2,COUNTA('Form Responses 1'!$1:$1)-4),2,,TRUE,"Form Responses 1"))</f>
        <v>enit001@yahoo.com</v>
      </c>
      <c r="C39" s="9" t="str">
        <f>INDIRECT(ADDRESS(2+QUOTIENT(ROW()-2,COUNTA('Form Responses 1'!$1:$1)-4),3,,TRUE,"Form Responses 1"))</f>
        <v>Eni Triwahyuningsih</v>
      </c>
      <c r="D39" s="10">
        <f>INDIRECT(ADDRESS(2+QUOTIENT(ROW()-2,COUNTA('Form Responses 1'!$1:$1)-4),4,,TRUE,"Form Responses 1"))</f>
        <v>45046</v>
      </c>
      <c r="E39" s="11">
        <f t="shared" si="2"/>
        <v>7</v>
      </c>
      <c r="F39" s="9" t="str">
        <f>IF(ISBLANK(A39)," ",INDIRECT(ADDRESS(1,5+MOD(ROW()-2,COUNTA('Form Responses 1'!$1:$1)-4),,TRUE,"Form Responses 1")))</f>
        <v>Lantai 2 [Koridor]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18</v>
      </c>
      <c r="L39" s="9" t="str">
        <f t="shared" si="6"/>
        <v>2023 - WEEK 18</v>
      </c>
      <c r="M39" s="9" t="str">
        <f t="shared" si="7"/>
        <v>2023 - MONTH 04</v>
      </c>
      <c r="N39" s="12">
        <f t="shared" ref="N39:O39" si="48">IFERROR(AVERAGEIF(L:L,L39,$J:$J)," ")</f>
        <v>0.9445454545</v>
      </c>
      <c r="O39" s="12">
        <f t="shared" si="48"/>
        <v>0.9445454545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18</v>
      </c>
      <c r="AF39" s="9" t="str">
        <f t="shared" si="15"/>
        <v>2023 04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45048.63463</v>
      </c>
      <c r="B40" s="9" t="str">
        <f>INDIRECT(ADDRESS(2+QUOTIENT(ROW()-2,COUNTA('Form Responses 1'!$1:$1)-4),2,,TRUE,"Form Responses 1"))</f>
        <v>enit001@yahoo.com</v>
      </c>
      <c r="C40" s="9" t="str">
        <f>INDIRECT(ADDRESS(2+QUOTIENT(ROW()-2,COUNTA('Form Responses 1'!$1:$1)-4),3,,TRUE,"Form Responses 1"))</f>
        <v>Eni Triwahyuningsih</v>
      </c>
      <c r="D40" s="10">
        <f>INDIRECT(ADDRESS(2+QUOTIENT(ROW()-2,COUNTA('Form Responses 1'!$1:$1)-4),4,,TRUE,"Form Responses 1"))</f>
        <v>45046</v>
      </c>
      <c r="E40" s="11">
        <f t="shared" si="2"/>
        <v>7</v>
      </c>
      <c r="F40" s="9" t="str">
        <f>IF(ISBLANK(A40)," ",INDIRECT(ADDRESS(1,5+MOD(ROW()-2,COUNTA('Form Responses 1'!$1:$1)-4),,TRUE,"Form Responses 1")))</f>
        <v>Lantai 1 [Tangga]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18</v>
      </c>
      <c r="L40" s="9" t="str">
        <f t="shared" si="6"/>
        <v>2023 - WEEK 18</v>
      </c>
      <c r="M40" s="9" t="str">
        <f t="shared" si="7"/>
        <v>2023 - MONTH 04</v>
      </c>
      <c r="N40" s="12">
        <f t="shared" ref="N40:O40" si="49">IFERROR(AVERAGEIF(L:L,L40,$J:$J)," ")</f>
        <v>0.9445454545</v>
      </c>
      <c r="O40" s="12">
        <f t="shared" si="49"/>
        <v>0.9445454545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18</v>
      </c>
      <c r="AF40" s="9" t="str">
        <f t="shared" si="15"/>
        <v>2023 04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45048.63463</v>
      </c>
      <c r="B41" s="9" t="str">
        <f>INDIRECT(ADDRESS(2+QUOTIENT(ROW()-2,COUNTA('Form Responses 1'!$1:$1)-4),2,,TRUE,"Form Responses 1"))</f>
        <v>enit001@yahoo.com</v>
      </c>
      <c r="C41" s="9" t="str">
        <f>INDIRECT(ADDRESS(2+QUOTIENT(ROW()-2,COUNTA('Form Responses 1'!$1:$1)-4),3,,TRUE,"Form Responses 1"))</f>
        <v>Eni Triwahyuningsih</v>
      </c>
      <c r="D41" s="10">
        <f>INDIRECT(ADDRESS(2+QUOTIENT(ROW()-2,COUNTA('Form Responses 1'!$1:$1)-4),4,,TRUE,"Form Responses 1"))</f>
        <v>45046</v>
      </c>
      <c r="E41" s="11">
        <f t="shared" si="2"/>
        <v>7</v>
      </c>
      <c r="F41" s="9" t="str">
        <f>IF(ISBLANK(A41)," ",INDIRECT(ADDRESS(1,5+MOD(ROW()-2,COUNTA('Form Responses 1'!$1:$1)-4),,TRUE,"Form Responses 1")))</f>
        <v>Lantai 1 [Ruang kantor]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18</v>
      </c>
      <c r="L41" s="9" t="str">
        <f t="shared" si="6"/>
        <v>2023 - WEEK 18</v>
      </c>
      <c r="M41" s="9" t="str">
        <f t="shared" si="7"/>
        <v>2023 - MONTH 04</v>
      </c>
      <c r="N41" s="12">
        <f t="shared" ref="N41:O41" si="50">IFERROR(AVERAGEIF(L:L,L41,$J:$J)," ")</f>
        <v>0.9445454545</v>
      </c>
      <c r="O41" s="12">
        <f t="shared" si="50"/>
        <v>0.9445454545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18</v>
      </c>
      <c r="AF41" s="9" t="str">
        <f t="shared" si="15"/>
        <v>2023 04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45048.63463</v>
      </c>
      <c r="B42" s="9" t="str">
        <f>INDIRECT(ADDRESS(2+QUOTIENT(ROW()-2,COUNTA('Form Responses 1'!$1:$1)-4),2,,TRUE,"Form Responses 1"))</f>
        <v>enit001@yahoo.com</v>
      </c>
      <c r="C42" s="9" t="str">
        <f>INDIRECT(ADDRESS(2+QUOTIENT(ROW()-2,COUNTA('Form Responses 1'!$1:$1)-4),3,,TRUE,"Form Responses 1"))</f>
        <v>Eni Triwahyuningsih</v>
      </c>
      <c r="D42" s="10">
        <f>INDIRECT(ADDRESS(2+QUOTIENT(ROW()-2,COUNTA('Form Responses 1'!$1:$1)-4),4,,TRUE,"Form Responses 1"))</f>
        <v>45046</v>
      </c>
      <c r="E42" s="11">
        <f t="shared" si="2"/>
        <v>7</v>
      </c>
      <c r="F42" s="9" t="str">
        <f>IF(ISBLANK(A42)," ",INDIRECT(ADDRESS(1,5+MOD(ROW()-2,COUNTA('Form Responses 1'!$1:$1)-4),,TRUE,"Form Responses 1")))</f>
        <v>Lantai 1 [Mushola]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18</v>
      </c>
      <c r="L42" s="9" t="str">
        <f t="shared" si="6"/>
        <v>2023 - WEEK 18</v>
      </c>
      <c r="M42" s="9" t="str">
        <f t="shared" si="7"/>
        <v>2023 - MONTH 04</v>
      </c>
      <c r="N42" s="12">
        <f t="shared" ref="N42:O42" si="51">IFERROR(AVERAGEIF(L:L,L42,$J:$J)," ")</f>
        <v>0.9445454545</v>
      </c>
      <c r="O42" s="12">
        <f t="shared" si="51"/>
        <v>0.9445454545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18</v>
      </c>
      <c r="AF42" s="9" t="str">
        <f t="shared" si="15"/>
        <v>2023 04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45048.63463</v>
      </c>
      <c r="B43" s="9" t="str">
        <f>INDIRECT(ADDRESS(2+QUOTIENT(ROW()-2,COUNTA('Form Responses 1'!$1:$1)-4),2,,TRUE,"Form Responses 1"))</f>
        <v>enit001@yahoo.com</v>
      </c>
      <c r="C43" s="9" t="str">
        <f>INDIRECT(ADDRESS(2+QUOTIENT(ROW()-2,COUNTA('Form Responses 1'!$1:$1)-4),3,,TRUE,"Form Responses 1"))</f>
        <v>Eni Triwahyuningsih</v>
      </c>
      <c r="D43" s="10">
        <f>INDIRECT(ADDRESS(2+QUOTIENT(ROW()-2,COUNTA('Form Responses 1'!$1:$1)-4),4,,TRUE,"Form Responses 1"))</f>
        <v>45046</v>
      </c>
      <c r="E43" s="11">
        <f t="shared" si="2"/>
        <v>7</v>
      </c>
      <c r="F43" s="9" t="str">
        <f>IF(ISBLANK(A43)," ",INDIRECT(ADDRESS(1,5+MOD(ROW()-2,COUNTA('Form Responses 1'!$1:$1)-4),,TRUE,"Form Responses 1")))</f>
        <v>Lantai 1 [Pentri]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18</v>
      </c>
      <c r="L43" s="9" t="str">
        <f t="shared" si="6"/>
        <v>2023 - WEEK 18</v>
      </c>
      <c r="M43" s="9" t="str">
        <f t="shared" si="7"/>
        <v>2023 - MONTH 04</v>
      </c>
      <c r="N43" s="12">
        <f t="shared" ref="N43:O43" si="52">IFERROR(AVERAGEIF(L:L,L43,$J:$J)," ")</f>
        <v>0.9445454545</v>
      </c>
      <c r="O43" s="12">
        <f t="shared" si="52"/>
        <v>0.9445454545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18</v>
      </c>
      <c r="AF43" s="9" t="str">
        <f t="shared" si="15"/>
        <v>2023 04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45048.63463</v>
      </c>
      <c r="B44" s="9" t="str">
        <f>INDIRECT(ADDRESS(2+QUOTIENT(ROW()-2,COUNTA('Form Responses 1'!$1:$1)-4),2,,TRUE,"Form Responses 1"))</f>
        <v>enit001@yahoo.com</v>
      </c>
      <c r="C44" s="9" t="str">
        <f>INDIRECT(ADDRESS(2+QUOTIENT(ROW()-2,COUNTA('Form Responses 1'!$1:$1)-4),3,,TRUE,"Form Responses 1"))</f>
        <v>Eni Triwahyuningsih</v>
      </c>
      <c r="D44" s="10">
        <f>INDIRECT(ADDRESS(2+QUOTIENT(ROW()-2,COUNTA('Form Responses 1'!$1:$1)-4),4,,TRUE,"Form Responses 1"))</f>
        <v>45046</v>
      </c>
      <c r="E44" s="11">
        <f t="shared" si="2"/>
        <v>7</v>
      </c>
      <c r="F44" s="9" t="str">
        <f>IF(ISBLANK(A44)," ",INDIRECT(ADDRESS(1,5+MOD(ROW()-2,COUNTA('Form Responses 1'!$1:$1)-4),,TRUE,"Form Responses 1")))</f>
        <v>Lantai 1 [Koridor]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18</v>
      </c>
      <c r="L44" s="9" t="str">
        <f t="shared" si="6"/>
        <v>2023 - WEEK 18</v>
      </c>
      <c r="M44" s="9" t="str">
        <f t="shared" si="7"/>
        <v>2023 - MONTH 04</v>
      </c>
      <c r="N44" s="12">
        <f t="shared" ref="N44:O44" si="53">IFERROR(AVERAGEIF(L:L,L44,$J:$J)," ")</f>
        <v>0.9445454545</v>
      </c>
      <c r="O44" s="12">
        <f t="shared" si="53"/>
        <v>0.9445454545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18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45048.63463</v>
      </c>
      <c r="B45" s="9" t="str">
        <f>INDIRECT(ADDRESS(2+QUOTIENT(ROW()-2,COUNTA('Form Responses 1'!$1:$1)-4),2,,TRUE,"Form Responses 1"))</f>
        <v>enit001@yahoo.com</v>
      </c>
      <c r="C45" s="9" t="str">
        <f>INDIRECT(ADDRESS(2+QUOTIENT(ROW()-2,COUNTA('Form Responses 1'!$1:$1)-4),3,,TRUE,"Form Responses 1"))</f>
        <v>Eni Triwahyuningsih</v>
      </c>
      <c r="D45" s="10">
        <f>INDIRECT(ADDRESS(2+QUOTIENT(ROW()-2,COUNTA('Form Responses 1'!$1:$1)-4),4,,TRUE,"Form Responses 1"))</f>
        <v>45046</v>
      </c>
      <c r="E45" s="11">
        <f t="shared" si="2"/>
        <v>7</v>
      </c>
      <c r="F45" s="9" t="str">
        <f>IF(ISBLANK(A45)," ",INDIRECT(ADDRESS(1,5+MOD(ROW()-2,COUNTA('Form Responses 1'!$1:$1)-4),,TRUE,"Form Responses 1")))</f>
        <v>Lantai 1 [Toilet]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18</v>
      </c>
      <c r="L45" s="9" t="str">
        <f t="shared" si="6"/>
        <v>2023 - WEEK 18</v>
      </c>
      <c r="M45" s="9" t="str">
        <f t="shared" si="7"/>
        <v>2023 - MONTH 04</v>
      </c>
      <c r="N45" s="12">
        <f t="shared" ref="N45:O45" si="54">IFERROR(AVERAGEIF(L:L,L45,$J:$J)," ")</f>
        <v>0.9445454545</v>
      </c>
      <c r="O45" s="12">
        <f t="shared" si="54"/>
        <v>0.9445454545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18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v>2023.0</v>
      </c>
      <c r="G3" s="22"/>
      <c r="H3" s="20" t="s">
        <v>23</v>
      </c>
      <c r="I3" s="20"/>
      <c r="J3" s="21" t="s">
        <v>42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C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0.89</v>
      </c>
      <c r="M13" s="35"/>
      <c r="N13" s="36">
        <f>IFERROR(AVERAGEIFS(DATA!$J:$J,DATA!$M:$M,$L$1,DATA!$I:$I,$B9,DATA!$E:$E,"&lt;=7")," ")</f>
        <v>0.89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f>DASHBOARD!F3</f>
        <v>2023</v>
      </c>
      <c r="G3" s="22"/>
      <c r="H3" s="20" t="s">
        <v>23</v>
      </c>
      <c r="I3" s="20"/>
      <c r="J3" s="21" t="s">
        <v>42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0.9445454545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C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139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124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5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B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13</v>
      </c>
      <c r="C18" s="56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11</v>
      </c>
      <c r="C19" s="56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5" t="s">
        <v>12</v>
      </c>
      <c r="C20" s="58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5" t="s">
        <v>10</v>
      </c>
      <c r="C21" s="56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9</v>
      </c>
      <c r="C22" s="56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14</v>
      </c>
      <c r="C23" s="56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8</v>
      </c>
      <c r="C24" s="56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6</v>
      </c>
      <c r="C25" s="59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7</v>
      </c>
      <c r="C26" s="56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35"/>
      <c r="C27" s="15"/>
      <c r="D27" s="35"/>
      <c r="E27" s="15"/>
      <c r="F27" s="35"/>
      <c r="G27" s="15"/>
      <c r="H27" s="35"/>
      <c r="I27" s="15"/>
      <c r="J27" s="35"/>
      <c r="K27" s="15"/>
      <c r="L27" s="35"/>
      <c r="M27" s="15"/>
      <c r="N27" s="4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0"/>
      <c r="C28" s="15"/>
      <c r="D28" s="60"/>
      <c r="E28" s="15"/>
      <c r="F28" s="60"/>
      <c r="G28" s="15"/>
      <c r="H28" s="60"/>
      <c r="I28" s="15"/>
      <c r="J28" s="60"/>
      <c r="K28" s="15"/>
      <c r="L28" s="60"/>
      <c r="M28" s="15"/>
      <c r="N28" s="6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35"/>
      <c r="B29" s="62"/>
      <c r="C29" s="35"/>
      <c r="D29" s="62"/>
      <c r="E29" s="35"/>
      <c r="F29" s="62"/>
      <c r="G29" s="35"/>
      <c r="H29" s="62"/>
      <c r="I29" s="35"/>
      <c r="J29" s="62"/>
      <c r="K29" s="35"/>
      <c r="L29" s="62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</row>
    <row r="30">
      <c r="A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3" t="s">
        <v>141</v>
      </c>
      <c r="C32" s="15"/>
      <c r="E32" s="15"/>
      <c r="F32" s="63" t="s">
        <v>142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143</v>
      </c>
      <c r="C41" s="15"/>
      <c r="D41" s="15"/>
      <c r="E41" s="15"/>
      <c r="F41" s="14" t="s">
        <v>143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144</v>
      </c>
      <c r="C42" s="15"/>
      <c r="D42" s="15"/>
      <c r="E42" s="15"/>
      <c r="F42" s="14" t="s">
        <v>144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4" t="s">
        <v>145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5">
        <f t="array" ref="D2">DATE(D5,INDEX(MASTER!G:G,MATCH(D7,MASTER!F:F,0)),1)</f>
        <v>44986</v>
      </c>
      <c r="E2" s="14" t="s">
        <v>133</v>
      </c>
      <c r="F2" s="16" t="str">
        <f>CONCATENATE(D5," - MONTH ",TEXT(MONTH(D2),"00"))</f>
        <v>2023 - MONTH 03</v>
      </c>
      <c r="G2" s="3" t="s">
        <v>133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140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6" t="s">
        <v>146</v>
      </c>
      <c r="E4" s="67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8">
        <f>DASHBOARD!F3</f>
        <v>2023</v>
      </c>
      <c r="E5" s="69"/>
      <c r="I5" s="70"/>
      <c r="J5" s="71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6" t="s">
        <v>147</v>
      </c>
      <c r="E6" s="69"/>
      <c r="I6" s="70"/>
      <c r="J6" s="71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6" t="s">
        <v>38</v>
      </c>
      <c r="E7" s="72"/>
      <c r="I7" s="70"/>
      <c r="J7" s="71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71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148</v>
      </c>
      <c r="E10" s="38"/>
      <c r="F10" s="19" t="s">
        <v>149</v>
      </c>
      <c r="I10" s="73"/>
      <c r="J10" s="74"/>
      <c r="K10" s="73"/>
      <c r="L10" s="74"/>
      <c r="M10" s="73"/>
      <c r="N10" s="74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5"/>
      <c r="B11" s="39" t="s">
        <v>126</v>
      </c>
      <c r="C11" s="76"/>
      <c r="D11" s="77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5"/>
      <c r="B12" s="79" t="s">
        <v>4</v>
      </c>
      <c r="C12" s="43"/>
      <c r="D12" s="80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81"/>
      <c r="J12" s="81"/>
      <c r="K12" s="81"/>
      <c r="L12" s="81"/>
      <c r="M12" s="82"/>
      <c r="N12" s="8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5"/>
      <c r="B14" s="50" t="s">
        <v>139</v>
      </c>
      <c r="C14" s="76"/>
      <c r="D14" s="77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5"/>
      <c r="B15" s="79"/>
      <c r="C15" s="43"/>
      <c r="D15" s="80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81"/>
      <c r="J15" s="81"/>
      <c r="K15" s="81"/>
      <c r="L15" s="81"/>
      <c r="M15" s="82"/>
      <c r="N15" s="81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3"/>
      <c r="C16" s="43"/>
      <c r="D16" s="80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81"/>
      <c r="J16" s="81"/>
      <c r="K16" s="81"/>
      <c r="L16" s="81"/>
      <c r="M16" s="82"/>
      <c r="N16" s="81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81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5"/>
      <c r="B18" s="50" t="s">
        <v>124</v>
      </c>
      <c r="C18" s="76"/>
      <c r="D18" s="77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5"/>
      <c r="B19" s="54" t="s">
        <v>5</v>
      </c>
      <c r="C19" s="43"/>
      <c r="D19" s="80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81"/>
      <c r="J19" s="81"/>
      <c r="K19" s="81"/>
      <c r="L19" s="81"/>
      <c r="M19" s="82"/>
      <c r="N19" s="8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13</v>
      </c>
      <c r="C20" s="43"/>
      <c r="D20" s="80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81"/>
      <c r="J20" s="81"/>
      <c r="K20" s="81"/>
      <c r="L20" s="81"/>
      <c r="M20" s="82"/>
      <c r="N20" s="8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11</v>
      </c>
      <c r="C21" s="43"/>
      <c r="D21" s="80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81"/>
      <c r="J21" s="81"/>
      <c r="K21" s="81"/>
      <c r="L21" s="81"/>
      <c r="M21" s="82"/>
      <c r="N21" s="8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12</v>
      </c>
      <c r="C22" s="43"/>
      <c r="D22" s="80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81"/>
      <c r="J22" s="81"/>
      <c r="K22" s="81"/>
      <c r="L22" s="81"/>
      <c r="M22" s="82"/>
      <c r="N22" s="8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10</v>
      </c>
      <c r="C23" s="43"/>
      <c r="D23" s="80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81"/>
      <c r="J23" s="81"/>
      <c r="K23" s="81"/>
      <c r="L23" s="81"/>
      <c r="M23" s="82"/>
      <c r="N23" s="81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9</v>
      </c>
      <c r="C24" s="43"/>
      <c r="D24" s="80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81"/>
      <c r="J24" s="81"/>
      <c r="K24" s="81"/>
      <c r="L24" s="81"/>
      <c r="M24" s="82"/>
      <c r="N24" s="81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14</v>
      </c>
      <c r="C25" s="43"/>
      <c r="D25" s="80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81"/>
      <c r="J25" s="81"/>
      <c r="K25" s="81"/>
      <c r="L25" s="81"/>
      <c r="M25" s="82"/>
      <c r="N25" s="8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8</v>
      </c>
      <c r="C26" s="43"/>
      <c r="D26" s="80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81"/>
      <c r="J26" s="81"/>
      <c r="K26" s="81"/>
      <c r="L26" s="81"/>
      <c r="M26" s="82"/>
      <c r="N26" s="8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6</v>
      </c>
      <c r="C27" s="43"/>
      <c r="D27" s="80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81"/>
      <c r="J27" s="81"/>
      <c r="K27" s="81"/>
      <c r="L27" s="81"/>
      <c r="M27" s="82"/>
      <c r="N27" s="8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7</v>
      </c>
      <c r="C28" s="43"/>
      <c r="D28" s="80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81"/>
      <c r="J28" s="81"/>
      <c r="K28" s="81"/>
      <c r="L28" s="81"/>
      <c r="M28" s="82"/>
      <c r="N28" s="8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63" t="s">
        <v>141</v>
      </c>
      <c r="C34" s="15"/>
      <c r="E34" s="15"/>
      <c r="F34" s="63" t="s">
        <v>142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4" t="s">
        <v>143</v>
      </c>
      <c r="C43" s="15"/>
      <c r="D43" s="15"/>
      <c r="E43" s="15"/>
      <c r="F43" s="14" t="s">
        <v>143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4" t="s">
        <v>144</v>
      </c>
      <c r="C44" s="15"/>
      <c r="D44" s="15"/>
      <c r="E44" s="15"/>
      <c r="F44" s="14" t="s">
        <v>144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