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<sst xmlns="http://schemas.openxmlformats.org/spreadsheetml/2006/main" count="390" uniqueCount="156">
  <si>
    <t>Timestamp</t>
  </si>
  <si>
    <t>Email Address</t>
  </si>
  <si>
    <t>Full Name</t>
  </si>
  <si>
    <t>Penilaian untuk pekerjaan tanggal</t>
  </si>
  <si>
    <t>Security [Security Functions]</t>
  </si>
  <si>
    <t>Gedung Utama Lt.1 [Lobby Utama]</t>
  </si>
  <si>
    <t>Gedung Utama Lt.1 [Ruang Koordinator layanan umum]</t>
  </si>
  <si>
    <t>Gedung Utama Lt.1 [Toilet Pria/Wanita Barat]</t>
  </si>
  <si>
    <t>Gedung Utama Lt.1 [Mushola Samping]</t>
  </si>
  <si>
    <t>Gedung Utama Lt.1 [Mushola Dalam]</t>
  </si>
  <si>
    <t>Gedung Utama Lt.1 [Dapur]</t>
  </si>
  <si>
    <t>Gedung Utama Lt.1 [Koridor Samping]</t>
  </si>
  <si>
    <t>Gedung Utama Lt.1 [Tuang Kantor Staff]</t>
  </si>
  <si>
    <t>Gedung Utama Lt.1 [Halaman Depan/ Parkiran]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</si>
  <si>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</si>
  <si>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</si>
  <si>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</si>
  <si>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</si>
  <si>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</si>
  <si>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</si>
  <si>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</si>
  <si>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zulkifliiljas@gmail.com</t>
  </si>
  <si>
    <t>zulkifli iljas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</si>
  <si>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</si>
  <si>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</si>
  <si>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</si>
  <si>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</si>
  <si>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</si>
  <si>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</si>
  <si>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</si>
  <si>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</si>
  <si>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</si>
  <si>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</si>
  <si>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</si>
  <si>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</si>
  <si>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</si>
  <si>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</si>
  <si>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</si>
  <si>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</si>
  <si>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</si>
  <si>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</si>
  <si>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</si>
  <si>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</si>
  <si>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</si>
  <si>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</si>
  <si>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</si>
  <si>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</si>
  <si>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</si>
  <si>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</si>
  <si>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</si>
  <si>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</si>
  <si>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</si>
  <si>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</si>
  <si>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</si>
  <si>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</si>
  <si>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</si>
  <si>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</si>
  <si>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</si>
  <si>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</si>
  <si>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</si>
  <si>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</si>
  <si>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</si>
  <si>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</si>
  <si>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</si>
  <si>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</si>
  <si>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</si>
  <si>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</si>
  <si>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</si>
  <si>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</si>
  <si>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</si>
  <si>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</si>
  <si>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</si>
  <si>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</si>
  <si>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</si>
  <si>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</si>
  <si>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</si>
  <si>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</si>
  <si>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</si>
  <si>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</si>
  <si>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</si>
  <si>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</si>
  <si>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</si>
  <si>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</si>
  <si>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</si>
  <si>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</si>
  <si>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</si>
  <si>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</si>
  <si>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</si>
  <si>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</si>
  <si>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</si>
  <si>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</si>
  <si>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</si>
  <si>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</si>
  <si>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</si>
  <si>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</si>
  <si>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</si>
  <si>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</si>
  <si>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</si>
  <si>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</si>
  <si>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</si>
  <si>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</si>
  <si>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</si>
  <si>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</si>
  <si>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</si>
  <si>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</si>
  <si>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</si>
  <si>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</si>
  <si>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</si>
  <si>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</si>
  <si>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</si>
  <si>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</si>
  <si>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</si>
  <si>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</si>
  <si>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</si>
  <si>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</si>
  <si>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</si>
  <si>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</si>
  <si>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</si>
  <si>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</si>
  <si>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</si>
  <si>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</si>
  <si>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</si>
  <si>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</si>
  <si>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</si>
  <si>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</si>
  <si>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</si>
  <si>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</si>
  <si>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</si>
  <si>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</si>
  <si>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</si>
  <si>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</si>
  <si>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</si>
  <si>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</si>
  <si>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</si>
  <si>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</si>
  <si>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</si>
  <si>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</si>
  <si>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</si>
  <si>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</si>
  <si>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</si>
  <si>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</si>
  <si>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</si>
  <si>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</si>
  <si>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</si>
  <si>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</si>
  <si>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</si>
  <si>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</si>
  <si>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</si>
  <si>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</si>
  <si>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</si>
  <si>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</si>
  <si>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LAMPUNG - RAJABASA DBL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</si>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</sst>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1:47:31Z"/>
        <d v="2023-05-11T11:38:37Z"/>
        <d v="2023-05-22T15:16:37Z"/>
        <d v="2023-05-22T15:47:20Z"/>
        <m/>
      </sharedItems>
    </cacheField>
    <cacheField name="Email Address" numFmtId="0">
      <sharedItems containsBlank="1">
        <s v="zulkifliiljas@gmail.com"/>
        <m/>
      </sharedItems>
    </cacheField>
    <cacheField name="Full Name" numFmtId="0">
      <sharedItems containsBlank="1">
        <s v="zulkifli iljas"/>
        <m/>
      </sharedItems>
    </cacheField>
    <cacheField name="Penilaian untuk pekerjaan tanggal" numFmtId="14">
      <sharedItems containsDate="1" containsString="0" containsBlank="1">
        <d v="2023-01-31T00:00:00Z"/>
        <d v="2023-04-30T00:00:00Z"/>
        <d v="2023-02-28T00:00:00Z"/>
        <d v="2023-03-31T00:00:00Z"/>
        <m/>
      </sharedItems>
    </cacheField>
    <cacheField name="weekday">
      <sharedItems containsMixedTypes="1" containsNumber="1" containsInteger="1">
        <n v="2.0"/>
        <n v="7.0"/>
        <n v="5.0"/>
        <s v=" "/>
      </sharedItems>
    </cacheField>
    <cacheField name="Sub Area" numFmtId="0">
      <sharedItems>
        <s v="Security [Security Functions]"/>
        <s v="Gedung Utama Lt.1 [Lobby Utama]"/>
        <s v="Gedung Utama Lt.1 [Ruang Koordinator layanan umum]"/>
        <s v="Gedung Utama Lt.1 [Toilet Pria/Wanita Barat]"/>
        <s v="Gedung Utama Lt.1 [Mushola Samping]"/>
        <s v="Gedung Utama Lt.1 [Mushola Dalam]"/>
        <s v="Gedung Utama Lt.1 [Dapur]"/>
        <s v="Gedung Utama Lt.1 [Koridor Samping]"/>
        <s v="Gedung Utama Lt.1 [Tuang Kantor Staff]"/>
        <s v="Gedung Utama Lt.1 [Halaman Depan/ Parkiran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Gedung Utama Lt.1"/>
        <s v="Mess Lt.1"/>
        <s v="Mess Halaman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5.0"/>
        <n v="18.0"/>
        <n v="9.0"/>
        <n v="13.0"/>
        <s v=" "/>
      </sharedItems>
    </cacheField>
    <cacheField name="Week" numFmtId="0">
      <sharedItems>
        <s v="2023 - WEEK 05"/>
        <s v="2023 - WEEK 18"/>
        <s v="2023 - WEEK 09"/>
        <s v="2023 - WEEK 13"/>
        <s v=" "/>
      </sharedItems>
    </cacheField>
    <cacheField name="Month" numFmtId="0">
      <sharedItems>
        <s v="2023 - MONTH 01"/>
        <s v="2023 - MONTH 04"/>
        <s v="2023 - MONTH 02"/>
        <s v="2023 - MONTH 03"/>
        <s v=" "/>
      </sharedItems>
    </cacheField>
    <cacheField name="Average Week">
      <sharedItems containsMixedTypes="1" containsNumber="1">
        <n v="0.9429411764705881"/>
        <n v="0.9217647058823529"/>
        <n v="0.9288235294117646"/>
        <s v=" "/>
      </sharedItems>
    </cacheField>
    <cacheField name="Average Value Month">
      <sharedItems containsMixedTypes="1" containsNumber="1">
        <n v="0.9429411764705881"/>
        <n v="0.9217647058823529"/>
        <n v="0.9288235294117646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V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7"/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7"/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2"/>
        <item x="3"/>
        <item x="1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2"/>
        <item x="3"/>
        <item x="1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2"/>
        <item x="3"/>
        <item x="1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2"/>
        <item x="3"/>
        <item x="1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2"/>
        <item x="3"/>
        <item x="1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2"/>
        <item x="3"/>
        <item x="1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45034.49133934028</v>
      </c>
      <c r="B2" s="3" t="s">
        <v>21</v>
      </c>
      <c r="C2" s="3" t="s">
        <v>22</v>
      </c>
      <c r="D2" s="4">
        <v>44957.0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24</v>
      </c>
      <c r="S2" s="3" t="s">
        <v>23</v>
      </c>
      <c r="T2" s="3" t="s">
        <v>23</v>
      </c>
      <c r="U2" s="3" t="s">
        <v>24</v>
      </c>
    </row>
    <row r="3">
      <c r="A3" s="2">
        <v>45057.485151817134</v>
      </c>
      <c r="B3" s="3" t="s">
        <v>21</v>
      </c>
      <c r="C3" s="3" t="s">
        <v>22</v>
      </c>
      <c r="D3" s="4">
        <v>45046.0</v>
      </c>
      <c r="E3" s="3" t="s">
        <v>23</v>
      </c>
      <c r="F3" s="3" t="s">
        <v>23</v>
      </c>
      <c r="G3" s="3" t="s">
        <v>23</v>
      </c>
      <c r="H3" s="3" t="s">
        <v>24</v>
      </c>
      <c r="I3" s="3" t="s">
        <v>23</v>
      </c>
      <c r="J3" s="3" t="s">
        <v>23</v>
      </c>
      <c r="K3" s="3" t="s">
        <v>24</v>
      </c>
      <c r="L3" s="3" t="s">
        <v>24</v>
      </c>
      <c r="M3" s="3" t="s">
        <v>23</v>
      </c>
      <c r="N3" s="3" t="s">
        <v>24</v>
      </c>
      <c r="O3" s="3" t="s">
        <v>23</v>
      </c>
      <c r="P3" s="3" t="s">
        <v>23</v>
      </c>
      <c r="Q3" s="3" t="s">
        <v>23</v>
      </c>
      <c r="R3" s="3" t="s">
        <v>24</v>
      </c>
      <c r="S3" s="3" t="s">
        <v>24</v>
      </c>
      <c r="T3" s="3" t="s">
        <v>24</v>
      </c>
      <c r="U3" s="3" t="s">
        <v>24</v>
      </c>
    </row>
    <row r="4">
      <c r="A4" s="2">
        <v>45068.63654607639</v>
      </c>
      <c r="B4" s="3" t="s">
        <v>21</v>
      </c>
      <c r="C4" s="3" t="s">
        <v>22</v>
      </c>
      <c r="D4" s="4">
        <v>44985.0</v>
      </c>
      <c r="E4" s="3" t="s">
        <v>23</v>
      </c>
      <c r="F4" s="3" t="s">
        <v>23</v>
      </c>
      <c r="G4" s="3" t="s">
        <v>23</v>
      </c>
      <c r="H4" s="3" t="s">
        <v>24</v>
      </c>
      <c r="I4" s="3" t="s">
        <v>23</v>
      </c>
      <c r="J4" s="3" t="s">
        <v>23</v>
      </c>
      <c r="K4" s="3" t="s">
        <v>24</v>
      </c>
      <c r="L4" s="3" t="s">
        <v>23</v>
      </c>
      <c r="M4" s="3" t="s">
        <v>23</v>
      </c>
      <c r="N4" s="3" t="s">
        <v>24</v>
      </c>
      <c r="O4" s="3" t="s">
        <v>23</v>
      </c>
      <c r="P4" s="3" t="s">
        <v>23</v>
      </c>
      <c r="Q4" s="3" t="s">
        <v>24</v>
      </c>
      <c r="R4" s="3" t="s">
        <v>24</v>
      </c>
      <c r="S4" s="3" t="s">
        <v>23</v>
      </c>
      <c r="T4" s="3" t="s">
        <v>23</v>
      </c>
      <c r="U4" s="3" t="s">
        <v>24</v>
      </c>
    </row>
    <row r="5">
      <c r="A5" s="2">
        <v>45068.6578777199</v>
      </c>
      <c r="B5" s="3" t="s">
        <v>21</v>
      </c>
      <c r="C5" s="3" t="s">
        <v>22</v>
      </c>
      <c r="D5" s="4">
        <v>45016.0</v>
      </c>
      <c r="E5" s="3" t="s">
        <v>23</v>
      </c>
      <c r="F5" s="3" t="s">
        <v>23</v>
      </c>
      <c r="G5" s="3" t="s">
        <v>23</v>
      </c>
      <c r="H5" s="3" t="s">
        <v>24</v>
      </c>
      <c r="I5" s="3" t="s">
        <v>23</v>
      </c>
      <c r="J5" s="3" t="s">
        <v>23</v>
      </c>
      <c r="K5" s="3" t="s">
        <v>24</v>
      </c>
      <c r="L5" s="3" t="s">
        <v>23</v>
      </c>
      <c r="M5" s="3" t="s">
        <v>23</v>
      </c>
      <c r="N5" s="3" t="s">
        <v>24</v>
      </c>
      <c r="O5" s="3" t="s">
        <v>23</v>
      </c>
      <c r="P5" s="3" t="s">
        <v>23</v>
      </c>
      <c r="Q5" s="3" t="s">
        <v>24</v>
      </c>
      <c r="R5" s="3" t="s">
        <v>24</v>
      </c>
      <c r="S5" s="3" t="s">
        <v>23</v>
      </c>
      <c r="T5" s="3" t="s">
        <v>23</v>
      </c>
      <c r="U5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25</v>
      </c>
      <c r="B1" s="3" t="s">
        <v>26</v>
      </c>
      <c r="C1" s="3" t="s">
        <v>27</v>
      </c>
      <c r="E1" s="3" t="s">
        <v>28</v>
      </c>
      <c r="F1" s="3" t="s">
        <v>29</v>
      </c>
      <c r="G1" s="3" t="s">
        <v>30</v>
      </c>
      <c r="I1" s="3" t="s">
        <v>31</v>
      </c>
    </row>
    <row r="2">
      <c r="A2" s="3" t="s">
        <v>32</v>
      </c>
      <c r="B2" s="3">
        <v>100.0</v>
      </c>
      <c r="C2" s="3" t="s">
        <v>33</v>
      </c>
      <c r="E2" s="3" t="s">
        <v>34</v>
      </c>
      <c r="F2" s="3" t="s">
        <v>35</v>
      </c>
      <c r="G2" s="3">
        <v>1.0</v>
      </c>
      <c r="I2" s="5" t="s">
        <v>36</v>
      </c>
    </row>
    <row r="3">
      <c r="A3" s="3" t="s">
        <v>23</v>
      </c>
      <c r="B3" s="3">
        <v>95.0</v>
      </c>
      <c r="C3" s="3" t="s">
        <v>37</v>
      </c>
      <c r="E3" s="3" t="s">
        <v>38</v>
      </c>
      <c r="F3" s="3" t="s">
        <v>39</v>
      </c>
      <c r="G3" s="3">
        <v>2.0</v>
      </c>
      <c r="I3" s="5" t="s">
        <v>40</v>
      </c>
    </row>
    <row r="4">
      <c r="A4" s="3" t="s">
        <v>24</v>
      </c>
      <c r="B4" s="3">
        <v>89.0</v>
      </c>
      <c r="C4" s="3" t="s">
        <v>41</v>
      </c>
      <c r="E4" s="3" t="s">
        <v>42</v>
      </c>
      <c r="F4" s="3" t="s">
        <v>43</v>
      </c>
      <c r="G4" s="3">
        <v>3.0</v>
      </c>
      <c r="I4" s="5" t="s">
        <v>44</v>
      </c>
    </row>
    <row r="5">
      <c r="A5" s="3" t="s">
        <v>45</v>
      </c>
      <c r="B5" s="3">
        <v>74.0</v>
      </c>
      <c r="C5" s="3" t="s">
        <v>46</v>
      </c>
      <c r="E5" s="3" t="s">
        <v>47</v>
      </c>
      <c r="F5" s="3" t="s">
        <v>48</v>
      </c>
      <c r="G5" s="3">
        <v>4.0</v>
      </c>
      <c r="I5" s="5" t="s">
        <v>49</v>
      </c>
    </row>
    <row r="6">
      <c r="E6" s="3" t="s">
        <v>50</v>
      </c>
      <c r="F6" s="3" t="s">
        <v>51</v>
      </c>
      <c r="G6" s="3">
        <v>5.0</v>
      </c>
      <c r="I6" s="5" t="s">
        <v>52</v>
      </c>
    </row>
    <row r="7">
      <c r="E7" s="3" t="s">
        <v>53</v>
      </c>
      <c r="F7" s="3" t="s">
        <v>54</v>
      </c>
      <c r="G7" s="3">
        <v>6.0</v>
      </c>
      <c r="I7" s="5" t="s">
        <v>55</v>
      </c>
    </row>
    <row r="8">
      <c r="E8" s="3" t="s">
        <v>56</v>
      </c>
      <c r="F8" s="3" t="s">
        <v>57</v>
      </c>
      <c r="G8" s="3">
        <v>7.0</v>
      </c>
      <c r="I8" s="5" t="s">
        <v>58</v>
      </c>
    </row>
    <row r="9">
      <c r="E9" s="3" t="s">
        <v>59</v>
      </c>
      <c r="F9" s="3" t="s">
        <v>60</v>
      </c>
      <c r="G9" s="3">
        <v>8.0</v>
      </c>
      <c r="I9" s="5" t="s">
        <v>61</v>
      </c>
    </row>
    <row r="10">
      <c r="E10" s="3" t="s">
        <v>62</v>
      </c>
      <c r="F10" s="3" t="s">
        <v>63</v>
      </c>
      <c r="G10" s="3">
        <v>9.0</v>
      </c>
      <c r="I10" s="5" t="s">
        <v>64</v>
      </c>
    </row>
    <row r="11">
      <c r="E11" s="3" t="s">
        <v>65</v>
      </c>
      <c r="F11" s="3" t="s">
        <v>66</v>
      </c>
      <c r="G11" s="3">
        <v>10.0</v>
      </c>
      <c r="I11" s="5" t="s">
        <v>67</v>
      </c>
    </row>
    <row r="12">
      <c r="E12" s="3" t="s">
        <v>68</v>
      </c>
      <c r="F12" s="3" t="s">
        <v>69</v>
      </c>
      <c r="G12" s="3">
        <v>11.0</v>
      </c>
      <c r="I12" s="5" t="s">
        <v>70</v>
      </c>
    </row>
    <row r="13">
      <c r="E13" s="3" t="s">
        <v>71</v>
      </c>
      <c r="F13" s="3" t="s">
        <v>72</v>
      </c>
      <c r="G13" s="3">
        <v>12.0</v>
      </c>
      <c r="I13" s="5" t="s">
        <v>73</v>
      </c>
    </row>
    <row r="14">
      <c r="I14" s="5" t="s">
        <v>74</v>
      </c>
    </row>
    <row r="15">
      <c r="I15" s="5" t="s">
        <v>75</v>
      </c>
    </row>
    <row r="16">
      <c r="I16" s="5" t="s">
        <v>76</v>
      </c>
    </row>
    <row r="17">
      <c r="I17" s="5" t="s">
        <v>77</v>
      </c>
    </row>
    <row r="18">
      <c r="I18" s="5" t="s">
        <v>78</v>
      </c>
    </row>
    <row r="19">
      <c r="I19" s="5" t="s">
        <v>79</v>
      </c>
    </row>
    <row r="20">
      <c r="I20" s="5" t="s">
        <v>80</v>
      </c>
    </row>
    <row r="21">
      <c r="I21" s="5" t="s">
        <v>81</v>
      </c>
    </row>
    <row r="22">
      <c r="I22" s="5" t="s">
        <v>82</v>
      </c>
    </row>
    <row r="23">
      <c r="I23" s="5" t="s">
        <v>83</v>
      </c>
    </row>
    <row r="24">
      <c r="I24" s="5" t="s">
        <v>84</v>
      </c>
    </row>
    <row r="25">
      <c r="I25" s="5" t="s">
        <v>85</v>
      </c>
    </row>
    <row r="26">
      <c r="I26" s="5" t="s">
        <v>86</v>
      </c>
    </row>
    <row r="27">
      <c r="I27" s="5" t="s">
        <v>87</v>
      </c>
    </row>
    <row r="28">
      <c r="I28" s="5" t="s">
        <v>88</v>
      </c>
    </row>
    <row r="29">
      <c r="I29" s="5" t="s">
        <v>89</v>
      </c>
    </row>
    <row r="30">
      <c r="I30" s="5" t="s">
        <v>90</v>
      </c>
    </row>
    <row r="31">
      <c r="I31" s="5" t="s">
        <v>91</v>
      </c>
    </row>
    <row r="32">
      <c r="I32" s="5" t="s">
        <v>92</v>
      </c>
    </row>
    <row r="33">
      <c r="I33" s="5" t="s">
        <v>93</v>
      </c>
    </row>
    <row r="34">
      <c r="I34" s="5" t="s">
        <v>94</v>
      </c>
    </row>
    <row r="35">
      <c r="I35" s="5" t="s">
        <v>95</v>
      </c>
    </row>
    <row r="36">
      <c r="I36" s="5" t="s">
        <v>96</v>
      </c>
    </row>
    <row r="37">
      <c r="I37" s="5" t="s">
        <v>97</v>
      </c>
    </row>
    <row r="38">
      <c r="I38" s="5" t="s">
        <v>98</v>
      </c>
    </row>
    <row r="39">
      <c r="I39" s="5" t="s">
        <v>99</v>
      </c>
    </row>
    <row r="40">
      <c r="I40" s="5" t="s">
        <v>100</v>
      </c>
    </row>
    <row r="41">
      <c r="I41" s="5" t="s">
        <v>101</v>
      </c>
    </row>
    <row r="42">
      <c r="I42" s="5" t="s">
        <v>102</v>
      </c>
    </row>
    <row r="43">
      <c r="I43" s="5" t="s">
        <v>103</v>
      </c>
    </row>
    <row r="44">
      <c r="I44" s="5" t="s">
        <v>104</v>
      </c>
    </row>
    <row r="45">
      <c r="I45" s="5" t="s">
        <v>105</v>
      </c>
    </row>
    <row r="46">
      <c r="I46" s="5" t="s">
        <v>106</v>
      </c>
    </row>
    <row r="47">
      <c r="I47" s="5" t="s">
        <v>107</v>
      </c>
    </row>
    <row r="48">
      <c r="I48" s="5" t="s">
        <v>108</v>
      </c>
    </row>
    <row r="49">
      <c r="I49" s="5" t="s">
        <v>109</v>
      </c>
    </row>
    <row r="50">
      <c r="I50" s="5" t="s">
        <v>110</v>
      </c>
    </row>
    <row r="51">
      <c r="I51" s="5" t="s">
        <v>111</v>
      </c>
    </row>
    <row r="52">
      <c r="I52" s="5" t="s">
        <v>112</v>
      </c>
    </row>
    <row r="53">
      <c r="I53" s="5" t="s">
        <v>113</v>
      </c>
    </row>
    <row r="54">
      <c r="I54" s="5" t="s">
        <v>114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115</v>
      </c>
      <c r="F1" s="6" t="s">
        <v>116</v>
      </c>
      <c r="G1" s="6" t="s">
        <v>117</v>
      </c>
      <c r="H1" s="6" t="s">
        <v>118</v>
      </c>
      <c r="I1" s="6" t="s">
        <v>119</v>
      </c>
      <c r="J1" s="7" t="s">
        <v>120</v>
      </c>
      <c r="K1" s="6" t="s">
        <v>121</v>
      </c>
      <c r="L1" s="6" t="s">
        <v>122</v>
      </c>
      <c r="M1" s="6" t="s">
        <v>123</v>
      </c>
      <c r="N1" s="6" t="s">
        <v>124</v>
      </c>
      <c r="O1" s="6" t="s">
        <v>125</v>
      </c>
      <c r="P1" s="6" t="s">
        <v>126</v>
      </c>
      <c r="Q1" s="6" t="s">
        <v>127</v>
      </c>
      <c r="R1" s="1"/>
      <c r="S1" s="1"/>
    </row>
    <row r="2">
      <c r="A2" s="8">
        <f>INDIRECT(ADDRESS(2+QUOTIENT(ROW()-2,COUNTA('Form Responses 1'!$1:$1)-4),1,,TRUE,"Form Responses 1"))</f>
        <v>45034.49134</v>
      </c>
      <c r="B2" s="9" t="str">
        <f>INDIRECT(ADDRESS(2+QUOTIENT(ROW()-2,COUNTA('Form Responses 1'!$1:$1)-4),2,,TRUE,"Form Responses 1"))</f>
        <v>zulkifliiljas@gmail.com</v>
      </c>
      <c r="C2" s="9" t="str">
        <f>INDIRECT(ADDRESS(2+QUOTIENT(ROW()-2,COUNTA('Form Responses 1'!$1:$1)-4),3,,TRUE,"Form Responses 1"))</f>
        <v>zulkifli iljas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0.9429411765</v>
      </c>
      <c r="O2" s="12">
        <f t="shared" si="1"/>
        <v>0.9429411765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45034.49134</v>
      </c>
      <c r="B3" s="9" t="str">
        <f>INDIRECT(ADDRESS(2+QUOTIENT(ROW()-2,COUNTA('Form Responses 1'!$1:$1)-4),2,,TRUE,"Form Responses 1"))</f>
        <v>zulkifliiljas@gmail.com</v>
      </c>
      <c r="C3" s="9" t="str">
        <f>INDIRECT(ADDRESS(2+QUOTIENT(ROW()-2,COUNTA('Form Responses 1'!$1:$1)-4),3,,TRUE,"Form Responses 1"))</f>
        <v>zulkifli iljas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Gedung Utama Lt.1 [Lobby Utama]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 Utama Lt.1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0.9429411765</v>
      </c>
      <c r="O3" s="12">
        <f t="shared" si="8"/>
        <v>0.9429411765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45034.49134</v>
      </c>
      <c r="B4" s="9" t="str">
        <f>INDIRECT(ADDRESS(2+QUOTIENT(ROW()-2,COUNTA('Form Responses 1'!$1:$1)-4),2,,TRUE,"Form Responses 1"))</f>
        <v>zulkifliiljas@gmail.com</v>
      </c>
      <c r="C4" s="9" t="str">
        <f>INDIRECT(ADDRESS(2+QUOTIENT(ROW()-2,COUNTA('Form Responses 1'!$1:$1)-4),3,,TRUE,"Form Responses 1"))</f>
        <v>zulkifli iljas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Utama Lt.1 [Ruang Koordinator layanan umum]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 Utama Lt.1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0.9429411765</v>
      </c>
      <c r="O4" s="12">
        <f t="shared" si="9"/>
        <v>0.9429411765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45034.49134</v>
      </c>
      <c r="B5" s="9" t="str">
        <f>INDIRECT(ADDRESS(2+QUOTIENT(ROW()-2,COUNTA('Form Responses 1'!$1:$1)-4),2,,TRUE,"Form Responses 1"))</f>
        <v>zulkifliiljas@gmail.com</v>
      </c>
      <c r="C5" s="9" t="str">
        <f>INDIRECT(ADDRESS(2+QUOTIENT(ROW()-2,COUNTA('Form Responses 1'!$1:$1)-4),3,,TRUE,"Form Responses 1"))</f>
        <v>zulkifli iljas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Utama Lt.1 [Toilet Pria/Wanita Barat]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Utama Lt.1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0.9429411765</v>
      </c>
      <c r="O5" s="12">
        <f t="shared" si="10"/>
        <v>0.9429411765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45034.49134</v>
      </c>
      <c r="B6" s="9" t="str">
        <f>INDIRECT(ADDRESS(2+QUOTIENT(ROW()-2,COUNTA('Form Responses 1'!$1:$1)-4),2,,TRUE,"Form Responses 1"))</f>
        <v>zulkifliiljas@gmail.com</v>
      </c>
      <c r="C6" s="9" t="str">
        <f>INDIRECT(ADDRESS(2+QUOTIENT(ROW()-2,COUNTA('Form Responses 1'!$1:$1)-4),3,,TRUE,"Form Responses 1"))</f>
        <v>zulkifli iljas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Utama Lt.1 [Mushola Samping]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Utama Lt.1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0.9429411765</v>
      </c>
      <c r="O6" s="12">
        <f t="shared" si="11"/>
        <v>0.9429411765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45034.49134</v>
      </c>
      <c r="B7" s="9" t="str">
        <f>INDIRECT(ADDRESS(2+QUOTIENT(ROW()-2,COUNTA('Form Responses 1'!$1:$1)-4),2,,TRUE,"Form Responses 1"))</f>
        <v>zulkifliiljas@gmail.com</v>
      </c>
      <c r="C7" s="9" t="str">
        <f>INDIRECT(ADDRESS(2+QUOTIENT(ROW()-2,COUNTA('Form Responses 1'!$1:$1)-4),3,,TRUE,"Form Responses 1"))</f>
        <v>zulkifli iljas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Utama Lt.1 [Mushola Dalam]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Utama Lt.1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0.9429411765</v>
      </c>
      <c r="O7" s="12">
        <f t="shared" si="12"/>
        <v>0.9429411765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45034.49134</v>
      </c>
      <c r="B8" s="9" t="str">
        <f>INDIRECT(ADDRESS(2+QUOTIENT(ROW()-2,COUNTA('Form Responses 1'!$1:$1)-4),2,,TRUE,"Form Responses 1"))</f>
        <v>zulkifliiljas@gmail.com</v>
      </c>
      <c r="C8" s="9" t="str">
        <f>INDIRECT(ADDRESS(2+QUOTIENT(ROW()-2,COUNTA('Form Responses 1'!$1:$1)-4),3,,TRUE,"Form Responses 1"))</f>
        <v>zulkifli iljas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Gedung Utama Lt.1 [Dapur]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Utama Lt.1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0.9429411765</v>
      </c>
      <c r="O8" s="12">
        <f t="shared" si="13"/>
        <v>0.9429411765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45034.49134</v>
      </c>
      <c r="B9" s="9" t="str">
        <f>INDIRECT(ADDRESS(2+QUOTIENT(ROW()-2,COUNTA('Form Responses 1'!$1:$1)-4),2,,TRUE,"Form Responses 1"))</f>
        <v>zulkifliiljas@gmail.com</v>
      </c>
      <c r="C9" s="9" t="str">
        <f>INDIRECT(ADDRESS(2+QUOTIENT(ROW()-2,COUNTA('Form Responses 1'!$1:$1)-4),3,,TRUE,"Form Responses 1"))</f>
        <v>zulkifli iljas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Gedung Utama Lt.1 [Koridor Samping]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Utama Lt.1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0.9429411765</v>
      </c>
      <c r="O9" s="12">
        <f t="shared" si="18"/>
        <v>0.9429411765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45034.49134</v>
      </c>
      <c r="B10" s="9" t="str">
        <f>INDIRECT(ADDRESS(2+QUOTIENT(ROW()-2,COUNTA('Form Responses 1'!$1:$1)-4),2,,TRUE,"Form Responses 1"))</f>
        <v>zulkifliiljas@gmail.com</v>
      </c>
      <c r="C10" s="9" t="str">
        <f>INDIRECT(ADDRESS(2+QUOTIENT(ROW()-2,COUNTA('Form Responses 1'!$1:$1)-4),3,,TRUE,"Form Responses 1"))</f>
        <v>zulkifli iljas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Utama Lt.1 [Tuang Kantor Staff]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Utama Lt.1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0.9429411765</v>
      </c>
      <c r="O10" s="12">
        <f t="shared" si="19"/>
        <v>0.9429411765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45034.49134</v>
      </c>
      <c r="B11" s="9" t="str">
        <f>INDIRECT(ADDRESS(2+QUOTIENT(ROW()-2,COUNTA('Form Responses 1'!$1:$1)-4),2,,TRUE,"Form Responses 1"))</f>
        <v>zulkifliiljas@gmail.com</v>
      </c>
      <c r="C11" s="9" t="str">
        <f>INDIRECT(ADDRESS(2+QUOTIENT(ROW()-2,COUNTA('Form Responses 1'!$1:$1)-4),3,,TRUE,"Form Responses 1"))</f>
        <v>zulkifli iljas</v>
      </c>
      <c r="D11" s="10">
        <f>INDIRECT(ADDRESS(2+QUOTIENT(ROW()-2,COUNTA('Form Responses 1'!$1:$1)-4),4,,TRUE,"Form Responses 1"))</f>
        <v>44957</v>
      </c>
      <c r="E11" s="11">
        <f t="shared" si="2"/>
        <v>2</v>
      </c>
      <c r="F11" s="9" t="str">
        <f>IF(ISBLANK(A11)," ",INDIRECT(ADDRESS(1,5+MOD(ROW()-2,COUNTA('Form Responses 1'!$1:$1)-4),,TRUE,"Form Responses 1")))</f>
        <v>Gedung Utama Lt.1 [Halaman Depan/ Parkiran]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Utama Lt.1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01</v>
      </c>
      <c r="N11" s="12">
        <f t="shared" ref="N11:O11" si="20">IFERROR(AVERAGEIF(L:L,L11,$J:$J)," ")</f>
        <v>0.9429411765</v>
      </c>
      <c r="O11" s="12">
        <f t="shared" si="20"/>
        <v>0.9429411765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45034.49134</v>
      </c>
      <c r="B12" s="9" t="str">
        <f>INDIRECT(ADDRESS(2+QUOTIENT(ROW()-2,COUNTA('Form Responses 1'!$1:$1)-4),2,,TRUE,"Form Responses 1"))</f>
        <v>zulkifliiljas@gmail.com</v>
      </c>
      <c r="C12" s="9" t="str">
        <f>INDIRECT(ADDRESS(2+QUOTIENT(ROW()-2,COUNTA('Form Responses 1'!$1:$1)-4),3,,TRUE,"Form Responses 1"))</f>
        <v>zulkifli iljas</v>
      </c>
      <c r="D12" s="10">
        <f>INDIRECT(ADDRESS(2+QUOTIENT(ROW()-2,COUNTA('Form Responses 1'!$1:$1)-4),4,,TRUE,"Form Responses 1"))</f>
        <v>44957</v>
      </c>
      <c r="E12" s="11">
        <f t="shared" si="2"/>
        <v>2</v>
      </c>
      <c r="F12" s="9" t="str">
        <f>IF(ISBLANK(A12)," ",INDIRECT(ADDRESS(1,5+MOD(ROW()-2,COUNTA('Form Responses 1'!$1:$1)-4),,TRUE,"Form Responses 1")))</f>
        <v>Mess Lt.1 [Lobby Utama]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Mess Lt.1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01</v>
      </c>
      <c r="N12" s="12">
        <f t="shared" ref="N12:O12" si="21">IFERROR(AVERAGEIF(L:L,L12,$J:$J)," ")</f>
        <v>0.9429411765</v>
      </c>
      <c r="O12" s="12">
        <f t="shared" si="21"/>
        <v>0.9429411765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45034.49134</v>
      </c>
      <c r="B13" s="9" t="str">
        <f>INDIRECT(ADDRESS(2+QUOTIENT(ROW()-2,COUNTA('Form Responses 1'!$1:$1)-4),2,,TRUE,"Form Responses 1"))</f>
        <v>zulkifliiljas@gmail.com</v>
      </c>
      <c r="C13" s="9" t="str">
        <f>INDIRECT(ADDRESS(2+QUOTIENT(ROW()-2,COUNTA('Form Responses 1'!$1:$1)-4),3,,TRUE,"Form Responses 1"))</f>
        <v>zulkifli iljas</v>
      </c>
      <c r="D13" s="10">
        <f>INDIRECT(ADDRESS(2+QUOTIENT(ROW()-2,COUNTA('Form Responses 1'!$1:$1)-4),4,,TRUE,"Form Responses 1"))</f>
        <v>44957</v>
      </c>
      <c r="E13" s="11">
        <f t="shared" si="2"/>
        <v>2</v>
      </c>
      <c r="F13" s="9" t="str">
        <f>IF(ISBLANK(A13)," ",INDIRECT(ADDRESS(1,5+MOD(ROW()-2,COUNTA('Form Responses 1'!$1:$1)-4),,TRUE,"Form Responses 1")))</f>
        <v>Mess Lt.1 [Kamar Tidur]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Mess Lt.1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01</v>
      </c>
      <c r="N13" s="12">
        <f t="shared" ref="N13:O13" si="22">IFERROR(AVERAGEIF(L:L,L13,$J:$J)," ")</f>
        <v>0.9429411765</v>
      </c>
      <c r="O13" s="12">
        <f t="shared" si="22"/>
        <v>0.9429411765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45034.49134</v>
      </c>
      <c r="B14" s="9" t="str">
        <f>INDIRECT(ADDRESS(2+QUOTIENT(ROW()-2,COUNTA('Form Responses 1'!$1:$1)-4),2,,TRUE,"Form Responses 1"))</f>
        <v>zulkifliiljas@gmail.com</v>
      </c>
      <c r="C14" s="9" t="str">
        <f>INDIRECT(ADDRESS(2+QUOTIENT(ROW()-2,COUNTA('Form Responses 1'!$1:$1)-4),3,,TRUE,"Form Responses 1"))</f>
        <v>zulkifli iljas</v>
      </c>
      <c r="D14" s="10">
        <f>INDIRECT(ADDRESS(2+QUOTIENT(ROW()-2,COUNTA('Form Responses 1'!$1:$1)-4),4,,TRUE,"Form Responses 1"))</f>
        <v>44957</v>
      </c>
      <c r="E14" s="11">
        <f t="shared" si="2"/>
        <v>2</v>
      </c>
      <c r="F14" s="9" t="str">
        <f>IF(ISBLANK(A14)," ",INDIRECT(ADDRESS(1,5+MOD(ROW()-2,COUNTA('Form Responses 1'!$1:$1)-4),,TRUE,"Form Responses 1")))</f>
        <v>Mess Lt.1 [Toilet Pria]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 Lt.1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01</v>
      </c>
      <c r="N14" s="12">
        <f t="shared" ref="N14:O14" si="23">IFERROR(AVERAGEIF(L:L,L14,$J:$J)," ")</f>
        <v>0.9429411765</v>
      </c>
      <c r="O14" s="12">
        <f t="shared" si="23"/>
        <v>0.9429411765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45034.49134</v>
      </c>
      <c r="B15" s="9" t="str">
        <f>INDIRECT(ADDRESS(2+QUOTIENT(ROW()-2,COUNTA('Form Responses 1'!$1:$1)-4),2,,TRUE,"Form Responses 1"))</f>
        <v>zulkifliiljas@gmail.com</v>
      </c>
      <c r="C15" s="9" t="str">
        <f>INDIRECT(ADDRESS(2+QUOTIENT(ROW()-2,COUNTA('Form Responses 1'!$1:$1)-4),3,,TRUE,"Form Responses 1"))</f>
        <v>zulkifli iljas</v>
      </c>
      <c r="D15" s="10">
        <f>INDIRECT(ADDRESS(2+QUOTIENT(ROW()-2,COUNTA('Form Responses 1'!$1:$1)-4),4,,TRUE,"Form Responses 1"))</f>
        <v>44957</v>
      </c>
      <c r="E15" s="11">
        <f t="shared" si="2"/>
        <v>2</v>
      </c>
      <c r="F15" s="9" t="str">
        <f>IF(ISBLANK(A15)," ",INDIRECT(ADDRESS(1,5+MOD(ROW()-2,COUNTA('Form Responses 1'!$1:$1)-4),,TRUE,"Form Responses 1")))</f>
        <v>Mess Halaman [Taman 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Mess Halaman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01</v>
      </c>
      <c r="N15" s="12">
        <f t="shared" ref="N15:O15" si="24">IFERROR(AVERAGEIF(L:L,L15,$J:$J)," ")</f>
        <v>0.9429411765</v>
      </c>
      <c r="O15" s="12">
        <f t="shared" si="24"/>
        <v>0.9429411765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45034.49134</v>
      </c>
      <c r="B16" s="9" t="str">
        <f>INDIRECT(ADDRESS(2+QUOTIENT(ROW()-2,COUNTA('Form Responses 1'!$1:$1)-4),2,,TRUE,"Form Responses 1"))</f>
        <v>zulkifliiljas@gmail.com</v>
      </c>
      <c r="C16" s="9" t="str">
        <f>INDIRECT(ADDRESS(2+QUOTIENT(ROW()-2,COUNTA('Form Responses 1'!$1:$1)-4),3,,TRUE,"Form Responses 1"))</f>
        <v>zulkifli iljas</v>
      </c>
      <c r="D16" s="10">
        <f>INDIRECT(ADDRESS(2+QUOTIENT(ROW()-2,COUNTA('Form Responses 1'!$1:$1)-4),4,,TRUE,"Form Responses 1"))</f>
        <v>44957</v>
      </c>
      <c r="E16" s="11">
        <f t="shared" si="2"/>
        <v>2</v>
      </c>
      <c r="F16" s="9" t="str">
        <f>IF(ISBLANK(A16)," ",INDIRECT(ADDRESS(1,5+MOD(ROW()-2,COUNTA('Form Responses 1'!$1:$1)-4),,TRUE,"Form Responses 1")))</f>
        <v>Mess Halaman [Parkir Motor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Mess 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01</v>
      </c>
      <c r="N16" s="12">
        <f t="shared" ref="N16:O16" si="25">IFERROR(AVERAGEIF(L:L,L16,$J:$J)," ")</f>
        <v>0.9429411765</v>
      </c>
      <c r="O16" s="12">
        <f t="shared" si="25"/>
        <v>0.9429411765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45034.49134</v>
      </c>
      <c r="B17" s="9" t="str">
        <f>INDIRECT(ADDRESS(2+QUOTIENT(ROW()-2,COUNTA('Form Responses 1'!$1:$1)-4),2,,TRUE,"Form Responses 1"))</f>
        <v>zulkifliiljas@gmail.com</v>
      </c>
      <c r="C17" s="9" t="str">
        <f>INDIRECT(ADDRESS(2+QUOTIENT(ROW()-2,COUNTA('Form Responses 1'!$1:$1)-4),3,,TRUE,"Form Responses 1"))</f>
        <v>zulkifli iljas</v>
      </c>
      <c r="D17" s="10">
        <f>INDIRECT(ADDRESS(2+QUOTIENT(ROW()-2,COUNTA('Form Responses 1'!$1:$1)-4),4,,TRUE,"Form Responses 1"))</f>
        <v>44957</v>
      </c>
      <c r="E17" s="11">
        <f t="shared" si="2"/>
        <v>2</v>
      </c>
      <c r="F17" s="9" t="str">
        <f>IF(ISBLANK(A17)," ",INDIRECT(ADDRESS(1,5+MOD(ROW()-2,COUNTA('Form Responses 1'!$1:$1)-4),,TRUE,"Form Responses 1")))</f>
        <v>Mess Halaman [Parkir Mobil]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Mess Halaman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01</v>
      </c>
      <c r="N17" s="12">
        <f t="shared" ref="N17:O17" si="26">IFERROR(AVERAGEIF(L:L,L17,$J:$J)," ")</f>
        <v>0.9429411765</v>
      </c>
      <c r="O17" s="12">
        <f t="shared" si="26"/>
        <v>0.9429411765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45034.49134</v>
      </c>
      <c r="B18" s="9" t="str">
        <f>INDIRECT(ADDRESS(2+QUOTIENT(ROW()-2,COUNTA('Form Responses 1'!$1:$1)-4),2,,TRUE,"Form Responses 1"))</f>
        <v>zulkifliiljas@gmail.com</v>
      </c>
      <c r="C18" s="9" t="str">
        <f>INDIRECT(ADDRESS(2+QUOTIENT(ROW()-2,COUNTA('Form Responses 1'!$1:$1)-4),3,,TRUE,"Form Responses 1"))</f>
        <v>zulkifli iljas</v>
      </c>
      <c r="D18" s="10">
        <f>INDIRECT(ADDRESS(2+QUOTIENT(ROW()-2,COUNTA('Form Responses 1'!$1:$1)-4),4,,TRUE,"Form Responses 1"))</f>
        <v>44957</v>
      </c>
      <c r="E18" s="11">
        <f t="shared" si="2"/>
        <v>2</v>
      </c>
      <c r="F18" s="9" t="str">
        <f>IF(ISBLANK(A18)," ",INDIRECT(ADDRESS(1,5+MOD(ROW()-2,COUNTA('Form Responses 1'!$1:$1)-4),,TRUE,"Form Responses 1")))</f>
        <v>Mess Halaman [Halaman depan samping dan belakang]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Mess Halaman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01</v>
      </c>
      <c r="N18" s="12">
        <f t="shared" ref="N18:O18" si="27">IFERROR(AVERAGEIF(L:L,L18,$J:$J)," ")</f>
        <v>0.9429411765</v>
      </c>
      <c r="O18" s="12">
        <f t="shared" si="27"/>
        <v>0.9429411765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45057.48515</v>
      </c>
      <c r="B19" s="9" t="str">
        <f>INDIRECT(ADDRESS(2+QUOTIENT(ROW()-2,COUNTA('Form Responses 1'!$1:$1)-4),2,,TRUE,"Form Responses 1"))</f>
        <v>zulkifliiljas@gmail.com</v>
      </c>
      <c r="C19" s="9" t="str">
        <f>INDIRECT(ADDRESS(2+QUOTIENT(ROW()-2,COUNTA('Form Responses 1'!$1:$1)-4),3,,TRUE,"Form Responses 1"))</f>
        <v>zulkifli iljas</v>
      </c>
      <c r="D19" s="10">
        <f>INDIRECT(ADDRESS(2+QUOTIENT(ROW()-2,COUNTA('Form Responses 1'!$1:$1)-4),4,,TRUE,"Form Responses 1"))</f>
        <v>45046</v>
      </c>
      <c r="E19" s="11">
        <f t="shared" si="2"/>
        <v>7</v>
      </c>
      <c r="F19" s="9" t="str">
        <f>IF(ISBLANK(A19)," ",INDIRECT(ADDRESS(1,5+MOD(ROW()-2,COUNTA('Form Responses 1'!$1:$1)-4),,TRUE,"Form Responses 1")))</f>
        <v>Security [Security Functions]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Security</v>
      </c>
      <c r="I19" s="12" t="str">
        <f t="shared" si="4"/>
        <v>SECURITY SERVICE</v>
      </c>
      <c r="J19" s="12">
        <f t="array" ref="J19">IFERROR(INDEX(MASTER!B:B,MATCH(G19,MASTER!A:A,0))/100," ")</f>
        <v>0.95</v>
      </c>
      <c r="K19" s="9">
        <f t="shared" si="5"/>
        <v>18</v>
      </c>
      <c r="L19" s="9" t="str">
        <f t="shared" si="6"/>
        <v>2023 - WEEK 18</v>
      </c>
      <c r="M19" s="9" t="str">
        <f t="shared" si="7"/>
        <v>2023 - MONTH 04</v>
      </c>
      <c r="N19" s="12">
        <f t="shared" ref="N19:O19" si="28">IFERROR(AVERAGEIF(L:L,L19,$J:$J)," ")</f>
        <v>0.9217647059</v>
      </c>
      <c r="O19" s="12">
        <f t="shared" si="28"/>
        <v>0.9217647059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18</v>
      </c>
      <c r="AF19" s="9" t="str">
        <f t="shared" si="15"/>
        <v>2023 04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45057.48515</v>
      </c>
      <c r="B20" s="9" t="str">
        <f>INDIRECT(ADDRESS(2+QUOTIENT(ROW()-2,COUNTA('Form Responses 1'!$1:$1)-4),2,,TRUE,"Form Responses 1"))</f>
        <v>zulkifliiljas@gmail.com</v>
      </c>
      <c r="C20" s="9" t="str">
        <f>INDIRECT(ADDRESS(2+QUOTIENT(ROW()-2,COUNTA('Form Responses 1'!$1:$1)-4),3,,TRUE,"Form Responses 1"))</f>
        <v>zulkifli iljas</v>
      </c>
      <c r="D20" s="10">
        <f>INDIRECT(ADDRESS(2+QUOTIENT(ROW()-2,COUNTA('Form Responses 1'!$1:$1)-4),4,,TRUE,"Form Responses 1"))</f>
        <v>45046</v>
      </c>
      <c r="E20" s="11">
        <f t="shared" si="2"/>
        <v>7</v>
      </c>
      <c r="F20" s="9" t="str">
        <f>IF(ISBLANK(A20)," ",INDIRECT(ADDRESS(1,5+MOD(ROW()-2,COUNTA('Form Responses 1'!$1:$1)-4),,TRUE,"Form Responses 1")))</f>
        <v>Gedung Utama Lt.1 [Lobby Utama]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Utama Lt.1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18</v>
      </c>
      <c r="L20" s="9" t="str">
        <f t="shared" si="6"/>
        <v>2023 - WEEK 18</v>
      </c>
      <c r="M20" s="9" t="str">
        <f t="shared" si="7"/>
        <v>2023 - MONTH 04</v>
      </c>
      <c r="N20" s="12">
        <f t="shared" ref="N20:O20" si="29">IFERROR(AVERAGEIF(L:L,L20,$J:$J)," ")</f>
        <v>0.9217647059</v>
      </c>
      <c r="O20" s="12">
        <f t="shared" si="29"/>
        <v>0.9217647059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18</v>
      </c>
      <c r="AF20" s="9" t="str">
        <f t="shared" si="15"/>
        <v>2023 04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45057.48515</v>
      </c>
      <c r="B21" s="9" t="str">
        <f>INDIRECT(ADDRESS(2+QUOTIENT(ROW()-2,COUNTA('Form Responses 1'!$1:$1)-4),2,,TRUE,"Form Responses 1"))</f>
        <v>zulkifliiljas@gmail.com</v>
      </c>
      <c r="C21" s="9" t="str">
        <f>INDIRECT(ADDRESS(2+QUOTIENT(ROW()-2,COUNTA('Form Responses 1'!$1:$1)-4),3,,TRUE,"Form Responses 1"))</f>
        <v>zulkifli iljas</v>
      </c>
      <c r="D21" s="10">
        <f>INDIRECT(ADDRESS(2+QUOTIENT(ROW()-2,COUNTA('Form Responses 1'!$1:$1)-4),4,,TRUE,"Form Responses 1"))</f>
        <v>45046</v>
      </c>
      <c r="E21" s="11">
        <f t="shared" si="2"/>
        <v>7</v>
      </c>
      <c r="F21" s="9" t="str">
        <f>IF(ISBLANK(A21)," ",INDIRECT(ADDRESS(1,5+MOD(ROW()-2,COUNTA('Form Responses 1'!$1:$1)-4),,TRUE,"Form Responses 1")))</f>
        <v>Gedung Utama Lt.1 [Ruang Koordinator layanan umum]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Utama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18</v>
      </c>
      <c r="L21" s="9" t="str">
        <f t="shared" si="6"/>
        <v>2023 - WEEK 18</v>
      </c>
      <c r="M21" s="9" t="str">
        <f t="shared" si="7"/>
        <v>2023 - MONTH 04</v>
      </c>
      <c r="N21" s="12">
        <f t="shared" ref="N21:O21" si="30">IFERROR(AVERAGEIF(L:L,L21,$J:$J)," ")</f>
        <v>0.9217647059</v>
      </c>
      <c r="O21" s="12">
        <f t="shared" si="30"/>
        <v>0.9217647059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18</v>
      </c>
      <c r="AF21" s="9" t="str">
        <f t="shared" si="15"/>
        <v>2023 04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45057.48515</v>
      </c>
      <c r="B22" s="9" t="str">
        <f>INDIRECT(ADDRESS(2+QUOTIENT(ROW()-2,COUNTA('Form Responses 1'!$1:$1)-4),2,,TRUE,"Form Responses 1"))</f>
        <v>zulkifliiljas@gmail.com</v>
      </c>
      <c r="C22" s="9" t="str">
        <f>INDIRECT(ADDRESS(2+QUOTIENT(ROW()-2,COUNTA('Form Responses 1'!$1:$1)-4),3,,TRUE,"Form Responses 1"))</f>
        <v>zulkifli iljas</v>
      </c>
      <c r="D22" s="10">
        <f>INDIRECT(ADDRESS(2+QUOTIENT(ROW()-2,COUNTA('Form Responses 1'!$1:$1)-4),4,,TRUE,"Form Responses 1"))</f>
        <v>45046</v>
      </c>
      <c r="E22" s="11">
        <f t="shared" si="2"/>
        <v>7</v>
      </c>
      <c r="F22" s="9" t="str">
        <f>IF(ISBLANK(A22)," ",INDIRECT(ADDRESS(1,5+MOD(ROW()-2,COUNTA('Form Responses 1'!$1:$1)-4),,TRUE,"Form Responses 1")))</f>
        <v>Gedung Utama Lt.1 [Toilet Pria/Wanita Barat]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Gedung Utama Lt.1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18</v>
      </c>
      <c r="L22" s="9" t="str">
        <f t="shared" si="6"/>
        <v>2023 - WEEK 18</v>
      </c>
      <c r="M22" s="9" t="str">
        <f t="shared" si="7"/>
        <v>2023 - MONTH 04</v>
      </c>
      <c r="N22" s="12">
        <f t="shared" ref="N22:O22" si="31">IFERROR(AVERAGEIF(L:L,L22,$J:$J)," ")</f>
        <v>0.9217647059</v>
      </c>
      <c r="O22" s="12">
        <f t="shared" si="31"/>
        <v>0.9217647059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18</v>
      </c>
      <c r="AF22" s="9" t="str">
        <f t="shared" si="15"/>
        <v>2023 04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45057.48515</v>
      </c>
      <c r="B23" s="9" t="str">
        <f>INDIRECT(ADDRESS(2+QUOTIENT(ROW()-2,COUNTA('Form Responses 1'!$1:$1)-4),2,,TRUE,"Form Responses 1"))</f>
        <v>zulkifliiljas@gmail.com</v>
      </c>
      <c r="C23" s="9" t="str">
        <f>INDIRECT(ADDRESS(2+QUOTIENT(ROW()-2,COUNTA('Form Responses 1'!$1:$1)-4),3,,TRUE,"Form Responses 1"))</f>
        <v>zulkifli iljas</v>
      </c>
      <c r="D23" s="10">
        <f>INDIRECT(ADDRESS(2+QUOTIENT(ROW()-2,COUNTA('Form Responses 1'!$1:$1)-4),4,,TRUE,"Form Responses 1"))</f>
        <v>45046</v>
      </c>
      <c r="E23" s="11">
        <f t="shared" si="2"/>
        <v>7</v>
      </c>
      <c r="F23" s="9" t="str">
        <f>IF(ISBLANK(A23)," ",INDIRECT(ADDRESS(1,5+MOD(ROW()-2,COUNTA('Form Responses 1'!$1:$1)-4),,TRUE,"Form Responses 1")))</f>
        <v>Gedung Utama Lt.1 [Mushola Samping]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Utama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18</v>
      </c>
      <c r="L23" s="9" t="str">
        <f t="shared" si="6"/>
        <v>2023 - WEEK 18</v>
      </c>
      <c r="M23" s="9" t="str">
        <f t="shared" si="7"/>
        <v>2023 - MONTH 04</v>
      </c>
      <c r="N23" s="12">
        <f t="shared" ref="N23:O23" si="32">IFERROR(AVERAGEIF(L:L,L23,$J:$J)," ")</f>
        <v>0.9217647059</v>
      </c>
      <c r="O23" s="12">
        <f t="shared" si="32"/>
        <v>0.9217647059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18</v>
      </c>
      <c r="AF23" s="9" t="str">
        <f t="shared" si="15"/>
        <v>2023 04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45057.48515</v>
      </c>
      <c r="B24" s="9" t="str">
        <f>INDIRECT(ADDRESS(2+QUOTIENT(ROW()-2,COUNTA('Form Responses 1'!$1:$1)-4),2,,TRUE,"Form Responses 1"))</f>
        <v>zulkifliiljas@gmail.com</v>
      </c>
      <c r="C24" s="9" t="str">
        <f>INDIRECT(ADDRESS(2+QUOTIENT(ROW()-2,COUNTA('Form Responses 1'!$1:$1)-4),3,,TRUE,"Form Responses 1"))</f>
        <v>zulkifli iljas</v>
      </c>
      <c r="D24" s="10">
        <f>INDIRECT(ADDRESS(2+QUOTIENT(ROW()-2,COUNTA('Form Responses 1'!$1:$1)-4),4,,TRUE,"Form Responses 1"))</f>
        <v>45046</v>
      </c>
      <c r="E24" s="11">
        <f t="shared" si="2"/>
        <v>7</v>
      </c>
      <c r="F24" s="9" t="str">
        <f>IF(ISBLANK(A24)," ",INDIRECT(ADDRESS(1,5+MOD(ROW()-2,COUNTA('Form Responses 1'!$1:$1)-4),,TRUE,"Form Responses 1")))</f>
        <v>Gedung Utama Lt.1 [Mushola Dalam]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Utama Lt.1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18</v>
      </c>
      <c r="L24" s="9" t="str">
        <f t="shared" si="6"/>
        <v>2023 - WEEK 18</v>
      </c>
      <c r="M24" s="9" t="str">
        <f t="shared" si="7"/>
        <v>2023 - MONTH 04</v>
      </c>
      <c r="N24" s="12">
        <f t="shared" ref="N24:O24" si="33">IFERROR(AVERAGEIF(L:L,L24,$J:$J)," ")</f>
        <v>0.9217647059</v>
      </c>
      <c r="O24" s="12">
        <f t="shared" si="33"/>
        <v>0.9217647059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18</v>
      </c>
      <c r="AF24" s="9" t="str">
        <f t="shared" si="15"/>
        <v>2023 04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45057.48515</v>
      </c>
      <c r="B25" s="9" t="str">
        <f>INDIRECT(ADDRESS(2+QUOTIENT(ROW()-2,COUNTA('Form Responses 1'!$1:$1)-4),2,,TRUE,"Form Responses 1"))</f>
        <v>zulkifliiljas@gmail.com</v>
      </c>
      <c r="C25" s="9" t="str">
        <f>INDIRECT(ADDRESS(2+QUOTIENT(ROW()-2,COUNTA('Form Responses 1'!$1:$1)-4),3,,TRUE,"Form Responses 1"))</f>
        <v>zulkifli iljas</v>
      </c>
      <c r="D25" s="10">
        <f>INDIRECT(ADDRESS(2+QUOTIENT(ROW()-2,COUNTA('Form Responses 1'!$1:$1)-4),4,,TRUE,"Form Responses 1"))</f>
        <v>45046</v>
      </c>
      <c r="E25" s="11">
        <f t="shared" si="2"/>
        <v>7</v>
      </c>
      <c r="F25" s="9" t="str">
        <f>IF(ISBLANK(A25)," ",INDIRECT(ADDRESS(1,5+MOD(ROW()-2,COUNTA('Form Responses 1'!$1:$1)-4),,TRUE,"Form Responses 1")))</f>
        <v>Gedung Utama Lt.1 [Dapur]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Gedung Utama Lt.1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18</v>
      </c>
      <c r="L25" s="9" t="str">
        <f t="shared" si="6"/>
        <v>2023 - WEEK 18</v>
      </c>
      <c r="M25" s="9" t="str">
        <f t="shared" si="7"/>
        <v>2023 - MONTH 04</v>
      </c>
      <c r="N25" s="12">
        <f t="shared" ref="N25:O25" si="34">IFERROR(AVERAGEIF(L:L,L25,$J:$J)," ")</f>
        <v>0.9217647059</v>
      </c>
      <c r="O25" s="12">
        <f t="shared" si="34"/>
        <v>0.9217647059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18</v>
      </c>
      <c r="AF25" s="9" t="str">
        <f t="shared" si="15"/>
        <v>2023 04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45057.48515</v>
      </c>
      <c r="B26" s="9" t="str">
        <f>INDIRECT(ADDRESS(2+QUOTIENT(ROW()-2,COUNTA('Form Responses 1'!$1:$1)-4),2,,TRUE,"Form Responses 1"))</f>
        <v>zulkifliiljas@gmail.com</v>
      </c>
      <c r="C26" s="9" t="str">
        <f>INDIRECT(ADDRESS(2+QUOTIENT(ROW()-2,COUNTA('Form Responses 1'!$1:$1)-4),3,,TRUE,"Form Responses 1"))</f>
        <v>zulkifli iljas</v>
      </c>
      <c r="D26" s="10">
        <f>INDIRECT(ADDRESS(2+QUOTIENT(ROW()-2,COUNTA('Form Responses 1'!$1:$1)-4),4,,TRUE,"Form Responses 1"))</f>
        <v>45046</v>
      </c>
      <c r="E26" s="11">
        <f t="shared" si="2"/>
        <v>7</v>
      </c>
      <c r="F26" s="9" t="str">
        <f>IF(ISBLANK(A26)," ",INDIRECT(ADDRESS(1,5+MOD(ROW()-2,COUNTA('Form Responses 1'!$1:$1)-4),,TRUE,"Form Responses 1")))</f>
        <v>Gedung Utama Lt.1 [Koridor Samping]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Gedung Utama Lt.1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18</v>
      </c>
      <c r="L26" s="9" t="str">
        <f t="shared" si="6"/>
        <v>2023 - WEEK 18</v>
      </c>
      <c r="M26" s="9" t="str">
        <f t="shared" si="7"/>
        <v>2023 - MONTH 04</v>
      </c>
      <c r="N26" s="12">
        <f t="shared" ref="N26:O26" si="35">IFERROR(AVERAGEIF(L:L,L26,$J:$J)," ")</f>
        <v>0.9217647059</v>
      </c>
      <c r="O26" s="12">
        <f t="shared" si="35"/>
        <v>0.9217647059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18</v>
      </c>
      <c r="AF26" s="9" t="str">
        <f t="shared" si="15"/>
        <v>2023 04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45057.48515</v>
      </c>
      <c r="B27" s="9" t="str">
        <f>INDIRECT(ADDRESS(2+QUOTIENT(ROW()-2,COUNTA('Form Responses 1'!$1:$1)-4),2,,TRUE,"Form Responses 1"))</f>
        <v>zulkifliiljas@gmail.com</v>
      </c>
      <c r="C27" s="9" t="str">
        <f>INDIRECT(ADDRESS(2+QUOTIENT(ROW()-2,COUNTA('Form Responses 1'!$1:$1)-4),3,,TRUE,"Form Responses 1"))</f>
        <v>zulkifli iljas</v>
      </c>
      <c r="D27" s="10">
        <f>INDIRECT(ADDRESS(2+QUOTIENT(ROW()-2,COUNTA('Form Responses 1'!$1:$1)-4),4,,TRUE,"Form Responses 1"))</f>
        <v>45046</v>
      </c>
      <c r="E27" s="11">
        <f t="shared" si="2"/>
        <v>7</v>
      </c>
      <c r="F27" s="9" t="str">
        <f>IF(ISBLANK(A27)," ",INDIRECT(ADDRESS(1,5+MOD(ROW()-2,COUNTA('Form Responses 1'!$1:$1)-4),,TRUE,"Form Responses 1")))</f>
        <v>Gedung Utama Lt.1 [Tuang Kantor Staff]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Utama Lt.1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18</v>
      </c>
      <c r="L27" s="9" t="str">
        <f t="shared" si="6"/>
        <v>2023 - WEEK 18</v>
      </c>
      <c r="M27" s="9" t="str">
        <f t="shared" si="7"/>
        <v>2023 - MONTH 04</v>
      </c>
      <c r="N27" s="12">
        <f t="shared" ref="N27:O27" si="36">IFERROR(AVERAGEIF(L:L,L27,$J:$J)," ")</f>
        <v>0.9217647059</v>
      </c>
      <c r="O27" s="12">
        <f t="shared" si="36"/>
        <v>0.9217647059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18</v>
      </c>
      <c r="AF27" s="9" t="str">
        <f t="shared" si="15"/>
        <v>2023 04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45057.48515</v>
      </c>
      <c r="B28" s="9" t="str">
        <f>INDIRECT(ADDRESS(2+QUOTIENT(ROW()-2,COUNTA('Form Responses 1'!$1:$1)-4),2,,TRUE,"Form Responses 1"))</f>
        <v>zulkifliiljas@gmail.com</v>
      </c>
      <c r="C28" s="9" t="str">
        <f>INDIRECT(ADDRESS(2+QUOTIENT(ROW()-2,COUNTA('Form Responses 1'!$1:$1)-4),3,,TRUE,"Form Responses 1"))</f>
        <v>zulkifli iljas</v>
      </c>
      <c r="D28" s="10">
        <f>INDIRECT(ADDRESS(2+QUOTIENT(ROW()-2,COUNTA('Form Responses 1'!$1:$1)-4),4,,TRUE,"Form Responses 1"))</f>
        <v>45046</v>
      </c>
      <c r="E28" s="11">
        <f t="shared" si="2"/>
        <v>7</v>
      </c>
      <c r="F28" s="9" t="str">
        <f>IF(ISBLANK(A28)," ",INDIRECT(ADDRESS(1,5+MOD(ROW()-2,COUNTA('Form Responses 1'!$1:$1)-4),,TRUE,"Form Responses 1")))</f>
        <v>Gedung Utama Lt.1 [Halaman Depan/ Parkiran]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Gedung Utama Lt.1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18</v>
      </c>
      <c r="L28" s="9" t="str">
        <f t="shared" si="6"/>
        <v>2023 - WEEK 18</v>
      </c>
      <c r="M28" s="9" t="str">
        <f t="shared" si="7"/>
        <v>2023 - MONTH 04</v>
      </c>
      <c r="N28" s="12">
        <f t="shared" ref="N28:O28" si="37">IFERROR(AVERAGEIF(L:L,L28,$J:$J)," ")</f>
        <v>0.9217647059</v>
      </c>
      <c r="O28" s="12">
        <f t="shared" si="37"/>
        <v>0.9217647059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18</v>
      </c>
      <c r="AF28" s="9" t="str">
        <f t="shared" si="15"/>
        <v>2023 04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45057.48515</v>
      </c>
      <c r="B29" s="9" t="str">
        <f>INDIRECT(ADDRESS(2+QUOTIENT(ROW()-2,COUNTA('Form Responses 1'!$1:$1)-4),2,,TRUE,"Form Responses 1"))</f>
        <v>zulkifliiljas@gmail.com</v>
      </c>
      <c r="C29" s="9" t="str">
        <f>INDIRECT(ADDRESS(2+QUOTIENT(ROW()-2,COUNTA('Form Responses 1'!$1:$1)-4),3,,TRUE,"Form Responses 1"))</f>
        <v>zulkifli iljas</v>
      </c>
      <c r="D29" s="10">
        <f>INDIRECT(ADDRESS(2+QUOTIENT(ROW()-2,COUNTA('Form Responses 1'!$1:$1)-4),4,,TRUE,"Form Responses 1"))</f>
        <v>45046</v>
      </c>
      <c r="E29" s="11">
        <f t="shared" si="2"/>
        <v>7</v>
      </c>
      <c r="F29" s="9" t="str">
        <f>IF(ISBLANK(A29)," ",INDIRECT(ADDRESS(1,5+MOD(ROW()-2,COUNTA('Form Responses 1'!$1:$1)-4),,TRUE,"Form Responses 1")))</f>
        <v>Mess Lt.1 [Lobby Utama]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Mess Lt.1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18</v>
      </c>
      <c r="L29" s="9" t="str">
        <f t="shared" si="6"/>
        <v>2023 - WEEK 18</v>
      </c>
      <c r="M29" s="9" t="str">
        <f t="shared" si="7"/>
        <v>2023 - MONTH 04</v>
      </c>
      <c r="N29" s="12">
        <f t="shared" ref="N29:O29" si="38">IFERROR(AVERAGEIF(L:L,L29,$J:$J)," ")</f>
        <v>0.9217647059</v>
      </c>
      <c r="O29" s="12">
        <f t="shared" si="38"/>
        <v>0.9217647059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18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45057.48515</v>
      </c>
      <c r="B30" s="9" t="str">
        <f>INDIRECT(ADDRESS(2+QUOTIENT(ROW()-2,COUNTA('Form Responses 1'!$1:$1)-4),2,,TRUE,"Form Responses 1"))</f>
        <v>zulkifliiljas@gmail.com</v>
      </c>
      <c r="C30" s="9" t="str">
        <f>INDIRECT(ADDRESS(2+QUOTIENT(ROW()-2,COUNTA('Form Responses 1'!$1:$1)-4),3,,TRUE,"Form Responses 1"))</f>
        <v>zulkifli iljas</v>
      </c>
      <c r="D30" s="10">
        <f>INDIRECT(ADDRESS(2+QUOTIENT(ROW()-2,COUNTA('Form Responses 1'!$1:$1)-4),4,,TRUE,"Form Responses 1"))</f>
        <v>45046</v>
      </c>
      <c r="E30" s="11">
        <f t="shared" si="2"/>
        <v>7</v>
      </c>
      <c r="F30" s="9" t="str">
        <f>IF(ISBLANK(A30)," ",INDIRECT(ADDRESS(1,5+MOD(ROW()-2,COUNTA('Form Responses 1'!$1:$1)-4),,TRUE,"Form Responses 1")))</f>
        <v>Mess Lt.1 [Kamar Tidur]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Mess Lt.1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18</v>
      </c>
      <c r="L30" s="9" t="str">
        <f t="shared" si="6"/>
        <v>2023 - WEEK 18</v>
      </c>
      <c r="M30" s="9" t="str">
        <f t="shared" si="7"/>
        <v>2023 - MONTH 04</v>
      </c>
      <c r="N30" s="12">
        <f t="shared" ref="N30:O30" si="39">IFERROR(AVERAGEIF(L:L,L30,$J:$J)," ")</f>
        <v>0.9217647059</v>
      </c>
      <c r="O30" s="12">
        <f t="shared" si="39"/>
        <v>0.9217647059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18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45057.48515</v>
      </c>
      <c r="B31" s="9" t="str">
        <f>INDIRECT(ADDRESS(2+QUOTIENT(ROW()-2,COUNTA('Form Responses 1'!$1:$1)-4),2,,TRUE,"Form Responses 1"))</f>
        <v>zulkifliiljas@gmail.com</v>
      </c>
      <c r="C31" s="9" t="str">
        <f>INDIRECT(ADDRESS(2+QUOTIENT(ROW()-2,COUNTA('Form Responses 1'!$1:$1)-4),3,,TRUE,"Form Responses 1"))</f>
        <v>zulkifli iljas</v>
      </c>
      <c r="D31" s="10">
        <f>INDIRECT(ADDRESS(2+QUOTIENT(ROW()-2,COUNTA('Form Responses 1'!$1:$1)-4),4,,TRUE,"Form Responses 1"))</f>
        <v>45046</v>
      </c>
      <c r="E31" s="11">
        <f t="shared" si="2"/>
        <v>7</v>
      </c>
      <c r="F31" s="9" t="str">
        <f>IF(ISBLANK(A31)," ",INDIRECT(ADDRESS(1,5+MOD(ROW()-2,COUNTA('Form Responses 1'!$1:$1)-4),,TRUE,"Form Responses 1")))</f>
        <v>Mess Lt.1 [Toilet Pria]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Mess Lt.1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18</v>
      </c>
      <c r="L31" s="9" t="str">
        <f t="shared" si="6"/>
        <v>2023 - WEEK 18</v>
      </c>
      <c r="M31" s="9" t="str">
        <f t="shared" si="7"/>
        <v>2023 - MONTH 04</v>
      </c>
      <c r="N31" s="12">
        <f t="shared" ref="N31:O31" si="40">IFERROR(AVERAGEIF(L:L,L31,$J:$J)," ")</f>
        <v>0.9217647059</v>
      </c>
      <c r="O31" s="12">
        <f t="shared" si="40"/>
        <v>0.9217647059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18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45057.48515</v>
      </c>
      <c r="B32" s="9" t="str">
        <f>INDIRECT(ADDRESS(2+QUOTIENT(ROW()-2,COUNTA('Form Responses 1'!$1:$1)-4),2,,TRUE,"Form Responses 1"))</f>
        <v>zulkifliiljas@gmail.com</v>
      </c>
      <c r="C32" s="9" t="str">
        <f>INDIRECT(ADDRESS(2+QUOTIENT(ROW()-2,COUNTA('Form Responses 1'!$1:$1)-4),3,,TRUE,"Form Responses 1"))</f>
        <v>zulkifli iljas</v>
      </c>
      <c r="D32" s="10">
        <f>INDIRECT(ADDRESS(2+QUOTIENT(ROW()-2,COUNTA('Form Responses 1'!$1:$1)-4),4,,TRUE,"Form Responses 1"))</f>
        <v>45046</v>
      </c>
      <c r="E32" s="11">
        <f t="shared" si="2"/>
        <v>7</v>
      </c>
      <c r="F32" s="9" t="str">
        <f>IF(ISBLANK(A32)," ",INDIRECT(ADDRESS(1,5+MOD(ROW()-2,COUNTA('Form Responses 1'!$1:$1)-4),,TRUE,"Form Responses 1")))</f>
        <v>Mess Halaman [Taman 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Mess Halaman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18</v>
      </c>
      <c r="L32" s="9" t="str">
        <f t="shared" si="6"/>
        <v>2023 - WEEK 18</v>
      </c>
      <c r="M32" s="9" t="str">
        <f t="shared" si="7"/>
        <v>2023 - MONTH 04</v>
      </c>
      <c r="N32" s="12">
        <f t="shared" ref="N32:O32" si="41">IFERROR(AVERAGEIF(L:L,L32,$J:$J)," ")</f>
        <v>0.9217647059</v>
      </c>
      <c r="O32" s="12">
        <f t="shared" si="41"/>
        <v>0.9217647059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18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45057.48515</v>
      </c>
      <c r="B33" s="9" t="str">
        <f>INDIRECT(ADDRESS(2+QUOTIENT(ROW()-2,COUNTA('Form Responses 1'!$1:$1)-4),2,,TRUE,"Form Responses 1"))</f>
        <v>zulkifliiljas@gmail.com</v>
      </c>
      <c r="C33" s="9" t="str">
        <f>INDIRECT(ADDRESS(2+QUOTIENT(ROW()-2,COUNTA('Form Responses 1'!$1:$1)-4),3,,TRUE,"Form Responses 1"))</f>
        <v>zulkifli iljas</v>
      </c>
      <c r="D33" s="10">
        <f>INDIRECT(ADDRESS(2+QUOTIENT(ROW()-2,COUNTA('Form Responses 1'!$1:$1)-4),4,,TRUE,"Form Responses 1"))</f>
        <v>45046</v>
      </c>
      <c r="E33" s="11">
        <f t="shared" si="2"/>
        <v>7</v>
      </c>
      <c r="F33" s="9" t="str">
        <f>IF(ISBLANK(A33)," ",INDIRECT(ADDRESS(1,5+MOD(ROW()-2,COUNTA('Form Responses 1'!$1:$1)-4),,TRUE,"Form Responses 1")))</f>
        <v>Mess Halaman [Parkir Motor 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Mess Halaman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18</v>
      </c>
      <c r="L33" s="9" t="str">
        <f t="shared" si="6"/>
        <v>2023 - WEEK 18</v>
      </c>
      <c r="M33" s="9" t="str">
        <f t="shared" si="7"/>
        <v>2023 - MONTH 04</v>
      </c>
      <c r="N33" s="12">
        <f t="shared" ref="N33:O33" si="42">IFERROR(AVERAGEIF(L:L,L33,$J:$J)," ")</f>
        <v>0.9217647059</v>
      </c>
      <c r="O33" s="12">
        <f t="shared" si="42"/>
        <v>0.9217647059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18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45057.48515</v>
      </c>
      <c r="B34" s="9" t="str">
        <f>INDIRECT(ADDRESS(2+QUOTIENT(ROW()-2,COUNTA('Form Responses 1'!$1:$1)-4),2,,TRUE,"Form Responses 1"))</f>
        <v>zulkifliiljas@gmail.com</v>
      </c>
      <c r="C34" s="9" t="str">
        <f>INDIRECT(ADDRESS(2+QUOTIENT(ROW()-2,COUNTA('Form Responses 1'!$1:$1)-4),3,,TRUE,"Form Responses 1"))</f>
        <v>zulkifli iljas</v>
      </c>
      <c r="D34" s="10">
        <f>INDIRECT(ADDRESS(2+QUOTIENT(ROW()-2,COUNTA('Form Responses 1'!$1:$1)-4),4,,TRUE,"Form Responses 1"))</f>
        <v>45046</v>
      </c>
      <c r="E34" s="11">
        <f t="shared" si="2"/>
        <v>7</v>
      </c>
      <c r="F34" s="9" t="str">
        <f>IF(ISBLANK(A34)," ",INDIRECT(ADDRESS(1,5+MOD(ROW()-2,COUNTA('Form Responses 1'!$1:$1)-4),,TRUE,"Form Responses 1")))</f>
        <v>Mess Halaman [Parkir Mobil]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Mess Halaman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18</v>
      </c>
      <c r="L34" s="9" t="str">
        <f t="shared" si="6"/>
        <v>2023 - WEEK 18</v>
      </c>
      <c r="M34" s="9" t="str">
        <f t="shared" si="7"/>
        <v>2023 - MONTH 04</v>
      </c>
      <c r="N34" s="12">
        <f t="shared" ref="N34:O34" si="43">IFERROR(AVERAGEIF(L:L,L34,$J:$J)," ")</f>
        <v>0.9217647059</v>
      </c>
      <c r="O34" s="12">
        <f t="shared" si="43"/>
        <v>0.9217647059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18</v>
      </c>
      <c r="AF34" s="9" t="str">
        <f t="shared" si="15"/>
        <v>2023 04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45057.48515</v>
      </c>
      <c r="B35" s="9" t="str">
        <f>INDIRECT(ADDRESS(2+QUOTIENT(ROW()-2,COUNTA('Form Responses 1'!$1:$1)-4),2,,TRUE,"Form Responses 1"))</f>
        <v>zulkifliiljas@gmail.com</v>
      </c>
      <c r="C35" s="9" t="str">
        <f>INDIRECT(ADDRESS(2+QUOTIENT(ROW()-2,COUNTA('Form Responses 1'!$1:$1)-4),3,,TRUE,"Form Responses 1"))</f>
        <v>zulkifli iljas</v>
      </c>
      <c r="D35" s="10">
        <f>INDIRECT(ADDRESS(2+QUOTIENT(ROW()-2,COUNTA('Form Responses 1'!$1:$1)-4),4,,TRUE,"Form Responses 1"))</f>
        <v>45046</v>
      </c>
      <c r="E35" s="11">
        <f t="shared" si="2"/>
        <v>7</v>
      </c>
      <c r="F35" s="9" t="str">
        <f>IF(ISBLANK(A35)," ",INDIRECT(ADDRESS(1,5+MOD(ROW()-2,COUNTA('Form Responses 1'!$1:$1)-4),,TRUE,"Form Responses 1")))</f>
        <v>Mess Halaman [Halaman depan samping dan belakang]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Mess Halaman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18</v>
      </c>
      <c r="L35" s="9" t="str">
        <f t="shared" si="6"/>
        <v>2023 - WEEK 18</v>
      </c>
      <c r="M35" s="9" t="str">
        <f t="shared" si="7"/>
        <v>2023 - MONTH 04</v>
      </c>
      <c r="N35" s="12">
        <f t="shared" ref="N35:O35" si="44">IFERROR(AVERAGEIF(L:L,L35,$J:$J)," ")</f>
        <v>0.9217647059</v>
      </c>
      <c r="O35" s="12">
        <f t="shared" si="44"/>
        <v>0.9217647059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18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45068.63655</v>
      </c>
      <c r="B36" s="9" t="str">
        <f>INDIRECT(ADDRESS(2+QUOTIENT(ROW()-2,COUNTA('Form Responses 1'!$1:$1)-4),2,,TRUE,"Form Responses 1"))</f>
        <v>zulkifliiljas@gmail.com</v>
      </c>
      <c r="C36" s="9" t="str">
        <f>INDIRECT(ADDRESS(2+QUOTIENT(ROW()-2,COUNTA('Form Responses 1'!$1:$1)-4),3,,TRUE,"Form Responses 1"))</f>
        <v>zulkifli iljas</v>
      </c>
      <c r="D36" s="10">
        <f>INDIRECT(ADDRESS(2+QUOTIENT(ROW()-2,COUNTA('Form Responses 1'!$1:$1)-4),4,,TRUE,"Form Responses 1"))</f>
        <v>44985</v>
      </c>
      <c r="E36" s="11">
        <f t="shared" si="2"/>
        <v>2</v>
      </c>
      <c r="F36" s="9" t="str">
        <f>IF(ISBLANK(A36)," ",INDIRECT(ADDRESS(1,5+MOD(ROW()-2,COUNTA('Form Responses 1'!$1:$1)-4),,TRUE,"Form Responses 1")))</f>
        <v>Security [Security Functions]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Security</v>
      </c>
      <c r="I36" s="12" t="str">
        <f t="shared" si="4"/>
        <v>SECURITY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02</v>
      </c>
      <c r="N36" s="12">
        <f t="shared" ref="N36:O36" si="45">IFERROR(AVERAGEIF(L:L,L36,$J:$J)," ")</f>
        <v>0.9288235294</v>
      </c>
      <c r="O36" s="12">
        <f t="shared" si="45"/>
        <v>0.9288235294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45068.63655</v>
      </c>
      <c r="B37" s="9" t="str">
        <f>INDIRECT(ADDRESS(2+QUOTIENT(ROW()-2,COUNTA('Form Responses 1'!$1:$1)-4),2,,TRUE,"Form Responses 1"))</f>
        <v>zulkifliiljas@gmail.com</v>
      </c>
      <c r="C37" s="9" t="str">
        <f>INDIRECT(ADDRESS(2+QUOTIENT(ROW()-2,COUNTA('Form Responses 1'!$1:$1)-4),3,,TRUE,"Form Responses 1"))</f>
        <v>zulkifli iljas</v>
      </c>
      <c r="D37" s="10">
        <f>INDIRECT(ADDRESS(2+QUOTIENT(ROW()-2,COUNTA('Form Responses 1'!$1:$1)-4),4,,TRUE,"Form Responses 1"))</f>
        <v>44985</v>
      </c>
      <c r="E37" s="11">
        <f t="shared" si="2"/>
        <v>2</v>
      </c>
      <c r="F37" s="9" t="str">
        <f>IF(ISBLANK(A37)," ",INDIRECT(ADDRESS(1,5+MOD(ROW()-2,COUNTA('Form Responses 1'!$1:$1)-4),,TRUE,"Form Responses 1")))</f>
        <v>Gedung Utama Lt.1 [Lobby Utama]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Utama Lt.1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02</v>
      </c>
      <c r="N37" s="12">
        <f t="shared" ref="N37:O37" si="46">IFERROR(AVERAGEIF(L:L,L37,$J:$J)," ")</f>
        <v>0.9288235294</v>
      </c>
      <c r="O37" s="12">
        <f t="shared" si="46"/>
        <v>0.9288235294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45068.63655</v>
      </c>
      <c r="B38" s="9" t="str">
        <f>INDIRECT(ADDRESS(2+QUOTIENT(ROW()-2,COUNTA('Form Responses 1'!$1:$1)-4),2,,TRUE,"Form Responses 1"))</f>
        <v>zulkifliiljas@gmail.com</v>
      </c>
      <c r="C38" s="9" t="str">
        <f>INDIRECT(ADDRESS(2+QUOTIENT(ROW()-2,COUNTA('Form Responses 1'!$1:$1)-4),3,,TRUE,"Form Responses 1"))</f>
        <v>zulkifli iljas</v>
      </c>
      <c r="D38" s="10">
        <f>INDIRECT(ADDRESS(2+QUOTIENT(ROW()-2,COUNTA('Form Responses 1'!$1:$1)-4),4,,TRUE,"Form Responses 1"))</f>
        <v>44985</v>
      </c>
      <c r="E38" s="11">
        <f t="shared" si="2"/>
        <v>2</v>
      </c>
      <c r="F38" s="9" t="str">
        <f>IF(ISBLANK(A38)," ",INDIRECT(ADDRESS(1,5+MOD(ROW()-2,COUNTA('Form Responses 1'!$1:$1)-4),,TRUE,"Form Responses 1")))</f>
        <v>Gedung Utama Lt.1 [Ruang Koordinator layanan umum]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Utama Lt.1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02</v>
      </c>
      <c r="N38" s="12">
        <f t="shared" ref="N38:O38" si="47">IFERROR(AVERAGEIF(L:L,L38,$J:$J)," ")</f>
        <v>0.9288235294</v>
      </c>
      <c r="O38" s="12">
        <f t="shared" si="47"/>
        <v>0.9288235294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45068.63655</v>
      </c>
      <c r="B39" s="9" t="str">
        <f>INDIRECT(ADDRESS(2+QUOTIENT(ROW()-2,COUNTA('Form Responses 1'!$1:$1)-4),2,,TRUE,"Form Responses 1"))</f>
        <v>zulkifliiljas@gmail.com</v>
      </c>
      <c r="C39" s="9" t="str">
        <f>INDIRECT(ADDRESS(2+QUOTIENT(ROW()-2,COUNTA('Form Responses 1'!$1:$1)-4),3,,TRUE,"Form Responses 1"))</f>
        <v>zulkifli iljas</v>
      </c>
      <c r="D39" s="10">
        <f>INDIRECT(ADDRESS(2+QUOTIENT(ROW()-2,COUNTA('Form Responses 1'!$1:$1)-4),4,,TRUE,"Form Responses 1"))</f>
        <v>44985</v>
      </c>
      <c r="E39" s="11">
        <f t="shared" si="2"/>
        <v>2</v>
      </c>
      <c r="F39" s="9" t="str">
        <f>IF(ISBLANK(A39)," ",INDIRECT(ADDRESS(1,5+MOD(ROW()-2,COUNTA('Form Responses 1'!$1:$1)-4),,TRUE,"Form Responses 1")))</f>
        <v>Gedung Utama Lt.1 [Toilet Pria/Wanita Barat]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Gedung Utama Lt.1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02</v>
      </c>
      <c r="N39" s="12">
        <f t="shared" ref="N39:O39" si="48">IFERROR(AVERAGEIF(L:L,L39,$J:$J)," ")</f>
        <v>0.9288235294</v>
      </c>
      <c r="O39" s="12">
        <f t="shared" si="48"/>
        <v>0.9288235294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45068.63655</v>
      </c>
      <c r="B40" s="9" t="str">
        <f>INDIRECT(ADDRESS(2+QUOTIENT(ROW()-2,COUNTA('Form Responses 1'!$1:$1)-4),2,,TRUE,"Form Responses 1"))</f>
        <v>zulkifliiljas@gmail.com</v>
      </c>
      <c r="C40" s="9" t="str">
        <f>INDIRECT(ADDRESS(2+QUOTIENT(ROW()-2,COUNTA('Form Responses 1'!$1:$1)-4),3,,TRUE,"Form Responses 1"))</f>
        <v>zulkifli iljas</v>
      </c>
      <c r="D40" s="10">
        <f>INDIRECT(ADDRESS(2+QUOTIENT(ROW()-2,COUNTA('Form Responses 1'!$1:$1)-4),4,,TRUE,"Form Responses 1"))</f>
        <v>44985</v>
      </c>
      <c r="E40" s="11">
        <f t="shared" si="2"/>
        <v>2</v>
      </c>
      <c r="F40" s="9" t="str">
        <f>IF(ISBLANK(A40)," ",INDIRECT(ADDRESS(1,5+MOD(ROW()-2,COUNTA('Form Responses 1'!$1:$1)-4),,TRUE,"Form Responses 1")))</f>
        <v>Gedung Utama Lt.1 [Mushola Samping]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Utama Lt.1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02</v>
      </c>
      <c r="N40" s="12">
        <f t="shared" ref="N40:O40" si="49">IFERROR(AVERAGEIF(L:L,L40,$J:$J)," ")</f>
        <v>0.9288235294</v>
      </c>
      <c r="O40" s="12">
        <f t="shared" si="49"/>
        <v>0.9288235294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45068.63655</v>
      </c>
      <c r="B41" s="9" t="str">
        <f>INDIRECT(ADDRESS(2+QUOTIENT(ROW()-2,COUNTA('Form Responses 1'!$1:$1)-4),2,,TRUE,"Form Responses 1"))</f>
        <v>zulkifliiljas@gmail.com</v>
      </c>
      <c r="C41" s="9" t="str">
        <f>INDIRECT(ADDRESS(2+QUOTIENT(ROW()-2,COUNTA('Form Responses 1'!$1:$1)-4),3,,TRUE,"Form Responses 1"))</f>
        <v>zulkifli iljas</v>
      </c>
      <c r="D41" s="10">
        <f>INDIRECT(ADDRESS(2+QUOTIENT(ROW()-2,COUNTA('Form Responses 1'!$1:$1)-4),4,,TRUE,"Form Responses 1"))</f>
        <v>44985</v>
      </c>
      <c r="E41" s="11">
        <f t="shared" si="2"/>
        <v>2</v>
      </c>
      <c r="F41" s="9" t="str">
        <f>IF(ISBLANK(A41)," ",INDIRECT(ADDRESS(1,5+MOD(ROW()-2,COUNTA('Form Responses 1'!$1:$1)-4),,TRUE,"Form Responses 1")))</f>
        <v>Gedung Utama Lt.1 [Mushola Dalam]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Utama Lt.1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02</v>
      </c>
      <c r="N41" s="12">
        <f t="shared" ref="N41:O41" si="50">IFERROR(AVERAGEIF(L:L,L41,$J:$J)," ")</f>
        <v>0.9288235294</v>
      </c>
      <c r="O41" s="12">
        <f t="shared" si="50"/>
        <v>0.9288235294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45068.63655</v>
      </c>
      <c r="B42" s="9" t="str">
        <f>INDIRECT(ADDRESS(2+QUOTIENT(ROW()-2,COUNTA('Form Responses 1'!$1:$1)-4),2,,TRUE,"Form Responses 1"))</f>
        <v>zulkifliiljas@gmail.com</v>
      </c>
      <c r="C42" s="9" t="str">
        <f>INDIRECT(ADDRESS(2+QUOTIENT(ROW()-2,COUNTA('Form Responses 1'!$1:$1)-4),3,,TRUE,"Form Responses 1"))</f>
        <v>zulkifli iljas</v>
      </c>
      <c r="D42" s="10">
        <f>INDIRECT(ADDRESS(2+QUOTIENT(ROW()-2,COUNTA('Form Responses 1'!$1:$1)-4),4,,TRUE,"Form Responses 1"))</f>
        <v>44985</v>
      </c>
      <c r="E42" s="11">
        <f t="shared" si="2"/>
        <v>2</v>
      </c>
      <c r="F42" s="9" t="str">
        <f>IF(ISBLANK(A42)," ",INDIRECT(ADDRESS(1,5+MOD(ROW()-2,COUNTA('Form Responses 1'!$1:$1)-4),,TRUE,"Form Responses 1")))</f>
        <v>Gedung Utama Lt.1 [Dapur]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Utama Lt.1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02</v>
      </c>
      <c r="N42" s="12">
        <f t="shared" ref="N42:O42" si="51">IFERROR(AVERAGEIF(L:L,L42,$J:$J)," ")</f>
        <v>0.9288235294</v>
      </c>
      <c r="O42" s="12">
        <f t="shared" si="51"/>
        <v>0.9288235294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45068.63655</v>
      </c>
      <c r="B43" s="9" t="str">
        <f>INDIRECT(ADDRESS(2+QUOTIENT(ROW()-2,COUNTA('Form Responses 1'!$1:$1)-4),2,,TRUE,"Form Responses 1"))</f>
        <v>zulkifliiljas@gmail.com</v>
      </c>
      <c r="C43" s="9" t="str">
        <f>INDIRECT(ADDRESS(2+QUOTIENT(ROW()-2,COUNTA('Form Responses 1'!$1:$1)-4),3,,TRUE,"Form Responses 1"))</f>
        <v>zulkifli iljas</v>
      </c>
      <c r="D43" s="10">
        <f>INDIRECT(ADDRESS(2+QUOTIENT(ROW()-2,COUNTA('Form Responses 1'!$1:$1)-4),4,,TRUE,"Form Responses 1"))</f>
        <v>44985</v>
      </c>
      <c r="E43" s="11">
        <f t="shared" si="2"/>
        <v>2</v>
      </c>
      <c r="F43" s="9" t="str">
        <f>IF(ISBLANK(A43)," ",INDIRECT(ADDRESS(1,5+MOD(ROW()-2,COUNTA('Form Responses 1'!$1:$1)-4),,TRUE,"Form Responses 1")))</f>
        <v>Gedung Utama Lt.1 [Koridor Samping]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 Utama Lt.1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02</v>
      </c>
      <c r="N43" s="12">
        <f t="shared" ref="N43:O43" si="52">IFERROR(AVERAGEIF(L:L,L43,$J:$J)," ")</f>
        <v>0.9288235294</v>
      </c>
      <c r="O43" s="12">
        <f t="shared" si="52"/>
        <v>0.9288235294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45068.63655</v>
      </c>
      <c r="B44" s="9" t="str">
        <f>INDIRECT(ADDRESS(2+QUOTIENT(ROW()-2,COUNTA('Form Responses 1'!$1:$1)-4),2,,TRUE,"Form Responses 1"))</f>
        <v>zulkifliiljas@gmail.com</v>
      </c>
      <c r="C44" s="9" t="str">
        <f>INDIRECT(ADDRESS(2+QUOTIENT(ROW()-2,COUNTA('Form Responses 1'!$1:$1)-4),3,,TRUE,"Form Responses 1"))</f>
        <v>zulkifli iljas</v>
      </c>
      <c r="D44" s="10">
        <f>INDIRECT(ADDRESS(2+QUOTIENT(ROW()-2,COUNTA('Form Responses 1'!$1:$1)-4),4,,TRUE,"Form Responses 1"))</f>
        <v>44985</v>
      </c>
      <c r="E44" s="11">
        <f t="shared" si="2"/>
        <v>2</v>
      </c>
      <c r="F44" s="9" t="str">
        <f>IF(ISBLANK(A44)," ",INDIRECT(ADDRESS(1,5+MOD(ROW()-2,COUNTA('Form Responses 1'!$1:$1)-4),,TRUE,"Form Responses 1")))</f>
        <v>Gedung Utama Lt.1 [Tuang Kantor Staff]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 Utama Lt.1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02</v>
      </c>
      <c r="N44" s="12">
        <f t="shared" ref="N44:O44" si="53">IFERROR(AVERAGEIF(L:L,L44,$J:$J)," ")</f>
        <v>0.9288235294</v>
      </c>
      <c r="O44" s="12">
        <f t="shared" si="53"/>
        <v>0.9288235294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45068.63655</v>
      </c>
      <c r="B45" s="9" t="str">
        <f>INDIRECT(ADDRESS(2+QUOTIENT(ROW()-2,COUNTA('Form Responses 1'!$1:$1)-4),2,,TRUE,"Form Responses 1"))</f>
        <v>zulkifliiljas@gmail.com</v>
      </c>
      <c r="C45" s="9" t="str">
        <f>INDIRECT(ADDRESS(2+QUOTIENT(ROW()-2,COUNTA('Form Responses 1'!$1:$1)-4),3,,TRUE,"Form Responses 1"))</f>
        <v>zulkifli iljas</v>
      </c>
      <c r="D45" s="10">
        <f>INDIRECT(ADDRESS(2+QUOTIENT(ROW()-2,COUNTA('Form Responses 1'!$1:$1)-4),4,,TRUE,"Form Responses 1"))</f>
        <v>44985</v>
      </c>
      <c r="E45" s="11">
        <f t="shared" si="2"/>
        <v>2</v>
      </c>
      <c r="F45" s="9" t="str">
        <f>IF(ISBLANK(A45)," ",INDIRECT(ADDRESS(1,5+MOD(ROW()-2,COUNTA('Form Responses 1'!$1:$1)-4),,TRUE,"Form Responses 1")))</f>
        <v>Gedung Utama Lt.1 [Halaman Depan/ Parkiran]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Gedung Utama Lt.1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02</v>
      </c>
      <c r="N45" s="12">
        <f t="shared" ref="N45:O45" si="54">IFERROR(AVERAGEIF(L:L,L45,$J:$J)," ")</f>
        <v>0.9288235294</v>
      </c>
      <c r="O45" s="12">
        <f t="shared" si="54"/>
        <v>0.9288235294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45068.63655</v>
      </c>
      <c r="B46" s="9" t="str">
        <f>INDIRECT(ADDRESS(2+QUOTIENT(ROW()-2,COUNTA('Form Responses 1'!$1:$1)-4),2,,TRUE,"Form Responses 1"))</f>
        <v>zulkifliiljas@gmail.com</v>
      </c>
      <c r="C46" s="9" t="str">
        <f>INDIRECT(ADDRESS(2+QUOTIENT(ROW()-2,COUNTA('Form Responses 1'!$1:$1)-4),3,,TRUE,"Form Responses 1"))</f>
        <v>zulkifli iljas</v>
      </c>
      <c r="D46" s="10">
        <f>INDIRECT(ADDRESS(2+QUOTIENT(ROW()-2,COUNTA('Form Responses 1'!$1:$1)-4),4,,TRUE,"Form Responses 1"))</f>
        <v>44985</v>
      </c>
      <c r="E46" s="11">
        <f t="shared" si="2"/>
        <v>2</v>
      </c>
      <c r="F46" s="9" t="str">
        <f>IF(ISBLANK(A46)," ",INDIRECT(ADDRESS(1,5+MOD(ROW()-2,COUNTA('Form Responses 1'!$1:$1)-4),,TRUE,"Form Responses 1")))</f>
        <v>Mess Lt.1 [Lobby Utama]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 Lt.1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02</v>
      </c>
      <c r="N46" s="12">
        <f t="shared" ref="N46:O46" si="55">IFERROR(AVERAGEIF(L:L,L46,$J:$J)," ")</f>
        <v>0.9288235294</v>
      </c>
      <c r="O46" s="12">
        <f t="shared" si="55"/>
        <v>0.9288235294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45068.63655</v>
      </c>
      <c r="B47" s="9" t="str">
        <f>INDIRECT(ADDRESS(2+QUOTIENT(ROW()-2,COUNTA('Form Responses 1'!$1:$1)-4),2,,TRUE,"Form Responses 1"))</f>
        <v>zulkifliiljas@gmail.com</v>
      </c>
      <c r="C47" s="9" t="str">
        <f>INDIRECT(ADDRESS(2+QUOTIENT(ROW()-2,COUNTA('Form Responses 1'!$1:$1)-4),3,,TRUE,"Form Responses 1"))</f>
        <v>zulkifli iljas</v>
      </c>
      <c r="D47" s="10">
        <f>INDIRECT(ADDRESS(2+QUOTIENT(ROW()-2,COUNTA('Form Responses 1'!$1:$1)-4),4,,TRUE,"Form Responses 1"))</f>
        <v>44985</v>
      </c>
      <c r="E47" s="11">
        <f t="shared" si="2"/>
        <v>2</v>
      </c>
      <c r="F47" s="9" t="str">
        <f>IF(ISBLANK(A47)," ",INDIRECT(ADDRESS(1,5+MOD(ROW()-2,COUNTA('Form Responses 1'!$1:$1)-4),,TRUE,"Form Responses 1")))</f>
        <v>Mess Lt.1 [Kamar Tidur]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Mess Lt.1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02</v>
      </c>
      <c r="N47" s="12">
        <f t="shared" ref="N47:O47" si="56">IFERROR(AVERAGEIF(L:L,L47,$J:$J)," ")</f>
        <v>0.9288235294</v>
      </c>
      <c r="O47" s="12">
        <f t="shared" si="56"/>
        <v>0.9288235294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45068.63655</v>
      </c>
      <c r="B48" s="9" t="str">
        <f>INDIRECT(ADDRESS(2+QUOTIENT(ROW()-2,COUNTA('Form Responses 1'!$1:$1)-4),2,,TRUE,"Form Responses 1"))</f>
        <v>zulkifliiljas@gmail.com</v>
      </c>
      <c r="C48" s="9" t="str">
        <f>INDIRECT(ADDRESS(2+QUOTIENT(ROW()-2,COUNTA('Form Responses 1'!$1:$1)-4),3,,TRUE,"Form Responses 1"))</f>
        <v>zulkifli iljas</v>
      </c>
      <c r="D48" s="10">
        <f>INDIRECT(ADDRESS(2+QUOTIENT(ROW()-2,COUNTA('Form Responses 1'!$1:$1)-4),4,,TRUE,"Form Responses 1"))</f>
        <v>44985</v>
      </c>
      <c r="E48" s="11">
        <f t="shared" si="2"/>
        <v>2</v>
      </c>
      <c r="F48" s="9" t="str">
        <f>IF(ISBLANK(A48)," ",INDIRECT(ADDRESS(1,5+MOD(ROW()-2,COUNTA('Form Responses 1'!$1:$1)-4),,TRUE,"Form Responses 1")))</f>
        <v>Mess Lt.1 [Toilet Pria]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Mess Lt.1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02</v>
      </c>
      <c r="N48" s="12">
        <f t="shared" ref="N48:O48" si="57">IFERROR(AVERAGEIF(L:L,L48,$J:$J)," ")</f>
        <v>0.9288235294</v>
      </c>
      <c r="O48" s="12">
        <f t="shared" si="57"/>
        <v>0.9288235294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45068.63655</v>
      </c>
      <c r="B49" s="9" t="str">
        <f>INDIRECT(ADDRESS(2+QUOTIENT(ROW()-2,COUNTA('Form Responses 1'!$1:$1)-4),2,,TRUE,"Form Responses 1"))</f>
        <v>zulkifliiljas@gmail.com</v>
      </c>
      <c r="C49" s="9" t="str">
        <f>INDIRECT(ADDRESS(2+QUOTIENT(ROW()-2,COUNTA('Form Responses 1'!$1:$1)-4),3,,TRUE,"Form Responses 1"))</f>
        <v>zulkifli iljas</v>
      </c>
      <c r="D49" s="10">
        <f>INDIRECT(ADDRESS(2+QUOTIENT(ROW()-2,COUNTA('Form Responses 1'!$1:$1)-4),4,,TRUE,"Form Responses 1"))</f>
        <v>44985</v>
      </c>
      <c r="E49" s="11">
        <f t="shared" si="2"/>
        <v>2</v>
      </c>
      <c r="F49" s="9" t="str">
        <f>IF(ISBLANK(A49)," ",INDIRECT(ADDRESS(1,5+MOD(ROW()-2,COUNTA('Form Responses 1'!$1:$1)-4),,TRUE,"Form Responses 1")))</f>
        <v>Mess Halaman [Taman 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Mess Halaman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02</v>
      </c>
      <c r="N49" s="12">
        <f t="shared" ref="N49:O49" si="58">IFERROR(AVERAGEIF(L:L,L49,$J:$J)," ")</f>
        <v>0.9288235294</v>
      </c>
      <c r="O49" s="12">
        <f t="shared" si="58"/>
        <v>0.9288235294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45068.63655</v>
      </c>
      <c r="B50" s="9" t="str">
        <f>INDIRECT(ADDRESS(2+QUOTIENT(ROW()-2,COUNTA('Form Responses 1'!$1:$1)-4),2,,TRUE,"Form Responses 1"))</f>
        <v>zulkifliiljas@gmail.com</v>
      </c>
      <c r="C50" s="9" t="str">
        <f>INDIRECT(ADDRESS(2+QUOTIENT(ROW()-2,COUNTA('Form Responses 1'!$1:$1)-4),3,,TRUE,"Form Responses 1"))</f>
        <v>zulkifli iljas</v>
      </c>
      <c r="D50" s="10">
        <f>INDIRECT(ADDRESS(2+QUOTIENT(ROW()-2,COUNTA('Form Responses 1'!$1:$1)-4),4,,TRUE,"Form Responses 1"))</f>
        <v>44985</v>
      </c>
      <c r="E50" s="11">
        <f t="shared" si="2"/>
        <v>2</v>
      </c>
      <c r="F50" s="9" t="str">
        <f>IF(ISBLANK(A50)," ",INDIRECT(ADDRESS(1,5+MOD(ROW()-2,COUNTA('Form Responses 1'!$1:$1)-4),,TRUE,"Form Responses 1")))</f>
        <v>Mess Halaman [Parkir Motor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Mess 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02</v>
      </c>
      <c r="N50" s="12">
        <f t="shared" ref="N50:O50" si="59">IFERROR(AVERAGEIF(L:L,L50,$J:$J)," ")</f>
        <v>0.9288235294</v>
      </c>
      <c r="O50" s="12">
        <f t="shared" si="59"/>
        <v>0.9288235294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45068.63655</v>
      </c>
      <c r="B51" s="9" t="str">
        <f>INDIRECT(ADDRESS(2+QUOTIENT(ROW()-2,COUNTA('Form Responses 1'!$1:$1)-4),2,,TRUE,"Form Responses 1"))</f>
        <v>zulkifliiljas@gmail.com</v>
      </c>
      <c r="C51" s="9" t="str">
        <f>INDIRECT(ADDRESS(2+QUOTIENT(ROW()-2,COUNTA('Form Responses 1'!$1:$1)-4),3,,TRUE,"Form Responses 1"))</f>
        <v>zulkifli iljas</v>
      </c>
      <c r="D51" s="10">
        <f>INDIRECT(ADDRESS(2+QUOTIENT(ROW()-2,COUNTA('Form Responses 1'!$1:$1)-4),4,,TRUE,"Form Responses 1"))</f>
        <v>44985</v>
      </c>
      <c r="E51" s="11">
        <f t="shared" si="2"/>
        <v>2</v>
      </c>
      <c r="F51" s="9" t="str">
        <f>IF(ISBLANK(A51)," ",INDIRECT(ADDRESS(1,5+MOD(ROW()-2,COUNTA('Form Responses 1'!$1:$1)-4),,TRUE,"Form Responses 1")))</f>
        <v>Mess Halaman [Parkir Mobil]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Mess 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02</v>
      </c>
      <c r="N51" s="12">
        <f t="shared" ref="N51:O51" si="60">IFERROR(AVERAGEIF(L:L,L51,$J:$J)," ")</f>
        <v>0.9288235294</v>
      </c>
      <c r="O51" s="12">
        <f t="shared" si="60"/>
        <v>0.9288235294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45068.63655</v>
      </c>
      <c r="B52" s="9" t="str">
        <f>INDIRECT(ADDRESS(2+QUOTIENT(ROW()-2,COUNTA('Form Responses 1'!$1:$1)-4),2,,TRUE,"Form Responses 1"))</f>
        <v>zulkifliiljas@gmail.com</v>
      </c>
      <c r="C52" s="9" t="str">
        <f>INDIRECT(ADDRESS(2+QUOTIENT(ROW()-2,COUNTA('Form Responses 1'!$1:$1)-4),3,,TRUE,"Form Responses 1"))</f>
        <v>zulkifli iljas</v>
      </c>
      <c r="D52" s="10">
        <f>INDIRECT(ADDRESS(2+QUOTIENT(ROW()-2,COUNTA('Form Responses 1'!$1:$1)-4),4,,TRUE,"Form Responses 1"))</f>
        <v>44985</v>
      </c>
      <c r="E52" s="11">
        <f t="shared" si="2"/>
        <v>2</v>
      </c>
      <c r="F52" s="9" t="str">
        <f>IF(ISBLANK(A52)," ",INDIRECT(ADDRESS(1,5+MOD(ROW()-2,COUNTA('Form Responses 1'!$1:$1)-4),,TRUE,"Form Responses 1")))</f>
        <v>Mess Halaman [Halaman depan samping dan belakang]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Mess Halaman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02</v>
      </c>
      <c r="N52" s="12">
        <f t="shared" ref="N52:O52" si="61">IFERROR(AVERAGEIF(L:L,L52,$J:$J)," ")</f>
        <v>0.9288235294</v>
      </c>
      <c r="O52" s="12">
        <f t="shared" si="61"/>
        <v>0.9288235294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45068.65788</v>
      </c>
      <c r="B53" s="9" t="str">
        <f>INDIRECT(ADDRESS(2+QUOTIENT(ROW()-2,COUNTA('Form Responses 1'!$1:$1)-4),2,,TRUE,"Form Responses 1"))</f>
        <v>zulkifliiljas@gmail.com</v>
      </c>
      <c r="C53" s="9" t="str">
        <f>INDIRECT(ADDRESS(2+QUOTIENT(ROW()-2,COUNTA('Form Responses 1'!$1:$1)-4),3,,TRUE,"Form Responses 1"))</f>
        <v>zulkifli iljas</v>
      </c>
      <c r="D53" s="10">
        <f>INDIRECT(ADDRESS(2+QUOTIENT(ROW()-2,COUNTA('Form Responses 1'!$1:$1)-4),4,,TRUE,"Form Responses 1"))</f>
        <v>45016</v>
      </c>
      <c r="E53" s="11">
        <f t="shared" si="2"/>
        <v>5</v>
      </c>
      <c r="F53" s="9" t="str">
        <f>IF(ISBLANK(A53)," ",INDIRECT(ADDRESS(1,5+MOD(ROW()-2,COUNTA('Form Responses 1'!$1:$1)-4),,TRUE,"Form Responses 1")))</f>
        <v>Security [Security Functions]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Security</v>
      </c>
      <c r="I53" s="12" t="str">
        <f t="shared" si="4"/>
        <v>SECURITY SERVICE</v>
      </c>
      <c r="J53" s="12">
        <f t="array" ref="J53">IFERROR(INDEX(MASTER!B:B,MATCH(G53,MASTER!A:A,0))/100," ")</f>
        <v>0.95</v>
      </c>
      <c r="K53" s="9">
        <f t="shared" si="5"/>
        <v>13</v>
      </c>
      <c r="L53" s="9" t="str">
        <f t="shared" si="6"/>
        <v>2023 - WEEK 13</v>
      </c>
      <c r="M53" s="9" t="str">
        <f t="shared" si="7"/>
        <v>2023 - MONTH 03</v>
      </c>
      <c r="N53" s="12">
        <f t="shared" ref="N53:O53" si="62">IFERROR(AVERAGEIF(L:L,L53,$J:$J)," ")</f>
        <v>0.9288235294</v>
      </c>
      <c r="O53" s="12">
        <f t="shared" si="62"/>
        <v>0.9288235294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13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45068.65788</v>
      </c>
      <c r="B54" s="9" t="str">
        <f>INDIRECT(ADDRESS(2+QUOTIENT(ROW()-2,COUNTA('Form Responses 1'!$1:$1)-4),2,,TRUE,"Form Responses 1"))</f>
        <v>zulkifliiljas@gmail.com</v>
      </c>
      <c r="C54" s="9" t="str">
        <f>INDIRECT(ADDRESS(2+QUOTIENT(ROW()-2,COUNTA('Form Responses 1'!$1:$1)-4),3,,TRUE,"Form Responses 1"))</f>
        <v>zulkifli iljas</v>
      </c>
      <c r="D54" s="10">
        <f>INDIRECT(ADDRESS(2+QUOTIENT(ROW()-2,COUNTA('Form Responses 1'!$1:$1)-4),4,,TRUE,"Form Responses 1"))</f>
        <v>45016</v>
      </c>
      <c r="E54" s="11">
        <f t="shared" si="2"/>
        <v>5</v>
      </c>
      <c r="F54" s="9" t="str">
        <f>IF(ISBLANK(A54)," ",INDIRECT(ADDRESS(1,5+MOD(ROW()-2,COUNTA('Form Responses 1'!$1:$1)-4),,TRUE,"Form Responses 1")))</f>
        <v>Gedung Utama Lt.1 [Lobby Utama]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Utama Lt.1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13</v>
      </c>
      <c r="L54" s="9" t="str">
        <f t="shared" si="6"/>
        <v>2023 - WEEK 13</v>
      </c>
      <c r="M54" s="9" t="str">
        <f t="shared" si="7"/>
        <v>2023 - MONTH 03</v>
      </c>
      <c r="N54" s="12">
        <f t="shared" ref="N54:O54" si="63">IFERROR(AVERAGEIF(L:L,L54,$J:$J)," ")</f>
        <v>0.9288235294</v>
      </c>
      <c r="O54" s="12">
        <f t="shared" si="63"/>
        <v>0.9288235294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13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45068.65788</v>
      </c>
      <c r="B55" s="9" t="str">
        <f>INDIRECT(ADDRESS(2+QUOTIENT(ROW()-2,COUNTA('Form Responses 1'!$1:$1)-4),2,,TRUE,"Form Responses 1"))</f>
        <v>zulkifliiljas@gmail.com</v>
      </c>
      <c r="C55" s="9" t="str">
        <f>INDIRECT(ADDRESS(2+QUOTIENT(ROW()-2,COUNTA('Form Responses 1'!$1:$1)-4),3,,TRUE,"Form Responses 1"))</f>
        <v>zulkifli iljas</v>
      </c>
      <c r="D55" s="10">
        <f>INDIRECT(ADDRESS(2+QUOTIENT(ROW()-2,COUNTA('Form Responses 1'!$1:$1)-4),4,,TRUE,"Form Responses 1"))</f>
        <v>45016</v>
      </c>
      <c r="E55" s="11">
        <f t="shared" si="2"/>
        <v>5</v>
      </c>
      <c r="F55" s="9" t="str">
        <f>IF(ISBLANK(A55)," ",INDIRECT(ADDRESS(1,5+MOD(ROW()-2,COUNTA('Form Responses 1'!$1:$1)-4),,TRUE,"Form Responses 1")))</f>
        <v>Gedung Utama Lt.1 [Ruang Koordinator layanan umum]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 Utama Lt.1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13</v>
      </c>
      <c r="L55" s="9" t="str">
        <f t="shared" si="6"/>
        <v>2023 - WEEK 13</v>
      </c>
      <c r="M55" s="9" t="str">
        <f t="shared" si="7"/>
        <v>2023 - MONTH 03</v>
      </c>
      <c r="N55" s="12">
        <f t="shared" ref="N55:O55" si="64">IFERROR(AVERAGEIF(L:L,L55,$J:$J)," ")</f>
        <v>0.9288235294</v>
      </c>
      <c r="O55" s="12">
        <f t="shared" si="64"/>
        <v>0.9288235294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13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45068.65788</v>
      </c>
      <c r="B56" s="9" t="str">
        <f>INDIRECT(ADDRESS(2+QUOTIENT(ROW()-2,COUNTA('Form Responses 1'!$1:$1)-4),2,,TRUE,"Form Responses 1"))</f>
        <v>zulkifliiljas@gmail.com</v>
      </c>
      <c r="C56" s="9" t="str">
        <f>INDIRECT(ADDRESS(2+QUOTIENT(ROW()-2,COUNTA('Form Responses 1'!$1:$1)-4),3,,TRUE,"Form Responses 1"))</f>
        <v>zulkifli iljas</v>
      </c>
      <c r="D56" s="10">
        <f>INDIRECT(ADDRESS(2+QUOTIENT(ROW()-2,COUNTA('Form Responses 1'!$1:$1)-4),4,,TRUE,"Form Responses 1"))</f>
        <v>45016</v>
      </c>
      <c r="E56" s="11">
        <f t="shared" si="2"/>
        <v>5</v>
      </c>
      <c r="F56" s="9" t="str">
        <f>IF(ISBLANK(A56)," ",INDIRECT(ADDRESS(1,5+MOD(ROW()-2,COUNTA('Form Responses 1'!$1:$1)-4),,TRUE,"Form Responses 1")))</f>
        <v>Gedung Utama Lt.1 [Toilet Pria/Wanita Barat]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Gedung Utama Lt.1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13</v>
      </c>
      <c r="L56" s="9" t="str">
        <f t="shared" si="6"/>
        <v>2023 - WEEK 13</v>
      </c>
      <c r="M56" s="9" t="str">
        <f t="shared" si="7"/>
        <v>2023 - MONTH 03</v>
      </c>
      <c r="N56" s="12">
        <f t="shared" ref="N56:O56" si="65">IFERROR(AVERAGEIF(L:L,L56,$J:$J)," ")</f>
        <v>0.9288235294</v>
      </c>
      <c r="O56" s="12">
        <f t="shared" si="65"/>
        <v>0.9288235294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13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45068.65788</v>
      </c>
      <c r="B57" s="9" t="str">
        <f>INDIRECT(ADDRESS(2+QUOTIENT(ROW()-2,COUNTA('Form Responses 1'!$1:$1)-4),2,,TRUE,"Form Responses 1"))</f>
        <v>zulkifliiljas@gmail.com</v>
      </c>
      <c r="C57" s="9" t="str">
        <f>INDIRECT(ADDRESS(2+QUOTIENT(ROW()-2,COUNTA('Form Responses 1'!$1:$1)-4),3,,TRUE,"Form Responses 1"))</f>
        <v>zulkifli iljas</v>
      </c>
      <c r="D57" s="10">
        <f>INDIRECT(ADDRESS(2+QUOTIENT(ROW()-2,COUNTA('Form Responses 1'!$1:$1)-4),4,,TRUE,"Form Responses 1"))</f>
        <v>45016</v>
      </c>
      <c r="E57" s="11">
        <f t="shared" si="2"/>
        <v>5</v>
      </c>
      <c r="F57" s="9" t="str">
        <f>IF(ISBLANK(A57)," ",INDIRECT(ADDRESS(1,5+MOD(ROW()-2,COUNTA('Form Responses 1'!$1:$1)-4),,TRUE,"Form Responses 1")))</f>
        <v>Gedung Utama Lt.1 [Mushola Samping]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Utama Lt.1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13</v>
      </c>
      <c r="L57" s="9" t="str">
        <f t="shared" si="6"/>
        <v>2023 - WEEK 13</v>
      </c>
      <c r="M57" s="9" t="str">
        <f t="shared" si="7"/>
        <v>2023 - MONTH 03</v>
      </c>
      <c r="N57" s="12">
        <f t="shared" ref="N57:O57" si="66">IFERROR(AVERAGEIF(L:L,L57,$J:$J)," ")</f>
        <v>0.9288235294</v>
      </c>
      <c r="O57" s="12">
        <f t="shared" si="66"/>
        <v>0.9288235294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13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45068.65788</v>
      </c>
      <c r="B58" s="9" t="str">
        <f>INDIRECT(ADDRESS(2+QUOTIENT(ROW()-2,COUNTA('Form Responses 1'!$1:$1)-4),2,,TRUE,"Form Responses 1"))</f>
        <v>zulkifliiljas@gmail.com</v>
      </c>
      <c r="C58" s="9" t="str">
        <f>INDIRECT(ADDRESS(2+QUOTIENT(ROW()-2,COUNTA('Form Responses 1'!$1:$1)-4),3,,TRUE,"Form Responses 1"))</f>
        <v>zulkifli iljas</v>
      </c>
      <c r="D58" s="10">
        <f>INDIRECT(ADDRESS(2+QUOTIENT(ROW()-2,COUNTA('Form Responses 1'!$1:$1)-4),4,,TRUE,"Form Responses 1"))</f>
        <v>45016</v>
      </c>
      <c r="E58" s="11">
        <f t="shared" si="2"/>
        <v>5</v>
      </c>
      <c r="F58" s="9" t="str">
        <f>IF(ISBLANK(A58)," ",INDIRECT(ADDRESS(1,5+MOD(ROW()-2,COUNTA('Form Responses 1'!$1:$1)-4),,TRUE,"Form Responses 1")))</f>
        <v>Gedung Utama Lt.1 [Mushola Dalam]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Utama Lt.1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13</v>
      </c>
      <c r="L58" s="9" t="str">
        <f t="shared" si="6"/>
        <v>2023 - WEEK 13</v>
      </c>
      <c r="M58" s="9" t="str">
        <f t="shared" si="7"/>
        <v>2023 - MONTH 03</v>
      </c>
      <c r="N58" s="12">
        <f t="shared" ref="N58:O58" si="67">IFERROR(AVERAGEIF(L:L,L58,$J:$J)," ")</f>
        <v>0.9288235294</v>
      </c>
      <c r="O58" s="12">
        <f t="shared" si="67"/>
        <v>0.9288235294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13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45068.65788</v>
      </c>
      <c r="B59" s="9" t="str">
        <f>INDIRECT(ADDRESS(2+QUOTIENT(ROW()-2,COUNTA('Form Responses 1'!$1:$1)-4),2,,TRUE,"Form Responses 1"))</f>
        <v>zulkifliiljas@gmail.com</v>
      </c>
      <c r="C59" s="9" t="str">
        <f>INDIRECT(ADDRESS(2+QUOTIENT(ROW()-2,COUNTA('Form Responses 1'!$1:$1)-4),3,,TRUE,"Form Responses 1"))</f>
        <v>zulkifli iljas</v>
      </c>
      <c r="D59" s="10">
        <f>INDIRECT(ADDRESS(2+QUOTIENT(ROW()-2,COUNTA('Form Responses 1'!$1:$1)-4),4,,TRUE,"Form Responses 1"))</f>
        <v>45016</v>
      </c>
      <c r="E59" s="11">
        <f t="shared" si="2"/>
        <v>5</v>
      </c>
      <c r="F59" s="9" t="str">
        <f>IF(ISBLANK(A59)," ",INDIRECT(ADDRESS(1,5+MOD(ROW()-2,COUNTA('Form Responses 1'!$1:$1)-4),,TRUE,"Form Responses 1")))</f>
        <v>Gedung Utama Lt.1 [Dapur]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Gedung Utama Lt.1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13</v>
      </c>
      <c r="L59" s="9" t="str">
        <f t="shared" si="6"/>
        <v>2023 - WEEK 13</v>
      </c>
      <c r="M59" s="9" t="str">
        <f t="shared" si="7"/>
        <v>2023 - MONTH 03</v>
      </c>
      <c r="N59" s="12">
        <f t="shared" ref="N59:O59" si="68">IFERROR(AVERAGEIF(L:L,L59,$J:$J)," ")</f>
        <v>0.9288235294</v>
      </c>
      <c r="O59" s="12">
        <f t="shared" si="68"/>
        <v>0.9288235294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13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45068.65788</v>
      </c>
      <c r="B60" s="9" t="str">
        <f>INDIRECT(ADDRESS(2+QUOTIENT(ROW()-2,COUNTA('Form Responses 1'!$1:$1)-4),2,,TRUE,"Form Responses 1"))</f>
        <v>zulkifliiljas@gmail.com</v>
      </c>
      <c r="C60" s="9" t="str">
        <f>INDIRECT(ADDRESS(2+QUOTIENT(ROW()-2,COUNTA('Form Responses 1'!$1:$1)-4),3,,TRUE,"Form Responses 1"))</f>
        <v>zulkifli iljas</v>
      </c>
      <c r="D60" s="10">
        <f>INDIRECT(ADDRESS(2+QUOTIENT(ROW()-2,COUNTA('Form Responses 1'!$1:$1)-4),4,,TRUE,"Form Responses 1"))</f>
        <v>45016</v>
      </c>
      <c r="E60" s="11">
        <f t="shared" si="2"/>
        <v>5</v>
      </c>
      <c r="F60" s="9" t="str">
        <f>IF(ISBLANK(A60)," ",INDIRECT(ADDRESS(1,5+MOD(ROW()-2,COUNTA('Form Responses 1'!$1:$1)-4),,TRUE,"Form Responses 1")))</f>
        <v>Gedung Utama Lt.1 [Koridor Samping]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Utama Lt.1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13</v>
      </c>
      <c r="L60" s="9" t="str">
        <f t="shared" si="6"/>
        <v>2023 - WEEK 13</v>
      </c>
      <c r="M60" s="9" t="str">
        <f t="shared" si="7"/>
        <v>2023 - MONTH 03</v>
      </c>
      <c r="N60" s="12">
        <f t="shared" ref="N60:O60" si="69">IFERROR(AVERAGEIF(L:L,L60,$J:$J)," ")</f>
        <v>0.9288235294</v>
      </c>
      <c r="O60" s="12">
        <f t="shared" si="69"/>
        <v>0.9288235294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13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45068.65788</v>
      </c>
      <c r="B61" s="9" t="str">
        <f>INDIRECT(ADDRESS(2+QUOTIENT(ROW()-2,COUNTA('Form Responses 1'!$1:$1)-4),2,,TRUE,"Form Responses 1"))</f>
        <v>zulkifliiljas@gmail.com</v>
      </c>
      <c r="C61" s="9" t="str">
        <f>INDIRECT(ADDRESS(2+QUOTIENT(ROW()-2,COUNTA('Form Responses 1'!$1:$1)-4),3,,TRUE,"Form Responses 1"))</f>
        <v>zulkifli iljas</v>
      </c>
      <c r="D61" s="10">
        <f>INDIRECT(ADDRESS(2+QUOTIENT(ROW()-2,COUNTA('Form Responses 1'!$1:$1)-4),4,,TRUE,"Form Responses 1"))</f>
        <v>45016</v>
      </c>
      <c r="E61" s="11">
        <f t="shared" si="2"/>
        <v>5</v>
      </c>
      <c r="F61" s="9" t="str">
        <f>IF(ISBLANK(A61)," ",INDIRECT(ADDRESS(1,5+MOD(ROW()-2,COUNTA('Form Responses 1'!$1:$1)-4),,TRUE,"Form Responses 1")))</f>
        <v>Gedung Utama Lt.1 [Tuang Kantor Staff]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 Utama Lt.1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13</v>
      </c>
      <c r="L61" s="9" t="str">
        <f t="shared" si="6"/>
        <v>2023 - WEEK 13</v>
      </c>
      <c r="M61" s="9" t="str">
        <f t="shared" si="7"/>
        <v>2023 - MONTH 03</v>
      </c>
      <c r="N61" s="12">
        <f t="shared" ref="N61:O61" si="70">IFERROR(AVERAGEIF(L:L,L61,$J:$J)," ")</f>
        <v>0.9288235294</v>
      </c>
      <c r="O61" s="12">
        <f t="shared" si="70"/>
        <v>0.9288235294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13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45068.65788</v>
      </c>
      <c r="B62" s="9" t="str">
        <f>INDIRECT(ADDRESS(2+QUOTIENT(ROW()-2,COUNTA('Form Responses 1'!$1:$1)-4),2,,TRUE,"Form Responses 1"))</f>
        <v>zulkifliiljas@gmail.com</v>
      </c>
      <c r="C62" s="9" t="str">
        <f>INDIRECT(ADDRESS(2+QUOTIENT(ROW()-2,COUNTA('Form Responses 1'!$1:$1)-4),3,,TRUE,"Form Responses 1"))</f>
        <v>zulkifli iljas</v>
      </c>
      <c r="D62" s="10">
        <f>INDIRECT(ADDRESS(2+QUOTIENT(ROW()-2,COUNTA('Form Responses 1'!$1:$1)-4),4,,TRUE,"Form Responses 1"))</f>
        <v>45016</v>
      </c>
      <c r="E62" s="11">
        <f t="shared" si="2"/>
        <v>5</v>
      </c>
      <c r="F62" s="9" t="str">
        <f>IF(ISBLANK(A62)," ",INDIRECT(ADDRESS(1,5+MOD(ROW()-2,COUNTA('Form Responses 1'!$1:$1)-4),,TRUE,"Form Responses 1")))</f>
        <v>Gedung Utama Lt.1 [Halaman Depan/ Parkiran]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Gedung Utama Lt.1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13</v>
      </c>
      <c r="L62" s="9" t="str">
        <f t="shared" si="6"/>
        <v>2023 - WEEK 13</v>
      </c>
      <c r="M62" s="9" t="str">
        <f t="shared" si="7"/>
        <v>2023 - MONTH 03</v>
      </c>
      <c r="N62" s="12">
        <f t="shared" ref="N62:O62" si="71">IFERROR(AVERAGEIF(L:L,L62,$J:$J)," ")</f>
        <v>0.9288235294</v>
      </c>
      <c r="O62" s="12">
        <f t="shared" si="71"/>
        <v>0.9288235294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13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45068.65788</v>
      </c>
      <c r="B63" s="9" t="str">
        <f>INDIRECT(ADDRESS(2+QUOTIENT(ROW()-2,COUNTA('Form Responses 1'!$1:$1)-4),2,,TRUE,"Form Responses 1"))</f>
        <v>zulkifliiljas@gmail.com</v>
      </c>
      <c r="C63" s="9" t="str">
        <f>INDIRECT(ADDRESS(2+QUOTIENT(ROW()-2,COUNTA('Form Responses 1'!$1:$1)-4),3,,TRUE,"Form Responses 1"))</f>
        <v>zulkifli iljas</v>
      </c>
      <c r="D63" s="10">
        <f>INDIRECT(ADDRESS(2+QUOTIENT(ROW()-2,COUNTA('Form Responses 1'!$1:$1)-4),4,,TRUE,"Form Responses 1"))</f>
        <v>45016</v>
      </c>
      <c r="E63" s="11">
        <f t="shared" si="2"/>
        <v>5</v>
      </c>
      <c r="F63" s="9" t="str">
        <f>IF(ISBLANK(A63)," ",INDIRECT(ADDRESS(1,5+MOD(ROW()-2,COUNTA('Form Responses 1'!$1:$1)-4),,TRUE,"Form Responses 1")))</f>
        <v>Mess Lt.1 [Lobby Utama]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Mess Lt.1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13</v>
      </c>
      <c r="L63" s="9" t="str">
        <f t="shared" si="6"/>
        <v>2023 - WEEK 13</v>
      </c>
      <c r="M63" s="9" t="str">
        <f t="shared" si="7"/>
        <v>2023 - MONTH 03</v>
      </c>
      <c r="N63" s="12">
        <f t="shared" ref="N63:O63" si="72">IFERROR(AVERAGEIF(L:L,L63,$J:$J)," ")</f>
        <v>0.9288235294</v>
      </c>
      <c r="O63" s="12">
        <f t="shared" si="72"/>
        <v>0.9288235294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13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45068.65788</v>
      </c>
      <c r="B64" s="9" t="str">
        <f>INDIRECT(ADDRESS(2+QUOTIENT(ROW()-2,COUNTA('Form Responses 1'!$1:$1)-4),2,,TRUE,"Form Responses 1"))</f>
        <v>zulkifliiljas@gmail.com</v>
      </c>
      <c r="C64" s="9" t="str">
        <f>INDIRECT(ADDRESS(2+QUOTIENT(ROW()-2,COUNTA('Form Responses 1'!$1:$1)-4),3,,TRUE,"Form Responses 1"))</f>
        <v>zulkifli iljas</v>
      </c>
      <c r="D64" s="10">
        <f>INDIRECT(ADDRESS(2+QUOTIENT(ROW()-2,COUNTA('Form Responses 1'!$1:$1)-4),4,,TRUE,"Form Responses 1"))</f>
        <v>45016</v>
      </c>
      <c r="E64" s="11">
        <f t="shared" si="2"/>
        <v>5</v>
      </c>
      <c r="F64" s="9" t="str">
        <f>IF(ISBLANK(A64)," ",INDIRECT(ADDRESS(1,5+MOD(ROW()-2,COUNTA('Form Responses 1'!$1:$1)-4),,TRUE,"Form Responses 1")))</f>
        <v>Mess Lt.1 [Kamar Tidur]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Mess Lt.1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13</v>
      </c>
      <c r="L64" s="9" t="str">
        <f t="shared" si="6"/>
        <v>2023 - WEEK 13</v>
      </c>
      <c r="M64" s="9" t="str">
        <f t="shared" si="7"/>
        <v>2023 - MONTH 03</v>
      </c>
      <c r="N64" s="12">
        <f t="shared" ref="N64:O64" si="73">IFERROR(AVERAGEIF(L:L,L64,$J:$J)," ")</f>
        <v>0.9288235294</v>
      </c>
      <c r="O64" s="12">
        <f t="shared" si="73"/>
        <v>0.9288235294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13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45068.65788</v>
      </c>
      <c r="B65" s="9" t="str">
        <f>INDIRECT(ADDRESS(2+QUOTIENT(ROW()-2,COUNTA('Form Responses 1'!$1:$1)-4),2,,TRUE,"Form Responses 1"))</f>
        <v>zulkifliiljas@gmail.com</v>
      </c>
      <c r="C65" s="9" t="str">
        <f>INDIRECT(ADDRESS(2+QUOTIENT(ROW()-2,COUNTA('Form Responses 1'!$1:$1)-4),3,,TRUE,"Form Responses 1"))</f>
        <v>zulkifli iljas</v>
      </c>
      <c r="D65" s="10">
        <f>INDIRECT(ADDRESS(2+QUOTIENT(ROW()-2,COUNTA('Form Responses 1'!$1:$1)-4),4,,TRUE,"Form Responses 1"))</f>
        <v>45016</v>
      </c>
      <c r="E65" s="11">
        <f t="shared" si="2"/>
        <v>5</v>
      </c>
      <c r="F65" s="9" t="str">
        <f>IF(ISBLANK(A65)," ",INDIRECT(ADDRESS(1,5+MOD(ROW()-2,COUNTA('Form Responses 1'!$1:$1)-4),,TRUE,"Form Responses 1")))</f>
        <v>Mess Lt.1 [Toilet Pria]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Mess Lt.1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13</v>
      </c>
      <c r="L65" s="9" t="str">
        <f t="shared" si="6"/>
        <v>2023 - WEEK 13</v>
      </c>
      <c r="M65" s="9" t="str">
        <f t="shared" si="7"/>
        <v>2023 - MONTH 03</v>
      </c>
      <c r="N65" s="12">
        <f t="shared" ref="N65:O65" si="74">IFERROR(AVERAGEIF(L:L,L65,$J:$J)," ")</f>
        <v>0.9288235294</v>
      </c>
      <c r="O65" s="12">
        <f t="shared" si="74"/>
        <v>0.9288235294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13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45068.65788</v>
      </c>
      <c r="B66" s="9" t="str">
        <f>INDIRECT(ADDRESS(2+QUOTIENT(ROW()-2,COUNTA('Form Responses 1'!$1:$1)-4),2,,TRUE,"Form Responses 1"))</f>
        <v>zulkifliiljas@gmail.com</v>
      </c>
      <c r="C66" s="9" t="str">
        <f>INDIRECT(ADDRESS(2+QUOTIENT(ROW()-2,COUNTA('Form Responses 1'!$1:$1)-4),3,,TRUE,"Form Responses 1"))</f>
        <v>zulkifli iljas</v>
      </c>
      <c r="D66" s="10">
        <f>INDIRECT(ADDRESS(2+QUOTIENT(ROW()-2,COUNTA('Form Responses 1'!$1:$1)-4),4,,TRUE,"Form Responses 1"))</f>
        <v>45016</v>
      </c>
      <c r="E66" s="11">
        <f t="shared" si="2"/>
        <v>5</v>
      </c>
      <c r="F66" s="9" t="str">
        <f>IF(ISBLANK(A66)," ",INDIRECT(ADDRESS(1,5+MOD(ROW()-2,COUNTA('Form Responses 1'!$1:$1)-4),,TRUE,"Form Responses 1")))</f>
        <v>Mess Halaman [Taman 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Mess Halaman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13</v>
      </c>
      <c r="L66" s="9" t="str">
        <f t="shared" si="6"/>
        <v>2023 - WEEK 13</v>
      </c>
      <c r="M66" s="9" t="str">
        <f t="shared" si="7"/>
        <v>2023 - MONTH 03</v>
      </c>
      <c r="N66" s="12">
        <f t="shared" ref="N66:O66" si="75">IFERROR(AVERAGEIF(L:L,L66,$J:$J)," ")</f>
        <v>0.9288235294</v>
      </c>
      <c r="O66" s="12">
        <f t="shared" si="75"/>
        <v>0.9288235294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13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45068.65788</v>
      </c>
      <c r="B67" s="9" t="str">
        <f>INDIRECT(ADDRESS(2+QUOTIENT(ROW()-2,COUNTA('Form Responses 1'!$1:$1)-4),2,,TRUE,"Form Responses 1"))</f>
        <v>zulkifliiljas@gmail.com</v>
      </c>
      <c r="C67" s="9" t="str">
        <f>INDIRECT(ADDRESS(2+QUOTIENT(ROW()-2,COUNTA('Form Responses 1'!$1:$1)-4),3,,TRUE,"Form Responses 1"))</f>
        <v>zulkifli iljas</v>
      </c>
      <c r="D67" s="10">
        <f>INDIRECT(ADDRESS(2+QUOTIENT(ROW()-2,COUNTA('Form Responses 1'!$1:$1)-4),4,,TRUE,"Form Responses 1"))</f>
        <v>45016</v>
      </c>
      <c r="E67" s="11">
        <f t="shared" si="2"/>
        <v>5</v>
      </c>
      <c r="F67" s="9" t="str">
        <f>IF(ISBLANK(A67)," ",INDIRECT(ADDRESS(1,5+MOD(ROW()-2,COUNTA('Form Responses 1'!$1:$1)-4),,TRUE,"Form Responses 1")))</f>
        <v>Mess Halaman [Parkir Motor 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Mess Halaman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13</v>
      </c>
      <c r="L67" s="9" t="str">
        <f t="shared" si="6"/>
        <v>2023 - WEEK 13</v>
      </c>
      <c r="M67" s="9" t="str">
        <f t="shared" si="7"/>
        <v>2023 - MONTH 03</v>
      </c>
      <c r="N67" s="12">
        <f t="shared" ref="N67:O67" si="76">IFERROR(AVERAGEIF(L:L,L67,$J:$J)," ")</f>
        <v>0.9288235294</v>
      </c>
      <c r="O67" s="12">
        <f t="shared" si="76"/>
        <v>0.9288235294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13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45068.65788</v>
      </c>
      <c r="B68" s="9" t="str">
        <f>INDIRECT(ADDRESS(2+QUOTIENT(ROW()-2,COUNTA('Form Responses 1'!$1:$1)-4),2,,TRUE,"Form Responses 1"))</f>
        <v>zulkifliiljas@gmail.com</v>
      </c>
      <c r="C68" s="9" t="str">
        <f>INDIRECT(ADDRESS(2+QUOTIENT(ROW()-2,COUNTA('Form Responses 1'!$1:$1)-4),3,,TRUE,"Form Responses 1"))</f>
        <v>zulkifli iljas</v>
      </c>
      <c r="D68" s="10">
        <f>INDIRECT(ADDRESS(2+QUOTIENT(ROW()-2,COUNTA('Form Responses 1'!$1:$1)-4),4,,TRUE,"Form Responses 1"))</f>
        <v>45016</v>
      </c>
      <c r="E68" s="11">
        <f t="shared" si="2"/>
        <v>5</v>
      </c>
      <c r="F68" s="9" t="str">
        <f>IF(ISBLANK(A68)," ",INDIRECT(ADDRESS(1,5+MOD(ROW()-2,COUNTA('Form Responses 1'!$1:$1)-4),,TRUE,"Form Responses 1")))</f>
        <v>Mess Halaman [Parkir Mobil]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 Halaman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13</v>
      </c>
      <c r="L68" s="9" t="str">
        <f t="shared" si="6"/>
        <v>2023 - WEEK 13</v>
      </c>
      <c r="M68" s="9" t="str">
        <f t="shared" si="7"/>
        <v>2023 - MONTH 03</v>
      </c>
      <c r="N68" s="12">
        <f t="shared" ref="N68:O68" si="77">IFERROR(AVERAGEIF(L:L,L68,$J:$J)," ")</f>
        <v>0.9288235294</v>
      </c>
      <c r="O68" s="12">
        <f t="shared" si="77"/>
        <v>0.9288235294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13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45068.65788</v>
      </c>
      <c r="B69" s="9" t="str">
        <f>INDIRECT(ADDRESS(2+QUOTIENT(ROW()-2,COUNTA('Form Responses 1'!$1:$1)-4),2,,TRUE,"Form Responses 1"))</f>
        <v>zulkifliiljas@gmail.com</v>
      </c>
      <c r="C69" s="9" t="str">
        <f>INDIRECT(ADDRESS(2+QUOTIENT(ROW()-2,COUNTA('Form Responses 1'!$1:$1)-4),3,,TRUE,"Form Responses 1"))</f>
        <v>zulkifli iljas</v>
      </c>
      <c r="D69" s="10">
        <f>INDIRECT(ADDRESS(2+QUOTIENT(ROW()-2,COUNTA('Form Responses 1'!$1:$1)-4),4,,TRUE,"Form Responses 1"))</f>
        <v>45016</v>
      </c>
      <c r="E69" s="11">
        <f t="shared" si="2"/>
        <v>5</v>
      </c>
      <c r="F69" s="9" t="str">
        <f>IF(ISBLANK(A69)," ",INDIRECT(ADDRESS(1,5+MOD(ROW()-2,COUNTA('Form Responses 1'!$1:$1)-4),,TRUE,"Form Responses 1")))</f>
        <v>Mess Halaman [Halaman depan samping dan belakang]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Mess Halaman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13</v>
      </c>
      <c r="L69" s="9" t="str">
        <f t="shared" si="6"/>
        <v>2023 - WEEK 13</v>
      </c>
      <c r="M69" s="9" t="str">
        <f t="shared" si="7"/>
        <v>2023 - MONTH 03</v>
      </c>
      <c r="N69" s="12">
        <f t="shared" ref="N69:O69" si="78">IFERROR(AVERAGEIF(L:L,L69,$J:$J)," ")</f>
        <v>0.9288235294</v>
      </c>
      <c r="O69" s="12">
        <f t="shared" si="78"/>
        <v>0.9288235294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13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134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136</v>
      </c>
      <c r="E3" s="20"/>
      <c r="F3" s="21">
        <v>2023.0</v>
      </c>
      <c r="G3" s="22"/>
      <c r="H3" s="20" t="s">
        <v>28</v>
      </c>
      <c r="I3" s="20"/>
      <c r="J3" s="21" t="s">
        <v>48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137</v>
      </c>
      <c r="E4" s="20"/>
      <c r="F4" s="25">
        <f t="array" ref="F4">DATE(F3,INDEX(MASTER!G:G,MATCH(J3,MASTER!F:F,0)),1)</f>
        <v>45017</v>
      </c>
      <c r="G4" s="26"/>
      <c r="H4" s="20" t="s">
        <v>138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140</v>
      </c>
      <c r="E5" s="20"/>
      <c r="F5" s="25">
        <f>EOMONTH(F4,0)</f>
        <v>45046</v>
      </c>
      <c r="G5" s="26"/>
      <c r="H5" s="20" t="s">
        <v>141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142</v>
      </c>
      <c r="E6" s="20"/>
      <c r="F6" s="27">
        <f>NETWORKDAYS(F4,F5)</f>
        <v>20</v>
      </c>
      <c r="G6" s="30"/>
      <c r="H6" s="20" t="s">
        <v>143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144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144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42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42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0.92</v>
      </c>
      <c r="M20" s="35"/>
      <c r="N20" s="36">
        <f>IFERROR(AVERAGEIFS(DATA!$J:$J,DATA!$M:$M,$L$1,DATA!$I:$I,$B16,DATA!$E:$E,"&lt;=7")," ")</f>
        <v>0.92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145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144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42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42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139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136</v>
      </c>
      <c r="E3" s="20"/>
      <c r="F3" s="21">
        <f>DASHBOARD!F3</f>
        <v>2023</v>
      </c>
      <c r="G3" s="22"/>
      <c r="H3" s="20" t="s">
        <v>28</v>
      </c>
      <c r="I3" s="20"/>
      <c r="J3" s="21" t="s">
        <v>43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137</v>
      </c>
      <c r="E4" s="20"/>
      <c r="F4" s="25">
        <f t="array" ref="F4">DATE(F3,INDEX(MASTER!G:G,MATCH(J3,MASTER!F:F,0)),1)</f>
        <v>44986</v>
      </c>
      <c r="G4" s="26"/>
      <c r="H4" s="20" t="s">
        <v>138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140</v>
      </c>
      <c r="E5" s="20"/>
      <c r="F5" s="25">
        <f>EOMONTH(F4,0)</f>
        <v>45016</v>
      </c>
      <c r="G5" s="26"/>
      <c r="H5" s="20" t="s">
        <v>141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142</v>
      </c>
      <c r="E6" s="20"/>
      <c r="F6" s="27">
        <f>NETWORKDAYS(F4,F5)</f>
        <v>23</v>
      </c>
      <c r="G6" s="30"/>
      <c r="H6" s="20" t="s">
        <v>143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0.9288235294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132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145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130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10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C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4" t="s">
        <v>13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C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11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5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9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8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6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7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C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12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20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C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19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18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17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C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15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B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14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B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16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C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35"/>
      <c r="C33" s="15"/>
      <c r="D33" s="35"/>
      <c r="E33" s="15"/>
      <c r="F33" s="35"/>
      <c r="G33" s="15"/>
      <c r="H33" s="35"/>
      <c r="I33" s="15"/>
      <c r="J33" s="35"/>
      <c r="K33" s="15"/>
      <c r="L33" s="35"/>
      <c r="M33" s="15"/>
      <c r="N33" s="49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/>
      <c r="C34" s="15"/>
      <c r="D34" s="56"/>
      <c r="E34" s="15"/>
      <c r="F34" s="56"/>
      <c r="G34" s="15"/>
      <c r="H34" s="56"/>
      <c r="I34" s="15"/>
      <c r="J34" s="56"/>
      <c r="K34" s="15"/>
      <c r="L34" s="56"/>
      <c r="M34" s="15"/>
      <c r="N34" s="5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35"/>
      <c r="B35" s="58"/>
      <c r="C35" s="35"/>
      <c r="D35" s="58"/>
      <c r="E35" s="35"/>
      <c r="F35" s="58"/>
      <c r="G35" s="35"/>
      <c r="H35" s="58"/>
      <c r="I35" s="35"/>
      <c r="J35" s="58"/>
      <c r="K35" s="35"/>
      <c r="L35" s="58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</row>
    <row r="36">
      <c r="A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9" t="s">
        <v>147</v>
      </c>
      <c r="C38" s="15"/>
      <c r="E38" s="15"/>
      <c r="F38" s="59" t="s">
        <v>148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4" t="s">
        <v>149</v>
      </c>
      <c r="C47" s="15"/>
      <c r="D47" s="15"/>
      <c r="E47" s="15"/>
      <c r="F47" s="14" t="s">
        <v>149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4" t="s">
        <v>150</v>
      </c>
      <c r="C48" s="15"/>
      <c r="D48" s="15"/>
      <c r="E48" s="15"/>
      <c r="F48" s="14" t="s">
        <v>150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0" t="s">
        <v>151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1">
        <f t="array" ref="D2">DATE(D5,INDEX(MASTER!G:G,MATCH(D7,MASTER!F:F,0)),1)</f>
        <v>44986</v>
      </c>
      <c r="E2" s="14" t="s">
        <v>139</v>
      </c>
      <c r="F2" s="16" t="str">
        <f>CONCATENATE(D5," - MONTH ",TEXT(MONTH(D2),"00"))</f>
        <v>2023 - MONTH 03</v>
      </c>
      <c r="G2" s="3" t="s">
        <v>139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146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2" t="s">
        <v>152</v>
      </c>
      <c r="E4" s="63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4">
        <f>DASHBOARD!F3</f>
        <v>2023</v>
      </c>
      <c r="E5" s="65"/>
      <c r="I5" s="66"/>
      <c r="J5" s="67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2" t="s">
        <v>153</v>
      </c>
      <c r="E6" s="65"/>
      <c r="I6" s="66"/>
      <c r="J6" s="67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2" t="s">
        <v>43</v>
      </c>
      <c r="E7" s="68"/>
      <c r="I7" s="66"/>
      <c r="J7" s="67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0.9288</v>
      </c>
      <c r="I8" s="15"/>
      <c r="J8" s="67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154</v>
      </c>
      <c r="E10" s="38"/>
      <c r="F10" s="19" t="s">
        <v>155</v>
      </c>
      <c r="I10" s="69"/>
      <c r="J10" s="70"/>
      <c r="K10" s="69"/>
      <c r="L10" s="70"/>
      <c r="M10" s="69"/>
      <c r="N10" s="7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1"/>
      <c r="B11" s="39" t="s">
        <v>132</v>
      </c>
      <c r="C11" s="72"/>
      <c r="D11" s="73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4"/>
      <c r="J11" s="74"/>
      <c r="K11" s="74"/>
      <c r="L11" s="74"/>
      <c r="M11" s="74"/>
      <c r="N11" s="74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4"/>
      <c r="Z11" s="74"/>
      <c r="AA11" s="74"/>
      <c r="AB11" s="74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</row>
    <row r="12">
      <c r="A12" s="15"/>
      <c r="B12" s="75" t="s">
        <v>4</v>
      </c>
      <c r="C12" s="43"/>
      <c r="D12" s="76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7"/>
      <c r="J12" s="77"/>
      <c r="K12" s="77"/>
      <c r="L12" s="77"/>
      <c r="M12" s="78"/>
      <c r="N12" s="77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1"/>
      <c r="B14" s="50" t="s">
        <v>145</v>
      </c>
      <c r="C14" s="72"/>
      <c r="D14" s="73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4"/>
      <c r="J14" s="74"/>
      <c r="K14" s="74"/>
      <c r="L14" s="74"/>
      <c r="M14" s="74"/>
      <c r="N14" s="74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</row>
    <row r="15">
      <c r="A15" s="35"/>
      <c r="B15" s="75"/>
      <c r="C15" s="43"/>
      <c r="D15" s="76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77"/>
      <c r="J15" s="77"/>
      <c r="K15" s="77"/>
      <c r="L15" s="77"/>
      <c r="M15" s="78"/>
      <c r="N15" s="77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79"/>
      <c r="C16" s="43"/>
      <c r="D16" s="76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77"/>
      <c r="J16" s="77"/>
      <c r="K16" s="77"/>
      <c r="L16" s="77"/>
      <c r="M16" s="78"/>
      <c r="N16" s="77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7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1"/>
      <c r="B18" s="50" t="s">
        <v>130</v>
      </c>
      <c r="C18" s="72"/>
      <c r="D18" s="73">
        <f>IFERROR(ROUND(AVERAGEIFS(DATA!$J:$J,DATA!$I:$I,$B18,DATA!$M:$M,$F$2,DATA!$E:$E,"&lt;=7"),4)," ")</f>
        <v>0.9275</v>
      </c>
      <c r="E18" s="43"/>
      <c r="F18" s="52" t="str">
        <f>IF($D18=" "," ",IFERROR(IF($D18&gt;MASTER!$B$3/100,"SB",IF($D18&gt;MASTER!$B$4/100,"B",IF($D18&gt;MASTER!$B$5/100,"C","K"))),0))</f>
        <v>B</v>
      </c>
      <c r="I18" s="74"/>
      <c r="J18" s="74"/>
      <c r="K18" s="74"/>
      <c r="L18" s="74"/>
      <c r="M18" s="74"/>
      <c r="N18" s="74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</row>
    <row r="19">
      <c r="A19" s="15"/>
      <c r="B19" s="51" t="s">
        <v>10</v>
      </c>
      <c r="C19" s="43"/>
      <c r="D19" s="76">
        <f>IFERROR(ROUND(AVERAGEIFS(DATA!$J:$J,DATA!$F:$F,$B19,DATA!$M:$M,$F$2,DATA!$E:$E,"&lt;=7"),4)," ")</f>
        <v>0.89</v>
      </c>
      <c r="E19" s="43"/>
      <c r="F19" s="43" t="str">
        <f>IF($D19=" "," ",IFERROR(IF($D19&gt;MASTER!$B$3/100,"SB",IF($D19&gt;MASTER!$B$4/100,"B",IF($D19&gt;MASTER!$B$5/100,"C","K"))),0))</f>
        <v>C</v>
      </c>
      <c r="I19" s="77"/>
      <c r="J19" s="77"/>
      <c r="K19" s="77"/>
      <c r="L19" s="77"/>
      <c r="M19" s="78"/>
      <c r="N19" s="77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13</v>
      </c>
      <c r="C20" s="43"/>
      <c r="D20" s="76">
        <f>IFERROR(ROUND(AVERAGEIFS(DATA!$J:$J,DATA!$F:$F,$B20,DATA!$M:$M,$F$2,DATA!$E:$E,"&lt;=7"),4)," ")</f>
        <v>0.89</v>
      </c>
      <c r="E20" s="43"/>
      <c r="F20" s="43" t="str">
        <f>IF($D20=" "," ",IFERROR(IF($D20&gt;MASTER!$B$3/100,"SB",IF($D20&gt;MASTER!$B$4/100,"B",IF($D20&gt;MASTER!$B$5/100,"C","K"))),0))</f>
        <v>C</v>
      </c>
      <c r="I20" s="77"/>
      <c r="J20" s="77"/>
      <c r="K20" s="77"/>
      <c r="L20" s="77"/>
      <c r="M20" s="78"/>
      <c r="N20" s="7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11</v>
      </c>
      <c r="C21" s="43"/>
      <c r="D21" s="76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7"/>
      <c r="J21" s="77"/>
      <c r="K21" s="77"/>
      <c r="L21" s="77"/>
      <c r="M21" s="78"/>
      <c r="N21" s="7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5</v>
      </c>
      <c r="C22" s="43"/>
      <c r="D22" s="76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7"/>
      <c r="J22" s="77"/>
      <c r="K22" s="77"/>
      <c r="L22" s="77"/>
      <c r="M22" s="78"/>
      <c r="N22" s="7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9</v>
      </c>
      <c r="C23" s="43"/>
      <c r="D23" s="76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7"/>
      <c r="J23" s="77"/>
      <c r="K23" s="77"/>
      <c r="L23" s="77"/>
      <c r="M23" s="78"/>
      <c r="N23" s="7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8</v>
      </c>
      <c r="C24" s="43"/>
      <c r="D24" s="76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7"/>
      <c r="J24" s="77"/>
      <c r="K24" s="77"/>
      <c r="L24" s="77"/>
      <c r="M24" s="78"/>
      <c r="N24" s="7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6</v>
      </c>
      <c r="C25" s="43"/>
      <c r="D25" s="76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7"/>
      <c r="J25" s="77"/>
      <c r="K25" s="77"/>
      <c r="L25" s="77"/>
      <c r="M25" s="78"/>
      <c r="N25" s="7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7</v>
      </c>
      <c r="C26" s="43"/>
      <c r="D26" s="76">
        <f>IFERROR(ROUND(AVERAGEIFS(DATA!$J:$J,DATA!$F:$F,$B26,DATA!$M:$M,$F$2,DATA!$E:$E,"&lt;=7"),4)," ")</f>
        <v>0.89</v>
      </c>
      <c r="E26" s="43"/>
      <c r="F26" s="43" t="str">
        <f>IF($D26=" "," ",IFERROR(IF($D26&gt;MASTER!$B$3/100,"SB",IF($D26&gt;MASTER!$B$4/100,"B",IF($D26&gt;MASTER!$B$5/100,"C","K"))),0))</f>
        <v>C</v>
      </c>
      <c r="I26" s="77"/>
      <c r="J26" s="77"/>
      <c r="K26" s="77"/>
      <c r="L26" s="77"/>
      <c r="M26" s="78"/>
      <c r="N26" s="7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12</v>
      </c>
      <c r="C27" s="43"/>
      <c r="D27" s="76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7"/>
      <c r="J27" s="77"/>
      <c r="K27" s="77"/>
      <c r="L27" s="77"/>
      <c r="M27" s="78"/>
      <c r="N27" s="7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20</v>
      </c>
      <c r="C28" s="43"/>
      <c r="D28" s="76">
        <f>IFERROR(ROUND(AVERAGEIFS(DATA!$J:$J,DATA!$F:$F,$B28,DATA!$M:$M,$F$2,DATA!$E:$E,"&lt;=7"),4)," ")</f>
        <v>0.89</v>
      </c>
      <c r="E28" s="43"/>
      <c r="F28" s="43" t="str">
        <f>IF($D28=" "," ",IFERROR(IF($D28&gt;MASTER!$B$3/100,"SB",IF($D28&gt;MASTER!$B$4/100,"B",IF($D28&gt;MASTER!$B$5/100,"C","K"))),0))</f>
        <v>C</v>
      </c>
      <c r="I28" s="77"/>
      <c r="J28" s="77"/>
      <c r="K28" s="77"/>
      <c r="L28" s="77"/>
      <c r="M28" s="78"/>
      <c r="N28" s="7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19</v>
      </c>
      <c r="C29" s="43"/>
      <c r="D29" s="76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7"/>
      <c r="J29" s="77"/>
      <c r="K29" s="77"/>
      <c r="L29" s="77"/>
      <c r="M29" s="78"/>
      <c r="N29" s="7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18</v>
      </c>
      <c r="C30" s="43"/>
      <c r="D30" s="76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7"/>
      <c r="J30" s="77"/>
      <c r="K30" s="77"/>
      <c r="L30" s="77"/>
      <c r="M30" s="78"/>
      <c r="N30" s="7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17</v>
      </c>
      <c r="C31" s="43"/>
      <c r="D31" s="76">
        <f>IFERROR(ROUND(AVERAGEIFS(DATA!$J:$J,DATA!$F:$F,$B31,DATA!$M:$M,$F$2,DATA!$E:$E,"&lt;=7"),4)," ")</f>
        <v>0.89</v>
      </c>
      <c r="E31" s="43"/>
      <c r="F31" s="43" t="str">
        <f>IF($D31=" "," ",IFERROR(IF($D31&gt;MASTER!$B$3/100,"SB",IF($D31&gt;MASTER!$B$4/100,"B",IF($D31&gt;MASTER!$B$5/100,"C","K"))),0))</f>
        <v>C</v>
      </c>
      <c r="I31" s="77"/>
      <c r="J31" s="77"/>
      <c r="K31" s="77"/>
      <c r="L31" s="77"/>
      <c r="M31" s="78"/>
      <c r="N31" s="7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15</v>
      </c>
      <c r="C32" s="43"/>
      <c r="D32" s="76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7"/>
      <c r="J32" s="77"/>
      <c r="K32" s="77"/>
      <c r="L32" s="77"/>
      <c r="M32" s="78"/>
      <c r="N32" s="7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4" t="s">
        <v>14</v>
      </c>
      <c r="C33" s="43"/>
      <c r="D33" s="76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7"/>
      <c r="J33" s="77"/>
      <c r="K33" s="77"/>
      <c r="L33" s="77"/>
      <c r="M33" s="78"/>
      <c r="N33" s="7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4" t="s">
        <v>16</v>
      </c>
      <c r="C34" s="43"/>
      <c r="D34" s="76">
        <f>IFERROR(ROUND(AVERAGEIFS(DATA!$J:$J,DATA!$F:$F,$B34,DATA!$M:$M,$F$2,DATA!$E:$E,"&lt;=7"),4)," ")</f>
        <v>0.89</v>
      </c>
      <c r="E34" s="43"/>
      <c r="F34" s="43" t="str">
        <f>IF($D34=" "," ",IFERROR(IF($D34&gt;MASTER!$B$3/100,"SB",IF($D34&gt;MASTER!$B$4/100,"B",IF($D34&gt;MASTER!$B$5/100,"C","K"))),0))</f>
        <v>C</v>
      </c>
      <c r="I34" s="77"/>
      <c r="J34" s="77"/>
      <c r="K34" s="77"/>
      <c r="L34" s="77"/>
      <c r="M34" s="78"/>
      <c r="N34" s="7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9" t="s">
        <v>147</v>
      </c>
      <c r="C40" s="15"/>
      <c r="E40" s="15"/>
      <c r="F40" s="59" t="s">
        <v>148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4" t="s">
        <v>149</v>
      </c>
      <c r="C49" s="15"/>
      <c r="D49" s="15"/>
      <c r="E49" s="15"/>
      <c r="F49" s="14" t="s">
        <v>149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4" t="s">
        <v>150</v>
      </c>
      <c r="C50" s="15"/>
      <c r="D50" s="15"/>
      <c r="E50" s="15"/>
      <c r="F50" s="14" t="s">
        <v>150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7">
      <formula1>MASTER!$F$2:$F$13</formula1>
    </dataValidation>
    <dataValidation type="list" allowBlank="1" showErrorMessage="1" sqref="D5">
      <formula1>"2023,2024,2025"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