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<sst xmlns="http://schemas.openxmlformats.org/spreadsheetml/2006/main" count="753" uniqueCount="214">
  <si>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</si>
  <si>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</si>
  <si>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</si>
  <si>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</si>
  <si>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</si>
  <si>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</si>
  <si>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</si>
  <si>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Rusun 1 Lt. 3 [Tangga Exit Barat &amp; Timur]</t>
  </si>
  <si>
    <t>Gedung Rusun 1 Lt. 3 [Koridor ]</t>
  </si>
  <si>
    <t>Gedung Rusun 1 Lt. 3 [Pantry umum]</t>
  </si>
  <si>
    <t>Gedung Rusun 1 Lt. 3 [R Panel]</t>
  </si>
  <si>
    <t>Gedung Rusun 1 LT. 2 [Tangga Exit Barat &amp; Timur]</t>
  </si>
  <si>
    <t>Gedung Rusun 1 LT. 2 [Koridor ]</t>
  </si>
  <si>
    <t>Gedung Rusun 1 LT. 2 [Pantry umum]</t>
  </si>
  <si>
    <t>Gedung Rusun 1 LT. 2 [R Panel]</t>
  </si>
  <si>
    <t>Gedung Rusun 1 LT. 1 [Koridor ]</t>
  </si>
  <si>
    <t>Gedung Rusun 1 LT. 1 [Pantry umum]</t>
  </si>
  <si>
    <t>Gedung Rusun 1 LT. 1 [R Panel]</t>
  </si>
  <si>
    <t>Gedung Rusun 1 LT. 1 [Lobby Utama]</t>
  </si>
  <si>
    <t>Halaman Rusun 1 [Gutter]</t>
  </si>
  <si>
    <t>Halaman Rusun 1 [Taman ]</t>
  </si>
  <si>
    <t>Halaman Rusun 1 [Parkir Motor ]</t>
  </si>
  <si>
    <t>Halaman Rusun 1 [Parkir Mobil]</t>
  </si>
  <si>
    <t>Halaman Rusun 1 [Halaman depan samping dan belakang]</t>
  </si>
  <si>
    <t>Halaman Rusun 1 [TPS ]</t>
  </si>
  <si>
    <t>Gedung Rusun 2 Lt. 4 [Tangga Exit Barat &amp; Timur]</t>
  </si>
  <si>
    <t>Gedung Rusun 2 Lt. 4 [Koridor ]</t>
  </si>
  <si>
    <t>Gedung Rusun 2 Lt. 4 [Pantry umum]</t>
  </si>
  <si>
    <t>Gedung Rusun 2 Lt. 4 [R Panel]</t>
  </si>
  <si>
    <t>Gedung Rusun 2 Lt. 3 [Tangga Exit Barat]</t>
  </si>
  <si>
    <t>Gedung Rusun 2 Lt. 3 [ &amp; Timur]</t>
  </si>
  <si>
    <t>Gedung Rusun 2 Lt. 3 [Koridor ]</t>
  </si>
  <si>
    <t>Gedung Rusun 2 Lt. 3 [Pantry umum]</t>
  </si>
  <si>
    <t>Gedung Rusun 2 Lt. 3 [R Panel]</t>
  </si>
  <si>
    <t>Gedung Rusun 2 Lt. 2 [Tangga Exit Barat &amp; Timur]</t>
  </si>
  <si>
    <t>Gedung Rusun 2 Lt. 2 [Koridor ]</t>
  </si>
  <si>
    <t>Gedung Rusun 2 Lt. 2 [Pantry umum]</t>
  </si>
  <si>
    <t>Gedung Rusun 2 Lt. 2 [R Panel]</t>
  </si>
  <si>
    <t>Gedung Rusun 2 Lt. 1 [Lobby Utama]</t>
  </si>
  <si>
    <t>Gedung Rusun 2 Lt. 1 [Mushola ]</t>
  </si>
  <si>
    <t>Gedung Rusun 2 Lt. 1 [Pantry ]</t>
  </si>
  <si>
    <t>Gedung Rusun 2 Lt. 1 [R pengelola]</t>
  </si>
  <si>
    <t>Gedung Rusun 2 Lt. 1 [Koridor ]</t>
  </si>
  <si>
    <t>Gedung Rusun 2 Lt. 1 [Toilet Umum Pria / Wanita]</t>
  </si>
  <si>
    <t>Halaman Rusun 2 [Gutter]</t>
  </si>
  <si>
    <t>Halaman Rusun 2 [Taman ]</t>
  </si>
  <si>
    <t>Halaman Rusun 2 [Parkir Motor ]</t>
  </si>
  <si>
    <t>Halaman Rusun 2 [Parkir Mobil]</t>
  </si>
  <si>
    <t>Halaman Rusun 2 [Halaman depan samping dan belakang]</t>
  </si>
  <si>
    <t>Halaman Rusun 2 [TPS ]</t>
  </si>
  <si>
    <t>Gedung Rusun 3 Lt. 3 [Tangga Exit Barat]</t>
  </si>
  <si>
    <t>Gedung Rusun 3 Lt. 3 [ &amp; Timur]</t>
  </si>
  <si>
    <t>Gedung Rusun 3 Lt. 3 [Koridor ]</t>
  </si>
  <si>
    <t>Gedung Rusun 3 Lt. 3 [Pantry umum]</t>
  </si>
  <si>
    <t>Gedung Rusun 3 Lt. 3 [R Panel]</t>
  </si>
  <si>
    <t>Gedung Rusun 3 Lt. 3 [Janitor]</t>
  </si>
  <si>
    <t>Gedung Rusun 3 Lt. 2 [Tangga Exit Barat]</t>
  </si>
  <si>
    <t>Gedung Rusun 3 Lt. 2 [ &amp; Timur]</t>
  </si>
  <si>
    <t>Gedung Rusun 3 Lt. 2 [Koridor ]</t>
  </si>
  <si>
    <t>Gedung Rusun 3 Lt. 2 [Pantry umum]</t>
  </si>
  <si>
    <t>Gedung Rusun 3 Lt. 2 [R Panel]</t>
  </si>
  <si>
    <t>Gedung Rusun 3 Lt. 2 [Janitor]</t>
  </si>
  <si>
    <t>Gedung Rusun 3 Lt. 1 [Lobby Utama]</t>
  </si>
  <si>
    <t>Gedung Rusun 3 Lt. 1 [Mushola ]</t>
  </si>
  <si>
    <t>Gedung Rusun 3 Lt. 1 [Pantry ]</t>
  </si>
  <si>
    <t>Gedung Rusun 3 Lt. 1 [R pengelola]</t>
  </si>
  <si>
    <t>Gedung Rusun 3 Lt. 1 [R minimarket]</t>
  </si>
  <si>
    <t>Gedung Rusun 3 Lt. 1 [R RT RW]</t>
  </si>
  <si>
    <t>Gedung Rusun 3 Lt. 1 [R Panel]</t>
  </si>
  <si>
    <t>Gedung Rusun 3 Lt. 1 [Koridor ]</t>
  </si>
  <si>
    <t>Gedung Rusun 3 Lt. 1 [Toilet Umum Pria / Wanita]</t>
  </si>
  <si>
    <t>Halaman Rusun 3 [Gutter]</t>
  </si>
  <si>
    <t>Halaman Rusun 3 [Taman ]</t>
  </si>
  <si>
    <t>Halaman Rusun 3 [Parkir Motor ]</t>
  </si>
  <si>
    <t>Halaman Rusun 3 [Parkir Mobil]</t>
  </si>
  <si>
    <t>Halaman Rusun 3 [Halaman depan samping dan belakang]</t>
  </si>
  <si>
    <t>Halaman Rusun 3 [TPS ]</t>
  </si>
  <si>
    <t>arnosuta896@gmail.com</t>
  </si>
  <si>
    <t>Sutarno</t>
  </si>
  <si>
    <t>SANGATBAIK</t>
  </si>
  <si>
    <t>BAIK</t>
  </si>
  <si>
    <t>sutarno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</si>
  <si>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</si>
  <si>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</si>
  <si>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</si>
  <si>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</si>
  <si>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</si>
  <si>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</si>
  <si>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</si>
  <si>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</si>
  <si>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</si>
  <si>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</si>
  <si>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</si>
  <si>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</si>
  <si>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</si>
  <si>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</si>
  <si>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</si>
  <si>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</si>
  <si>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</si>
  <si>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</si>
  <si>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</si>
  <si>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</si>
  <si>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</si>
  <si>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</si>
  <si>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</si>
  <si>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</si>
  <si>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</si>
  <si>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</si>
  <si>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</si>
  <si>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</si>
  <si>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</si>
  <si>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</si>
  <si>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</si>
  <si>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</si>
  <si>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</si>
  <si>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</si>
  <si>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</si>
  <si>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</si>
  <si>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</si>
  <si>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</si>
  <si>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</si>
  <si>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</si>
  <si>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</si>
  <si>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</si>
  <si>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</si>
  <si>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</si>
  <si>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</si>
  <si>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</si>
  <si>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</si>
  <si>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</si>
  <si>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</si>
  <si>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</si>
  <si>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</si>
  <si>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</si>
  <si>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</si>
  <si>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</si>
  <si>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</si>
  <si>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</si>
  <si>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</si>
  <si>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</si>
  <si>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</si>
  <si>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</si>
  <si>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</si>
  <si>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</si>
  <si>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</si>
  <si>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</si>
  <si>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</si>
  <si>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</si>
  <si>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</si>
  <si>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</si>
  <si>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</si>
  <si>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</si>
  <si>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</si>
  <si>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</si>
  <si>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</si>
  <si>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</si>
  <si>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</si>
  <si>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</si>
  <si>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</si>
  <si>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</si>
  <si>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</si>
  <si>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</si>
  <si>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</si>
  <si>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</si>
  <si>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</si>
  <si>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</si>
  <si>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</si>
  <si>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</si>
  <si>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</si>
  <si>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</si>
  <si>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</si>
  <si>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</si>
  <si>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</si>
  <si>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</si>
  <si>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</si>
  <si>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</si>
  <si>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</si>
  <si>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</si>
  <si>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</si>
  <si>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</si>
  <si>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</si>
  <si>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</si>
  <si>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</si>
  <si>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</si>
  <si>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</si>
  <si>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</si>
  <si>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</si>
  <si>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</si>
  <si>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</si>
  <si>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</si>
  <si>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</si>
  <si>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</si>
  <si>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</si>
  <si>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</si>
  <si>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</si>
  <si>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</si>
  <si>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</si>
  <si>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</si>
  <si>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</si>
  <si>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</si>
  <si>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</si>
  <si>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</si>
  <si>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</si>
  <si>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</si>
  <si>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</si>
  <si>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</si>
  <si>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</si>
  <si>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</si>
  <si>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</si>
  <si>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METRO - RUSANAWA CIBINONG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</si>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</sst>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shrinkToFit="0" vertical="center" wrapText="1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9T09:42:02Z"/>
        <d v="2023-04-19T09:47:08Z"/>
        <d v="2023-04-19T09:51:18Z"/>
        <d v="2023-05-22T07:55:46Z"/>
        <m/>
      </sharedItems>
    </cacheField>
    <cacheField name="Email Address" numFmtId="0">
      <sharedItems containsBlank="1">
        <s v="arnosuta896@gmail.com"/>
        <m/>
      </sharedItems>
    </cacheField>
    <cacheField name="Full Name" numFmtId="0">
      <sharedItems containsBlank="1">
        <s v="Sutarno"/>
        <m/>
      </sharedItems>
    </cacheField>
    <cacheField name="Penilaian untuk pekerjaan tanggal" numFmtId="14">
      <sharedItems containsDate="1" containsString="0" containsBlank="1">
        <d v="2023-01-15T00:00:00Z"/>
        <d v="2023-02-24T00:00:00Z"/>
        <d v="2023-03-24T00:00:00Z"/>
        <d v="2023-04-25T00:00:00Z"/>
        <m/>
      </sharedItems>
    </cacheField>
    <cacheField name="weekday">
      <sharedItems containsMixedTypes="1" containsNumber="1" containsInteger="1">
        <n v="7.0"/>
        <n v="5.0"/>
        <n v="2.0"/>
        <s v=" "/>
      </sharedItems>
    </cacheField>
    <cacheField name="Sub Area" numFmtId="0">
      <sharedItems>
        <s v="Security [Security Functions]"/>
        <s v="Driver [Driving Safety]"/>
        <s v="Driver [ Attendance]"/>
        <s v="Gedung Rusun 1 Lt. 3 [Tangga Exit Barat &amp; Timur]"/>
        <s v="Gedung Rusun 1 Lt. 3 [Koridor ]"/>
        <s v="Gedung Rusun 1 Lt. 3 [Pantry umum]"/>
        <s v="Gedung Rusun 1 Lt. 3 [R Panel]"/>
        <s v="Gedung Rusun 1 LT. 2 [Tangga Exit Barat &amp; Timur]"/>
        <s v="Gedung Rusun 1 LT. 2 [Koridor ]"/>
        <s v="Gedung Rusun 1 LT. 2 [Pantry umum]"/>
        <s v="Gedung Rusun 1 LT. 2 [R Panel]"/>
        <s v="Gedung Rusun 1 LT. 1 [Koridor ]"/>
        <s v="Gedung Rusun 1 LT. 1 [Pantry umum]"/>
        <s v="Gedung Rusun 1 LT. 1 [R Panel]"/>
        <s v="Gedung Rusun 1 LT. 1 [Lobby Utama]"/>
        <s v="Halaman Rusun 1 [Gutter]"/>
        <s v="Halaman Rusun 1 [Taman ]"/>
        <s v="Halaman Rusun 1 [Parkir Motor ]"/>
        <s v="Halaman Rusun 1 [Parkir Mobil]"/>
        <s v="Halaman Rusun 1 [Halaman depan samping dan belakang]"/>
        <s v="Halaman Rusun 1 [TPS ]"/>
        <s v="Gedung Rusun 2 Lt. 4 [Tangga Exit Barat &amp; Timur]"/>
        <s v="Gedung Rusun 2 Lt. 4 [Koridor ]"/>
        <s v="Gedung Rusun 2 Lt. 4 [Pantry umum]"/>
        <s v="Gedung Rusun 2 Lt. 4 [R Panel]"/>
        <s v="Gedung Rusun 2 Lt. 3 [Tangga Exit Barat]"/>
        <s v="Gedung Rusun 2 Lt. 3 [ &amp; Timur]"/>
        <s v="Gedung Rusun 2 Lt. 3 [Koridor ]"/>
        <s v="Gedung Rusun 2 Lt. 3 [Pantry umum]"/>
        <s v="Gedung Rusun 2 Lt. 3 [R Panel]"/>
        <s v="Gedung Rusun 2 Lt. 2 [Tangga Exit Barat &amp; Timur]"/>
        <s v="Gedung Rusun 2 Lt. 2 [Koridor ]"/>
        <s v="Gedung Rusun 2 Lt. 2 [Pantry umum]"/>
        <s v="Gedung Rusun 2 Lt. 2 [R Panel]"/>
        <s v="Gedung Rusun 2 Lt. 1 [Lobby Utama]"/>
        <s v="Gedung Rusun 2 Lt. 1 [Mushola ]"/>
        <s v="Gedung Rusun 2 Lt. 1 [Pantry ]"/>
        <s v="Gedung Rusun 2 Lt. 1 [R pengelola]"/>
        <s v="Gedung Rusun 2 Lt. 1 [Koridor ]"/>
        <s v="Gedung Rusun 2 Lt. 1 [Toilet Umum Pria / Wanita]"/>
        <s v="Halaman Rusun 2 [Gutter]"/>
        <s v="Halaman Rusun 2 [Taman ]"/>
        <s v="Halaman Rusun 2 [Parkir Motor ]"/>
        <s v="Halaman Rusun 2 [Parkir Mobil]"/>
        <s v="Halaman Rusun 2 [Halaman depan samping dan belakang]"/>
        <s v="Halaman Rusun 2 [TPS ]"/>
        <s v="Gedung Rusun 3 Lt. 3 [Tangga Exit Barat]"/>
        <s v="Gedung Rusun 3 Lt. 3 [ &amp; Timur]"/>
        <s v="Gedung Rusun 3 Lt. 3 [Koridor ]"/>
        <s v="Gedung Rusun 3 Lt. 3 [Pantry umum]"/>
        <s v="Gedung Rusun 3 Lt. 3 [R Panel]"/>
        <s v="Gedung Rusun 3 Lt. 3 [Janitor]"/>
        <s v="Gedung Rusun 3 Lt. 2 [Tangga Exit Barat]"/>
        <s v="Gedung Rusun 3 Lt. 2 [ &amp; Timur]"/>
        <s v="Gedung Rusun 3 Lt. 2 [Koridor ]"/>
        <s v="Gedung Rusun 3 Lt. 2 [Pantry umum]"/>
        <s v="Gedung Rusun 3 Lt. 2 [R Panel]"/>
        <s v="Gedung Rusun 3 Lt. 2 [Janitor]"/>
        <s v="Gedung Rusun 3 Lt. 1 [Lobby Utama]"/>
        <s v="Gedung Rusun 3 Lt. 1 [Mushola ]"/>
        <s v="Gedung Rusun 3 Lt. 1 [Pantry ]"/>
        <s v="Gedung Rusun 3 Lt. 1 [R pengelola]"/>
        <s v="Gedung Rusun 3 Lt. 1 [R minimarket]"/>
        <s v="Gedung Rusun 3 Lt. 1 [R RT RW]"/>
        <s v="Gedung Rusun 3 Lt. 1 [R Panel]"/>
        <s v="Gedung Rusun 3 Lt. 1 [Koridor ]"/>
        <s v="Gedung Rusun 3 Lt. 1 [Toilet Umum Pria / Wanita]"/>
        <s v="Halaman Rusun 3 [Gutter]"/>
        <s v="Halaman Rusun 3 [Taman ]"/>
        <s v="Halaman Rusun 3 [Parkir Motor ]"/>
        <s v="Halaman Rusun 3 [Parkir Mobil]"/>
        <s v="Halaman Rusun 3 [Halaman depan samping dan belakang]"/>
        <s v="Halaman Rusun 3 [TPS ]"/>
        <s v=" "/>
      </sharedItems>
    </cacheField>
    <cacheField name="Value" numFmtId="0">
      <sharedItems>
        <s v="SANGATBAIK"/>
        <s v="BAIK"/>
        <s v="CUKUP BAIK"/>
        <s v=" "/>
      </sharedItems>
    </cacheField>
    <cacheField name="Area" numFmtId="10">
      <sharedItems>
        <s v="Security"/>
        <s v="Driver"/>
        <s v="Gedung Rusun 1 Lt. 3"/>
        <s v="Gedung Rusun 1 LT. 2"/>
        <s v="Gedung Rusun 1 LT. 1"/>
        <s v="Halaman Rusun 1"/>
        <s v="Gedung Rusun 2 Lt. 4"/>
        <s v="Gedung Rusun 2 Lt. 3"/>
        <s v="Gedung Rusun 2 Lt. 2"/>
        <s v="Gedung Rusun 2 Lt. 1"/>
        <s v="Halaman Rusun 2"/>
        <s v="Gedung Rusun 3 Lt. 3"/>
        <s v="Gedung Rusun 3 Lt. 2"/>
        <s v="Gedung Rusun 3 Lt. 1"/>
        <s v="Halaman Rusun 3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1.0"/>
        <n v="0.95"/>
        <n v="0.89"/>
        <s v=" "/>
      </sharedItems>
    </cacheField>
    <cacheField name="WeekNum">
      <sharedItems containsMixedTypes="1" containsNumber="1" containsInteger="1">
        <n v="3.0"/>
        <n v="8.0"/>
        <n v="12.0"/>
        <n v="17.0"/>
        <s v=" "/>
      </sharedItems>
    </cacheField>
    <cacheField name="Week" numFmtId="0">
      <sharedItems>
        <s v="2023 - WEEK 03"/>
        <s v="2023 - WEEK 08"/>
        <s v="2023 - WEEK 12"/>
        <s v="2023 - WEEK 17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623287671232886"/>
        <n v="0.9623287671232884"/>
        <n v="0.9650684931506858"/>
        <n v="0.946027397260275"/>
        <s v=" "/>
      </sharedItems>
    </cacheField>
    <cacheField name="Average Value Month">
      <sharedItems containsMixedTypes="1" containsNumber="1">
        <n v="0.9623287671232886"/>
        <n v="0.9623287671232884"/>
        <n v="0.9650684931506858"/>
        <n v="0.946027397260275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Z5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73"/>
        <item x="2"/>
        <item x="1"/>
        <item x="11"/>
        <item x="14"/>
        <item x="12"/>
        <item x="13"/>
        <item x="8"/>
        <item x="9"/>
        <item x="10"/>
        <item x="7"/>
        <item x="4"/>
        <item x="5"/>
        <item x="6"/>
        <item x="3"/>
        <item x="38"/>
        <item x="34"/>
        <item x="35"/>
        <item x="36"/>
        <item x="37"/>
        <item x="39"/>
        <item x="31"/>
        <item x="32"/>
        <item x="33"/>
        <item x="30"/>
        <item x="26"/>
        <item x="27"/>
        <item x="28"/>
        <item x="29"/>
        <item x="25"/>
        <item x="22"/>
        <item x="23"/>
        <item x="24"/>
        <item x="21"/>
        <item x="65"/>
        <item x="58"/>
        <item x="59"/>
        <item x="60"/>
        <item x="62"/>
        <item x="64"/>
        <item x="61"/>
        <item x="63"/>
        <item x="66"/>
        <item x="53"/>
        <item x="57"/>
        <item x="54"/>
        <item x="55"/>
        <item x="56"/>
        <item x="52"/>
        <item x="47"/>
        <item x="51"/>
        <item x="48"/>
        <item x="49"/>
        <item x="50"/>
        <item x="46"/>
        <item x="15"/>
        <item x="19"/>
        <item x="18"/>
        <item x="17"/>
        <item x="16"/>
        <item x="20"/>
        <item x="40"/>
        <item x="44"/>
        <item x="43"/>
        <item x="42"/>
        <item x="41"/>
        <item x="45"/>
        <item x="67"/>
        <item x="71"/>
        <item x="70"/>
        <item x="69"/>
        <item x="68"/>
        <item x="7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D8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73"/>
        <item x="2"/>
        <item x="1"/>
        <item x="11"/>
        <item x="14"/>
        <item x="12"/>
        <item x="13"/>
        <item x="8"/>
        <item x="9"/>
        <item x="10"/>
        <item x="7"/>
        <item x="4"/>
        <item x="5"/>
        <item x="6"/>
        <item x="3"/>
        <item x="38"/>
        <item x="34"/>
        <item x="35"/>
        <item x="36"/>
        <item x="37"/>
        <item x="39"/>
        <item x="31"/>
        <item x="32"/>
        <item x="33"/>
        <item x="30"/>
        <item x="26"/>
        <item x="27"/>
        <item x="28"/>
        <item x="29"/>
        <item x="25"/>
        <item x="22"/>
        <item x="23"/>
        <item x="24"/>
        <item x="21"/>
        <item x="65"/>
        <item x="58"/>
        <item x="59"/>
        <item x="60"/>
        <item x="62"/>
        <item x="64"/>
        <item x="61"/>
        <item x="63"/>
        <item x="66"/>
        <item x="53"/>
        <item x="57"/>
        <item x="54"/>
        <item x="55"/>
        <item x="56"/>
        <item x="52"/>
        <item x="47"/>
        <item x="51"/>
        <item x="48"/>
        <item x="49"/>
        <item x="50"/>
        <item x="46"/>
        <item x="15"/>
        <item x="19"/>
        <item x="18"/>
        <item x="17"/>
        <item x="16"/>
        <item x="20"/>
        <item x="40"/>
        <item x="44"/>
        <item x="43"/>
        <item x="42"/>
        <item x="41"/>
        <item x="45"/>
        <item x="67"/>
        <item x="71"/>
        <item x="70"/>
        <item x="69"/>
        <item x="68"/>
        <item x="7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1"/>
        <item x="0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1"/>
        <item x="0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1"/>
        <item x="0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2">
        <v>45035.40419451389</v>
      </c>
      <c r="B2" s="3" t="s">
        <v>77</v>
      </c>
      <c r="C2" s="3" t="s">
        <v>78</v>
      </c>
      <c r="D2" s="4">
        <v>44941.0</v>
      </c>
      <c r="E2" s="3" t="s">
        <v>79</v>
      </c>
      <c r="F2" s="3" t="s">
        <v>79</v>
      </c>
      <c r="G2" s="3" t="s">
        <v>79</v>
      </c>
      <c r="H2" s="3" t="s">
        <v>80</v>
      </c>
      <c r="I2" s="3" t="s">
        <v>79</v>
      </c>
      <c r="J2" s="3" t="s">
        <v>80</v>
      </c>
      <c r="K2" s="3" t="s">
        <v>80</v>
      </c>
      <c r="L2" s="3" t="s">
        <v>80</v>
      </c>
      <c r="M2" s="3" t="s">
        <v>80</v>
      </c>
      <c r="N2" s="3" t="s">
        <v>80</v>
      </c>
      <c r="O2" s="3" t="s">
        <v>80</v>
      </c>
      <c r="P2" s="3" t="s">
        <v>79</v>
      </c>
      <c r="Q2" s="3" t="s">
        <v>80</v>
      </c>
      <c r="R2" s="3" t="s">
        <v>80</v>
      </c>
      <c r="S2" s="3" t="s">
        <v>79</v>
      </c>
      <c r="T2" s="3" t="s">
        <v>80</v>
      </c>
      <c r="U2" s="3" t="s">
        <v>80</v>
      </c>
      <c r="V2" s="3" t="s">
        <v>80</v>
      </c>
      <c r="W2" s="3" t="s">
        <v>79</v>
      </c>
      <c r="X2" s="3" t="s">
        <v>80</v>
      </c>
      <c r="Y2" s="3" t="s">
        <v>80</v>
      </c>
      <c r="Z2" s="3" t="s">
        <v>80</v>
      </c>
      <c r="AA2" s="3" t="s">
        <v>79</v>
      </c>
      <c r="AB2" s="3" t="s">
        <v>80</v>
      </c>
      <c r="AC2" s="3" t="s">
        <v>80</v>
      </c>
      <c r="AD2" s="3" t="s">
        <v>80</v>
      </c>
      <c r="AE2" s="3" t="s">
        <v>80</v>
      </c>
      <c r="AF2" s="3" t="s">
        <v>79</v>
      </c>
      <c r="AG2" s="3" t="s">
        <v>80</v>
      </c>
      <c r="AH2" s="3" t="s">
        <v>80</v>
      </c>
      <c r="AI2" s="3" t="s">
        <v>80</v>
      </c>
      <c r="AJ2" s="3" t="s">
        <v>80</v>
      </c>
      <c r="AK2" s="3" t="s">
        <v>80</v>
      </c>
      <c r="AL2" s="3" t="s">
        <v>80</v>
      </c>
      <c r="AM2" s="3" t="s">
        <v>79</v>
      </c>
      <c r="AN2" s="3" t="s">
        <v>79</v>
      </c>
      <c r="AO2" s="3" t="s">
        <v>80</v>
      </c>
      <c r="AP2" s="3" t="s">
        <v>79</v>
      </c>
      <c r="AQ2" s="3" t="s">
        <v>80</v>
      </c>
      <c r="AR2" s="3" t="s">
        <v>80</v>
      </c>
      <c r="AS2" s="3" t="s">
        <v>80</v>
      </c>
      <c r="AT2" s="3" t="s">
        <v>80</v>
      </c>
      <c r="AU2" s="3" t="s">
        <v>80</v>
      </c>
      <c r="AV2" s="3" t="s">
        <v>79</v>
      </c>
      <c r="AW2" s="3" t="s">
        <v>80</v>
      </c>
      <c r="AX2" s="3" t="s">
        <v>80</v>
      </c>
      <c r="AY2" s="3" t="s">
        <v>80</v>
      </c>
      <c r="AZ2" s="3" t="s">
        <v>79</v>
      </c>
      <c r="BA2" s="3" t="s">
        <v>80</v>
      </c>
      <c r="BB2" s="3" t="s">
        <v>80</v>
      </c>
      <c r="BC2" s="3" t="s">
        <v>80</v>
      </c>
      <c r="BD2" s="3" t="s">
        <v>80</v>
      </c>
      <c r="BE2" s="3" t="s">
        <v>80</v>
      </c>
      <c r="BF2" s="3" t="s">
        <v>80</v>
      </c>
      <c r="BG2" s="3" t="s">
        <v>80</v>
      </c>
      <c r="BH2" s="3" t="s">
        <v>80</v>
      </c>
      <c r="BI2" s="3" t="s">
        <v>80</v>
      </c>
      <c r="BJ2" s="3" t="s">
        <v>80</v>
      </c>
      <c r="BK2" s="3" t="s">
        <v>79</v>
      </c>
      <c r="BL2" s="3" t="s">
        <v>79</v>
      </c>
      <c r="BM2" s="3" t="s">
        <v>80</v>
      </c>
      <c r="BN2" s="3" t="s">
        <v>79</v>
      </c>
      <c r="BO2" s="3" t="s">
        <v>80</v>
      </c>
      <c r="BP2" s="3" t="s">
        <v>80</v>
      </c>
      <c r="BQ2" s="3" t="s">
        <v>80</v>
      </c>
      <c r="BR2" s="3" t="s">
        <v>79</v>
      </c>
      <c r="BS2" s="3" t="s">
        <v>80</v>
      </c>
      <c r="BT2" s="3" t="s">
        <v>80</v>
      </c>
      <c r="BU2" s="3" t="s">
        <v>80</v>
      </c>
      <c r="BV2" s="3" t="s">
        <v>80</v>
      </c>
      <c r="BW2" s="3" t="s">
        <v>80</v>
      </c>
      <c r="BX2" s="3" t="s">
        <v>80</v>
      </c>
      <c r="BY2" s="3" t="s">
        <v>80</v>
      </c>
    </row>
    <row r="3">
      <c r="A3" s="2">
        <v>45035.40773550926</v>
      </c>
      <c r="B3" s="3" t="s">
        <v>77</v>
      </c>
      <c r="C3" s="3" t="s">
        <v>78</v>
      </c>
      <c r="D3" s="4">
        <v>44981.0</v>
      </c>
      <c r="E3" s="3" t="s">
        <v>79</v>
      </c>
      <c r="F3" s="3" t="s">
        <v>79</v>
      </c>
      <c r="G3" s="3" t="s">
        <v>79</v>
      </c>
      <c r="H3" s="3" t="s">
        <v>80</v>
      </c>
      <c r="I3" s="3" t="s">
        <v>80</v>
      </c>
      <c r="J3" s="3" t="s">
        <v>80</v>
      </c>
      <c r="K3" s="3" t="s">
        <v>80</v>
      </c>
      <c r="L3" s="3" t="s">
        <v>79</v>
      </c>
      <c r="M3" s="3" t="s">
        <v>80</v>
      </c>
      <c r="N3" s="3" t="s">
        <v>80</v>
      </c>
      <c r="O3" s="3" t="s">
        <v>80</v>
      </c>
      <c r="P3" s="3" t="s">
        <v>80</v>
      </c>
      <c r="Q3" s="3" t="s">
        <v>80</v>
      </c>
      <c r="R3" s="3" t="s">
        <v>80</v>
      </c>
      <c r="S3" s="3" t="s">
        <v>79</v>
      </c>
      <c r="T3" s="3" t="s">
        <v>80</v>
      </c>
      <c r="U3" s="3" t="s">
        <v>80</v>
      </c>
      <c r="V3" s="3" t="s">
        <v>80</v>
      </c>
      <c r="W3" s="3" t="s">
        <v>80</v>
      </c>
      <c r="X3" s="3" t="s">
        <v>80</v>
      </c>
      <c r="Y3" s="3" t="s">
        <v>80</v>
      </c>
      <c r="Z3" s="3" t="s">
        <v>80</v>
      </c>
      <c r="AA3" s="3" t="s">
        <v>80</v>
      </c>
      <c r="AB3" s="3" t="s">
        <v>80</v>
      </c>
      <c r="AC3" s="3" t="s">
        <v>80</v>
      </c>
      <c r="AD3" s="3" t="s">
        <v>79</v>
      </c>
      <c r="AE3" s="3" t="s">
        <v>80</v>
      </c>
      <c r="AF3" s="3" t="s">
        <v>79</v>
      </c>
      <c r="AG3" s="3" t="s">
        <v>80</v>
      </c>
      <c r="AH3" s="3" t="s">
        <v>80</v>
      </c>
      <c r="AI3" s="3" t="s">
        <v>80</v>
      </c>
      <c r="AJ3" s="3" t="s">
        <v>80</v>
      </c>
      <c r="AK3" s="3" t="s">
        <v>80</v>
      </c>
      <c r="AL3" s="3" t="s">
        <v>80</v>
      </c>
      <c r="AM3" s="3" t="s">
        <v>79</v>
      </c>
      <c r="AN3" s="3" t="s">
        <v>79</v>
      </c>
      <c r="AO3" s="3" t="s">
        <v>80</v>
      </c>
      <c r="AP3" s="3" t="s">
        <v>79</v>
      </c>
      <c r="AQ3" s="3" t="s">
        <v>80</v>
      </c>
      <c r="AR3" s="3" t="s">
        <v>80</v>
      </c>
      <c r="AS3" s="3" t="s">
        <v>80</v>
      </c>
      <c r="AT3" s="3" t="s">
        <v>79</v>
      </c>
      <c r="AU3" s="3" t="s">
        <v>80</v>
      </c>
      <c r="AV3" s="3" t="s">
        <v>80</v>
      </c>
      <c r="AW3" s="3" t="s">
        <v>80</v>
      </c>
      <c r="AX3" s="3" t="s">
        <v>80</v>
      </c>
      <c r="AY3" s="3" t="s">
        <v>80</v>
      </c>
      <c r="AZ3" s="3" t="s">
        <v>80</v>
      </c>
      <c r="BA3" s="3" t="s">
        <v>79</v>
      </c>
      <c r="BB3" s="3" t="s">
        <v>80</v>
      </c>
      <c r="BC3" s="3" t="s">
        <v>80</v>
      </c>
      <c r="BD3" s="3" t="s">
        <v>80</v>
      </c>
      <c r="BE3" s="3" t="s">
        <v>79</v>
      </c>
      <c r="BF3" s="3" t="s">
        <v>80</v>
      </c>
      <c r="BG3" s="3" t="s">
        <v>79</v>
      </c>
      <c r="BH3" s="3" t="s">
        <v>80</v>
      </c>
      <c r="BI3" s="3" t="s">
        <v>80</v>
      </c>
      <c r="BJ3" s="3" t="s">
        <v>80</v>
      </c>
      <c r="BK3" s="3" t="s">
        <v>79</v>
      </c>
      <c r="BL3" s="3" t="s">
        <v>79</v>
      </c>
      <c r="BM3" s="3" t="s">
        <v>80</v>
      </c>
      <c r="BN3" s="3" t="s">
        <v>79</v>
      </c>
      <c r="BO3" s="3" t="s">
        <v>80</v>
      </c>
      <c r="BP3" s="3" t="s">
        <v>80</v>
      </c>
      <c r="BQ3" s="3" t="s">
        <v>80</v>
      </c>
      <c r="BR3" s="3" t="s">
        <v>80</v>
      </c>
      <c r="BS3" s="3" t="s">
        <v>80</v>
      </c>
      <c r="BT3" s="3" t="s">
        <v>80</v>
      </c>
      <c r="BU3" s="3" t="s">
        <v>80</v>
      </c>
      <c r="BV3" s="3" t="s">
        <v>80</v>
      </c>
      <c r="BW3" s="3" t="s">
        <v>79</v>
      </c>
      <c r="BX3" s="3" t="s">
        <v>80</v>
      </c>
      <c r="BY3" s="3" t="s">
        <v>80</v>
      </c>
    </row>
    <row r="4">
      <c r="A4" s="2">
        <v>45035.41062957176</v>
      </c>
      <c r="B4" s="3" t="s">
        <v>77</v>
      </c>
      <c r="C4" s="3" t="s">
        <v>78</v>
      </c>
      <c r="D4" s="4">
        <v>45009.0</v>
      </c>
      <c r="E4" s="3" t="s">
        <v>79</v>
      </c>
      <c r="F4" s="3" t="s">
        <v>79</v>
      </c>
      <c r="G4" s="3" t="s">
        <v>79</v>
      </c>
      <c r="H4" s="3" t="s">
        <v>80</v>
      </c>
      <c r="I4" s="3" t="s">
        <v>79</v>
      </c>
      <c r="J4" s="3" t="s">
        <v>80</v>
      </c>
      <c r="K4" s="3" t="s">
        <v>80</v>
      </c>
      <c r="L4" s="3" t="s">
        <v>80</v>
      </c>
      <c r="M4" s="3" t="s">
        <v>79</v>
      </c>
      <c r="N4" s="3" t="s">
        <v>79</v>
      </c>
      <c r="O4" s="3" t="s">
        <v>80</v>
      </c>
      <c r="P4" s="3" t="s">
        <v>80</v>
      </c>
      <c r="Q4" s="3" t="s">
        <v>80</v>
      </c>
      <c r="R4" s="3" t="s">
        <v>80</v>
      </c>
      <c r="S4" s="3" t="s">
        <v>79</v>
      </c>
      <c r="T4" s="3" t="s">
        <v>80</v>
      </c>
      <c r="U4" s="3" t="s">
        <v>80</v>
      </c>
      <c r="V4" s="3" t="s">
        <v>79</v>
      </c>
      <c r="W4" s="3" t="s">
        <v>79</v>
      </c>
      <c r="X4" s="3" t="s">
        <v>80</v>
      </c>
      <c r="Y4" s="3" t="s">
        <v>80</v>
      </c>
      <c r="Z4" s="3" t="s">
        <v>80</v>
      </c>
      <c r="AA4" s="3" t="s">
        <v>79</v>
      </c>
      <c r="AB4" s="3" t="s">
        <v>80</v>
      </c>
      <c r="AC4" s="3" t="s">
        <v>80</v>
      </c>
      <c r="AD4" s="3" t="s">
        <v>80</v>
      </c>
      <c r="AE4" s="3" t="s">
        <v>80</v>
      </c>
      <c r="AF4" s="3" t="s">
        <v>79</v>
      </c>
      <c r="AG4" s="3" t="s">
        <v>80</v>
      </c>
      <c r="AH4" s="3" t="s">
        <v>80</v>
      </c>
      <c r="AI4" s="3" t="s">
        <v>80</v>
      </c>
      <c r="AJ4" s="3" t="s">
        <v>80</v>
      </c>
      <c r="AK4" s="3" t="s">
        <v>80</v>
      </c>
      <c r="AL4" s="3" t="s">
        <v>80</v>
      </c>
      <c r="AM4" s="3" t="s">
        <v>79</v>
      </c>
      <c r="AN4" s="3" t="s">
        <v>79</v>
      </c>
      <c r="AO4" s="3" t="s">
        <v>80</v>
      </c>
      <c r="AP4" s="3" t="s">
        <v>79</v>
      </c>
      <c r="AQ4" s="3" t="s">
        <v>79</v>
      </c>
      <c r="AR4" s="3" t="s">
        <v>80</v>
      </c>
      <c r="AS4" s="3" t="s">
        <v>80</v>
      </c>
      <c r="AT4" s="3" t="s">
        <v>80</v>
      </c>
      <c r="AU4" s="3" t="s">
        <v>80</v>
      </c>
      <c r="AV4" s="3" t="s">
        <v>79</v>
      </c>
      <c r="AW4" s="3" t="s">
        <v>80</v>
      </c>
      <c r="AX4" s="3" t="s">
        <v>80</v>
      </c>
      <c r="AY4" s="3" t="s">
        <v>80</v>
      </c>
      <c r="AZ4" s="3" t="s">
        <v>80</v>
      </c>
      <c r="BA4" s="3" t="s">
        <v>79</v>
      </c>
      <c r="BB4" s="3" t="s">
        <v>80</v>
      </c>
      <c r="BC4" s="3" t="s">
        <v>80</v>
      </c>
      <c r="BD4" s="3" t="s">
        <v>80</v>
      </c>
      <c r="BE4" s="3" t="s">
        <v>80</v>
      </c>
      <c r="BF4" s="3" t="s">
        <v>80</v>
      </c>
      <c r="BG4" s="3" t="s">
        <v>80</v>
      </c>
      <c r="BH4" s="3" t="s">
        <v>80</v>
      </c>
      <c r="BI4" s="3" t="s">
        <v>80</v>
      </c>
      <c r="BJ4" s="3" t="s">
        <v>80</v>
      </c>
      <c r="BK4" s="3" t="s">
        <v>79</v>
      </c>
      <c r="BL4" s="3" t="s">
        <v>79</v>
      </c>
      <c r="BM4" s="3" t="s">
        <v>80</v>
      </c>
      <c r="BN4" s="3" t="s">
        <v>79</v>
      </c>
      <c r="BO4" s="3" t="s">
        <v>80</v>
      </c>
      <c r="BP4" s="3" t="s">
        <v>79</v>
      </c>
      <c r="BQ4" s="3" t="s">
        <v>80</v>
      </c>
      <c r="BR4" s="3" t="s">
        <v>80</v>
      </c>
      <c r="BS4" s="3" t="s">
        <v>80</v>
      </c>
      <c r="BT4" s="3" t="s">
        <v>80</v>
      </c>
      <c r="BU4" s="3" t="s">
        <v>80</v>
      </c>
      <c r="BV4" s="3" t="s">
        <v>79</v>
      </c>
      <c r="BW4" s="3" t="s">
        <v>80</v>
      </c>
      <c r="BX4" s="3" t="s">
        <v>80</v>
      </c>
      <c r="BY4" s="3" t="s">
        <v>80</v>
      </c>
    </row>
    <row r="5">
      <c r="A5" s="2">
        <v>45068.330404189815</v>
      </c>
      <c r="B5" s="3" t="s">
        <v>77</v>
      </c>
      <c r="C5" s="3" t="s">
        <v>81</v>
      </c>
      <c r="D5" s="4">
        <v>45041.0</v>
      </c>
      <c r="E5" s="3" t="s">
        <v>79</v>
      </c>
      <c r="F5" s="3" t="s">
        <v>79</v>
      </c>
      <c r="G5" s="3" t="s">
        <v>79</v>
      </c>
      <c r="H5" s="3" t="s">
        <v>80</v>
      </c>
      <c r="I5" s="3" t="s">
        <v>80</v>
      </c>
      <c r="J5" s="3" t="s">
        <v>82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 t="s">
        <v>80</v>
      </c>
      <c r="Q5" s="3" t="s">
        <v>82</v>
      </c>
      <c r="R5" s="3" t="s">
        <v>80</v>
      </c>
      <c r="S5" s="3" t="s">
        <v>80</v>
      </c>
      <c r="T5" s="3" t="s">
        <v>80</v>
      </c>
      <c r="U5" s="3" t="s">
        <v>82</v>
      </c>
      <c r="V5" s="3" t="s">
        <v>80</v>
      </c>
      <c r="W5" s="3" t="s">
        <v>80</v>
      </c>
      <c r="X5" s="3" t="s">
        <v>82</v>
      </c>
      <c r="Y5" s="3" t="s">
        <v>80</v>
      </c>
      <c r="Z5" s="3" t="s">
        <v>80</v>
      </c>
      <c r="AA5" s="3" t="s">
        <v>80</v>
      </c>
      <c r="AB5" s="3" t="s">
        <v>80</v>
      </c>
      <c r="AC5" s="3" t="s">
        <v>80</v>
      </c>
      <c r="AD5" s="3" t="s">
        <v>80</v>
      </c>
      <c r="AE5" s="3" t="s">
        <v>80</v>
      </c>
      <c r="AF5" s="3" t="s">
        <v>80</v>
      </c>
      <c r="AG5" s="3" t="s">
        <v>80</v>
      </c>
      <c r="AH5" s="3" t="s">
        <v>80</v>
      </c>
      <c r="AI5" s="3" t="s">
        <v>80</v>
      </c>
      <c r="AJ5" s="3" t="s">
        <v>80</v>
      </c>
      <c r="AK5" s="3" t="s">
        <v>80</v>
      </c>
      <c r="AL5" s="3" t="s">
        <v>82</v>
      </c>
      <c r="AM5" s="3" t="s">
        <v>80</v>
      </c>
      <c r="AN5" s="3" t="s">
        <v>79</v>
      </c>
      <c r="AO5" s="3" t="s">
        <v>80</v>
      </c>
      <c r="AP5" s="3" t="s">
        <v>80</v>
      </c>
      <c r="AQ5" s="3" t="s">
        <v>80</v>
      </c>
      <c r="AR5" s="3" t="s">
        <v>80</v>
      </c>
      <c r="AS5" s="3" t="s">
        <v>80</v>
      </c>
      <c r="AT5" s="3" t="s">
        <v>82</v>
      </c>
      <c r="AU5" s="3" t="s">
        <v>80</v>
      </c>
      <c r="AV5" s="3" t="s">
        <v>80</v>
      </c>
      <c r="AW5" s="3" t="s">
        <v>82</v>
      </c>
      <c r="AX5" s="3" t="s">
        <v>82</v>
      </c>
      <c r="AY5" s="3" t="s">
        <v>80</v>
      </c>
      <c r="AZ5" s="3" t="s">
        <v>80</v>
      </c>
      <c r="BA5" s="3" t="s">
        <v>80</v>
      </c>
      <c r="BB5" s="3" t="s">
        <v>80</v>
      </c>
      <c r="BC5" s="3" t="s">
        <v>80</v>
      </c>
      <c r="BD5" s="3" t="s">
        <v>80</v>
      </c>
      <c r="BE5" s="3" t="s">
        <v>80</v>
      </c>
      <c r="BF5" s="3" t="s">
        <v>80</v>
      </c>
      <c r="BG5" s="3" t="s">
        <v>80</v>
      </c>
      <c r="BH5" s="3" t="s">
        <v>80</v>
      </c>
      <c r="BI5" s="3" t="s">
        <v>80</v>
      </c>
      <c r="BJ5" s="3" t="s">
        <v>80</v>
      </c>
      <c r="BK5" s="3" t="s">
        <v>79</v>
      </c>
      <c r="BL5" s="3" t="s">
        <v>80</v>
      </c>
      <c r="BM5" s="3" t="s">
        <v>80</v>
      </c>
      <c r="BN5" s="3" t="s">
        <v>80</v>
      </c>
      <c r="BO5" s="3" t="s">
        <v>82</v>
      </c>
      <c r="BP5" s="3" t="s">
        <v>80</v>
      </c>
      <c r="BQ5" s="3" t="s">
        <v>80</v>
      </c>
      <c r="BR5" s="3" t="s">
        <v>80</v>
      </c>
      <c r="BS5" s="3" t="s">
        <v>80</v>
      </c>
      <c r="BT5" s="3" t="s">
        <v>80</v>
      </c>
      <c r="BU5" s="3" t="s">
        <v>80</v>
      </c>
      <c r="BV5" s="3" t="s">
        <v>80</v>
      </c>
      <c r="BW5" s="3" t="s">
        <v>80</v>
      </c>
      <c r="BX5" s="3" t="s">
        <v>80</v>
      </c>
      <c r="BY5" s="3" t="s"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83</v>
      </c>
      <c r="B1" s="3" t="s">
        <v>84</v>
      </c>
      <c r="C1" s="3" t="s">
        <v>85</v>
      </c>
      <c r="E1" s="3" t="s">
        <v>86</v>
      </c>
      <c r="F1" s="3" t="s">
        <v>87</v>
      </c>
      <c r="G1" s="3" t="s">
        <v>88</v>
      </c>
      <c r="I1" s="3" t="s">
        <v>89</v>
      </c>
    </row>
    <row r="2">
      <c r="A2" s="3" t="s">
        <v>79</v>
      </c>
      <c r="B2" s="3">
        <v>100.0</v>
      </c>
      <c r="C2" s="3" t="s">
        <v>90</v>
      </c>
      <c r="E2" s="3" t="s">
        <v>91</v>
      </c>
      <c r="F2" s="3" t="s">
        <v>92</v>
      </c>
      <c r="G2" s="3">
        <v>1.0</v>
      </c>
      <c r="I2" s="5" t="s">
        <v>93</v>
      </c>
    </row>
    <row r="3">
      <c r="A3" s="3" t="s">
        <v>80</v>
      </c>
      <c r="B3" s="3">
        <v>95.0</v>
      </c>
      <c r="C3" s="3" t="s">
        <v>94</v>
      </c>
      <c r="E3" s="3" t="s">
        <v>95</v>
      </c>
      <c r="F3" s="3" t="s">
        <v>96</v>
      </c>
      <c r="G3" s="3">
        <v>2.0</v>
      </c>
      <c r="I3" s="5" t="s">
        <v>97</v>
      </c>
    </row>
    <row r="4">
      <c r="A4" s="3" t="s">
        <v>82</v>
      </c>
      <c r="B4" s="3">
        <v>89.0</v>
      </c>
      <c r="C4" s="3" t="s">
        <v>98</v>
      </c>
      <c r="E4" s="3" t="s">
        <v>99</v>
      </c>
      <c r="F4" s="3" t="s">
        <v>100</v>
      </c>
      <c r="G4" s="3">
        <v>3.0</v>
      </c>
      <c r="I4" s="5" t="s">
        <v>101</v>
      </c>
    </row>
    <row r="5">
      <c r="A5" s="3" t="s">
        <v>102</v>
      </c>
      <c r="B5" s="3">
        <v>74.0</v>
      </c>
      <c r="C5" s="3" t="s">
        <v>103</v>
      </c>
      <c r="E5" s="3" t="s">
        <v>104</v>
      </c>
      <c r="F5" s="3" t="s">
        <v>105</v>
      </c>
      <c r="G5" s="3">
        <v>4.0</v>
      </c>
      <c r="I5" s="5" t="s">
        <v>106</v>
      </c>
    </row>
    <row r="6">
      <c r="E6" s="3" t="s">
        <v>107</v>
      </c>
      <c r="F6" s="3" t="s">
        <v>108</v>
      </c>
      <c r="G6" s="3">
        <v>5.0</v>
      </c>
      <c r="I6" s="5" t="s">
        <v>109</v>
      </c>
    </row>
    <row r="7">
      <c r="E7" s="3" t="s">
        <v>110</v>
      </c>
      <c r="F7" s="3" t="s">
        <v>111</v>
      </c>
      <c r="G7" s="3">
        <v>6.0</v>
      </c>
      <c r="I7" s="5" t="s">
        <v>112</v>
      </c>
    </row>
    <row r="8">
      <c r="E8" s="3" t="s">
        <v>113</v>
      </c>
      <c r="F8" s="3" t="s">
        <v>114</v>
      </c>
      <c r="G8" s="3">
        <v>7.0</v>
      </c>
      <c r="I8" s="5" t="s">
        <v>115</v>
      </c>
    </row>
    <row r="9">
      <c r="E9" s="3" t="s">
        <v>116</v>
      </c>
      <c r="F9" s="3" t="s">
        <v>117</v>
      </c>
      <c r="G9" s="3">
        <v>8.0</v>
      </c>
      <c r="I9" s="5" t="s">
        <v>118</v>
      </c>
    </row>
    <row r="10">
      <c r="E10" s="3" t="s">
        <v>119</v>
      </c>
      <c r="F10" s="3" t="s">
        <v>120</v>
      </c>
      <c r="G10" s="3">
        <v>9.0</v>
      </c>
      <c r="I10" s="5" t="s">
        <v>121</v>
      </c>
    </row>
    <row r="11">
      <c r="E11" s="3" t="s">
        <v>122</v>
      </c>
      <c r="F11" s="3" t="s">
        <v>123</v>
      </c>
      <c r="G11" s="3">
        <v>10.0</v>
      </c>
      <c r="I11" s="5" t="s">
        <v>124</v>
      </c>
    </row>
    <row r="12">
      <c r="E12" s="3" t="s">
        <v>125</v>
      </c>
      <c r="F12" s="3" t="s">
        <v>126</v>
      </c>
      <c r="G12" s="3">
        <v>11.0</v>
      </c>
      <c r="I12" s="5" t="s">
        <v>127</v>
      </c>
    </row>
    <row r="13">
      <c r="E13" s="3" t="s">
        <v>128</v>
      </c>
      <c r="F13" s="3" t="s">
        <v>129</v>
      </c>
      <c r="G13" s="3">
        <v>12.0</v>
      </c>
      <c r="I13" s="5" t="s">
        <v>130</v>
      </c>
    </row>
    <row r="14">
      <c r="I14" s="5" t="s">
        <v>131</v>
      </c>
    </row>
    <row r="15">
      <c r="I15" s="5" t="s">
        <v>132</v>
      </c>
    </row>
    <row r="16">
      <c r="I16" s="5" t="s">
        <v>133</v>
      </c>
    </row>
    <row r="17">
      <c r="I17" s="5" t="s">
        <v>134</v>
      </c>
    </row>
    <row r="18">
      <c r="I18" s="5" t="s">
        <v>135</v>
      </c>
    </row>
    <row r="19">
      <c r="I19" s="5" t="s">
        <v>136</v>
      </c>
    </row>
    <row r="20">
      <c r="I20" s="5" t="s">
        <v>137</v>
      </c>
    </row>
    <row r="21">
      <c r="I21" s="5" t="s">
        <v>138</v>
      </c>
    </row>
    <row r="22">
      <c r="I22" s="5" t="s">
        <v>139</v>
      </c>
    </row>
    <row r="23">
      <c r="I23" s="5" t="s">
        <v>140</v>
      </c>
    </row>
    <row r="24">
      <c r="I24" s="5" t="s">
        <v>141</v>
      </c>
    </row>
    <row r="25">
      <c r="I25" s="5" t="s">
        <v>142</v>
      </c>
    </row>
    <row r="26">
      <c r="I26" s="5" t="s">
        <v>143</v>
      </c>
    </row>
    <row r="27">
      <c r="I27" s="5" t="s">
        <v>144</v>
      </c>
    </row>
    <row r="28">
      <c r="I28" s="5" t="s">
        <v>145</v>
      </c>
    </row>
    <row r="29">
      <c r="I29" s="5" t="s">
        <v>146</v>
      </c>
    </row>
    <row r="30">
      <c r="I30" s="5" t="s">
        <v>147</v>
      </c>
    </row>
    <row r="31">
      <c r="I31" s="5" t="s">
        <v>148</v>
      </c>
    </row>
    <row r="32">
      <c r="I32" s="5" t="s">
        <v>149</v>
      </c>
    </row>
    <row r="33">
      <c r="I33" s="5" t="s">
        <v>150</v>
      </c>
    </row>
    <row r="34">
      <c r="I34" s="5" t="s">
        <v>151</v>
      </c>
    </row>
    <row r="35">
      <c r="I35" s="5" t="s">
        <v>152</v>
      </c>
    </row>
    <row r="36">
      <c r="I36" s="5" t="s">
        <v>153</v>
      </c>
    </row>
    <row r="37">
      <c r="I37" s="5" t="s">
        <v>154</v>
      </c>
    </row>
    <row r="38">
      <c r="I38" s="5" t="s">
        <v>155</v>
      </c>
    </row>
    <row r="39">
      <c r="I39" s="5" t="s">
        <v>156</v>
      </c>
    </row>
    <row r="40">
      <c r="I40" s="5" t="s">
        <v>157</v>
      </c>
    </row>
    <row r="41">
      <c r="I41" s="5" t="s">
        <v>158</v>
      </c>
    </row>
    <row r="42">
      <c r="I42" s="5" t="s">
        <v>159</v>
      </c>
    </row>
    <row r="43">
      <c r="I43" s="5" t="s">
        <v>160</v>
      </c>
    </row>
    <row r="44">
      <c r="I44" s="5" t="s">
        <v>161</v>
      </c>
    </row>
    <row r="45">
      <c r="I45" s="5" t="s">
        <v>162</v>
      </c>
    </row>
    <row r="46">
      <c r="I46" s="5" t="s">
        <v>163</v>
      </c>
    </row>
    <row r="47">
      <c r="I47" s="5" t="s">
        <v>164</v>
      </c>
    </row>
    <row r="48">
      <c r="I48" s="5" t="s">
        <v>165</v>
      </c>
    </row>
    <row r="49">
      <c r="I49" s="5" t="s">
        <v>166</v>
      </c>
    </row>
    <row r="50">
      <c r="I50" s="5" t="s">
        <v>167</v>
      </c>
    </row>
    <row r="51">
      <c r="I51" s="5" t="s">
        <v>168</v>
      </c>
    </row>
    <row r="52">
      <c r="I52" s="5" t="s">
        <v>169</v>
      </c>
    </row>
    <row r="53">
      <c r="I53" s="5" t="s">
        <v>170</v>
      </c>
    </row>
    <row r="54">
      <c r="I54" s="5" t="s">
        <v>171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172</v>
      </c>
      <c r="F1" s="6" t="s">
        <v>173</v>
      </c>
      <c r="G1" s="6" t="s">
        <v>174</v>
      </c>
      <c r="H1" s="6" t="s">
        <v>175</v>
      </c>
      <c r="I1" s="6" t="s">
        <v>176</v>
      </c>
      <c r="J1" s="7" t="s">
        <v>177</v>
      </c>
      <c r="K1" s="6" t="s">
        <v>178</v>
      </c>
      <c r="L1" s="6" t="s">
        <v>179</v>
      </c>
      <c r="M1" s="6" t="s">
        <v>180</v>
      </c>
      <c r="N1" s="6" t="s">
        <v>181</v>
      </c>
      <c r="O1" s="6" t="s">
        <v>182</v>
      </c>
      <c r="P1" s="6" t="s">
        <v>183</v>
      </c>
      <c r="Q1" s="6" t="s">
        <v>184</v>
      </c>
      <c r="R1" s="1"/>
      <c r="S1" s="1"/>
    </row>
    <row r="2">
      <c r="A2" s="8">
        <f>INDIRECT(ADDRESS(2+QUOTIENT(ROW()-2,COUNTA('Form Responses 1'!$1:$1)-4),1,,TRUE,"Form Responses 1"))</f>
        <v>45035.40419</v>
      </c>
      <c r="B2" s="9" t="str">
        <f>INDIRECT(ADDRESS(2+QUOTIENT(ROW()-2,COUNTA('Form Responses 1'!$1:$1)-4),2,,TRUE,"Form Responses 1"))</f>
        <v>arnosuta896@gmail.com</v>
      </c>
      <c r="C2" s="9" t="str">
        <f>INDIRECT(ADDRESS(2+QUOTIENT(ROW()-2,COUNTA('Form Responses 1'!$1:$1)-4),3,,TRUE,"Form Responses 1"))</f>
        <v>Sutarno</v>
      </c>
      <c r="D2" s="10">
        <f>INDIRECT(ADDRESS(2+QUOTIENT(ROW()-2,COUNTA('Form Responses 1'!$1:$1)-4),4,,TRUE,"Form Responses 1"))</f>
        <v>44941</v>
      </c>
      <c r="E2" s="11">
        <f t="shared" ref="E2:E1000" si="2">IF(ISBLANK(D2)," ",WEEKDAY(D2,2))</f>
        <v>7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3</v>
      </c>
      <c r="L2" s="9" t="str">
        <f t="shared" ref="L2:L1000" si="6">IF(ISBLANK(A2)," ",CONCATENATE(TEXT($D2,"YYY")," - WEEK ",TEXT(WEEKNUM($D2),"00")))</f>
        <v>2023 - WEEK 03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0.9623287671</v>
      </c>
      <c r="O2" s="12">
        <f t="shared" si="1"/>
        <v>0.9623287671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45035.40419</v>
      </c>
      <c r="B3" s="9" t="str">
        <f>INDIRECT(ADDRESS(2+QUOTIENT(ROW()-2,COUNTA('Form Responses 1'!$1:$1)-4),2,,TRUE,"Form Responses 1"))</f>
        <v>arnosuta896@gmail.com</v>
      </c>
      <c r="C3" s="9" t="str">
        <f>INDIRECT(ADDRESS(2+QUOTIENT(ROW()-2,COUNTA('Form Responses 1'!$1:$1)-4),3,,TRUE,"Form Responses 1"))</f>
        <v>Sutarno</v>
      </c>
      <c r="D3" s="10">
        <f>INDIRECT(ADDRESS(2+QUOTIENT(ROW()-2,COUNTA('Form Responses 1'!$1:$1)-4),4,,TRUE,"Form Responses 1"))</f>
        <v>44941</v>
      </c>
      <c r="E3" s="11">
        <f t="shared" si="2"/>
        <v>7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3</v>
      </c>
      <c r="L3" s="9" t="str">
        <f t="shared" si="6"/>
        <v>2023 - WEEK 03</v>
      </c>
      <c r="M3" s="9" t="str">
        <f t="shared" si="7"/>
        <v>2023 - MONTH 01</v>
      </c>
      <c r="N3" s="12">
        <f t="shared" ref="N3:O3" si="8">IFERROR(AVERAGEIF(L:L,L3,$J:$J)," ")</f>
        <v>0.9623287671</v>
      </c>
      <c r="O3" s="12">
        <f t="shared" si="8"/>
        <v>0.9623287671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45035.40419</v>
      </c>
      <c r="B4" s="9" t="str">
        <f>INDIRECT(ADDRESS(2+QUOTIENT(ROW()-2,COUNTA('Form Responses 1'!$1:$1)-4),2,,TRUE,"Form Responses 1"))</f>
        <v>arnosuta896@gmail.com</v>
      </c>
      <c r="C4" s="9" t="str">
        <f>INDIRECT(ADDRESS(2+QUOTIENT(ROW()-2,COUNTA('Form Responses 1'!$1:$1)-4),3,,TRUE,"Form Responses 1"))</f>
        <v>Sutarno</v>
      </c>
      <c r="D4" s="10">
        <f>INDIRECT(ADDRESS(2+QUOTIENT(ROW()-2,COUNTA('Form Responses 1'!$1:$1)-4),4,,TRUE,"Form Responses 1"))</f>
        <v>44941</v>
      </c>
      <c r="E4" s="11">
        <f t="shared" si="2"/>
        <v>7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3</v>
      </c>
      <c r="L4" s="9" t="str">
        <f t="shared" si="6"/>
        <v>2023 - WEEK 03</v>
      </c>
      <c r="M4" s="9" t="str">
        <f t="shared" si="7"/>
        <v>2023 - MONTH 01</v>
      </c>
      <c r="N4" s="12">
        <f t="shared" ref="N4:O4" si="9">IFERROR(AVERAGEIF(L:L,L4,$J:$J)," ")</f>
        <v>0.9623287671</v>
      </c>
      <c r="O4" s="12">
        <f t="shared" si="9"/>
        <v>0.9623287671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45035.40419</v>
      </c>
      <c r="B5" s="9" t="str">
        <f>INDIRECT(ADDRESS(2+QUOTIENT(ROW()-2,COUNTA('Form Responses 1'!$1:$1)-4),2,,TRUE,"Form Responses 1"))</f>
        <v>arnosuta896@gmail.com</v>
      </c>
      <c r="C5" s="9" t="str">
        <f>INDIRECT(ADDRESS(2+QUOTIENT(ROW()-2,COUNTA('Form Responses 1'!$1:$1)-4),3,,TRUE,"Form Responses 1"))</f>
        <v>Sutarno</v>
      </c>
      <c r="D5" s="10">
        <f>INDIRECT(ADDRESS(2+QUOTIENT(ROW()-2,COUNTA('Form Responses 1'!$1:$1)-4),4,,TRUE,"Form Responses 1"))</f>
        <v>44941</v>
      </c>
      <c r="E5" s="11">
        <f t="shared" si="2"/>
        <v>7</v>
      </c>
      <c r="F5" s="9" t="str">
        <f>IF(ISBLANK(A5)," ",INDIRECT(ADDRESS(1,5+MOD(ROW()-2,COUNTA('Form Responses 1'!$1:$1)-4),,TRUE,"Form Responses 1")))</f>
        <v>Gedung Rusun 1 Lt. 3 [Tangga Exit Barat &amp; Timur]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Rusun 1 Lt. 3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3</v>
      </c>
      <c r="L5" s="9" t="str">
        <f t="shared" si="6"/>
        <v>2023 - WEEK 03</v>
      </c>
      <c r="M5" s="9" t="str">
        <f t="shared" si="7"/>
        <v>2023 - MONTH 01</v>
      </c>
      <c r="N5" s="12">
        <f t="shared" ref="N5:O5" si="10">IFERROR(AVERAGEIF(L:L,L5,$J:$J)," ")</f>
        <v>0.9623287671</v>
      </c>
      <c r="O5" s="12">
        <f t="shared" si="10"/>
        <v>0.9623287671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45035.40419</v>
      </c>
      <c r="B6" s="9" t="str">
        <f>INDIRECT(ADDRESS(2+QUOTIENT(ROW()-2,COUNTA('Form Responses 1'!$1:$1)-4),2,,TRUE,"Form Responses 1"))</f>
        <v>arnosuta896@gmail.com</v>
      </c>
      <c r="C6" s="9" t="str">
        <f>INDIRECT(ADDRESS(2+QUOTIENT(ROW()-2,COUNTA('Form Responses 1'!$1:$1)-4),3,,TRUE,"Form Responses 1"))</f>
        <v>Sutarno</v>
      </c>
      <c r="D6" s="10">
        <f>INDIRECT(ADDRESS(2+QUOTIENT(ROW()-2,COUNTA('Form Responses 1'!$1:$1)-4),4,,TRUE,"Form Responses 1"))</f>
        <v>44941</v>
      </c>
      <c r="E6" s="11">
        <f t="shared" si="2"/>
        <v>7</v>
      </c>
      <c r="F6" s="9" t="str">
        <f>IF(ISBLANK(A6)," ",INDIRECT(ADDRESS(1,5+MOD(ROW()-2,COUNTA('Form Responses 1'!$1:$1)-4),,TRUE,"Form Responses 1")))</f>
        <v>Gedung Rusun 1 Lt. 3 [Koridor 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Gedung Rusun 1 Lt. 3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3</v>
      </c>
      <c r="L6" s="9" t="str">
        <f t="shared" si="6"/>
        <v>2023 - WEEK 03</v>
      </c>
      <c r="M6" s="9" t="str">
        <f t="shared" si="7"/>
        <v>2023 - MONTH 01</v>
      </c>
      <c r="N6" s="12">
        <f t="shared" ref="N6:O6" si="11">IFERROR(AVERAGEIF(L:L,L6,$J:$J)," ")</f>
        <v>0.9623287671</v>
      </c>
      <c r="O6" s="12">
        <f t="shared" si="11"/>
        <v>0.9623287671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45035.40419</v>
      </c>
      <c r="B7" s="9" t="str">
        <f>INDIRECT(ADDRESS(2+QUOTIENT(ROW()-2,COUNTA('Form Responses 1'!$1:$1)-4),2,,TRUE,"Form Responses 1"))</f>
        <v>arnosuta896@gmail.com</v>
      </c>
      <c r="C7" s="9" t="str">
        <f>INDIRECT(ADDRESS(2+QUOTIENT(ROW()-2,COUNTA('Form Responses 1'!$1:$1)-4),3,,TRUE,"Form Responses 1"))</f>
        <v>Sutarno</v>
      </c>
      <c r="D7" s="10">
        <f>INDIRECT(ADDRESS(2+QUOTIENT(ROW()-2,COUNTA('Form Responses 1'!$1:$1)-4),4,,TRUE,"Form Responses 1"))</f>
        <v>44941</v>
      </c>
      <c r="E7" s="11">
        <f t="shared" si="2"/>
        <v>7</v>
      </c>
      <c r="F7" s="9" t="str">
        <f>IF(ISBLANK(A7)," ",INDIRECT(ADDRESS(1,5+MOD(ROW()-2,COUNTA('Form Responses 1'!$1:$1)-4),,TRUE,"Form Responses 1")))</f>
        <v>Gedung Rusun 1 Lt. 3 [Pantry umum]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Rusun 1 Lt. 3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3</v>
      </c>
      <c r="L7" s="9" t="str">
        <f t="shared" si="6"/>
        <v>2023 - WEEK 03</v>
      </c>
      <c r="M7" s="9" t="str">
        <f t="shared" si="7"/>
        <v>2023 - MONTH 01</v>
      </c>
      <c r="N7" s="12">
        <f t="shared" ref="N7:O7" si="12">IFERROR(AVERAGEIF(L:L,L7,$J:$J)," ")</f>
        <v>0.9623287671</v>
      </c>
      <c r="O7" s="12">
        <f t="shared" si="12"/>
        <v>0.9623287671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3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45035.40419</v>
      </c>
      <c r="B8" s="9" t="str">
        <f>INDIRECT(ADDRESS(2+QUOTIENT(ROW()-2,COUNTA('Form Responses 1'!$1:$1)-4),2,,TRUE,"Form Responses 1"))</f>
        <v>arnosuta896@gmail.com</v>
      </c>
      <c r="C8" s="9" t="str">
        <f>INDIRECT(ADDRESS(2+QUOTIENT(ROW()-2,COUNTA('Form Responses 1'!$1:$1)-4),3,,TRUE,"Form Responses 1"))</f>
        <v>Sutarno</v>
      </c>
      <c r="D8" s="10">
        <f>INDIRECT(ADDRESS(2+QUOTIENT(ROW()-2,COUNTA('Form Responses 1'!$1:$1)-4),4,,TRUE,"Form Responses 1"))</f>
        <v>44941</v>
      </c>
      <c r="E8" s="11">
        <f t="shared" si="2"/>
        <v>7</v>
      </c>
      <c r="F8" s="9" t="str">
        <f>IF(ISBLANK(A8)," ",INDIRECT(ADDRESS(1,5+MOD(ROW()-2,COUNTA('Form Responses 1'!$1:$1)-4),,TRUE,"Form Responses 1")))</f>
        <v>Gedung Rusun 1 Lt. 3 [R Panel]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Rusun 1 Lt. 3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3</v>
      </c>
      <c r="L8" s="9" t="str">
        <f t="shared" si="6"/>
        <v>2023 - WEEK 03</v>
      </c>
      <c r="M8" s="9" t="str">
        <f t="shared" si="7"/>
        <v>2023 - MONTH 01</v>
      </c>
      <c r="N8" s="12">
        <f t="shared" ref="N8:O8" si="13">IFERROR(AVERAGEIF(L:L,L8,$J:$J)," ")</f>
        <v>0.9623287671</v>
      </c>
      <c r="O8" s="12">
        <f t="shared" si="13"/>
        <v>0.9623287671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3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45035.40419</v>
      </c>
      <c r="B9" s="9" t="str">
        <f>INDIRECT(ADDRESS(2+QUOTIENT(ROW()-2,COUNTA('Form Responses 1'!$1:$1)-4),2,,TRUE,"Form Responses 1"))</f>
        <v>arnosuta896@gmail.com</v>
      </c>
      <c r="C9" s="9" t="str">
        <f>INDIRECT(ADDRESS(2+QUOTIENT(ROW()-2,COUNTA('Form Responses 1'!$1:$1)-4),3,,TRUE,"Form Responses 1"))</f>
        <v>Sutarno</v>
      </c>
      <c r="D9" s="10">
        <f>INDIRECT(ADDRESS(2+QUOTIENT(ROW()-2,COUNTA('Form Responses 1'!$1:$1)-4),4,,TRUE,"Form Responses 1"))</f>
        <v>44941</v>
      </c>
      <c r="E9" s="11">
        <f t="shared" si="2"/>
        <v>7</v>
      </c>
      <c r="F9" s="9" t="str">
        <f>IF(ISBLANK(A9)," ",INDIRECT(ADDRESS(1,5+MOD(ROW()-2,COUNTA('Form Responses 1'!$1:$1)-4),,TRUE,"Form Responses 1")))</f>
        <v>Gedung Rusun 1 LT. 2 [Tangga Exit Barat &amp; Timur]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Rusun 1 LT. 2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3</v>
      </c>
      <c r="L9" s="9" t="str">
        <f t="shared" si="6"/>
        <v>2023 - WEEK 03</v>
      </c>
      <c r="M9" s="9" t="str">
        <f t="shared" si="7"/>
        <v>2023 - MONTH 01</v>
      </c>
      <c r="N9" s="12">
        <f t="shared" ref="N9:O9" si="18">IFERROR(AVERAGEIF(L:L,L9,$J:$J)," ")</f>
        <v>0.9623287671</v>
      </c>
      <c r="O9" s="12">
        <f t="shared" si="18"/>
        <v>0.9623287671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3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45035.40419</v>
      </c>
      <c r="B10" s="9" t="str">
        <f>INDIRECT(ADDRESS(2+QUOTIENT(ROW()-2,COUNTA('Form Responses 1'!$1:$1)-4),2,,TRUE,"Form Responses 1"))</f>
        <v>arnosuta896@gmail.com</v>
      </c>
      <c r="C10" s="9" t="str">
        <f>INDIRECT(ADDRESS(2+QUOTIENT(ROW()-2,COUNTA('Form Responses 1'!$1:$1)-4),3,,TRUE,"Form Responses 1"))</f>
        <v>Sutarno</v>
      </c>
      <c r="D10" s="10">
        <f>INDIRECT(ADDRESS(2+QUOTIENT(ROW()-2,COUNTA('Form Responses 1'!$1:$1)-4),4,,TRUE,"Form Responses 1"))</f>
        <v>44941</v>
      </c>
      <c r="E10" s="11">
        <f t="shared" si="2"/>
        <v>7</v>
      </c>
      <c r="F10" s="9" t="str">
        <f>IF(ISBLANK(A10)," ",INDIRECT(ADDRESS(1,5+MOD(ROW()-2,COUNTA('Form Responses 1'!$1:$1)-4),,TRUE,"Form Responses 1")))</f>
        <v>Gedung Rusun 1 LT. 2 [Koridor 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Rusun 1 LT. 2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3</v>
      </c>
      <c r="L10" s="9" t="str">
        <f t="shared" si="6"/>
        <v>2023 - WEEK 03</v>
      </c>
      <c r="M10" s="9" t="str">
        <f t="shared" si="7"/>
        <v>2023 - MONTH 01</v>
      </c>
      <c r="N10" s="12">
        <f t="shared" ref="N10:O10" si="19">IFERROR(AVERAGEIF(L:L,L10,$J:$J)," ")</f>
        <v>0.9623287671</v>
      </c>
      <c r="O10" s="12">
        <f t="shared" si="19"/>
        <v>0.9623287671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3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45035.40419</v>
      </c>
      <c r="B11" s="9" t="str">
        <f>INDIRECT(ADDRESS(2+QUOTIENT(ROW()-2,COUNTA('Form Responses 1'!$1:$1)-4),2,,TRUE,"Form Responses 1"))</f>
        <v>arnosuta896@gmail.com</v>
      </c>
      <c r="C11" s="9" t="str">
        <f>INDIRECT(ADDRESS(2+QUOTIENT(ROW()-2,COUNTA('Form Responses 1'!$1:$1)-4),3,,TRUE,"Form Responses 1"))</f>
        <v>Sutarno</v>
      </c>
      <c r="D11" s="10">
        <f>INDIRECT(ADDRESS(2+QUOTIENT(ROW()-2,COUNTA('Form Responses 1'!$1:$1)-4),4,,TRUE,"Form Responses 1"))</f>
        <v>44941</v>
      </c>
      <c r="E11" s="11">
        <f t="shared" si="2"/>
        <v>7</v>
      </c>
      <c r="F11" s="9" t="str">
        <f>IF(ISBLANK(A11)," ",INDIRECT(ADDRESS(1,5+MOD(ROW()-2,COUNTA('Form Responses 1'!$1:$1)-4),,TRUE,"Form Responses 1")))</f>
        <v>Gedung Rusun 1 LT. 2 [Pantry umum]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Rusun 1 LT. 2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3</v>
      </c>
      <c r="L11" s="9" t="str">
        <f t="shared" si="6"/>
        <v>2023 - WEEK 03</v>
      </c>
      <c r="M11" s="9" t="str">
        <f t="shared" si="7"/>
        <v>2023 - MONTH 01</v>
      </c>
      <c r="N11" s="12">
        <f t="shared" ref="N11:O11" si="20">IFERROR(AVERAGEIF(L:L,L11,$J:$J)," ")</f>
        <v>0.9623287671</v>
      </c>
      <c r="O11" s="12">
        <f t="shared" si="20"/>
        <v>0.9623287671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3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45035.40419</v>
      </c>
      <c r="B12" s="9" t="str">
        <f>INDIRECT(ADDRESS(2+QUOTIENT(ROW()-2,COUNTA('Form Responses 1'!$1:$1)-4),2,,TRUE,"Form Responses 1"))</f>
        <v>arnosuta896@gmail.com</v>
      </c>
      <c r="C12" s="9" t="str">
        <f>INDIRECT(ADDRESS(2+QUOTIENT(ROW()-2,COUNTA('Form Responses 1'!$1:$1)-4),3,,TRUE,"Form Responses 1"))</f>
        <v>Sutarno</v>
      </c>
      <c r="D12" s="10">
        <f>INDIRECT(ADDRESS(2+QUOTIENT(ROW()-2,COUNTA('Form Responses 1'!$1:$1)-4),4,,TRUE,"Form Responses 1"))</f>
        <v>44941</v>
      </c>
      <c r="E12" s="11">
        <f t="shared" si="2"/>
        <v>7</v>
      </c>
      <c r="F12" s="9" t="str">
        <f>IF(ISBLANK(A12)," ",INDIRECT(ADDRESS(1,5+MOD(ROW()-2,COUNTA('Form Responses 1'!$1:$1)-4),,TRUE,"Form Responses 1")))</f>
        <v>Gedung Rusun 1 LT. 2 [R Panel]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Rusun 1 LT. 2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3</v>
      </c>
      <c r="L12" s="9" t="str">
        <f t="shared" si="6"/>
        <v>2023 - WEEK 03</v>
      </c>
      <c r="M12" s="9" t="str">
        <f t="shared" si="7"/>
        <v>2023 - MONTH 01</v>
      </c>
      <c r="N12" s="12">
        <f t="shared" ref="N12:O12" si="21">IFERROR(AVERAGEIF(L:L,L12,$J:$J)," ")</f>
        <v>0.9623287671</v>
      </c>
      <c r="O12" s="12">
        <f t="shared" si="21"/>
        <v>0.9623287671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3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45035.40419</v>
      </c>
      <c r="B13" s="9" t="str">
        <f>INDIRECT(ADDRESS(2+QUOTIENT(ROW()-2,COUNTA('Form Responses 1'!$1:$1)-4),2,,TRUE,"Form Responses 1"))</f>
        <v>arnosuta896@gmail.com</v>
      </c>
      <c r="C13" s="9" t="str">
        <f>INDIRECT(ADDRESS(2+QUOTIENT(ROW()-2,COUNTA('Form Responses 1'!$1:$1)-4),3,,TRUE,"Form Responses 1"))</f>
        <v>Sutarno</v>
      </c>
      <c r="D13" s="10">
        <f>INDIRECT(ADDRESS(2+QUOTIENT(ROW()-2,COUNTA('Form Responses 1'!$1:$1)-4),4,,TRUE,"Form Responses 1"))</f>
        <v>44941</v>
      </c>
      <c r="E13" s="11">
        <f t="shared" si="2"/>
        <v>7</v>
      </c>
      <c r="F13" s="9" t="str">
        <f>IF(ISBLANK(A13)," ",INDIRECT(ADDRESS(1,5+MOD(ROW()-2,COUNTA('Form Responses 1'!$1:$1)-4),,TRUE,"Form Responses 1")))</f>
        <v>Gedung Rusun 1 LT. 1 [Koridor 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Gedung Rusun 1 LT. 1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3</v>
      </c>
      <c r="L13" s="9" t="str">
        <f t="shared" si="6"/>
        <v>2023 - WEEK 03</v>
      </c>
      <c r="M13" s="9" t="str">
        <f t="shared" si="7"/>
        <v>2023 - MONTH 01</v>
      </c>
      <c r="N13" s="12">
        <f t="shared" ref="N13:O13" si="22">IFERROR(AVERAGEIF(L:L,L13,$J:$J)," ")</f>
        <v>0.9623287671</v>
      </c>
      <c r="O13" s="12">
        <f t="shared" si="22"/>
        <v>0.9623287671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3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45035.40419</v>
      </c>
      <c r="B14" s="9" t="str">
        <f>INDIRECT(ADDRESS(2+QUOTIENT(ROW()-2,COUNTA('Form Responses 1'!$1:$1)-4),2,,TRUE,"Form Responses 1"))</f>
        <v>arnosuta896@gmail.com</v>
      </c>
      <c r="C14" s="9" t="str">
        <f>INDIRECT(ADDRESS(2+QUOTIENT(ROW()-2,COUNTA('Form Responses 1'!$1:$1)-4),3,,TRUE,"Form Responses 1"))</f>
        <v>Sutarno</v>
      </c>
      <c r="D14" s="10">
        <f>INDIRECT(ADDRESS(2+QUOTIENT(ROW()-2,COUNTA('Form Responses 1'!$1:$1)-4),4,,TRUE,"Form Responses 1"))</f>
        <v>44941</v>
      </c>
      <c r="E14" s="11">
        <f t="shared" si="2"/>
        <v>7</v>
      </c>
      <c r="F14" s="9" t="str">
        <f>IF(ISBLANK(A14)," ",INDIRECT(ADDRESS(1,5+MOD(ROW()-2,COUNTA('Form Responses 1'!$1:$1)-4),,TRUE,"Form Responses 1")))</f>
        <v>Gedung Rusun 1 LT. 1 [Pantry umum]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Rusun 1 LT. 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3</v>
      </c>
      <c r="L14" s="9" t="str">
        <f t="shared" si="6"/>
        <v>2023 - WEEK 03</v>
      </c>
      <c r="M14" s="9" t="str">
        <f t="shared" si="7"/>
        <v>2023 - MONTH 01</v>
      </c>
      <c r="N14" s="12">
        <f t="shared" ref="N14:O14" si="23">IFERROR(AVERAGEIF(L:L,L14,$J:$J)," ")</f>
        <v>0.9623287671</v>
      </c>
      <c r="O14" s="12">
        <f t="shared" si="23"/>
        <v>0.9623287671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3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45035.40419</v>
      </c>
      <c r="B15" s="9" t="str">
        <f>INDIRECT(ADDRESS(2+QUOTIENT(ROW()-2,COUNTA('Form Responses 1'!$1:$1)-4),2,,TRUE,"Form Responses 1"))</f>
        <v>arnosuta896@gmail.com</v>
      </c>
      <c r="C15" s="9" t="str">
        <f>INDIRECT(ADDRESS(2+QUOTIENT(ROW()-2,COUNTA('Form Responses 1'!$1:$1)-4),3,,TRUE,"Form Responses 1"))</f>
        <v>Sutarno</v>
      </c>
      <c r="D15" s="10">
        <f>INDIRECT(ADDRESS(2+QUOTIENT(ROW()-2,COUNTA('Form Responses 1'!$1:$1)-4),4,,TRUE,"Form Responses 1"))</f>
        <v>44941</v>
      </c>
      <c r="E15" s="11">
        <f t="shared" si="2"/>
        <v>7</v>
      </c>
      <c r="F15" s="9" t="str">
        <f>IF(ISBLANK(A15)," ",INDIRECT(ADDRESS(1,5+MOD(ROW()-2,COUNTA('Form Responses 1'!$1:$1)-4),,TRUE,"Form Responses 1")))</f>
        <v>Gedung Rusun 1 LT. 1 [R Panel]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Rusun 1 LT. 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3</v>
      </c>
      <c r="L15" s="9" t="str">
        <f t="shared" si="6"/>
        <v>2023 - WEEK 03</v>
      </c>
      <c r="M15" s="9" t="str">
        <f t="shared" si="7"/>
        <v>2023 - MONTH 01</v>
      </c>
      <c r="N15" s="12">
        <f t="shared" ref="N15:O15" si="24">IFERROR(AVERAGEIF(L:L,L15,$J:$J)," ")</f>
        <v>0.9623287671</v>
      </c>
      <c r="O15" s="12">
        <f t="shared" si="24"/>
        <v>0.9623287671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3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45035.40419</v>
      </c>
      <c r="B16" s="9" t="str">
        <f>INDIRECT(ADDRESS(2+QUOTIENT(ROW()-2,COUNTA('Form Responses 1'!$1:$1)-4),2,,TRUE,"Form Responses 1"))</f>
        <v>arnosuta896@gmail.com</v>
      </c>
      <c r="C16" s="9" t="str">
        <f>INDIRECT(ADDRESS(2+QUOTIENT(ROW()-2,COUNTA('Form Responses 1'!$1:$1)-4),3,,TRUE,"Form Responses 1"))</f>
        <v>Sutarno</v>
      </c>
      <c r="D16" s="10">
        <f>INDIRECT(ADDRESS(2+QUOTIENT(ROW()-2,COUNTA('Form Responses 1'!$1:$1)-4),4,,TRUE,"Form Responses 1"))</f>
        <v>44941</v>
      </c>
      <c r="E16" s="11">
        <f t="shared" si="2"/>
        <v>7</v>
      </c>
      <c r="F16" s="9" t="str">
        <f>IF(ISBLANK(A16)," ",INDIRECT(ADDRESS(1,5+MOD(ROW()-2,COUNTA('Form Responses 1'!$1:$1)-4),,TRUE,"Form Responses 1")))</f>
        <v>Gedung Rusun 1 LT. 1 [Lobby Utama]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Gedung Rusun 1 LT. 1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3</v>
      </c>
      <c r="L16" s="9" t="str">
        <f t="shared" si="6"/>
        <v>2023 - WEEK 03</v>
      </c>
      <c r="M16" s="9" t="str">
        <f t="shared" si="7"/>
        <v>2023 - MONTH 01</v>
      </c>
      <c r="N16" s="12">
        <f t="shared" ref="N16:O16" si="25">IFERROR(AVERAGEIF(L:L,L16,$J:$J)," ")</f>
        <v>0.9623287671</v>
      </c>
      <c r="O16" s="12">
        <f t="shared" si="25"/>
        <v>0.9623287671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3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45035.40419</v>
      </c>
      <c r="B17" s="9" t="str">
        <f>INDIRECT(ADDRESS(2+QUOTIENT(ROW()-2,COUNTA('Form Responses 1'!$1:$1)-4),2,,TRUE,"Form Responses 1"))</f>
        <v>arnosuta896@gmail.com</v>
      </c>
      <c r="C17" s="9" t="str">
        <f>INDIRECT(ADDRESS(2+QUOTIENT(ROW()-2,COUNTA('Form Responses 1'!$1:$1)-4),3,,TRUE,"Form Responses 1"))</f>
        <v>Sutarno</v>
      </c>
      <c r="D17" s="10">
        <f>INDIRECT(ADDRESS(2+QUOTIENT(ROW()-2,COUNTA('Form Responses 1'!$1:$1)-4),4,,TRUE,"Form Responses 1"))</f>
        <v>44941</v>
      </c>
      <c r="E17" s="11">
        <f t="shared" si="2"/>
        <v>7</v>
      </c>
      <c r="F17" s="9" t="str">
        <f>IF(ISBLANK(A17)," ",INDIRECT(ADDRESS(1,5+MOD(ROW()-2,COUNTA('Form Responses 1'!$1:$1)-4),,TRUE,"Form Responses 1")))</f>
        <v>Halaman Rusun 1 [Gutter]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Halaman Rusun 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3</v>
      </c>
      <c r="L17" s="9" t="str">
        <f t="shared" si="6"/>
        <v>2023 - WEEK 03</v>
      </c>
      <c r="M17" s="9" t="str">
        <f t="shared" si="7"/>
        <v>2023 - MONTH 01</v>
      </c>
      <c r="N17" s="12">
        <f t="shared" ref="N17:O17" si="26">IFERROR(AVERAGEIF(L:L,L17,$J:$J)," ")</f>
        <v>0.9623287671</v>
      </c>
      <c r="O17" s="12">
        <f t="shared" si="26"/>
        <v>0.9623287671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3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45035.40419</v>
      </c>
      <c r="B18" s="9" t="str">
        <f>INDIRECT(ADDRESS(2+QUOTIENT(ROW()-2,COUNTA('Form Responses 1'!$1:$1)-4),2,,TRUE,"Form Responses 1"))</f>
        <v>arnosuta896@gmail.com</v>
      </c>
      <c r="C18" s="9" t="str">
        <f>INDIRECT(ADDRESS(2+QUOTIENT(ROW()-2,COUNTA('Form Responses 1'!$1:$1)-4),3,,TRUE,"Form Responses 1"))</f>
        <v>Sutarno</v>
      </c>
      <c r="D18" s="10">
        <f>INDIRECT(ADDRESS(2+QUOTIENT(ROW()-2,COUNTA('Form Responses 1'!$1:$1)-4),4,,TRUE,"Form Responses 1"))</f>
        <v>44941</v>
      </c>
      <c r="E18" s="11">
        <f t="shared" si="2"/>
        <v>7</v>
      </c>
      <c r="F18" s="9" t="str">
        <f>IF(ISBLANK(A18)," ",INDIRECT(ADDRESS(1,5+MOD(ROW()-2,COUNTA('Form Responses 1'!$1:$1)-4),,TRUE,"Form Responses 1")))</f>
        <v>Halaman Rusun 1 [Taman 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Halaman Rusun 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3</v>
      </c>
      <c r="L18" s="9" t="str">
        <f t="shared" si="6"/>
        <v>2023 - WEEK 03</v>
      </c>
      <c r="M18" s="9" t="str">
        <f t="shared" si="7"/>
        <v>2023 - MONTH 01</v>
      </c>
      <c r="N18" s="12">
        <f t="shared" ref="N18:O18" si="27">IFERROR(AVERAGEIF(L:L,L18,$J:$J)," ")</f>
        <v>0.9623287671</v>
      </c>
      <c r="O18" s="12">
        <f t="shared" si="27"/>
        <v>0.9623287671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3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45035.40419</v>
      </c>
      <c r="B19" s="9" t="str">
        <f>INDIRECT(ADDRESS(2+QUOTIENT(ROW()-2,COUNTA('Form Responses 1'!$1:$1)-4),2,,TRUE,"Form Responses 1"))</f>
        <v>arnosuta896@gmail.com</v>
      </c>
      <c r="C19" s="9" t="str">
        <f>INDIRECT(ADDRESS(2+QUOTIENT(ROW()-2,COUNTA('Form Responses 1'!$1:$1)-4),3,,TRUE,"Form Responses 1"))</f>
        <v>Sutarno</v>
      </c>
      <c r="D19" s="10">
        <f>INDIRECT(ADDRESS(2+QUOTIENT(ROW()-2,COUNTA('Form Responses 1'!$1:$1)-4),4,,TRUE,"Form Responses 1"))</f>
        <v>44941</v>
      </c>
      <c r="E19" s="11">
        <f t="shared" si="2"/>
        <v>7</v>
      </c>
      <c r="F19" s="9" t="str">
        <f>IF(ISBLANK(A19)," ",INDIRECT(ADDRESS(1,5+MOD(ROW()-2,COUNTA('Form Responses 1'!$1:$1)-4),,TRUE,"Form Responses 1")))</f>
        <v>Halaman Rusun 1 [Parkir Motor 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Halaman Rusun 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3</v>
      </c>
      <c r="L19" s="9" t="str">
        <f t="shared" si="6"/>
        <v>2023 - WEEK 03</v>
      </c>
      <c r="M19" s="9" t="str">
        <f t="shared" si="7"/>
        <v>2023 - MONTH 01</v>
      </c>
      <c r="N19" s="12">
        <f t="shared" ref="N19:O19" si="28">IFERROR(AVERAGEIF(L:L,L19,$J:$J)," ")</f>
        <v>0.9623287671</v>
      </c>
      <c r="O19" s="12">
        <f t="shared" si="28"/>
        <v>0.9623287671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3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45035.40419</v>
      </c>
      <c r="B20" s="9" t="str">
        <f>INDIRECT(ADDRESS(2+QUOTIENT(ROW()-2,COUNTA('Form Responses 1'!$1:$1)-4),2,,TRUE,"Form Responses 1"))</f>
        <v>arnosuta896@gmail.com</v>
      </c>
      <c r="C20" s="9" t="str">
        <f>INDIRECT(ADDRESS(2+QUOTIENT(ROW()-2,COUNTA('Form Responses 1'!$1:$1)-4),3,,TRUE,"Form Responses 1"))</f>
        <v>Sutarno</v>
      </c>
      <c r="D20" s="10">
        <f>INDIRECT(ADDRESS(2+QUOTIENT(ROW()-2,COUNTA('Form Responses 1'!$1:$1)-4),4,,TRUE,"Form Responses 1"))</f>
        <v>44941</v>
      </c>
      <c r="E20" s="11">
        <f t="shared" si="2"/>
        <v>7</v>
      </c>
      <c r="F20" s="9" t="str">
        <f>IF(ISBLANK(A20)," ",INDIRECT(ADDRESS(1,5+MOD(ROW()-2,COUNTA('Form Responses 1'!$1:$1)-4),,TRUE,"Form Responses 1")))</f>
        <v>Halaman Rusun 1 [Parkir Mobil]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Halaman Rusun 1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3</v>
      </c>
      <c r="L20" s="9" t="str">
        <f t="shared" si="6"/>
        <v>2023 - WEEK 03</v>
      </c>
      <c r="M20" s="9" t="str">
        <f t="shared" si="7"/>
        <v>2023 - MONTH 01</v>
      </c>
      <c r="N20" s="12">
        <f t="shared" ref="N20:O20" si="29">IFERROR(AVERAGEIF(L:L,L20,$J:$J)," ")</f>
        <v>0.9623287671</v>
      </c>
      <c r="O20" s="12">
        <f t="shared" si="29"/>
        <v>0.9623287671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3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45035.40419</v>
      </c>
      <c r="B21" s="9" t="str">
        <f>INDIRECT(ADDRESS(2+QUOTIENT(ROW()-2,COUNTA('Form Responses 1'!$1:$1)-4),2,,TRUE,"Form Responses 1"))</f>
        <v>arnosuta896@gmail.com</v>
      </c>
      <c r="C21" s="9" t="str">
        <f>INDIRECT(ADDRESS(2+QUOTIENT(ROW()-2,COUNTA('Form Responses 1'!$1:$1)-4),3,,TRUE,"Form Responses 1"))</f>
        <v>Sutarno</v>
      </c>
      <c r="D21" s="10">
        <f>INDIRECT(ADDRESS(2+QUOTIENT(ROW()-2,COUNTA('Form Responses 1'!$1:$1)-4),4,,TRUE,"Form Responses 1"))</f>
        <v>44941</v>
      </c>
      <c r="E21" s="11">
        <f t="shared" si="2"/>
        <v>7</v>
      </c>
      <c r="F21" s="9" t="str">
        <f>IF(ISBLANK(A21)," ",INDIRECT(ADDRESS(1,5+MOD(ROW()-2,COUNTA('Form Responses 1'!$1:$1)-4),,TRUE,"Form Responses 1")))</f>
        <v>Halaman Rusun 1 [Halaman depan samping dan belakang]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Halaman Rusun 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3</v>
      </c>
      <c r="L21" s="9" t="str">
        <f t="shared" si="6"/>
        <v>2023 - WEEK 03</v>
      </c>
      <c r="M21" s="9" t="str">
        <f t="shared" si="7"/>
        <v>2023 - MONTH 01</v>
      </c>
      <c r="N21" s="12">
        <f t="shared" ref="N21:O21" si="30">IFERROR(AVERAGEIF(L:L,L21,$J:$J)," ")</f>
        <v>0.9623287671</v>
      </c>
      <c r="O21" s="12">
        <f t="shared" si="30"/>
        <v>0.9623287671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3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45035.40419</v>
      </c>
      <c r="B22" s="9" t="str">
        <f>INDIRECT(ADDRESS(2+QUOTIENT(ROW()-2,COUNTA('Form Responses 1'!$1:$1)-4),2,,TRUE,"Form Responses 1"))</f>
        <v>arnosuta896@gmail.com</v>
      </c>
      <c r="C22" s="9" t="str">
        <f>INDIRECT(ADDRESS(2+QUOTIENT(ROW()-2,COUNTA('Form Responses 1'!$1:$1)-4),3,,TRUE,"Form Responses 1"))</f>
        <v>Sutarno</v>
      </c>
      <c r="D22" s="10">
        <f>INDIRECT(ADDRESS(2+QUOTIENT(ROW()-2,COUNTA('Form Responses 1'!$1:$1)-4),4,,TRUE,"Form Responses 1"))</f>
        <v>44941</v>
      </c>
      <c r="E22" s="11">
        <f t="shared" si="2"/>
        <v>7</v>
      </c>
      <c r="F22" s="9" t="str">
        <f>IF(ISBLANK(A22)," ",INDIRECT(ADDRESS(1,5+MOD(ROW()-2,COUNTA('Form Responses 1'!$1:$1)-4),,TRUE,"Form Responses 1")))</f>
        <v>Halaman Rusun 1 [TPS 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Halaman Rusun 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3</v>
      </c>
      <c r="L22" s="9" t="str">
        <f t="shared" si="6"/>
        <v>2023 - WEEK 03</v>
      </c>
      <c r="M22" s="9" t="str">
        <f t="shared" si="7"/>
        <v>2023 - MONTH 01</v>
      </c>
      <c r="N22" s="12">
        <f t="shared" ref="N22:O22" si="31">IFERROR(AVERAGEIF(L:L,L22,$J:$J)," ")</f>
        <v>0.9623287671</v>
      </c>
      <c r="O22" s="12">
        <f t="shared" si="31"/>
        <v>0.9623287671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3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45035.40419</v>
      </c>
      <c r="B23" s="9" t="str">
        <f>INDIRECT(ADDRESS(2+QUOTIENT(ROW()-2,COUNTA('Form Responses 1'!$1:$1)-4),2,,TRUE,"Form Responses 1"))</f>
        <v>arnosuta896@gmail.com</v>
      </c>
      <c r="C23" s="9" t="str">
        <f>INDIRECT(ADDRESS(2+QUOTIENT(ROW()-2,COUNTA('Form Responses 1'!$1:$1)-4),3,,TRUE,"Form Responses 1"))</f>
        <v>Sutarno</v>
      </c>
      <c r="D23" s="10">
        <f>INDIRECT(ADDRESS(2+QUOTIENT(ROW()-2,COUNTA('Form Responses 1'!$1:$1)-4),4,,TRUE,"Form Responses 1"))</f>
        <v>44941</v>
      </c>
      <c r="E23" s="11">
        <f t="shared" si="2"/>
        <v>7</v>
      </c>
      <c r="F23" s="9" t="str">
        <f>IF(ISBLANK(A23)," ",INDIRECT(ADDRESS(1,5+MOD(ROW()-2,COUNTA('Form Responses 1'!$1:$1)-4),,TRUE,"Form Responses 1")))</f>
        <v>Gedung Rusun 2 Lt. 4 [Tangga Exit Barat &amp; Timur]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Rusun 2 Lt. 4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3</v>
      </c>
      <c r="L23" s="9" t="str">
        <f t="shared" si="6"/>
        <v>2023 - WEEK 03</v>
      </c>
      <c r="M23" s="9" t="str">
        <f t="shared" si="7"/>
        <v>2023 - MONTH 01</v>
      </c>
      <c r="N23" s="12">
        <f t="shared" ref="N23:O23" si="32">IFERROR(AVERAGEIF(L:L,L23,$J:$J)," ")</f>
        <v>0.9623287671</v>
      </c>
      <c r="O23" s="12">
        <f t="shared" si="32"/>
        <v>0.9623287671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3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45035.40419</v>
      </c>
      <c r="B24" s="9" t="str">
        <f>INDIRECT(ADDRESS(2+QUOTIENT(ROW()-2,COUNTA('Form Responses 1'!$1:$1)-4),2,,TRUE,"Form Responses 1"))</f>
        <v>arnosuta896@gmail.com</v>
      </c>
      <c r="C24" s="9" t="str">
        <f>INDIRECT(ADDRESS(2+QUOTIENT(ROW()-2,COUNTA('Form Responses 1'!$1:$1)-4),3,,TRUE,"Form Responses 1"))</f>
        <v>Sutarno</v>
      </c>
      <c r="D24" s="10">
        <f>INDIRECT(ADDRESS(2+QUOTIENT(ROW()-2,COUNTA('Form Responses 1'!$1:$1)-4),4,,TRUE,"Form Responses 1"))</f>
        <v>44941</v>
      </c>
      <c r="E24" s="11">
        <f t="shared" si="2"/>
        <v>7</v>
      </c>
      <c r="F24" s="9" t="str">
        <f>IF(ISBLANK(A24)," ",INDIRECT(ADDRESS(1,5+MOD(ROW()-2,COUNTA('Form Responses 1'!$1:$1)-4),,TRUE,"Form Responses 1")))</f>
        <v>Gedung Rusun 2 Lt. 4 [Koridor 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Gedung Rusun 2 Lt. 4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3</v>
      </c>
      <c r="L24" s="9" t="str">
        <f t="shared" si="6"/>
        <v>2023 - WEEK 03</v>
      </c>
      <c r="M24" s="9" t="str">
        <f t="shared" si="7"/>
        <v>2023 - MONTH 01</v>
      </c>
      <c r="N24" s="12">
        <f t="shared" ref="N24:O24" si="33">IFERROR(AVERAGEIF(L:L,L24,$J:$J)," ")</f>
        <v>0.9623287671</v>
      </c>
      <c r="O24" s="12">
        <f t="shared" si="33"/>
        <v>0.9623287671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3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45035.40419</v>
      </c>
      <c r="B25" s="9" t="str">
        <f>INDIRECT(ADDRESS(2+QUOTIENT(ROW()-2,COUNTA('Form Responses 1'!$1:$1)-4),2,,TRUE,"Form Responses 1"))</f>
        <v>arnosuta896@gmail.com</v>
      </c>
      <c r="C25" s="9" t="str">
        <f>INDIRECT(ADDRESS(2+QUOTIENT(ROW()-2,COUNTA('Form Responses 1'!$1:$1)-4),3,,TRUE,"Form Responses 1"))</f>
        <v>Sutarno</v>
      </c>
      <c r="D25" s="10">
        <f>INDIRECT(ADDRESS(2+QUOTIENT(ROW()-2,COUNTA('Form Responses 1'!$1:$1)-4),4,,TRUE,"Form Responses 1"))</f>
        <v>44941</v>
      </c>
      <c r="E25" s="11">
        <f t="shared" si="2"/>
        <v>7</v>
      </c>
      <c r="F25" s="9" t="str">
        <f>IF(ISBLANK(A25)," ",INDIRECT(ADDRESS(1,5+MOD(ROW()-2,COUNTA('Form Responses 1'!$1:$1)-4),,TRUE,"Form Responses 1")))</f>
        <v>Gedung Rusun 2 Lt. 4 [Pantry umum]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Rusun 2 Lt. 4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3</v>
      </c>
      <c r="L25" s="9" t="str">
        <f t="shared" si="6"/>
        <v>2023 - WEEK 03</v>
      </c>
      <c r="M25" s="9" t="str">
        <f t="shared" si="7"/>
        <v>2023 - MONTH 01</v>
      </c>
      <c r="N25" s="12">
        <f t="shared" ref="N25:O25" si="34">IFERROR(AVERAGEIF(L:L,L25,$J:$J)," ")</f>
        <v>0.9623287671</v>
      </c>
      <c r="O25" s="12">
        <f t="shared" si="34"/>
        <v>0.9623287671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3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45035.40419</v>
      </c>
      <c r="B26" s="9" t="str">
        <f>INDIRECT(ADDRESS(2+QUOTIENT(ROW()-2,COUNTA('Form Responses 1'!$1:$1)-4),2,,TRUE,"Form Responses 1"))</f>
        <v>arnosuta896@gmail.com</v>
      </c>
      <c r="C26" s="9" t="str">
        <f>INDIRECT(ADDRESS(2+QUOTIENT(ROW()-2,COUNTA('Form Responses 1'!$1:$1)-4),3,,TRUE,"Form Responses 1"))</f>
        <v>Sutarno</v>
      </c>
      <c r="D26" s="10">
        <f>INDIRECT(ADDRESS(2+QUOTIENT(ROW()-2,COUNTA('Form Responses 1'!$1:$1)-4),4,,TRUE,"Form Responses 1"))</f>
        <v>44941</v>
      </c>
      <c r="E26" s="11">
        <f t="shared" si="2"/>
        <v>7</v>
      </c>
      <c r="F26" s="9" t="str">
        <f>IF(ISBLANK(A26)," ",INDIRECT(ADDRESS(1,5+MOD(ROW()-2,COUNTA('Form Responses 1'!$1:$1)-4),,TRUE,"Form Responses 1")))</f>
        <v>Gedung Rusun 2 Lt. 4 [R Panel]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 Rusun 2 Lt. 4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3</v>
      </c>
      <c r="L26" s="9" t="str">
        <f t="shared" si="6"/>
        <v>2023 - WEEK 03</v>
      </c>
      <c r="M26" s="9" t="str">
        <f t="shared" si="7"/>
        <v>2023 - MONTH 01</v>
      </c>
      <c r="N26" s="12">
        <f t="shared" ref="N26:O26" si="35">IFERROR(AVERAGEIF(L:L,L26,$J:$J)," ")</f>
        <v>0.9623287671</v>
      </c>
      <c r="O26" s="12">
        <f t="shared" si="35"/>
        <v>0.9623287671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3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45035.40419</v>
      </c>
      <c r="B27" s="9" t="str">
        <f>INDIRECT(ADDRESS(2+QUOTIENT(ROW()-2,COUNTA('Form Responses 1'!$1:$1)-4),2,,TRUE,"Form Responses 1"))</f>
        <v>arnosuta896@gmail.com</v>
      </c>
      <c r="C27" s="9" t="str">
        <f>INDIRECT(ADDRESS(2+QUOTIENT(ROW()-2,COUNTA('Form Responses 1'!$1:$1)-4),3,,TRUE,"Form Responses 1"))</f>
        <v>Sutarno</v>
      </c>
      <c r="D27" s="10">
        <f>INDIRECT(ADDRESS(2+QUOTIENT(ROW()-2,COUNTA('Form Responses 1'!$1:$1)-4),4,,TRUE,"Form Responses 1"))</f>
        <v>44941</v>
      </c>
      <c r="E27" s="11">
        <f t="shared" si="2"/>
        <v>7</v>
      </c>
      <c r="F27" s="9" t="str">
        <f>IF(ISBLANK(A27)," ",INDIRECT(ADDRESS(1,5+MOD(ROW()-2,COUNTA('Form Responses 1'!$1:$1)-4),,TRUE,"Form Responses 1")))</f>
        <v>Gedung Rusun 2 Lt. 3 [Tangga Exit Barat]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Rusun 2 Lt. 3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3</v>
      </c>
      <c r="L27" s="9" t="str">
        <f t="shared" si="6"/>
        <v>2023 - WEEK 03</v>
      </c>
      <c r="M27" s="9" t="str">
        <f t="shared" si="7"/>
        <v>2023 - MONTH 01</v>
      </c>
      <c r="N27" s="12">
        <f t="shared" ref="N27:O27" si="36">IFERROR(AVERAGEIF(L:L,L27,$J:$J)," ")</f>
        <v>0.9623287671</v>
      </c>
      <c r="O27" s="12">
        <f t="shared" si="36"/>
        <v>0.9623287671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3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45035.40419</v>
      </c>
      <c r="B28" s="9" t="str">
        <f>INDIRECT(ADDRESS(2+QUOTIENT(ROW()-2,COUNTA('Form Responses 1'!$1:$1)-4),2,,TRUE,"Form Responses 1"))</f>
        <v>arnosuta896@gmail.com</v>
      </c>
      <c r="C28" s="9" t="str">
        <f>INDIRECT(ADDRESS(2+QUOTIENT(ROW()-2,COUNTA('Form Responses 1'!$1:$1)-4),3,,TRUE,"Form Responses 1"))</f>
        <v>Sutarno</v>
      </c>
      <c r="D28" s="10">
        <f>INDIRECT(ADDRESS(2+QUOTIENT(ROW()-2,COUNTA('Form Responses 1'!$1:$1)-4),4,,TRUE,"Form Responses 1"))</f>
        <v>44941</v>
      </c>
      <c r="E28" s="11">
        <f t="shared" si="2"/>
        <v>7</v>
      </c>
      <c r="F28" s="9" t="str">
        <f>IF(ISBLANK(A28)," ",INDIRECT(ADDRESS(1,5+MOD(ROW()-2,COUNTA('Form Responses 1'!$1:$1)-4),,TRUE,"Form Responses 1")))</f>
        <v>Gedung Rusun 2 Lt. 3 [ &amp; Timur]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Rusun 2 Lt. 3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3</v>
      </c>
      <c r="L28" s="9" t="str">
        <f t="shared" si="6"/>
        <v>2023 - WEEK 03</v>
      </c>
      <c r="M28" s="9" t="str">
        <f t="shared" si="7"/>
        <v>2023 - MONTH 01</v>
      </c>
      <c r="N28" s="12">
        <f t="shared" ref="N28:O28" si="37">IFERROR(AVERAGEIF(L:L,L28,$J:$J)," ")</f>
        <v>0.9623287671</v>
      </c>
      <c r="O28" s="12">
        <f t="shared" si="37"/>
        <v>0.9623287671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3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45035.40419</v>
      </c>
      <c r="B29" s="9" t="str">
        <f>INDIRECT(ADDRESS(2+QUOTIENT(ROW()-2,COUNTA('Form Responses 1'!$1:$1)-4),2,,TRUE,"Form Responses 1"))</f>
        <v>arnosuta896@gmail.com</v>
      </c>
      <c r="C29" s="9" t="str">
        <f>INDIRECT(ADDRESS(2+QUOTIENT(ROW()-2,COUNTA('Form Responses 1'!$1:$1)-4),3,,TRUE,"Form Responses 1"))</f>
        <v>Sutarno</v>
      </c>
      <c r="D29" s="10">
        <f>INDIRECT(ADDRESS(2+QUOTIENT(ROW()-2,COUNTA('Form Responses 1'!$1:$1)-4),4,,TRUE,"Form Responses 1"))</f>
        <v>44941</v>
      </c>
      <c r="E29" s="11">
        <f t="shared" si="2"/>
        <v>7</v>
      </c>
      <c r="F29" s="9" t="str">
        <f>IF(ISBLANK(A29)," ",INDIRECT(ADDRESS(1,5+MOD(ROW()-2,COUNTA('Form Responses 1'!$1:$1)-4),,TRUE,"Form Responses 1")))</f>
        <v>Gedung Rusun 2 Lt. 3 [Koridor 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Gedung Rusun 2 Lt. 3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3</v>
      </c>
      <c r="L29" s="9" t="str">
        <f t="shared" si="6"/>
        <v>2023 - WEEK 03</v>
      </c>
      <c r="M29" s="9" t="str">
        <f t="shared" si="7"/>
        <v>2023 - MONTH 01</v>
      </c>
      <c r="N29" s="12">
        <f t="shared" ref="N29:O29" si="38">IFERROR(AVERAGEIF(L:L,L29,$J:$J)," ")</f>
        <v>0.9623287671</v>
      </c>
      <c r="O29" s="12">
        <f t="shared" si="38"/>
        <v>0.9623287671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3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45035.40419</v>
      </c>
      <c r="B30" s="9" t="str">
        <f>INDIRECT(ADDRESS(2+QUOTIENT(ROW()-2,COUNTA('Form Responses 1'!$1:$1)-4),2,,TRUE,"Form Responses 1"))</f>
        <v>arnosuta896@gmail.com</v>
      </c>
      <c r="C30" s="9" t="str">
        <f>INDIRECT(ADDRESS(2+QUOTIENT(ROW()-2,COUNTA('Form Responses 1'!$1:$1)-4),3,,TRUE,"Form Responses 1"))</f>
        <v>Sutarno</v>
      </c>
      <c r="D30" s="10">
        <f>INDIRECT(ADDRESS(2+QUOTIENT(ROW()-2,COUNTA('Form Responses 1'!$1:$1)-4),4,,TRUE,"Form Responses 1"))</f>
        <v>44941</v>
      </c>
      <c r="E30" s="11">
        <f t="shared" si="2"/>
        <v>7</v>
      </c>
      <c r="F30" s="9" t="str">
        <f>IF(ISBLANK(A30)," ",INDIRECT(ADDRESS(1,5+MOD(ROW()-2,COUNTA('Form Responses 1'!$1:$1)-4),,TRUE,"Form Responses 1")))</f>
        <v>Gedung Rusun 2 Lt. 3 [Pantry umum]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 Rusun 2 Lt. 3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3</v>
      </c>
      <c r="L30" s="9" t="str">
        <f t="shared" si="6"/>
        <v>2023 - WEEK 03</v>
      </c>
      <c r="M30" s="9" t="str">
        <f t="shared" si="7"/>
        <v>2023 - MONTH 01</v>
      </c>
      <c r="N30" s="12">
        <f t="shared" ref="N30:O30" si="39">IFERROR(AVERAGEIF(L:L,L30,$J:$J)," ")</f>
        <v>0.9623287671</v>
      </c>
      <c r="O30" s="12">
        <f t="shared" si="39"/>
        <v>0.9623287671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3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45035.40419</v>
      </c>
      <c r="B31" s="9" t="str">
        <f>INDIRECT(ADDRESS(2+QUOTIENT(ROW()-2,COUNTA('Form Responses 1'!$1:$1)-4),2,,TRUE,"Form Responses 1"))</f>
        <v>arnosuta896@gmail.com</v>
      </c>
      <c r="C31" s="9" t="str">
        <f>INDIRECT(ADDRESS(2+QUOTIENT(ROW()-2,COUNTA('Form Responses 1'!$1:$1)-4),3,,TRUE,"Form Responses 1"))</f>
        <v>Sutarno</v>
      </c>
      <c r="D31" s="10">
        <f>INDIRECT(ADDRESS(2+QUOTIENT(ROW()-2,COUNTA('Form Responses 1'!$1:$1)-4),4,,TRUE,"Form Responses 1"))</f>
        <v>44941</v>
      </c>
      <c r="E31" s="11">
        <f t="shared" si="2"/>
        <v>7</v>
      </c>
      <c r="F31" s="9" t="str">
        <f>IF(ISBLANK(A31)," ",INDIRECT(ADDRESS(1,5+MOD(ROW()-2,COUNTA('Form Responses 1'!$1:$1)-4),,TRUE,"Form Responses 1")))</f>
        <v>Gedung Rusun 2 Lt. 3 [R Panel]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Rusun 2 Lt. 3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3</v>
      </c>
      <c r="L31" s="9" t="str">
        <f t="shared" si="6"/>
        <v>2023 - WEEK 03</v>
      </c>
      <c r="M31" s="9" t="str">
        <f t="shared" si="7"/>
        <v>2023 - MONTH 01</v>
      </c>
      <c r="N31" s="12">
        <f t="shared" ref="N31:O31" si="40">IFERROR(AVERAGEIF(L:L,L31,$J:$J)," ")</f>
        <v>0.9623287671</v>
      </c>
      <c r="O31" s="12">
        <f t="shared" si="40"/>
        <v>0.9623287671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3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45035.40419</v>
      </c>
      <c r="B32" s="9" t="str">
        <f>INDIRECT(ADDRESS(2+QUOTIENT(ROW()-2,COUNTA('Form Responses 1'!$1:$1)-4),2,,TRUE,"Form Responses 1"))</f>
        <v>arnosuta896@gmail.com</v>
      </c>
      <c r="C32" s="9" t="str">
        <f>INDIRECT(ADDRESS(2+QUOTIENT(ROW()-2,COUNTA('Form Responses 1'!$1:$1)-4),3,,TRUE,"Form Responses 1"))</f>
        <v>Sutarno</v>
      </c>
      <c r="D32" s="10">
        <f>INDIRECT(ADDRESS(2+QUOTIENT(ROW()-2,COUNTA('Form Responses 1'!$1:$1)-4),4,,TRUE,"Form Responses 1"))</f>
        <v>44941</v>
      </c>
      <c r="E32" s="11">
        <f t="shared" si="2"/>
        <v>7</v>
      </c>
      <c r="F32" s="9" t="str">
        <f>IF(ISBLANK(A32)," ",INDIRECT(ADDRESS(1,5+MOD(ROW()-2,COUNTA('Form Responses 1'!$1:$1)-4),,TRUE,"Form Responses 1")))</f>
        <v>Gedung Rusun 2 Lt. 2 [Tangga Exit Barat &amp; Timur]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 Rusun 2 Lt. 2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3</v>
      </c>
      <c r="L32" s="9" t="str">
        <f t="shared" si="6"/>
        <v>2023 - WEEK 03</v>
      </c>
      <c r="M32" s="9" t="str">
        <f t="shared" si="7"/>
        <v>2023 - MONTH 01</v>
      </c>
      <c r="N32" s="12">
        <f t="shared" ref="N32:O32" si="41">IFERROR(AVERAGEIF(L:L,L32,$J:$J)," ")</f>
        <v>0.9623287671</v>
      </c>
      <c r="O32" s="12">
        <f t="shared" si="41"/>
        <v>0.9623287671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3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45035.40419</v>
      </c>
      <c r="B33" s="9" t="str">
        <f>INDIRECT(ADDRESS(2+QUOTIENT(ROW()-2,COUNTA('Form Responses 1'!$1:$1)-4),2,,TRUE,"Form Responses 1"))</f>
        <v>arnosuta896@gmail.com</v>
      </c>
      <c r="C33" s="9" t="str">
        <f>INDIRECT(ADDRESS(2+QUOTIENT(ROW()-2,COUNTA('Form Responses 1'!$1:$1)-4),3,,TRUE,"Form Responses 1"))</f>
        <v>Sutarno</v>
      </c>
      <c r="D33" s="10">
        <f>INDIRECT(ADDRESS(2+QUOTIENT(ROW()-2,COUNTA('Form Responses 1'!$1:$1)-4),4,,TRUE,"Form Responses 1"))</f>
        <v>44941</v>
      </c>
      <c r="E33" s="11">
        <f t="shared" si="2"/>
        <v>7</v>
      </c>
      <c r="F33" s="9" t="str">
        <f>IF(ISBLANK(A33)," ",INDIRECT(ADDRESS(1,5+MOD(ROW()-2,COUNTA('Form Responses 1'!$1:$1)-4),,TRUE,"Form Responses 1")))</f>
        <v>Gedung Rusun 2 Lt. 2 [Koridor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 Rusun 2 Lt. 2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3</v>
      </c>
      <c r="L33" s="9" t="str">
        <f t="shared" si="6"/>
        <v>2023 - WEEK 03</v>
      </c>
      <c r="M33" s="9" t="str">
        <f t="shared" si="7"/>
        <v>2023 - MONTH 01</v>
      </c>
      <c r="N33" s="12">
        <f t="shared" ref="N33:O33" si="42">IFERROR(AVERAGEIF(L:L,L33,$J:$J)," ")</f>
        <v>0.9623287671</v>
      </c>
      <c r="O33" s="12">
        <f t="shared" si="42"/>
        <v>0.9623287671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3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45035.40419</v>
      </c>
      <c r="B34" s="9" t="str">
        <f>INDIRECT(ADDRESS(2+QUOTIENT(ROW()-2,COUNTA('Form Responses 1'!$1:$1)-4),2,,TRUE,"Form Responses 1"))</f>
        <v>arnosuta896@gmail.com</v>
      </c>
      <c r="C34" s="9" t="str">
        <f>INDIRECT(ADDRESS(2+QUOTIENT(ROW()-2,COUNTA('Form Responses 1'!$1:$1)-4),3,,TRUE,"Form Responses 1"))</f>
        <v>Sutarno</v>
      </c>
      <c r="D34" s="10">
        <f>INDIRECT(ADDRESS(2+QUOTIENT(ROW()-2,COUNTA('Form Responses 1'!$1:$1)-4),4,,TRUE,"Form Responses 1"))</f>
        <v>44941</v>
      </c>
      <c r="E34" s="11">
        <f t="shared" si="2"/>
        <v>7</v>
      </c>
      <c r="F34" s="9" t="str">
        <f>IF(ISBLANK(A34)," ",INDIRECT(ADDRESS(1,5+MOD(ROW()-2,COUNTA('Form Responses 1'!$1:$1)-4),,TRUE,"Form Responses 1")))</f>
        <v>Gedung Rusun 2 Lt. 2 [Pantry umum]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 Rusun 2 Lt. 2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3</v>
      </c>
      <c r="L34" s="9" t="str">
        <f t="shared" si="6"/>
        <v>2023 - WEEK 03</v>
      </c>
      <c r="M34" s="9" t="str">
        <f t="shared" si="7"/>
        <v>2023 - MONTH 01</v>
      </c>
      <c r="N34" s="12">
        <f t="shared" ref="N34:O34" si="43">IFERROR(AVERAGEIF(L:L,L34,$J:$J)," ")</f>
        <v>0.9623287671</v>
      </c>
      <c r="O34" s="12">
        <f t="shared" si="43"/>
        <v>0.9623287671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3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45035.40419</v>
      </c>
      <c r="B35" s="9" t="str">
        <f>INDIRECT(ADDRESS(2+QUOTIENT(ROW()-2,COUNTA('Form Responses 1'!$1:$1)-4),2,,TRUE,"Form Responses 1"))</f>
        <v>arnosuta896@gmail.com</v>
      </c>
      <c r="C35" s="9" t="str">
        <f>INDIRECT(ADDRESS(2+QUOTIENT(ROW()-2,COUNTA('Form Responses 1'!$1:$1)-4),3,,TRUE,"Form Responses 1"))</f>
        <v>Sutarno</v>
      </c>
      <c r="D35" s="10">
        <f>INDIRECT(ADDRESS(2+QUOTIENT(ROW()-2,COUNTA('Form Responses 1'!$1:$1)-4),4,,TRUE,"Form Responses 1"))</f>
        <v>44941</v>
      </c>
      <c r="E35" s="11">
        <f t="shared" si="2"/>
        <v>7</v>
      </c>
      <c r="F35" s="9" t="str">
        <f>IF(ISBLANK(A35)," ",INDIRECT(ADDRESS(1,5+MOD(ROW()-2,COUNTA('Form Responses 1'!$1:$1)-4),,TRUE,"Form Responses 1")))</f>
        <v>Gedung Rusun 2 Lt. 2 [R Panel]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 Rusun 2 Lt. 2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3</v>
      </c>
      <c r="L35" s="9" t="str">
        <f t="shared" si="6"/>
        <v>2023 - WEEK 03</v>
      </c>
      <c r="M35" s="9" t="str">
        <f t="shared" si="7"/>
        <v>2023 - MONTH 01</v>
      </c>
      <c r="N35" s="12">
        <f t="shared" ref="N35:O35" si="44">IFERROR(AVERAGEIF(L:L,L35,$J:$J)," ")</f>
        <v>0.9623287671</v>
      </c>
      <c r="O35" s="12">
        <f t="shared" si="44"/>
        <v>0.9623287671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3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45035.40419</v>
      </c>
      <c r="B36" s="9" t="str">
        <f>INDIRECT(ADDRESS(2+QUOTIENT(ROW()-2,COUNTA('Form Responses 1'!$1:$1)-4),2,,TRUE,"Form Responses 1"))</f>
        <v>arnosuta896@gmail.com</v>
      </c>
      <c r="C36" s="9" t="str">
        <f>INDIRECT(ADDRESS(2+QUOTIENT(ROW()-2,COUNTA('Form Responses 1'!$1:$1)-4),3,,TRUE,"Form Responses 1"))</f>
        <v>Sutarno</v>
      </c>
      <c r="D36" s="10">
        <f>INDIRECT(ADDRESS(2+QUOTIENT(ROW()-2,COUNTA('Form Responses 1'!$1:$1)-4),4,,TRUE,"Form Responses 1"))</f>
        <v>44941</v>
      </c>
      <c r="E36" s="11">
        <f t="shared" si="2"/>
        <v>7</v>
      </c>
      <c r="F36" s="9" t="str">
        <f>IF(ISBLANK(A36)," ",INDIRECT(ADDRESS(1,5+MOD(ROW()-2,COUNTA('Form Responses 1'!$1:$1)-4),,TRUE,"Form Responses 1")))</f>
        <v>Gedung Rusun 2 Lt. 1 [Lobby Utama]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Gedung Rusun 2 Lt. 1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3</v>
      </c>
      <c r="L36" s="9" t="str">
        <f t="shared" si="6"/>
        <v>2023 - WEEK 03</v>
      </c>
      <c r="M36" s="9" t="str">
        <f t="shared" si="7"/>
        <v>2023 - MONTH 01</v>
      </c>
      <c r="N36" s="12">
        <f t="shared" ref="N36:O36" si="45">IFERROR(AVERAGEIF(L:L,L36,$J:$J)," ")</f>
        <v>0.9623287671</v>
      </c>
      <c r="O36" s="12">
        <f t="shared" si="45"/>
        <v>0.9623287671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3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45035.40419</v>
      </c>
      <c r="B37" s="9" t="str">
        <f>INDIRECT(ADDRESS(2+QUOTIENT(ROW()-2,COUNTA('Form Responses 1'!$1:$1)-4),2,,TRUE,"Form Responses 1"))</f>
        <v>arnosuta896@gmail.com</v>
      </c>
      <c r="C37" s="9" t="str">
        <f>INDIRECT(ADDRESS(2+QUOTIENT(ROW()-2,COUNTA('Form Responses 1'!$1:$1)-4),3,,TRUE,"Form Responses 1"))</f>
        <v>Sutarno</v>
      </c>
      <c r="D37" s="10">
        <f>INDIRECT(ADDRESS(2+QUOTIENT(ROW()-2,COUNTA('Form Responses 1'!$1:$1)-4),4,,TRUE,"Form Responses 1"))</f>
        <v>44941</v>
      </c>
      <c r="E37" s="11">
        <f t="shared" si="2"/>
        <v>7</v>
      </c>
      <c r="F37" s="9" t="str">
        <f>IF(ISBLANK(A37)," ",INDIRECT(ADDRESS(1,5+MOD(ROW()-2,COUNTA('Form Responses 1'!$1:$1)-4),,TRUE,"Form Responses 1")))</f>
        <v>Gedung Rusun 2 Lt. 1 [Mushola 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Gedung Rusun 2 Lt. 1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3</v>
      </c>
      <c r="L37" s="9" t="str">
        <f t="shared" si="6"/>
        <v>2023 - WEEK 03</v>
      </c>
      <c r="M37" s="9" t="str">
        <f t="shared" si="7"/>
        <v>2023 - MONTH 01</v>
      </c>
      <c r="N37" s="12">
        <f t="shared" ref="N37:O37" si="46">IFERROR(AVERAGEIF(L:L,L37,$J:$J)," ")</f>
        <v>0.9623287671</v>
      </c>
      <c r="O37" s="12">
        <f t="shared" si="46"/>
        <v>0.9623287671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3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45035.40419</v>
      </c>
      <c r="B38" s="9" t="str">
        <f>INDIRECT(ADDRESS(2+QUOTIENT(ROW()-2,COUNTA('Form Responses 1'!$1:$1)-4),2,,TRUE,"Form Responses 1"))</f>
        <v>arnosuta896@gmail.com</v>
      </c>
      <c r="C38" s="9" t="str">
        <f>INDIRECT(ADDRESS(2+QUOTIENT(ROW()-2,COUNTA('Form Responses 1'!$1:$1)-4),3,,TRUE,"Form Responses 1"))</f>
        <v>Sutarno</v>
      </c>
      <c r="D38" s="10">
        <f>INDIRECT(ADDRESS(2+QUOTIENT(ROW()-2,COUNTA('Form Responses 1'!$1:$1)-4),4,,TRUE,"Form Responses 1"))</f>
        <v>44941</v>
      </c>
      <c r="E38" s="11">
        <f t="shared" si="2"/>
        <v>7</v>
      </c>
      <c r="F38" s="9" t="str">
        <f>IF(ISBLANK(A38)," ",INDIRECT(ADDRESS(1,5+MOD(ROW()-2,COUNTA('Form Responses 1'!$1:$1)-4),,TRUE,"Form Responses 1")))</f>
        <v>Gedung Rusun 2 Lt. 1 [Pantry 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 Rusun 2 Lt. 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3</v>
      </c>
      <c r="L38" s="9" t="str">
        <f t="shared" si="6"/>
        <v>2023 - WEEK 03</v>
      </c>
      <c r="M38" s="9" t="str">
        <f t="shared" si="7"/>
        <v>2023 - MONTH 01</v>
      </c>
      <c r="N38" s="12">
        <f t="shared" ref="N38:O38" si="47">IFERROR(AVERAGEIF(L:L,L38,$J:$J)," ")</f>
        <v>0.9623287671</v>
      </c>
      <c r="O38" s="12">
        <f t="shared" si="47"/>
        <v>0.9623287671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3</v>
      </c>
      <c r="AF38" s="9" t="str">
        <f t="shared" si="15"/>
        <v>2023 01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45035.40419</v>
      </c>
      <c r="B39" s="9" t="str">
        <f>INDIRECT(ADDRESS(2+QUOTIENT(ROW()-2,COUNTA('Form Responses 1'!$1:$1)-4),2,,TRUE,"Form Responses 1"))</f>
        <v>arnosuta896@gmail.com</v>
      </c>
      <c r="C39" s="9" t="str">
        <f>INDIRECT(ADDRESS(2+QUOTIENT(ROW()-2,COUNTA('Form Responses 1'!$1:$1)-4),3,,TRUE,"Form Responses 1"))</f>
        <v>Sutarno</v>
      </c>
      <c r="D39" s="10">
        <f>INDIRECT(ADDRESS(2+QUOTIENT(ROW()-2,COUNTA('Form Responses 1'!$1:$1)-4),4,,TRUE,"Form Responses 1"))</f>
        <v>44941</v>
      </c>
      <c r="E39" s="11">
        <f t="shared" si="2"/>
        <v>7</v>
      </c>
      <c r="F39" s="9" t="str">
        <f>IF(ISBLANK(A39)," ",INDIRECT(ADDRESS(1,5+MOD(ROW()-2,COUNTA('Form Responses 1'!$1:$1)-4),,TRUE,"Form Responses 1")))</f>
        <v>Gedung Rusun 2 Lt. 1 [R pengelola]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Gedung Rusun 2 Lt. 1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3</v>
      </c>
      <c r="L39" s="9" t="str">
        <f t="shared" si="6"/>
        <v>2023 - WEEK 03</v>
      </c>
      <c r="M39" s="9" t="str">
        <f t="shared" si="7"/>
        <v>2023 - MONTH 01</v>
      </c>
      <c r="N39" s="12">
        <f t="shared" ref="N39:O39" si="48">IFERROR(AVERAGEIF(L:L,L39,$J:$J)," ")</f>
        <v>0.9623287671</v>
      </c>
      <c r="O39" s="12">
        <f t="shared" si="48"/>
        <v>0.9623287671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3</v>
      </c>
      <c r="AF39" s="9" t="str">
        <f t="shared" si="15"/>
        <v>2023 01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45035.40419</v>
      </c>
      <c r="B40" s="9" t="str">
        <f>INDIRECT(ADDRESS(2+QUOTIENT(ROW()-2,COUNTA('Form Responses 1'!$1:$1)-4),2,,TRUE,"Form Responses 1"))</f>
        <v>arnosuta896@gmail.com</v>
      </c>
      <c r="C40" s="9" t="str">
        <f>INDIRECT(ADDRESS(2+QUOTIENT(ROW()-2,COUNTA('Form Responses 1'!$1:$1)-4),3,,TRUE,"Form Responses 1"))</f>
        <v>Sutarno</v>
      </c>
      <c r="D40" s="10">
        <f>INDIRECT(ADDRESS(2+QUOTIENT(ROW()-2,COUNTA('Form Responses 1'!$1:$1)-4),4,,TRUE,"Form Responses 1"))</f>
        <v>44941</v>
      </c>
      <c r="E40" s="11">
        <f t="shared" si="2"/>
        <v>7</v>
      </c>
      <c r="F40" s="9" t="str">
        <f>IF(ISBLANK(A40)," ",INDIRECT(ADDRESS(1,5+MOD(ROW()-2,COUNTA('Form Responses 1'!$1:$1)-4),,TRUE,"Form Responses 1")))</f>
        <v>Gedung Rusun 2 Lt. 1 [Koridor 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 Rusun 2 Lt. 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3</v>
      </c>
      <c r="L40" s="9" t="str">
        <f t="shared" si="6"/>
        <v>2023 - WEEK 03</v>
      </c>
      <c r="M40" s="9" t="str">
        <f t="shared" si="7"/>
        <v>2023 - MONTH 01</v>
      </c>
      <c r="N40" s="12">
        <f t="shared" ref="N40:O40" si="49">IFERROR(AVERAGEIF(L:L,L40,$J:$J)," ")</f>
        <v>0.9623287671</v>
      </c>
      <c r="O40" s="12">
        <f t="shared" si="49"/>
        <v>0.9623287671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3</v>
      </c>
      <c r="AF40" s="9" t="str">
        <f t="shared" si="15"/>
        <v>2023 01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45035.40419</v>
      </c>
      <c r="B41" s="9" t="str">
        <f>INDIRECT(ADDRESS(2+QUOTIENT(ROW()-2,COUNTA('Form Responses 1'!$1:$1)-4),2,,TRUE,"Form Responses 1"))</f>
        <v>arnosuta896@gmail.com</v>
      </c>
      <c r="C41" s="9" t="str">
        <f>INDIRECT(ADDRESS(2+QUOTIENT(ROW()-2,COUNTA('Form Responses 1'!$1:$1)-4),3,,TRUE,"Form Responses 1"))</f>
        <v>Sutarno</v>
      </c>
      <c r="D41" s="10">
        <f>INDIRECT(ADDRESS(2+QUOTIENT(ROW()-2,COUNTA('Form Responses 1'!$1:$1)-4),4,,TRUE,"Form Responses 1"))</f>
        <v>44941</v>
      </c>
      <c r="E41" s="11">
        <f t="shared" si="2"/>
        <v>7</v>
      </c>
      <c r="F41" s="9" t="str">
        <f>IF(ISBLANK(A41)," ",INDIRECT(ADDRESS(1,5+MOD(ROW()-2,COUNTA('Form Responses 1'!$1:$1)-4),,TRUE,"Form Responses 1")))</f>
        <v>Gedung Rusun 2 Lt. 1 [Toilet Umum Pria / Wanita]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 Rusun 2 Lt. 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3</v>
      </c>
      <c r="L41" s="9" t="str">
        <f t="shared" si="6"/>
        <v>2023 - WEEK 03</v>
      </c>
      <c r="M41" s="9" t="str">
        <f t="shared" si="7"/>
        <v>2023 - MONTH 01</v>
      </c>
      <c r="N41" s="12">
        <f t="shared" ref="N41:O41" si="50">IFERROR(AVERAGEIF(L:L,L41,$J:$J)," ")</f>
        <v>0.9623287671</v>
      </c>
      <c r="O41" s="12">
        <f t="shared" si="50"/>
        <v>0.9623287671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3</v>
      </c>
      <c r="AF41" s="9" t="str">
        <f t="shared" si="15"/>
        <v>2023 01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45035.40419</v>
      </c>
      <c r="B42" s="9" t="str">
        <f>INDIRECT(ADDRESS(2+QUOTIENT(ROW()-2,COUNTA('Form Responses 1'!$1:$1)-4),2,,TRUE,"Form Responses 1"))</f>
        <v>arnosuta896@gmail.com</v>
      </c>
      <c r="C42" s="9" t="str">
        <f>INDIRECT(ADDRESS(2+QUOTIENT(ROW()-2,COUNTA('Form Responses 1'!$1:$1)-4),3,,TRUE,"Form Responses 1"))</f>
        <v>Sutarno</v>
      </c>
      <c r="D42" s="10">
        <f>INDIRECT(ADDRESS(2+QUOTIENT(ROW()-2,COUNTA('Form Responses 1'!$1:$1)-4),4,,TRUE,"Form Responses 1"))</f>
        <v>44941</v>
      </c>
      <c r="E42" s="11">
        <f t="shared" si="2"/>
        <v>7</v>
      </c>
      <c r="F42" s="9" t="str">
        <f>IF(ISBLANK(A42)," ",INDIRECT(ADDRESS(1,5+MOD(ROW()-2,COUNTA('Form Responses 1'!$1:$1)-4),,TRUE,"Form Responses 1")))</f>
        <v>Halaman Rusun 2 [Gutter]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Halaman Rusun 2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3</v>
      </c>
      <c r="L42" s="9" t="str">
        <f t="shared" si="6"/>
        <v>2023 - WEEK 03</v>
      </c>
      <c r="M42" s="9" t="str">
        <f t="shared" si="7"/>
        <v>2023 - MONTH 01</v>
      </c>
      <c r="N42" s="12">
        <f t="shared" ref="N42:O42" si="51">IFERROR(AVERAGEIF(L:L,L42,$J:$J)," ")</f>
        <v>0.9623287671</v>
      </c>
      <c r="O42" s="12">
        <f t="shared" si="51"/>
        <v>0.9623287671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3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45035.40419</v>
      </c>
      <c r="B43" s="9" t="str">
        <f>INDIRECT(ADDRESS(2+QUOTIENT(ROW()-2,COUNTA('Form Responses 1'!$1:$1)-4),2,,TRUE,"Form Responses 1"))</f>
        <v>arnosuta896@gmail.com</v>
      </c>
      <c r="C43" s="9" t="str">
        <f>INDIRECT(ADDRESS(2+QUOTIENT(ROW()-2,COUNTA('Form Responses 1'!$1:$1)-4),3,,TRUE,"Form Responses 1"))</f>
        <v>Sutarno</v>
      </c>
      <c r="D43" s="10">
        <f>INDIRECT(ADDRESS(2+QUOTIENT(ROW()-2,COUNTA('Form Responses 1'!$1:$1)-4),4,,TRUE,"Form Responses 1"))</f>
        <v>44941</v>
      </c>
      <c r="E43" s="11">
        <f t="shared" si="2"/>
        <v>7</v>
      </c>
      <c r="F43" s="9" t="str">
        <f>IF(ISBLANK(A43)," ",INDIRECT(ADDRESS(1,5+MOD(ROW()-2,COUNTA('Form Responses 1'!$1:$1)-4),,TRUE,"Form Responses 1")))</f>
        <v>Halaman Rusun 2 [Taman 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Halaman Rusun 2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3</v>
      </c>
      <c r="L43" s="9" t="str">
        <f t="shared" si="6"/>
        <v>2023 - WEEK 03</v>
      </c>
      <c r="M43" s="9" t="str">
        <f t="shared" si="7"/>
        <v>2023 - MONTH 01</v>
      </c>
      <c r="N43" s="12">
        <f t="shared" ref="N43:O43" si="52">IFERROR(AVERAGEIF(L:L,L43,$J:$J)," ")</f>
        <v>0.9623287671</v>
      </c>
      <c r="O43" s="12">
        <f t="shared" si="52"/>
        <v>0.9623287671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3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45035.40419</v>
      </c>
      <c r="B44" s="9" t="str">
        <f>INDIRECT(ADDRESS(2+QUOTIENT(ROW()-2,COUNTA('Form Responses 1'!$1:$1)-4),2,,TRUE,"Form Responses 1"))</f>
        <v>arnosuta896@gmail.com</v>
      </c>
      <c r="C44" s="9" t="str">
        <f>INDIRECT(ADDRESS(2+QUOTIENT(ROW()-2,COUNTA('Form Responses 1'!$1:$1)-4),3,,TRUE,"Form Responses 1"))</f>
        <v>Sutarno</v>
      </c>
      <c r="D44" s="10">
        <f>INDIRECT(ADDRESS(2+QUOTIENT(ROW()-2,COUNTA('Form Responses 1'!$1:$1)-4),4,,TRUE,"Form Responses 1"))</f>
        <v>44941</v>
      </c>
      <c r="E44" s="11">
        <f t="shared" si="2"/>
        <v>7</v>
      </c>
      <c r="F44" s="9" t="str">
        <f>IF(ISBLANK(A44)," ",INDIRECT(ADDRESS(1,5+MOD(ROW()-2,COUNTA('Form Responses 1'!$1:$1)-4),,TRUE,"Form Responses 1")))</f>
        <v>Halaman Rusun 2 [Parkir Motor 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Halaman Rusun 2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3</v>
      </c>
      <c r="L44" s="9" t="str">
        <f t="shared" si="6"/>
        <v>2023 - WEEK 03</v>
      </c>
      <c r="M44" s="9" t="str">
        <f t="shared" si="7"/>
        <v>2023 - MONTH 01</v>
      </c>
      <c r="N44" s="12">
        <f t="shared" ref="N44:O44" si="53">IFERROR(AVERAGEIF(L:L,L44,$J:$J)," ")</f>
        <v>0.9623287671</v>
      </c>
      <c r="O44" s="12">
        <f t="shared" si="53"/>
        <v>0.9623287671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3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45035.40419</v>
      </c>
      <c r="B45" s="9" t="str">
        <f>INDIRECT(ADDRESS(2+QUOTIENT(ROW()-2,COUNTA('Form Responses 1'!$1:$1)-4),2,,TRUE,"Form Responses 1"))</f>
        <v>arnosuta896@gmail.com</v>
      </c>
      <c r="C45" s="9" t="str">
        <f>INDIRECT(ADDRESS(2+QUOTIENT(ROW()-2,COUNTA('Form Responses 1'!$1:$1)-4),3,,TRUE,"Form Responses 1"))</f>
        <v>Sutarno</v>
      </c>
      <c r="D45" s="10">
        <f>INDIRECT(ADDRESS(2+QUOTIENT(ROW()-2,COUNTA('Form Responses 1'!$1:$1)-4),4,,TRUE,"Form Responses 1"))</f>
        <v>44941</v>
      </c>
      <c r="E45" s="11">
        <f t="shared" si="2"/>
        <v>7</v>
      </c>
      <c r="F45" s="9" t="str">
        <f>IF(ISBLANK(A45)," ",INDIRECT(ADDRESS(1,5+MOD(ROW()-2,COUNTA('Form Responses 1'!$1:$1)-4),,TRUE,"Form Responses 1")))</f>
        <v>Halaman Rusun 2 [Parkir Mobil]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Halaman Rusun 2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3</v>
      </c>
      <c r="L45" s="9" t="str">
        <f t="shared" si="6"/>
        <v>2023 - WEEK 03</v>
      </c>
      <c r="M45" s="9" t="str">
        <f t="shared" si="7"/>
        <v>2023 - MONTH 01</v>
      </c>
      <c r="N45" s="12">
        <f t="shared" ref="N45:O45" si="54">IFERROR(AVERAGEIF(L:L,L45,$J:$J)," ")</f>
        <v>0.9623287671</v>
      </c>
      <c r="O45" s="12">
        <f t="shared" si="54"/>
        <v>0.9623287671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3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45035.40419</v>
      </c>
      <c r="B46" s="9" t="str">
        <f>INDIRECT(ADDRESS(2+QUOTIENT(ROW()-2,COUNTA('Form Responses 1'!$1:$1)-4),2,,TRUE,"Form Responses 1"))</f>
        <v>arnosuta896@gmail.com</v>
      </c>
      <c r="C46" s="9" t="str">
        <f>INDIRECT(ADDRESS(2+QUOTIENT(ROW()-2,COUNTA('Form Responses 1'!$1:$1)-4),3,,TRUE,"Form Responses 1"))</f>
        <v>Sutarno</v>
      </c>
      <c r="D46" s="10">
        <f>INDIRECT(ADDRESS(2+QUOTIENT(ROW()-2,COUNTA('Form Responses 1'!$1:$1)-4),4,,TRUE,"Form Responses 1"))</f>
        <v>44941</v>
      </c>
      <c r="E46" s="11">
        <f t="shared" si="2"/>
        <v>7</v>
      </c>
      <c r="F46" s="9" t="str">
        <f>IF(ISBLANK(A46)," ",INDIRECT(ADDRESS(1,5+MOD(ROW()-2,COUNTA('Form Responses 1'!$1:$1)-4),,TRUE,"Form Responses 1")))</f>
        <v>Halaman Rusun 2 [Halaman depan samping dan belakang]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Halaman Rusun 2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3</v>
      </c>
      <c r="L46" s="9" t="str">
        <f t="shared" si="6"/>
        <v>2023 - WEEK 03</v>
      </c>
      <c r="M46" s="9" t="str">
        <f t="shared" si="7"/>
        <v>2023 - MONTH 01</v>
      </c>
      <c r="N46" s="12">
        <f t="shared" ref="N46:O46" si="55">IFERROR(AVERAGEIF(L:L,L46,$J:$J)," ")</f>
        <v>0.9623287671</v>
      </c>
      <c r="O46" s="12">
        <f t="shared" si="55"/>
        <v>0.9623287671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3</v>
      </c>
      <c r="AF46" s="9" t="str">
        <f t="shared" si="15"/>
        <v>2023 01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45035.40419</v>
      </c>
      <c r="B47" s="9" t="str">
        <f>INDIRECT(ADDRESS(2+QUOTIENT(ROW()-2,COUNTA('Form Responses 1'!$1:$1)-4),2,,TRUE,"Form Responses 1"))</f>
        <v>arnosuta896@gmail.com</v>
      </c>
      <c r="C47" s="9" t="str">
        <f>INDIRECT(ADDRESS(2+QUOTIENT(ROW()-2,COUNTA('Form Responses 1'!$1:$1)-4),3,,TRUE,"Form Responses 1"))</f>
        <v>Sutarno</v>
      </c>
      <c r="D47" s="10">
        <f>INDIRECT(ADDRESS(2+QUOTIENT(ROW()-2,COUNTA('Form Responses 1'!$1:$1)-4),4,,TRUE,"Form Responses 1"))</f>
        <v>44941</v>
      </c>
      <c r="E47" s="11">
        <f t="shared" si="2"/>
        <v>7</v>
      </c>
      <c r="F47" s="9" t="str">
        <f>IF(ISBLANK(A47)," ",INDIRECT(ADDRESS(1,5+MOD(ROW()-2,COUNTA('Form Responses 1'!$1:$1)-4),,TRUE,"Form Responses 1")))</f>
        <v>Halaman Rusun 2 [TPS 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Halaman Rusun 2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3</v>
      </c>
      <c r="L47" s="9" t="str">
        <f t="shared" si="6"/>
        <v>2023 - WEEK 03</v>
      </c>
      <c r="M47" s="9" t="str">
        <f t="shared" si="7"/>
        <v>2023 - MONTH 01</v>
      </c>
      <c r="N47" s="12">
        <f t="shared" ref="N47:O47" si="56">IFERROR(AVERAGEIF(L:L,L47,$J:$J)," ")</f>
        <v>0.9623287671</v>
      </c>
      <c r="O47" s="12">
        <f t="shared" si="56"/>
        <v>0.9623287671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3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45035.40419</v>
      </c>
      <c r="B48" s="9" t="str">
        <f>INDIRECT(ADDRESS(2+QUOTIENT(ROW()-2,COUNTA('Form Responses 1'!$1:$1)-4),2,,TRUE,"Form Responses 1"))</f>
        <v>arnosuta896@gmail.com</v>
      </c>
      <c r="C48" s="9" t="str">
        <f>INDIRECT(ADDRESS(2+QUOTIENT(ROW()-2,COUNTA('Form Responses 1'!$1:$1)-4),3,,TRUE,"Form Responses 1"))</f>
        <v>Sutarno</v>
      </c>
      <c r="D48" s="10">
        <f>INDIRECT(ADDRESS(2+QUOTIENT(ROW()-2,COUNTA('Form Responses 1'!$1:$1)-4),4,,TRUE,"Form Responses 1"))</f>
        <v>44941</v>
      </c>
      <c r="E48" s="11">
        <f t="shared" si="2"/>
        <v>7</v>
      </c>
      <c r="F48" s="9" t="str">
        <f>IF(ISBLANK(A48)," ",INDIRECT(ADDRESS(1,5+MOD(ROW()-2,COUNTA('Form Responses 1'!$1:$1)-4),,TRUE,"Form Responses 1")))</f>
        <v>Gedung Rusun 3 Lt. 3 [Tangga Exit Barat]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 Rusun 3 Lt. 3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3</v>
      </c>
      <c r="L48" s="9" t="str">
        <f t="shared" si="6"/>
        <v>2023 - WEEK 03</v>
      </c>
      <c r="M48" s="9" t="str">
        <f t="shared" si="7"/>
        <v>2023 - MONTH 01</v>
      </c>
      <c r="N48" s="12">
        <f t="shared" ref="N48:O48" si="57">IFERROR(AVERAGEIF(L:L,L48,$J:$J)," ")</f>
        <v>0.9623287671</v>
      </c>
      <c r="O48" s="12">
        <f t="shared" si="57"/>
        <v>0.9623287671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3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45035.40419</v>
      </c>
      <c r="B49" s="9" t="str">
        <f>INDIRECT(ADDRESS(2+QUOTIENT(ROW()-2,COUNTA('Form Responses 1'!$1:$1)-4),2,,TRUE,"Form Responses 1"))</f>
        <v>arnosuta896@gmail.com</v>
      </c>
      <c r="C49" s="9" t="str">
        <f>INDIRECT(ADDRESS(2+QUOTIENT(ROW()-2,COUNTA('Form Responses 1'!$1:$1)-4),3,,TRUE,"Form Responses 1"))</f>
        <v>Sutarno</v>
      </c>
      <c r="D49" s="10">
        <f>INDIRECT(ADDRESS(2+QUOTIENT(ROW()-2,COUNTA('Form Responses 1'!$1:$1)-4),4,,TRUE,"Form Responses 1"))</f>
        <v>44941</v>
      </c>
      <c r="E49" s="11">
        <f t="shared" si="2"/>
        <v>7</v>
      </c>
      <c r="F49" s="9" t="str">
        <f>IF(ISBLANK(A49)," ",INDIRECT(ADDRESS(1,5+MOD(ROW()-2,COUNTA('Form Responses 1'!$1:$1)-4),,TRUE,"Form Responses 1")))</f>
        <v>Gedung Rusun 3 Lt. 3 [ &amp; Timur]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Gedung Rusun 3 Lt. 3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3</v>
      </c>
      <c r="L49" s="9" t="str">
        <f t="shared" si="6"/>
        <v>2023 - WEEK 03</v>
      </c>
      <c r="M49" s="9" t="str">
        <f t="shared" si="7"/>
        <v>2023 - MONTH 01</v>
      </c>
      <c r="N49" s="12">
        <f t="shared" ref="N49:O49" si="58">IFERROR(AVERAGEIF(L:L,L49,$J:$J)," ")</f>
        <v>0.9623287671</v>
      </c>
      <c r="O49" s="12">
        <f t="shared" si="58"/>
        <v>0.9623287671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3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45035.40419</v>
      </c>
      <c r="B50" s="9" t="str">
        <f>INDIRECT(ADDRESS(2+QUOTIENT(ROW()-2,COUNTA('Form Responses 1'!$1:$1)-4),2,,TRUE,"Form Responses 1"))</f>
        <v>arnosuta896@gmail.com</v>
      </c>
      <c r="C50" s="9" t="str">
        <f>INDIRECT(ADDRESS(2+QUOTIENT(ROW()-2,COUNTA('Form Responses 1'!$1:$1)-4),3,,TRUE,"Form Responses 1"))</f>
        <v>Sutarno</v>
      </c>
      <c r="D50" s="10">
        <f>INDIRECT(ADDRESS(2+QUOTIENT(ROW()-2,COUNTA('Form Responses 1'!$1:$1)-4),4,,TRUE,"Form Responses 1"))</f>
        <v>44941</v>
      </c>
      <c r="E50" s="11">
        <f t="shared" si="2"/>
        <v>7</v>
      </c>
      <c r="F50" s="9" t="str">
        <f>IF(ISBLANK(A50)," ",INDIRECT(ADDRESS(1,5+MOD(ROW()-2,COUNTA('Form Responses 1'!$1:$1)-4),,TRUE,"Form Responses 1")))</f>
        <v>Gedung Rusun 3 Lt. 3 [Koridor 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 Rusun 3 Lt. 3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3</v>
      </c>
      <c r="L50" s="9" t="str">
        <f t="shared" si="6"/>
        <v>2023 - WEEK 03</v>
      </c>
      <c r="M50" s="9" t="str">
        <f t="shared" si="7"/>
        <v>2023 - MONTH 01</v>
      </c>
      <c r="N50" s="12">
        <f t="shared" ref="N50:O50" si="59">IFERROR(AVERAGEIF(L:L,L50,$J:$J)," ")</f>
        <v>0.9623287671</v>
      </c>
      <c r="O50" s="12">
        <f t="shared" si="59"/>
        <v>0.9623287671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3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45035.40419</v>
      </c>
      <c r="B51" s="9" t="str">
        <f>INDIRECT(ADDRESS(2+QUOTIENT(ROW()-2,COUNTA('Form Responses 1'!$1:$1)-4),2,,TRUE,"Form Responses 1"))</f>
        <v>arnosuta896@gmail.com</v>
      </c>
      <c r="C51" s="9" t="str">
        <f>INDIRECT(ADDRESS(2+QUOTIENT(ROW()-2,COUNTA('Form Responses 1'!$1:$1)-4),3,,TRUE,"Form Responses 1"))</f>
        <v>Sutarno</v>
      </c>
      <c r="D51" s="10">
        <f>INDIRECT(ADDRESS(2+QUOTIENT(ROW()-2,COUNTA('Form Responses 1'!$1:$1)-4),4,,TRUE,"Form Responses 1"))</f>
        <v>44941</v>
      </c>
      <c r="E51" s="11">
        <f t="shared" si="2"/>
        <v>7</v>
      </c>
      <c r="F51" s="9" t="str">
        <f>IF(ISBLANK(A51)," ",INDIRECT(ADDRESS(1,5+MOD(ROW()-2,COUNTA('Form Responses 1'!$1:$1)-4),,TRUE,"Form Responses 1")))</f>
        <v>Gedung Rusun 3 Lt. 3 [Pantry umum]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 Rusun 3 Lt. 3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3</v>
      </c>
      <c r="L51" s="9" t="str">
        <f t="shared" si="6"/>
        <v>2023 - WEEK 03</v>
      </c>
      <c r="M51" s="9" t="str">
        <f t="shared" si="7"/>
        <v>2023 - MONTH 01</v>
      </c>
      <c r="N51" s="12">
        <f t="shared" ref="N51:O51" si="60">IFERROR(AVERAGEIF(L:L,L51,$J:$J)," ")</f>
        <v>0.9623287671</v>
      </c>
      <c r="O51" s="12">
        <f t="shared" si="60"/>
        <v>0.9623287671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3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45035.40419</v>
      </c>
      <c r="B52" s="9" t="str">
        <f>INDIRECT(ADDRESS(2+QUOTIENT(ROW()-2,COUNTA('Form Responses 1'!$1:$1)-4),2,,TRUE,"Form Responses 1"))</f>
        <v>arnosuta896@gmail.com</v>
      </c>
      <c r="C52" s="9" t="str">
        <f>INDIRECT(ADDRESS(2+QUOTIENT(ROW()-2,COUNTA('Form Responses 1'!$1:$1)-4),3,,TRUE,"Form Responses 1"))</f>
        <v>Sutarno</v>
      </c>
      <c r="D52" s="10">
        <f>INDIRECT(ADDRESS(2+QUOTIENT(ROW()-2,COUNTA('Form Responses 1'!$1:$1)-4),4,,TRUE,"Form Responses 1"))</f>
        <v>44941</v>
      </c>
      <c r="E52" s="11">
        <f t="shared" si="2"/>
        <v>7</v>
      </c>
      <c r="F52" s="9" t="str">
        <f>IF(ISBLANK(A52)," ",INDIRECT(ADDRESS(1,5+MOD(ROW()-2,COUNTA('Form Responses 1'!$1:$1)-4),,TRUE,"Form Responses 1")))</f>
        <v>Gedung Rusun 3 Lt. 3 [R Panel]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 Rusun 3 Lt. 3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3</v>
      </c>
      <c r="L52" s="9" t="str">
        <f t="shared" si="6"/>
        <v>2023 - WEEK 03</v>
      </c>
      <c r="M52" s="9" t="str">
        <f t="shared" si="7"/>
        <v>2023 - MONTH 01</v>
      </c>
      <c r="N52" s="12">
        <f t="shared" ref="N52:O52" si="61">IFERROR(AVERAGEIF(L:L,L52,$J:$J)," ")</f>
        <v>0.9623287671</v>
      </c>
      <c r="O52" s="12">
        <f t="shared" si="61"/>
        <v>0.9623287671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3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45035.40419</v>
      </c>
      <c r="B53" s="9" t="str">
        <f>INDIRECT(ADDRESS(2+QUOTIENT(ROW()-2,COUNTA('Form Responses 1'!$1:$1)-4),2,,TRUE,"Form Responses 1"))</f>
        <v>arnosuta896@gmail.com</v>
      </c>
      <c r="C53" s="9" t="str">
        <f>INDIRECT(ADDRESS(2+QUOTIENT(ROW()-2,COUNTA('Form Responses 1'!$1:$1)-4),3,,TRUE,"Form Responses 1"))</f>
        <v>Sutarno</v>
      </c>
      <c r="D53" s="10">
        <f>INDIRECT(ADDRESS(2+QUOTIENT(ROW()-2,COUNTA('Form Responses 1'!$1:$1)-4),4,,TRUE,"Form Responses 1"))</f>
        <v>44941</v>
      </c>
      <c r="E53" s="11">
        <f t="shared" si="2"/>
        <v>7</v>
      </c>
      <c r="F53" s="9" t="str">
        <f>IF(ISBLANK(A53)," ",INDIRECT(ADDRESS(1,5+MOD(ROW()-2,COUNTA('Form Responses 1'!$1:$1)-4),,TRUE,"Form Responses 1")))</f>
        <v>Gedung Rusun 3 Lt. 3 [Janitor]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 Rusun 3 Lt. 3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3</v>
      </c>
      <c r="L53" s="9" t="str">
        <f t="shared" si="6"/>
        <v>2023 - WEEK 03</v>
      </c>
      <c r="M53" s="9" t="str">
        <f t="shared" si="7"/>
        <v>2023 - MONTH 01</v>
      </c>
      <c r="N53" s="12">
        <f t="shared" ref="N53:O53" si="62">IFERROR(AVERAGEIF(L:L,L53,$J:$J)," ")</f>
        <v>0.9623287671</v>
      </c>
      <c r="O53" s="12">
        <f t="shared" si="62"/>
        <v>0.9623287671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3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45035.40419</v>
      </c>
      <c r="B54" s="9" t="str">
        <f>INDIRECT(ADDRESS(2+QUOTIENT(ROW()-2,COUNTA('Form Responses 1'!$1:$1)-4),2,,TRUE,"Form Responses 1"))</f>
        <v>arnosuta896@gmail.com</v>
      </c>
      <c r="C54" s="9" t="str">
        <f>INDIRECT(ADDRESS(2+QUOTIENT(ROW()-2,COUNTA('Form Responses 1'!$1:$1)-4),3,,TRUE,"Form Responses 1"))</f>
        <v>Sutarno</v>
      </c>
      <c r="D54" s="10">
        <f>INDIRECT(ADDRESS(2+QUOTIENT(ROW()-2,COUNTA('Form Responses 1'!$1:$1)-4),4,,TRUE,"Form Responses 1"))</f>
        <v>44941</v>
      </c>
      <c r="E54" s="11">
        <f t="shared" si="2"/>
        <v>7</v>
      </c>
      <c r="F54" s="9" t="str">
        <f>IF(ISBLANK(A54)," ",INDIRECT(ADDRESS(1,5+MOD(ROW()-2,COUNTA('Form Responses 1'!$1:$1)-4),,TRUE,"Form Responses 1")))</f>
        <v>Gedung Rusun 3 Lt. 2 [Tangga Exit Barat]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 Rusun 3 Lt. 2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3</v>
      </c>
      <c r="L54" s="9" t="str">
        <f t="shared" si="6"/>
        <v>2023 - WEEK 03</v>
      </c>
      <c r="M54" s="9" t="str">
        <f t="shared" si="7"/>
        <v>2023 - MONTH 01</v>
      </c>
      <c r="N54" s="12">
        <f t="shared" ref="N54:O54" si="63">IFERROR(AVERAGEIF(L:L,L54,$J:$J)," ")</f>
        <v>0.9623287671</v>
      </c>
      <c r="O54" s="12">
        <f t="shared" si="63"/>
        <v>0.9623287671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3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45035.40419</v>
      </c>
      <c r="B55" s="9" t="str">
        <f>INDIRECT(ADDRESS(2+QUOTIENT(ROW()-2,COUNTA('Form Responses 1'!$1:$1)-4),2,,TRUE,"Form Responses 1"))</f>
        <v>arnosuta896@gmail.com</v>
      </c>
      <c r="C55" s="9" t="str">
        <f>INDIRECT(ADDRESS(2+QUOTIENT(ROW()-2,COUNTA('Form Responses 1'!$1:$1)-4),3,,TRUE,"Form Responses 1"))</f>
        <v>Sutarno</v>
      </c>
      <c r="D55" s="10">
        <f>INDIRECT(ADDRESS(2+QUOTIENT(ROW()-2,COUNTA('Form Responses 1'!$1:$1)-4),4,,TRUE,"Form Responses 1"))</f>
        <v>44941</v>
      </c>
      <c r="E55" s="11">
        <f t="shared" si="2"/>
        <v>7</v>
      </c>
      <c r="F55" s="9" t="str">
        <f>IF(ISBLANK(A55)," ",INDIRECT(ADDRESS(1,5+MOD(ROW()-2,COUNTA('Form Responses 1'!$1:$1)-4),,TRUE,"Form Responses 1")))</f>
        <v>Gedung Rusun 3 Lt. 2 [ &amp; Timur]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 Rusun 3 Lt. 2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3</v>
      </c>
      <c r="L55" s="9" t="str">
        <f t="shared" si="6"/>
        <v>2023 - WEEK 03</v>
      </c>
      <c r="M55" s="9" t="str">
        <f t="shared" si="7"/>
        <v>2023 - MONTH 01</v>
      </c>
      <c r="N55" s="12">
        <f t="shared" ref="N55:O55" si="64">IFERROR(AVERAGEIF(L:L,L55,$J:$J)," ")</f>
        <v>0.9623287671</v>
      </c>
      <c r="O55" s="12">
        <f t="shared" si="64"/>
        <v>0.9623287671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3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45035.40419</v>
      </c>
      <c r="B56" s="9" t="str">
        <f>INDIRECT(ADDRESS(2+QUOTIENT(ROW()-2,COUNTA('Form Responses 1'!$1:$1)-4),2,,TRUE,"Form Responses 1"))</f>
        <v>arnosuta896@gmail.com</v>
      </c>
      <c r="C56" s="9" t="str">
        <f>INDIRECT(ADDRESS(2+QUOTIENT(ROW()-2,COUNTA('Form Responses 1'!$1:$1)-4),3,,TRUE,"Form Responses 1"))</f>
        <v>Sutarno</v>
      </c>
      <c r="D56" s="10">
        <f>INDIRECT(ADDRESS(2+QUOTIENT(ROW()-2,COUNTA('Form Responses 1'!$1:$1)-4),4,,TRUE,"Form Responses 1"))</f>
        <v>44941</v>
      </c>
      <c r="E56" s="11">
        <f t="shared" si="2"/>
        <v>7</v>
      </c>
      <c r="F56" s="9" t="str">
        <f>IF(ISBLANK(A56)," ",INDIRECT(ADDRESS(1,5+MOD(ROW()-2,COUNTA('Form Responses 1'!$1:$1)-4),,TRUE,"Form Responses 1")))</f>
        <v>Gedung Rusun 3 Lt. 2 [Koridor 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 Rusun 3 Lt. 2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3</v>
      </c>
      <c r="L56" s="9" t="str">
        <f t="shared" si="6"/>
        <v>2023 - WEEK 03</v>
      </c>
      <c r="M56" s="9" t="str">
        <f t="shared" si="7"/>
        <v>2023 - MONTH 01</v>
      </c>
      <c r="N56" s="12">
        <f t="shared" ref="N56:O56" si="65">IFERROR(AVERAGEIF(L:L,L56,$J:$J)," ")</f>
        <v>0.9623287671</v>
      </c>
      <c r="O56" s="12">
        <f t="shared" si="65"/>
        <v>0.9623287671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3</v>
      </c>
      <c r="AF56" s="9" t="str">
        <f t="shared" si="15"/>
        <v>2023 01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45035.40419</v>
      </c>
      <c r="B57" s="9" t="str">
        <f>INDIRECT(ADDRESS(2+QUOTIENT(ROW()-2,COUNTA('Form Responses 1'!$1:$1)-4),2,,TRUE,"Form Responses 1"))</f>
        <v>arnosuta896@gmail.com</v>
      </c>
      <c r="C57" s="9" t="str">
        <f>INDIRECT(ADDRESS(2+QUOTIENT(ROW()-2,COUNTA('Form Responses 1'!$1:$1)-4),3,,TRUE,"Form Responses 1"))</f>
        <v>Sutarno</v>
      </c>
      <c r="D57" s="10">
        <f>INDIRECT(ADDRESS(2+QUOTIENT(ROW()-2,COUNTA('Form Responses 1'!$1:$1)-4),4,,TRUE,"Form Responses 1"))</f>
        <v>44941</v>
      </c>
      <c r="E57" s="11">
        <f t="shared" si="2"/>
        <v>7</v>
      </c>
      <c r="F57" s="9" t="str">
        <f>IF(ISBLANK(A57)," ",INDIRECT(ADDRESS(1,5+MOD(ROW()-2,COUNTA('Form Responses 1'!$1:$1)-4),,TRUE,"Form Responses 1")))</f>
        <v>Gedung Rusun 3 Lt. 2 [Pantry umum]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 Rusun 3 Lt. 2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3</v>
      </c>
      <c r="L57" s="9" t="str">
        <f t="shared" si="6"/>
        <v>2023 - WEEK 03</v>
      </c>
      <c r="M57" s="9" t="str">
        <f t="shared" si="7"/>
        <v>2023 - MONTH 01</v>
      </c>
      <c r="N57" s="12">
        <f t="shared" ref="N57:O57" si="66">IFERROR(AVERAGEIF(L:L,L57,$J:$J)," ")</f>
        <v>0.9623287671</v>
      </c>
      <c r="O57" s="12">
        <f t="shared" si="66"/>
        <v>0.9623287671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3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45035.40419</v>
      </c>
      <c r="B58" s="9" t="str">
        <f>INDIRECT(ADDRESS(2+QUOTIENT(ROW()-2,COUNTA('Form Responses 1'!$1:$1)-4),2,,TRUE,"Form Responses 1"))</f>
        <v>arnosuta896@gmail.com</v>
      </c>
      <c r="C58" s="9" t="str">
        <f>INDIRECT(ADDRESS(2+QUOTIENT(ROW()-2,COUNTA('Form Responses 1'!$1:$1)-4),3,,TRUE,"Form Responses 1"))</f>
        <v>Sutarno</v>
      </c>
      <c r="D58" s="10">
        <f>INDIRECT(ADDRESS(2+QUOTIENT(ROW()-2,COUNTA('Form Responses 1'!$1:$1)-4),4,,TRUE,"Form Responses 1"))</f>
        <v>44941</v>
      </c>
      <c r="E58" s="11">
        <f t="shared" si="2"/>
        <v>7</v>
      </c>
      <c r="F58" s="9" t="str">
        <f>IF(ISBLANK(A58)," ",INDIRECT(ADDRESS(1,5+MOD(ROW()-2,COUNTA('Form Responses 1'!$1:$1)-4),,TRUE,"Form Responses 1")))</f>
        <v>Gedung Rusun 3 Lt. 2 [R Panel]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Rusun 3 Lt. 2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3</v>
      </c>
      <c r="L58" s="9" t="str">
        <f t="shared" si="6"/>
        <v>2023 - WEEK 03</v>
      </c>
      <c r="M58" s="9" t="str">
        <f t="shared" si="7"/>
        <v>2023 - MONTH 01</v>
      </c>
      <c r="N58" s="12">
        <f t="shared" ref="N58:O58" si="67">IFERROR(AVERAGEIF(L:L,L58,$J:$J)," ")</f>
        <v>0.9623287671</v>
      </c>
      <c r="O58" s="12">
        <f t="shared" si="67"/>
        <v>0.9623287671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3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45035.40419</v>
      </c>
      <c r="B59" s="9" t="str">
        <f>INDIRECT(ADDRESS(2+QUOTIENT(ROW()-2,COUNTA('Form Responses 1'!$1:$1)-4),2,,TRUE,"Form Responses 1"))</f>
        <v>arnosuta896@gmail.com</v>
      </c>
      <c r="C59" s="9" t="str">
        <f>INDIRECT(ADDRESS(2+QUOTIENT(ROW()-2,COUNTA('Form Responses 1'!$1:$1)-4),3,,TRUE,"Form Responses 1"))</f>
        <v>Sutarno</v>
      </c>
      <c r="D59" s="10">
        <f>INDIRECT(ADDRESS(2+QUOTIENT(ROW()-2,COUNTA('Form Responses 1'!$1:$1)-4),4,,TRUE,"Form Responses 1"))</f>
        <v>44941</v>
      </c>
      <c r="E59" s="11">
        <f t="shared" si="2"/>
        <v>7</v>
      </c>
      <c r="F59" s="9" t="str">
        <f>IF(ISBLANK(A59)," ",INDIRECT(ADDRESS(1,5+MOD(ROW()-2,COUNTA('Form Responses 1'!$1:$1)-4),,TRUE,"Form Responses 1")))</f>
        <v>Gedung Rusun 3 Lt. 2 [Janitor]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 Rusun 3 Lt. 2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3</v>
      </c>
      <c r="L59" s="9" t="str">
        <f t="shared" si="6"/>
        <v>2023 - WEEK 03</v>
      </c>
      <c r="M59" s="9" t="str">
        <f t="shared" si="7"/>
        <v>2023 - MONTH 01</v>
      </c>
      <c r="N59" s="12">
        <f t="shared" ref="N59:O59" si="68">IFERROR(AVERAGEIF(L:L,L59,$J:$J)," ")</f>
        <v>0.9623287671</v>
      </c>
      <c r="O59" s="12">
        <f t="shared" si="68"/>
        <v>0.9623287671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3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45035.40419</v>
      </c>
      <c r="B60" s="9" t="str">
        <f>INDIRECT(ADDRESS(2+QUOTIENT(ROW()-2,COUNTA('Form Responses 1'!$1:$1)-4),2,,TRUE,"Form Responses 1"))</f>
        <v>arnosuta896@gmail.com</v>
      </c>
      <c r="C60" s="9" t="str">
        <f>INDIRECT(ADDRESS(2+QUOTIENT(ROW()-2,COUNTA('Form Responses 1'!$1:$1)-4),3,,TRUE,"Form Responses 1"))</f>
        <v>Sutarno</v>
      </c>
      <c r="D60" s="10">
        <f>INDIRECT(ADDRESS(2+QUOTIENT(ROW()-2,COUNTA('Form Responses 1'!$1:$1)-4),4,,TRUE,"Form Responses 1"))</f>
        <v>44941</v>
      </c>
      <c r="E60" s="11">
        <f t="shared" si="2"/>
        <v>7</v>
      </c>
      <c r="F60" s="9" t="str">
        <f>IF(ISBLANK(A60)," ",INDIRECT(ADDRESS(1,5+MOD(ROW()-2,COUNTA('Form Responses 1'!$1:$1)-4),,TRUE,"Form Responses 1")))</f>
        <v>Gedung Rusun 3 Lt. 1 [Lobby Utama]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Gedung Rusun 3 Lt. 1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3</v>
      </c>
      <c r="L60" s="9" t="str">
        <f t="shared" si="6"/>
        <v>2023 - WEEK 03</v>
      </c>
      <c r="M60" s="9" t="str">
        <f t="shared" si="7"/>
        <v>2023 - MONTH 01</v>
      </c>
      <c r="N60" s="12">
        <f t="shared" ref="N60:O60" si="69">IFERROR(AVERAGEIF(L:L,L60,$J:$J)," ")</f>
        <v>0.9623287671</v>
      </c>
      <c r="O60" s="12">
        <f t="shared" si="69"/>
        <v>0.9623287671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3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45035.40419</v>
      </c>
      <c r="B61" s="9" t="str">
        <f>INDIRECT(ADDRESS(2+QUOTIENT(ROW()-2,COUNTA('Form Responses 1'!$1:$1)-4),2,,TRUE,"Form Responses 1"))</f>
        <v>arnosuta896@gmail.com</v>
      </c>
      <c r="C61" s="9" t="str">
        <f>INDIRECT(ADDRESS(2+QUOTIENT(ROW()-2,COUNTA('Form Responses 1'!$1:$1)-4),3,,TRUE,"Form Responses 1"))</f>
        <v>Sutarno</v>
      </c>
      <c r="D61" s="10">
        <f>INDIRECT(ADDRESS(2+QUOTIENT(ROW()-2,COUNTA('Form Responses 1'!$1:$1)-4),4,,TRUE,"Form Responses 1"))</f>
        <v>44941</v>
      </c>
      <c r="E61" s="11">
        <f t="shared" si="2"/>
        <v>7</v>
      </c>
      <c r="F61" s="9" t="str">
        <f>IF(ISBLANK(A61)," ",INDIRECT(ADDRESS(1,5+MOD(ROW()-2,COUNTA('Form Responses 1'!$1:$1)-4),,TRUE,"Form Responses 1")))</f>
        <v>Gedung Rusun 3 Lt. 1 [Mushola 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Gedung Rusun 3 Lt. 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3</v>
      </c>
      <c r="L61" s="9" t="str">
        <f t="shared" si="6"/>
        <v>2023 - WEEK 03</v>
      </c>
      <c r="M61" s="9" t="str">
        <f t="shared" si="7"/>
        <v>2023 - MONTH 01</v>
      </c>
      <c r="N61" s="12">
        <f t="shared" ref="N61:O61" si="70">IFERROR(AVERAGEIF(L:L,L61,$J:$J)," ")</f>
        <v>0.9623287671</v>
      </c>
      <c r="O61" s="12">
        <f t="shared" si="70"/>
        <v>0.9623287671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3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45035.40419</v>
      </c>
      <c r="B62" s="9" t="str">
        <f>INDIRECT(ADDRESS(2+QUOTIENT(ROW()-2,COUNTA('Form Responses 1'!$1:$1)-4),2,,TRUE,"Form Responses 1"))</f>
        <v>arnosuta896@gmail.com</v>
      </c>
      <c r="C62" s="9" t="str">
        <f>INDIRECT(ADDRESS(2+QUOTIENT(ROW()-2,COUNTA('Form Responses 1'!$1:$1)-4),3,,TRUE,"Form Responses 1"))</f>
        <v>Sutarno</v>
      </c>
      <c r="D62" s="10">
        <f>INDIRECT(ADDRESS(2+QUOTIENT(ROW()-2,COUNTA('Form Responses 1'!$1:$1)-4),4,,TRUE,"Form Responses 1"))</f>
        <v>44941</v>
      </c>
      <c r="E62" s="11">
        <f t="shared" si="2"/>
        <v>7</v>
      </c>
      <c r="F62" s="9" t="str">
        <f>IF(ISBLANK(A62)," ",INDIRECT(ADDRESS(1,5+MOD(ROW()-2,COUNTA('Form Responses 1'!$1:$1)-4),,TRUE,"Form Responses 1")))</f>
        <v>Gedung Rusun 3 Lt. 1 [Pantry 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 Rusun 3 Lt. 1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3</v>
      </c>
      <c r="L62" s="9" t="str">
        <f t="shared" si="6"/>
        <v>2023 - WEEK 03</v>
      </c>
      <c r="M62" s="9" t="str">
        <f t="shared" si="7"/>
        <v>2023 - MONTH 01</v>
      </c>
      <c r="N62" s="12">
        <f t="shared" ref="N62:O62" si="71">IFERROR(AVERAGEIF(L:L,L62,$J:$J)," ")</f>
        <v>0.9623287671</v>
      </c>
      <c r="O62" s="12">
        <f t="shared" si="71"/>
        <v>0.9623287671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3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45035.40419</v>
      </c>
      <c r="B63" s="9" t="str">
        <f>INDIRECT(ADDRESS(2+QUOTIENT(ROW()-2,COUNTA('Form Responses 1'!$1:$1)-4),2,,TRUE,"Form Responses 1"))</f>
        <v>arnosuta896@gmail.com</v>
      </c>
      <c r="C63" s="9" t="str">
        <f>INDIRECT(ADDRESS(2+QUOTIENT(ROW()-2,COUNTA('Form Responses 1'!$1:$1)-4),3,,TRUE,"Form Responses 1"))</f>
        <v>Sutarno</v>
      </c>
      <c r="D63" s="10">
        <f>INDIRECT(ADDRESS(2+QUOTIENT(ROW()-2,COUNTA('Form Responses 1'!$1:$1)-4),4,,TRUE,"Form Responses 1"))</f>
        <v>44941</v>
      </c>
      <c r="E63" s="11">
        <f t="shared" si="2"/>
        <v>7</v>
      </c>
      <c r="F63" s="9" t="str">
        <f>IF(ISBLANK(A63)," ",INDIRECT(ADDRESS(1,5+MOD(ROW()-2,COUNTA('Form Responses 1'!$1:$1)-4),,TRUE,"Form Responses 1")))</f>
        <v>Gedung Rusun 3 Lt. 1 [R pengelola]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Gedung Rusun 3 Lt. 1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3</v>
      </c>
      <c r="L63" s="9" t="str">
        <f t="shared" si="6"/>
        <v>2023 - WEEK 03</v>
      </c>
      <c r="M63" s="9" t="str">
        <f t="shared" si="7"/>
        <v>2023 - MONTH 01</v>
      </c>
      <c r="N63" s="12">
        <f t="shared" ref="N63:O63" si="72">IFERROR(AVERAGEIF(L:L,L63,$J:$J)," ")</f>
        <v>0.9623287671</v>
      </c>
      <c r="O63" s="12">
        <f t="shared" si="72"/>
        <v>0.9623287671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3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45035.40419</v>
      </c>
      <c r="B64" s="9" t="str">
        <f>INDIRECT(ADDRESS(2+QUOTIENT(ROW()-2,COUNTA('Form Responses 1'!$1:$1)-4),2,,TRUE,"Form Responses 1"))</f>
        <v>arnosuta896@gmail.com</v>
      </c>
      <c r="C64" s="9" t="str">
        <f>INDIRECT(ADDRESS(2+QUOTIENT(ROW()-2,COUNTA('Form Responses 1'!$1:$1)-4),3,,TRUE,"Form Responses 1"))</f>
        <v>Sutarno</v>
      </c>
      <c r="D64" s="10">
        <f>INDIRECT(ADDRESS(2+QUOTIENT(ROW()-2,COUNTA('Form Responses 1'!$1:$1)-4),4,,TRUE,"Form Responses 1"))</f>
        <v>44941</v>
      </c>
      <c r="E64" s="11">
        <f t="shared" si="2"/>
        <v>7</v>
      </c>
      <c r="F64" s="9" t="str">
        <f>IF(ISBLANK(A64)," ",INDIRECT(ADDRESS(1,5+MOD(ROW()-2,COUNTA('Form Responses 1'!$1:$1)-4),,TRUE,"Form Responses 1")))</f>
        <v>Gedung Rusun 3 Lt. 1 [R minimarket]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 Rusun 3 Lt. 1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3</v>
      </c>
      <c r="L64" s="9" t="str">
        <f t="shared" si="6"/>
        <v>2023 - WEEK 03</v>
      </c>
      <c r="M64" s="9" t="str">
        <f t="shared" si="7"/>
        <v>2023 - MONTH 01</v>
      </c>
      <c r="N64" s="12">
        <f t="shared" ref="N64:O64" si="73">IFERROR(AVERAGEIF(L:L,L64,$J:$J)," ")</f>
        <v>0.9623287671</v>
      </c>
      <c r="O64" s="12">
        <f t="shared" si="73"/>
        <v>0.9623287671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3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45035.40419</v>
      </c>
      <c r="B65" s="9" t="str">
        <f>INDIRECT(ADDRESS(2+QUOTIENT(ROW()-2,COUNTA('Form Responses 1'!$1:$1)-4),2,,TRUE,"Form Responses 1"))</f>
        <v>arnosuta896@gmail.com</v>
      </c>
      <c r="C65" s="9" t="str">
        <f>INDIRECT(ADDRESS(2+QUOTIENT(ROW()-2,COUNTA('Form Responses 1'!$1:$1)-4),3,,TRUE,"Form Responses 1"))</f>
        <v>Sutarno</v>
      </c>
      <c r="D65" s="10">
        <f>INDIRECT(ADDRESS(2+QUOTIENT(ROW()-2,COUNTA('Form Responses 1'!$1:$1)-4),4,,TRUE,"Form Responses 1"))</f>
        <v>44941</v>
      </c>
      <c r="E65" s="11">
        <f t="shared" si="2"/>
        <v>7</v>
      </c>
      <c r="F65" s="9" t="str">
        <f>IF(ISBLANK(A65)," ",INDIRECT(ADDRESS(1,5+MOD(ROW()-2,COUNTA('Form Responses 1'!$1:$1)-4),,TRUE,"Form Responses 1")))</f>
        <v>Gedung Rusun 3 Lt. 1 [R RT RW]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Gedung Rusun 3 Lt. 1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3</v>
      </c>
      <c r="L65" s="9" t="str">
        <f t="shared" si="6"/>
        <v>2023 - WEEK 03</v>
      </c>
      <c r="M65" s="9" t="str">
        <f t="shared" si="7"/>
        <v>2023 - MONTH 01</v>
      </c>
      <c r="N65" s="12">
        <f t="shared" ref="N65:O65" si="74">IFERROR(AVERAGEIF(L:L,L65,$J:$J)," ")</f>
        <v>0.9623287671</v>
      </c>
      <c r="O65" s="12">
        <f t="shared" si="74"/>
        <v>0.9623287671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3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45035.40419</v>
      </c>
      <c r="B66" s="9" t="str">
        <f>INDIRECT(ADDRESS(2+QUOTIENT(ROW()-2,COUNTA('Form Responses 1'!$1:$1)-4),2,,TRUE,"Form Responses 1"))</f>
        <v>arnosuta896@gmail.com</v>
      </c>
      <c r="C66" s="9" t="str">
        <f>INDIRECT(ADDRESS(2+QUOTIENT(ROW()-2,COUNTA('Form Responses 1'!$1:$1)-4),3,,TRUE,"Form Responses 1"))</f>
        <v>Sutarno</v>
      </c>
      <c r="D66" s="10">
        <f>INDIRECT(ADDRESS(2+QUOTIENT(ROW()-2,COUNTA('Form Responses 1'!$1:$1)-4),4,,TRUE,"Form Responses 1"))</f>
        <v>44941</v>
      </c>
      <c r="E66" s="11">
        <f t="shared" si="2"/>
        <v>7</v>
      </c>
      <c r="F66" s="9" t="str">
        <f>IF(ISBLANK(A66)," ",INDIRECT(ADDRESS(1,5+MOD(ROW()-2,COUNTA('Form Responses 1'!$1:$1)-4),,TRUE,"Form Responses 1")))</f>
        <v>Gedung Rusun 3 Lt. 1 [R Panel]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 Rusun 3 Lt. 1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3</v>
      </c>
      <c r="L66" s="9" t="str">
        <f t="shared" si="6"/>
        <v>2023 - WEEK 03</v>
      </c>
      <c r="M66" s="9" t="str">
        <f t="shared" si="7"/>
        <v>2023 - MONTH 01</v>
      </c>
      <c r="N66" s="12">
        <f t="shared" ref="N66:O66" si="75">IFERROR(AVERAGEIF(L:L,L66,$J:$J)," ")</f>
        <v>0.9623287671</v>
      </c>
      <c r="O66" s="12">
        <f t="shared" si="75"/>
        <v>0.9623287671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3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45035.40419</v>
      </c>
      <c r="B67" s="9" t="str">
        <f>INDIRECT(ADDRESS(2+QUOTIENT(ROW()-2,COUNTA('Form Responses 1'!$1:$1)-4),2,,TRUE,"Form Responses 1"))</f>
        <v>arnosuta896@gmail.com</v>
      </c>
      <c r="C67" s="9" t="str">
        <f>INDIRECT(ADDRESS(2+QUOTIENT(ROW()-2,COUNTA('Form Responses 1'!$1:$1)-4),3,,TRUE,"Form Responses 1"))</f>
        <v>Sutarno</v>
      </c>
      <c r="D67" s="10">
        <f>INDIRECT(ADDRESS(2+QUOTIENT(ROW()-2,COUNTA('Form Responses 1'!$1:$1)-4),4,,TRUE,"Form Responses 1"))</f>
        <v>44941</v>
      </c>
      <c r="E67" s="11">
        <f t="shared" si="2"/>
        <v>7</v>
      </c>
      <c r="F67" s="9" t="str">
        <f>IF(ISBLANK(A67)," ",INDIRECT(ADDRESS(1,5+MOD(ROW()-2,COUNTA('Form Responses 1'!$1:$1)-4),,TRUE,"Form Responses 1")))</f>
        <v>Gedung Rusun 3 Lt. 1 [Koridor ]</v>
      </c>
      <c r="G67" s="9" t="str">
        <f>IF(ISBLANK(A67)," ",INDIRECT(ADDRESS(MATCH(A67,'Form Responses 1'!A:A,0),5+MOD(ROW()-2,COUNTA('Form Responses 1'!$1:$1)-4),,TRUE,"Form Responses 1")))</f>
        <v>SANGATBAIK</v>
      </c>
      <c r="H67" s="12" t="str">
        <f t="shared" si="3"/>
        <v>Gedung Rusun 3 Lt. 1</v>
      </c>
      <c r="I67" s="12" t="str">
        <f t="shared" si="4"/>
        <v>CLEANING SERVICE</v>
      </c>
      <c r="J67" s="12">
        <f t="array" ref="J67">IFERROR(INDEX(MASTER!B:B,MATCH(G67,MASTER!A:A,0))/100," ")</f>
        <v>1</v>
      </c>
      <c r="K67" s="9">
        <f t="shared" si="5"/>
        <v>3</v>
      </c>
      <c r="L67" s="9" t="str">
        <f t="shared" si="6"/>
        <v>2023 - WEEK 03</v>
      </c>
      <c r="M67" s="9" t="str">
        <f t="shared" si="7"/>
        <v>2023 - MONTH 01</v>
      </c>
      <c r="N67" s="12">
        <f t="shared" ref="N67:O67" si="76">IFERROR(AVERAGEIF(L:L,L67,$J:$J)," ")</f>
        <v>0.9623287671</v>
      </c>
      <c r="O67" s="12">
        <f t="shared" si="76"/>
        <v>0.9623287671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3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45035.40419</v>
      </c>
      <c r="B68" s="9" t="str">
        <f>INDIRECT(ADDRESS(2+QUOTIENT(ROW()-2,COUNTA('Form Responses 1'!$1:$1)-4),2,,TRUE,"Form Responses 1"))</f>
        <v>arnosuta896@gmail.com</v>
      </c>
      <c r="C68" s="9" t="str">
        <f>INDIRECT(ADDRESS(2+QUOTIENT(ROW()-2,COUNTA('Form Responses 1'!$1:$1)-4),3,,TRUE,"Form Responses 1"))</f>
        <v>Sutarno</v>
      </c>
      <c r="D68" s="10">
        <f>INDIRECT(ADDRESS(2+QUOTIENT(ROW()-2,COUNTA('Form Responses 1'!$1:$1)-4),4,,TRUE,"Form Responses 1"))</f>
        <v>44941</v>
      </c>
      <c r="E68" s="11">
        <f t="shared" si="2"/>
        <v>7</v>
      </c>
      <c r="F68" s="9" t="str">
        <f>IF(ISBLANK(A68)," ",INDIRECT(ADDRESS(1,5+MOD(ROW()-2,COUNTA('Form Responses 1'!$1:$1)-4),,TRUE,"Form Responses 1")))</f>
        <v>Gedung Rusun 3 Lt. 1 [Toilet Umum Pria / Wanita]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Gedung Rusun 3 Lt. 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3</v>
      </c>
      <c r="L68" s="9" t="str">
        <f t="shared" si="6"/>
        <v>2023 - WEEK 03</v>
      </c>
      <c r="M68" s="9" t="str">
        <f t="shared" si="7"/>
        <v>2023 - MONTH 01</v>
      </c>
      <c r="N68" s="12">
        <f t="shared" ref="N68:O68" si="77">IFERROR(AVERAGEIF(L:L,L68,$J:$J)," ")</f>
        <v>0.9623287671</v>
      </c>
      <c r="O68" s="12">
        <f t="shared" si="77"/>
        <v>0.9623287671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3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45035.40419</v>
      </c>
      <c r="B69" s="9" t="str">
        <f>INDIRECT(ADDRESS(2+QUOTIENT(ROW()-2,COUNTA('Form Responses 1'!$1:$1)-4),2,,TRUE,"Form Responses 1"))</f>
        <v>arnosuta896@gmail.com</v>
      </c>
      <c r="C69" s="9" t="str">
        <f>INDIRECT(ADDRESS(2+QUOTIENT(ROW()-2,COUNTA('Form Responses 1'!$1:$1)-4),3,,TRUE,"Form Responses 1"))</f>
        <v>Sutarno</v>
      </c>
      <c r="D69" s="10">
        <f>INDIRECT(ADDRESS(2+QUOTIENT(ROW()-2,COUNTA('Form Responses 1'!$1:$1)-4),4,,TRUE,"Form Responses 1"))</f>
        <v>44941</v>
      </c>
      <c r="E69" s="11">
        <f t="shared" si="2"/>
        <v>7</v>
      </c>
      <c r="F69" s="9" t="str">
        <f>IF(ISBLANK(A69)," ",INDIRECT(ADDRESS(1,5+MOD(ROW()-2,COUNTA('Form Responses 1'!$1:$1)-4),,TRUE,"Form Responses 1")))</f>
        <v>Halaman Rusun 3 [Gutter]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Halaman Rusun 3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3</v>
      </c>
      <c r="L69" s="9" t="str">
        <f t="shared" si="6"/>
        <v>2023 - WEEK 03</v>
      </c>
      <c r="M69" s="9" t="str">
        <f t="shared" si="7"/>
        <v>2023 - MONTH 01</v>
      </c>
      <c r="N69" s="12">
        <f t="shared" ref="N69:O69" si="78">IFERROR(AVERAGEIF(L:L,L69,$J:$J)," ")</f>
        <v>0.9623287671</v>
      </c>
      <c r="O69" s="12">
        <f t="shared" si="78"/>
        <v>0.9623287671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3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45035.40419</v>
      </c>
      <c r="B70" s="9" t="str">
        <f>INDIRECT(ADDRESS(2+QUOTIENT(ROW()-2,COUNTA('Form Responses 1'!$1:$1)-4),2,,TRUE,"Form Responses 1"))</f>
        <v>arnosuta896@gmail.com</v>
      </c>
      <c r="C70" s="9" t="str">
        <f>INDIRECT(ADDRESS(2+QUOTIENT(ROW()-2,COUNTA('Form Responses 1'!$1:$1)-4),3,,TRUE,"Form Responses 1"))</f>
        <v>Sutarno</v>
      </c>
      <c r="D70" s="10">
        <f>INDIRECT(ADDRESS(2+QUOTIENT(ROW()-2,COUNTA('Form Responses 1'!$1:$1)-4),4,,TRUE,"Form Responses 1"))</f>
        <v>44941</v>
      </c>
      <c r="E70" s="11">
        <f t="shared" si="2"/>
        <v>7</v>
      </c>
      <c r="F70" s="9" t="str">
        <f>IF(ISBLANK(A70)," ",INDIRECT(ADDRESS(1,5+MOD(ROW()-2,COUNTA('Form Responses 1'!$1:$1)-4),,TRUE,"Form Responses 1")))</f>
        <v>Halaman Rusun 3 [Taman 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Halaman Rusun 3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3</v>
      </c>
      <c r="L70" s="9" t="str">
        <f t="shared" si="6"/>
        <v>2023 - WEEK 03</v>
      </c>
      <c r="M70" s="9" t="str">
        <f t="shared" si="7"/>
        <v>2023 - MONTH 01</v>
      </c>
      <c r="N70" s="12">
        <f t="shared" ref="N70:O70" si="79">IFERROR(AVERAGEIF(L:L,L70,$J:$J)," ")</f>
        <v>0.9623287671</v>
      </c>
      <c r="O70" s="12">
        <f t="shared" si="79"/>
        <v>0.9623287671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3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45035.40419</v>
      </c>
      <c r="B71" s="9" t="str">
        <f>INDIRECT(ADDRESS(2+QUOTIENT(ROW()-2,COUNTA('Form Responses 1'!$1:$1)-4),2,,TRUE,"Form Responses 1"))</f>
        <v>arnosuta896@gmail.com</v>
      </c>
      <c r="C71" s="9" t="str">
        <f>INDIRECT(ADDRESS(2+QUOTIENT(ROW()-2,COUNTA('Form Responses 1'!$1:$1)-4),3,,TRUE,"Form Responses 1"))</f>
        <v>Sutarno</v>
      </c>
      <c r="D71" s="10">
        <f>INDIRECT(ADDRESS(2+QUOTIENT(ROW()-2,COUNTA('Form Responses 1'!$1:$1)-4),4,,TRUE,"Form Responses 1"))</f>
        <v>44941</v>
      </c>
      <c r="E71" s="11">
        <f t="shared" si="2"/>
        <v>7</v>
      </c>
      <c r="F71" s="9" t="str">
        <f>IF(ISBLANK(A71)," ",INDIRECT(ADDRESS(1,5+MOD(ROW()-2,COUNTA('Form Responses 1'!$1:$1)-4),,TRUE,"Form Responses 1")))</f>
        <v>Halaman Rusun 3 [Parkir Motor 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Halaman Rusun 3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3</v>
      </c>
      <c r="L71" s="9" t="str">
        <f t="shared" si="6"/>
        <v>2023 - WEEK 03</v>
      </c>
      <c r="M71" s="9" t="str">
        <f t="shared" si="7"/>
        <v>2023 - MONTH 01</v>
      </c>
      <c r="N71" s="12">
        <f t="shared" ref="N71:O71" si="80">IFERROR(AVERAGEIF(L:L,L71,$J:$J)," ")</f>
        <v>0.9623287671</v>
      </c>
      <c r="O71" s="12">
        <f t="shared" si="80"/>
        <v>0.9623287671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3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45035.40419</v>
      </c>
      <c r="B72" s="9" t="str">
        <f>INDIRECT(ADDRESS(2+QUOTIENT(ROW()-2,COUNTA('Form Responses 1'!$1:$1)-4),2,,TRUE,"Form Responses 1"))</f>
        <v>arnosuta896@gmail.com</v>
      </c>
      <c r="C72" s="9" t="str">
        <f>INDIRECT(ADDRESS(2+QUOTIENT(ROW()-2,COUNTA('Form Responses 1'!$1:$1)-4),3,,TRUE,"Form Responses 1"))</f>
        <v>Sutarno</v>
      </c>
      <c r="D72" s="10">
        <f>INDIRECT(ADDRESS(2+QUOTIENT(ROW()-2,COUNTA('Form Responses 1'!$1:$1)-4),4,,TRUE,"Form Responses 1"))</f>
        <v>44941</v>
      </c>
      <c r="E72" s="11">
        <f t="shared" si="2"/>
        <v>7</v>
      </c>
      <c r="F72" s="9" t="str">
        <f>IF(ISBLANK(A72)," ",INDIRECT(ADDRESS(1,5+MOD(ROW()-2,COUNTA('Form Responses 1'!$1:$1)-4),,TRUE,"Form Responses 1")))</f>
        <v>Halaman Rusun 3 [Parkir Mobil]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Halaman Rusun 3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3</v>
      </c>
      <c r="L72" s="9" t="str">
        <f t="shared" si="6"/>
        <v>2023 - WEEK 03</v>
      </c>
      <c r="M72" s="9" t="str">
        <f t="shared" si="7"/>
        <v>2023 - MONTH 01</v>
      </c>
      <c r="N72" s="12">
        <f t="shared" ref="N72:O72" si="81">IFERROR(AVERAGEIF(L:L,L72,$J:$J)," ")</f>
        <v>0.9623287671</v>
      </c>
      <c r="O72" s="12">
        <f t="shared" si="81"/>
        <v>0.9623287671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3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45035.40419</v>
      </c>
      <c r="B73" s="9" t="str">
        <f>INDIRECT(ADDRESS(2+QUOTIENT(ROW()-2,COUNTA('Form Responses 1'!$1:$1)-4),2,,TRUE,"Form Responses 1"))</f>
        <v>arnosuta896@gmail.com</v>
      </c>
      <c r="C73" s="9" t="str">
        <f>INDIRECT(ADDRESS(2+QUOTIENT(ROW()-2,COUNTA('Form Responses 1'!$1:$1)-4),3,,TRUE,"Form Responses 1"))</f>
        <v>Sutarno</v>
      </c>
      <c r="D73" s="10">
        <f>INDIRECT(ADDRESS(2+QUOTIENT(ROW()-2,COUNTA('Form Responses 1'!$1:$1)-4),4,,TRUE,"Form Responses 1"))</f>
        <v>44941</v>
      </c>
      <c r="E73" s="11">
        <f t="shared" si="2"/>
        <v>7</v>
      </c>
      <c r="F73" s="9" t="str">
        <f>IF(ISBLANK(A73)," ",INDIRECT(ADDRESS(1,5+MOD(ROW()-2,COUNTA('Form Responses 1'!$1:$1)-4),,TRUE,"Form Responses 1")))</f>
        <v>Halaman Rusun 3 [Halaman depan samping dan belakang]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Halaman Rusun 3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3</v>
      </c>
      <c r="L73" s="9" t="str">
        <f t="shared" si="6"/>
        <v>2023 - WEEK 03</v>
      </c>
      <c r="M73" s="9" t="str">
        <f t="shared" si="7"/>
        <v>2023 - MONTH 01</v>
      </c>
      <c r="N73" s="12">
        <f t="shared" ref="N73:O73" si="82">IFERROR(AVERAGEIF(L:L,L73,$J:$J)," ")</f>
        <v>0.9623287671</v>
      </c>
      <c r="O73" s="12">
        <f t="shared" si="82"/>
        <v>0.9623287671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3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45035.40419</v>
      </c>
      <c r="B74" s="9" t="str">
        <f>INDIRECT(ADDRESS(2+QUOTIENT(ROW()-2,COUNTA('Form Responses 1'!$1:$1)-4),2,,TRUE,"Form Responses 1"))</f>
        <v>arnosuta896@gmail.com</v>
      </c>
      <c r="C74" s="9" t="str">
        <f>INDIRECT(ADDRESS(2+QUOTIENT(ROW()-2,COUNTA('Form Responses 1'!$1:$1)-4),3,,TRUE,"Form Responses 1"))</f>
        <v>Sutarno</v>
      </c>
      <c r="D74" s="10">
        <f>INDIRECT(ADDRESS(2+QUOTIENT(ROW()-2,COUNTA('Form Responses 1'!$1:$1)-4),4,,TRUE,"Form Responses 1"))</f>
        <v>44941</v>
      </c>
      <c r="E74" s="11">
        <f t="shared" si="2"/>
        <v>7</v>
      </c>
      <c r="F74" s="9" t="str">
        <f>IF(ISBLANK(A74)," ",INDIRECT(ADDRESS(1,5+MOD(ROW()-2,COUNTA('Form Responses 1'!$1:$1)-4),,TRUE,"Form Responses 1")))</f>
        <v>Halaman Rusun 3 [TPS 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Halaman Rusun 3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3</v>
      </c>
      <c r="L74" s="9" t="str">
        <f t="shared" si="6"/>
        <v>2023 - WEEK 03</v>
      </c>
      <c r="M74" s="9" t="str">
        <f t="shared" si="7"/>
        <v>2023 - MONTH 01</v>
      </c>
      <c r="N74" s="12">
        <f t="shared" ref="N74:O74" si="83">IFERROR(AVERAGEIF(L:L,L74,$J:$J)," ")</f>
        <v>0.9623287671</v>
      </c>
      <c r="O74" s="12">
        <f t="shared" si="83"/>
        <v>0.9623287671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3</v>
      </c>
      <c r="AF74" s="9" t="str">
        <f t="shared" si="15"/>
        <v>2023 01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45035.40774</v>
      </c>
      <c r="B75" s="9" t="str">
        <f>INDIRECT(ADDRESS(2+QUOTIENT(ROW()-2,COUNTA('Form Responses 1'!$1:$1)-4),2,,TRUE,"Form Responses 1"))</f>
        <v>arnosuta896@gmail.com</v>
      </c>
      <c r="C75" s="9" t="str">
        <f>INDIRECT(ADDRESS(2+QUOTIENT(ROW()-2,COUNTA('Form Responses 1'!$1:$1)-4),3,,TRUE,"Form Responses 1"))</f>
        <v>Sutarno</v>
      </c>
      <c r="D75" s="10">
        <f>INDIRECT(ADDRESS(2+QUOTIENT(ROW()-2,COUNTA('Form Responses 1'!$1:$1)-4),4,,TRUE,"Form Responses 1"))</f>
        <v>44981</v>
      </c>
      <c r="E75" s="11">
        <f t="shared" si="2"/>
        <v>5</v>
      </c>
      <c r="F75" s="9" t="str">
        <f>IF(ISBLANK(A75)," ",INDIRECT(ADDRESS(1,5+MOD(ROW()-2,COUNTA('Form Responses 1'!$1:$1)-4),,TRUE,"Form Responses 1")))</f>
        <v>Security [Security Functions]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Security</v>
      </c>
      <c r="I75" s="12" t="str">
        <f t="shared" si="4"/>
        <v>SECURITY SERVICE</v>
      </c>
      <c r="J75" s="12">
        <f t="array" ref="J75">IFERROR(INDEX(MASTER!B:B,MATCH(G75,MASTER!A:A,0))/100," ")</f>
        <v>1</v>
      </c>
      <c r="K75" s="9">
        <f t="shared" si="5"/>
        <v>8</v>
      </c>
      <c r="L75" s="9" t="str">
        <f t="shared" si="6"/>
        <v>2023 - WEEK 08</v>
      </c>
      <c r="M75" s="9" t="str">
        <f t="shared" si="7"/>
        <v>2023 - MONTH 02</v>
      </c>
      <c r="N75" s="12">
        <f t="shared" ref="N75:O75" si="84">IFERROR(AVERAGEIF(L:L,L75,$J:$J)," ")</f>
        <v>0.9623287671</v>
      </c>
      <c r="O75" s="12">
        <f t="shared" si="84"/>
        <v>0.9623287671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8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45035.40774</v>
      </c>
      <c r="B76" s="9" t="str">
        <f>INDIRECT(ADDRESS(2+QUOTIENT(ROW()-2,COUNTA('Form Responses 1'!$1:$1)-4),2,,TRUE,"Form Responses 1"))</f>
        <v>arnosuta896@gmail.com</v>
      </c>
      <c r="C76" s="9" t="str">
        <f>INDIRECT(ADDRESS(2+QUOTIENT(ROW()-2,COUNTA('Form Responses 1'!$1:$1)-4),3,,TRUE,"Form Responses 1"))</f>
        <v>Sutarno</v>
      </c>
      <c r="D76" s="10">
        <f>INDIRECT(ADDRESS(2+QUOTIENT(ROW()-2,COUNTA('Form Responses 1'!$1:$1)-4),4,,TRUE,"Form Responses 1"))</f>
        <v>44981</v>
      </c>
      <c r="E76" s="11">
        <f t="shared" si="2"/>
        <v>5</v>
      </c>
      <c r="F76" s="9" t="str">
        <f>IF(ISBLANK(A76)," ",INDIRECT(ADDRESS(1,5+MOD(ROW()-2,COUNTA('Form Responses 1'!$1:$1)-4),,TRUE,"Form Responses 1")))</f>
        <v>Driver [Driving Safety]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Driver</v>
      </c>
      <c r="I76" s="12" t="str">
        <f t="shared" si="4"/>
        <v>LABOR SERVICE</v>
      </c>
      <c r="J76" s="12">
        <f t="array" ref="J76">IFERROR(INDEX(MASTER!B:B,MATCH(G76,MASTER!A:A,0))/100," ")</f>
        <v>1</v>
      </c>
      <c r="K76" s="9">
        <f t="shared" si="5"/>
        <v>8</v>
      </c>
      <c r="L76" s="9" t="str">
        <f t="shared" si="6"/>
        <v>2023 - WEEK 08</v>
      </c>
      <c r="M76" s="9" t="str">
        <f t="shared" si="7"/>
        <v>2023 - MONTH 02</v>
      </c>
      <c r="N76" s="12">
        <f t="shared" ref="N76:O76" si="85">IFERROR(AVERAGEIF(L:L,L76,$J:$J)," ")</f>
        <v>0.9623287671</v>
      </c>
      <c r="O76" s="12">
        <f t="shared" si="85"/>
        <v>0.9623287671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8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45035.40774</v>
      </c>
      <c r="B77" s="9" t="str">
        <f>INDIRECT(ADDRESS(2+QUOTIENT(ROW()-2,COUNTA('Form Responses 1'!$1:$1)-4),2,,TRUE,"Form Responses 1"))</f>
        <v>arnosuta896@gmail.com</v>
      </c>
      <c r="C77" s="9" t="str">
        <f>INDIRECT(ADDRESS(2+QUOTIENT(ROW()-2,COUNTA('Form Responses 1'!$1:$1)-4),3,,TRUE,"Form Responses 1"))</f>
        <v>Sutarno</v>
      </c>
      <c r="D77" s="10">
        <f>INDIRECT(ADDRESS(2+QUOTIENT(ROW()-2,COUNTA('Form Responses 1'!$1:$1)-4),4,,TRUE,"Form Responses 1"))</f>
        <v>44981</v>
      </c>
      <c r="E77" s="11">
        <f t="shared" si="2"/>
        <v>5</v>
      </c>
      <c r="F77" s="9" t="str">
        <f>IF(ISBLANK(A77)," ",INDIRECT(ADDRESS(1,5+MOD(ROW()-2,COUNTA('Form Responses 1'!$1:$1)-4),,TRUE,"Form Responses 1")))</f>
        <v>Driver [ Attendance]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Driver</v>
      </c>
      <c r="I77" s="12" t="str">
        <f t="shared" si="4"/>
        <v>LABOR SERVICE</v>
      </c>
      <c r="J77" s="12">
        <f t="array" ref="J77">IFERROR(INDEX(MASTER!B:B,MATCH(G77,MASTER!A:A,0))/100," ")</f>
        <v>1</v>
      </c>
      <c r="K77" s="9">
        <f t="shared" si="5"/>
        <v>8</v>
      </c>
      <c r="L77" s="9" t="str">
        <f t="shared" si="6"/>
        <v>2023 - WEEK 08</v>
      </c>
      <c r="M77" s="9" t="str">
        <f t="shared" si="7"/>
        <v>2023 - MONTH 02</v>
      </c>
      <c r="N77" s="12">
        <f t="shared" ref="N77:O77" si="86">IFERROR(AVERAGEIF(L:L,L77,$J:$J)," ")</f>
        <v>0.9623287671</v>
      </c>
      <c r="O77" s="12">
        <f t="shared" si="86"/>
        <v>0.9623287671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8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45035.40774</v>
      </c>
      <c r="B78" s="9" t="str">
        <f>INDIRECT(ADDRESS(2+QUOTIENT(ROW()-2,COUNTA('Form Responses 1'!$1:$1)-4),2,,TRUE,"Form Responses 1"))</f>
        <v>arnosuta896@gmail.com</v>
      </c>
      <c r="C78" s="9" t="str">
        <f>INDIRECT(ADDRESS(2+QUOTIENT(ROW()-2,COUNTA('Form Responses 1'!$1:$1)-4),3,,TRUE,"Form Responses 1"))</f>
        <v>Sutarno</v>
      </c>
      <c r="D78" s="10">
        <f>INDIRECT(ADDRESS(2+QUOTIENT(ROW()-2,COUNTA('Form Responses 1'!$1:$1)-4),4,,TRUE,"Form Responses 1"))</f>
        <v>44981</v>
      </c>
      <c r="E78" s="11">
        <f t="shared" si="2"/>
        <v>5</v>
      </c>
      <c r="F78" s="9" t="str">
        <f>IF(ISBLANK(A78)," ",INDIRECT(ADDRESS(1,5+MOD(ROW()-2,COUNTA('Form Responses 1'!$1:$1)-4),,TRUE,"Form Responses 1")))</f>
        <v>Gedung Rusun 1 Lt. 3 [Tangga Exit Barat &amp; Timur]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Gedung Rusun 1 Lt. 3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8</v>
      </c>
      <c r="L78" s="9" t="str">
        <f t="shared" si="6"/>
        <v>2023 - WEEK 08</v>
      </c>
      <c r="M78" s="9" t="str">
        <f t="shared" si="7"/>
        <v>2023 - MONTH 02</v>
      </c>
      <c r="N78" s="12">
        <f t="shared" ref="N78:O78" si="87">IFERROR(AVERAGEIF(L:L,L78,$J:$J)," ")</f>
        <v>0.9623287671</v>
      </c>
      <c r="O78" s="12">
        <f t="shared" si="87"/>
        <v>0.9623287671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8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45035.40774</v>
      </c>
      <c r="B79" s="9" t="str">
        <f>INDIRECT(ADDRESS(2+QUOTIENT(ROW()-2,COUNTA('Form Responses 1'!$1:$1)-4),2,,TRUE,"Form Responses 1"))</f>
        <v>arnosuta896@gmail.com</v>
      </c>
      <c r="C79" s="9" t="str">
        <f>INDIRECT(ADDRESS(2+QUOTIENT(ROW()-2,COUNTA('Form Responses 1'!$1:$1)-4),3,,TRUE,"Form Responses 1"))</f>
        <v>Sutarno</v>
      </c>
      <c r="D79" s="10">
        <f>INDIRECT(ADDRESS(2+QUOTIENT(ROW()-2,COUNTA('Form Responses 1'!$1:$1)-4),4,,TRUE,"Form Responses 1"))</f>
        <v>44981</v>
      </c>
      <c r="E79" s="11">
        <f t="shared" si="2"/>
        <v>5</v>
      </c>
      <c r="F79" s="9" t="str">
        <f>IF(ISBLANK(A79)," ",INDIRECT(ADDRESS(1,5+MOD(ROW()-2,COUNTA('Form Responses 1'!$1:$1)-4),,TRUE,"Form Responses 1")))</f>
        <v>Gedung Rusun 1 Lt. 3 [Koridor 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Gedung Rusun 1 Lt. 3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8</v>
      </c>
      <c r="L79" s="9" t="str">
        <f t="shared" si="6"/>
        <v>2023 - WEEK 08</v>
      </c>
      <c r="M79" s="9" t="str">
        <f t="shared" si="7"/>
        <v>2023 - MONTH 02</v>
      </c>
      <c r="N79" s="12">
        <f t="shared" ref="N79:O79" si="88">IFERROR(AVERAGEIF(L:L,L79,$J:$J)," ")</f>
        <v>0.9623287671</v>
      </c>
      <c r="O79" s="12">
        <f t="shared" si="88"/>
        <v>0.9623287671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8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45035.40774</v>
      </c>
      <c r="B80" s="9" t="str">
        <f>INDIRECT(ADDRESS(2+QUOTIENT(ROW()-2,COUNTA('Form Responses 1'!$1:$1)-4),2,,TRUE,"Form Responses 1"))</f>
        <v>arnosuta896@gmail.com</v>
      </c>
      <c r="C80" s="9" t="str">
        <f>INDIRECT(ADDRESS(2+QUOTIENT(ROW()-2,COUNTA('Form Responses 1'!$1:$1)-4),3,,TRUE,"Form Responses 1"))</f>
        <v>Sutarno</v>
      </c>
      <c r="D80" s="10">
        <f>INDIRECT(ADDRESS(2+QUOTIENT(ROW()-2,COUNTA('Form Responses 1'!$1:$1)-4),4,,TRUE,"Form Responses 1"))</f>
        <v>44981</v>
      </c>
      <c r="E80" s="11">
        <f t="shared" si="2"/>
        <v>5</v>
      </c>
      <c r="F80" s="9" t="str">
        <f>IF(ISBLANK(A80)," ",INDIRECT(ADDRESS(1,5+MOD(ROW()-2,COUNTA('Form Responses 1'!$1:$1)-4),,TRUE,"Form Responses 1")))</f>
        <v>Gedung Rusun 1 Lt. 3 [Pantry umum]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Gedung Rusun 1 Lt. 3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8</v>
      </c>
      <c r="L80" s="9" t="str">
        <f t="shared" si="6"/>
        <v>2023 - WEEK 08</v>
      </c>
      <c r="M80" s="9" t="str">
        <f t="shared" si="7"/>
        <v>2023 - MONTH 02</v>
      </c>
      <c r="N80" s="12">
        <f t="shared" ref="N80:O80" si="89">IFERROR(AVERAGEIF(L:L,L80,$J:$J)," ")</f>
        <v>0.9623287671</v>
      </c>
      <c r="O80" s="12">
        <f t="shared" si="89"/>
        <v>0.9623287671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8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45035.40774</v>
      </c>
      <c r="B81" s="9" t="str">
        <f>INDIRECT(ADDRESS(2+QUOTIENT(ROW()-2,COUNTA('Form Responses 1'!$1:$1)-4),2,,TRUE,"Form Responses 1"))</f>
        <v>arnosuta896@gmail.com</v>
      </c>
      <c r="C81" s="9" t="str">
        <f>INDIRECT(ADDRESS(2+QUOTIENT(ROW()-2,COUNTA('Form Responses 1'!$1:$1)-4),3,,TRUE,"Form Responses 1"))</f>
        <v>Sutarno</v>
      </c>
      <c r="D81" s="10">
        <f>INDIRECT(ADDRESS(2+QUOTIENT(ROW()-2,COUNTA('Form Responses 1'!$1:$1)-4),4,,TRUE,"Form Responses 1"))</f>
        <v>44981</v>
      </c>
      <c r="E81" s="11">
        <f t="shared" si="2"/>
        <v>5</v>
      </c>
      <c r="F81" s="9" t="str">
        <f>IF(ISBLANK(A81)," ",INDIRECT(ADDRESS(1,5+MOD(ROW()-2,COUNTA('Form Responses 1'!$1:$1)-4),,TRUE,"Form Responses 1")))</f>
        <v>Gedung Rusun 1 Lt. 3 [R Panel]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Gedung Rusun 1 Lt. 3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8</v>
      </c>
      <c r="L81" s="9" t="str">
        <f t="shared" si="6"/>
        <v>2023 - WEEK 08</v>
      </c>
      <c r="M81" s="9" t="str">
        <f t="shared" si="7"/>
        <v>2023 - MONTH 02</v>
      </c>
      <c r="N81" s="12">
        <f t="shared" ref="N81:O81" si="90">IFERROR(AVERAGEIF(L:L,L81,$J:$J)," ")</f>
        <v>0.9623287671</v>
      </c>
      <c r="O81" s="12">
        <f t="shared" si="90"/>
        <v>0.9623287671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8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45035.40774</v>
      </c>
      <c r="B82" s="9" t="str">
        <f>INDIRECT(ADDRESS(2+QUOTIENT(ROW()-2,COUNTA('Form Responses 1'!$1:$1)-4),2,,TRUE,"Form Responses 1"))</f>
        <v>arnosuta896@gmail.com</v>
      </c>
      <c r="C82" s="9" t="str">
        <f>INDIRECT(ADDRESS(2+QUOTIENT(ROW()-2,COUNTA('Form Responses 1'!$1:$1)-4),3,,TRUE,"Form Responses 1"))</f>
        <v>Sutarno</v>
      </c>
      <c r="D82" s="10">
        <f>INDIRECT(ADDRESS(2+QUOTIENT(ROW()-2,COUNTA('Form Responses 1'!$1:$1)-4),4,,TRUE,"Form Responses 1"))</f>
        <v>44981</v>
      </c>
      <c r="E82" s="11">
        <f t="shared" si="2"/>
        <v>5</v>
      </c>
      <c r="F82" s="9" t="str">
        <f>IF(ISBLANK(A82)," ",INDIRECT(ADDRESS(1,5+MOD(ROW()-2,COUNTA('Form Responses 1'!$1:$1)-4),,TRUE,"Form Responses 1")))</f>
        <v>Gedung Rusun 1 LT. 2 [Tangga Exit Barat &amp; Timur]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Gedung Rusun 1 LT. 2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8</v>
      </c>
      <c r="L82" s="9" t="str">
        <f t="shared" si="6"/>
        <v>2023 - WEEK 08</v>
      </c>
      <c r="M82" s="9" t="str">
        <f t="shared" si="7"/>
        <v>2023 - MONTH 02</v>
      </c>
      <c r="N82" s="12">
        <f t="shared" ref="N82:O82" si="91">IFERROR(AVERAGEIF(L:L,L82,$J:$J)," ")</f>
        <v>0.9623287671</v>
      </c>
      <c r="O82" s="12">
        <f t="shared" si="91"/>
        <v>0.9623287671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8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45035.40774</v>
      </c>
      <c r="B83" s="9" t="str">
        <f>INDIRECT(ADDRESS(2+QUOTIENT(ROW()-2,COUNTA('Form Responses 1'!$1:$1)-4),2,,TRUE,"Form Responses 1"))</f>
        <v>arnosuta896@gmail.com</v>
      </c>
      <c r="C83" s="9" t="str">
        <f>INDIRECT(ADDRESS(2+QUOTIENT(ROW()-2,COUNTA('Form Responses 1'!$1:$1)-4),3,,TRUE,"Form Responses 1"))</f>
        <v>Sutarno</v>
      </c>
      <c r="D83" s="10">
        <f>INDIRECT(ADDRESS(2+QUOTIENT(ROW()-2,COUNTA('Form Responses 1'!$1:$1)-4),4,,TRUE,"Form Responses 1"))</f>
        <v>44981</v>
      </c>
      <c r="E83" s="11">
        <f t="shared" si="2"/>
        <v>5</v>
      </c>
      <c r="F83" s="9" t="str">
        <f>IF(ISBLANK(A83)," ",INDIRECT(ADDRESS(1,5+MOD(ROW()-2,COUNTA('Form Responses 1'!$1:$1)-4),,TRUE,"Form Responses 1")))</f>
        <v>Gedung Rusun 1 LT. 2 [Koridor 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 Rusun 1 LT. 2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8</v>
      </c>
      <c r="L83" s="9" t="str">
        <f t="shared" si="6"/>
        <v>2023 - WEEK 08</v>
      </c>
      <c r="M83" s="9" t="str">
        <f t="shared" si="7"/>
        <v>2023 - MONTH 02</v>
      </c>
      <c r="N83" s="12">
        <f t="shared" ref="N83:O83" si="92">IFERROR(AVERAGEIF(L:L,L83,$J:$J)," ")</f>
        <v>0.9623287671</v>
      </c>
      <c r="O83" s="12">
        <f t="shared" si="92"/>
        <v>0.9623287671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8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45035.40774</v>
      </c>
      <c r="B84" s="9" t="str">
        <f>INDIRECT(ADDRESS(2+QUOTIENT(ROW()-2,COUNTA('Form Responses 1'!$1:$1)-4),2,,TRUE,"Form Responses 1"))</f>
        <v>arnosuta896@gmail.com</v>
      </c>
      <c r="C84" s="9" t="str">
        <f>INDIRECT(ADDRESS(2+QUOTIENT(ROW()-2,COUNTA('Form Responses 1'!$1:$1)-4),3,,TRUE,"Form Responses 1"))</f>
        <v>Sutarno</v>
      </c>
      <c r="D84" s="10">
        <f>INDIRECT(ADDRESS(2+QUOTIENT(ROW()-2,COUNTA('Form Responses 1'!$1:$1)-4),4,,TRUE,"Form Responses 1"))</f>
        <v>44981</v>
      </c>
      <c r="E84" s="11">
        <f t="shared" si="2"/>
        <v>5</v>
      </c>
      <c r="F84" s="9" t="str">
        <f>IF(ISBLANK(A84)," ",INDIRECT(ADDRESS(1,5+MOD(ROW()-2,COUNTA('Form Responses 1'!$1:$1)-4),,TRUE,"Form Responses 1")))</f>
        <v>Gedung Rusun 1 LT. 2 [Pantry umum]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Gedung Rusun 1 LT. 2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8</v>
      </c>
      <c r="L84" s="9" t="str">
        <f t="shared" si="6"/>
        <v>2023 - WEEK 08</v>
      </c>
      <c r="M84" s="9" t="str">
        <f t="shared" si="7"/>
        <v>2023 - MONTH 02</v>
      </c>
      <c r="N84" s="12">
        <f t="shared" ref="N84:O84" si="93">IFERROR(AVERAGEIF(L:L,L84,$J:$J)," ")</f>
        <v>0.9623287671</v>
      </c>
      <c r="O84" s="12">
        <f t="shared" si="93"/>
        <v>0.9623287671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8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45035.40774</v>
      </c>
      <c r="B85" s="9" t="str">
        <f>INDIRECT(ADDRESS(2+QUOTIENT(ROW()-2,COUNTA('Form Responses 1'!$1:$1)-4),2,,TRUE,"Form Responses 1"))</f>
        <v>arnosuta896@gmail.com</v>
      </c>
      <c r="C85" s="9" t="str">
        <f>INDIRECT(ADDRESS(2+QUOTIENT(ROW()-2,COUNTA('Form Responses 1'!$1:$1)-4),3,,TRUE,"Form Responses 1"))</f>
        <v>Sutarno</v>
      </c>
      <c r="D85" s="10">
        <f>INDIRECT(ADDRESS(2+QUOTIENT(ROW()-2,COUNTA('Form Responses 1'!$1:$1)-4),4,,TRUE,"Form Responses 1"))</f>
        <v>44981</v>
      </c>
      <c r="E85" s="11">
        <f t="shared" si="2"/>
        <v>5</v>
      </c>
      <c r="F85" s="9" t="str">
        <f>IF(ISBLANK(A85)," ",INDIRECT(ADDRESS(1,5+MOD(ROW()-2,COUNTA('Form Responses 1'!$1:$1)-4),,TRUE,"Form Responses 1")))</f>
        <v>Gedung Rusun 1 LT. 2 [R Panel]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Gedung Rusun 1 LT. 2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8</v>
      </c>
      <c r="L85" s="9" t="str">
        <f t="shared" si="6"/>
        <v>2023 - WEEK 08</v>
      </c>
      <c r="M85" s="9" t="str">
        <f t="shared" si="7"/>
        <v>2023 - MONTH 02</v>
      </c>
      <c r="N85" s="12">
        <f t="shared" ref="N85:O85" si="94">IFERROR(AVERAGEIF(L:L,L85,$J:$J)," ")</f>
        <v>0.9623287671</v>
      </c>
      <c r="O85" s="12">
        <f t="shared" si="94"/>
        <v>0.9623287671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8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45035.40774</v>
      </c>
      <c r="B86" s="9" t="str">
        <f>INDIRECT(ADDRESS(2+QUOTIENT(ROW()-2,COUNTA('Form Responses 1'!$1:$1)-4),2,,TRUE,"Form Responses 1"))</f>
        <v>arnosuta896@gmail.com</v>
      </c>
      <c r="C86" s="9" t="str">
        <f>INDIRECT(ADDRESS(2+QUOTIENT(ROW()-2,COUNTA('Form Responses 1'!$1:$1)-4),3,,TRUE,"Form Responses 1"))</f>
        <v>Sutarno</v>
      </c>
      <c r="D86" s="10">
        <f>INDIRECT(ADDRESS(2+QUOTIENT(ROW()-2,COUNTA('Form Responses 1'!$1:$1)-4),4,,TRUE,"Form Responses 1"))</f>
        <v>44981</v>
      </c>
      <c r="E86" s="11">
        <f t="shared" si="2"/>
        <v>5</v>
      </c>
      <c r="F86" s="9" t="str">
        <f>IF(ISBLANK(A86)," ",INDIRECT(ADDRESS(1,5+MOD(ROW()-2,COUNTA('Form Responses 1'!$1:$1)-4),,TRUE,"Form Responses 1")))</f>
        <v>Gedung Rusun 1 LT. 1 [Koridor 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 Rusun 1 LT. 1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8</v>
      </c>
      <c r="L86" s="9" t="str">
        <f t="shared" si="6"/>
        <v>2023 - WEEK 08</v>
      </c>
      <c r="M86" s="9" t="str">
        <f t="shared" si="7"/>
        <v>2023 - MONTH 02</v>
      </c>
      <c r="N86" s="12">
        <f t="shared" ref="N86:O86" si="95">IFERROR(AVERAGEIF(L:L,L86,$J:$J)," ")</f>
        <v>0.9623287671</v>
      </c>
      <c r="O86" s="12">
        <f t="shared" si="95"/>
        <v>0.9623287671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8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45035.40774</v>
      </c>
      <c r="B87" s="9" t="str">
        <f>INDIRECT(ADDRESS(2+QUOTIENT(ROW()-2,COUNTA('Form Responses 1'!$1:$1)-4),2,,TRUE,"Form Responses 1"))</f>
        <v>arnosuta896@gmail.com</v>
      </c>
      <c r="C87" s="9" t="str">
        <f>INDIRECT(ADDRESS(2+QUOTIENT(ROW()-2,COUNTA('Form Responses 1'!$1:$1)-4),3,,TRUE,"Form Responses 1"))</f>
        <v>Sutarno</v>
      </c>
      <c r="D87" s="10">
        <f>INDIRECT(ADDRESS(2+QUOTIENT(ROW()-2,COUNTA('Form Responses 1'!$1:$1)-4),4,,TRUE,"Form Responses 1"))</f>
        <v>44981</v>
      </c>
      <c r="E87" s="11">
        <f t="shared" si="2"/>
        <v>5</v>
      </c>
      <c r="F87" s="9" t="str">
        <f>IF(ISBLANK(A87)," ",INDIRECT(ADDRESS(1,5+MOD(ROW()-2,COUNTA('Form Responses 1'!$1:$1)-4),,TRUE,"Form Responses 1")))</f>
        <v>Gedung Rusun 1 LT. 1 [Pantry umum]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 Rusun 1 LT. 1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8</v>
      </c>
      <c r="L87" s="9" t="str">
        <f t="shared" si="6"/>
        <v>2023 - WEEK 08</v>
      </c>
      <c r="M87" s="9" t="str">
        <f t="shared" si="7"/>
        <v>2023 - MONTH 02</v>
      </c>
      <c r="N87" s="12">
        <f t="shared" ref="N87:O87" si="96">IFERROR(AVERAGEIF(L:L,L87,$J:$J)," ")</f>
        <v>0.9623287671</v>
      </c>
      <c r="O87" s="12">
        <f t="shared" si="96"/>
        <v>0.9623287671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8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45035.40774</v>
      </c>
      <c r="B88" s="9" t="str">
        <f>INDIRECT(ADDRESS(2+QUOTIENT(ROW()-2,COUNTA('Form Responses 1'!$1:$1)-4),2,,TRUE,"Form Responses 1"))</f>
        <v>arnosuta896@gmail.com</v>
      </c>
      <c r="C88" s="9" t="str">
        <f>INDIRECT(ADDRESS(2+QUOTIENT(ROW()-2,COUNTA('Form Responses 1'!$1:$1)-4),3,,TRUE,"Form Responses 1"))</f>
        <v>Sutarno</v>
      </c>
      <c r="D88" s="10">
        <f>INDIRECT(ADDRESS(2+QUOTIENT(ROW()-2,COUNTA('Form Responses 1'!$1:$1)-4),4,,TRUE,"Form Responses 1"))</f>
        <v>44981</v>
      </c>
      <c r="E88" s="11">
        <f t="shared" si="2"/>
        <v>5</v>
      </c>
      <c r="F88" s="9" t="str">
        <f>IF(ISBLANK(A88)," ",INDIRECT(ADDRESS(1,5+MOD(ROW()-2,COUNTA('Form Responses 1'!$1:$1)-4),,TRUE,"Form Responses 1")))</f>
        <v>Gedung Rusun 1 LT. 1 [R Panel]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 Rusun 1 LT. 1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8</v>
      </c>
      <c r="L88" s="9" t="str">
        <f t="shared" si="6"/>
        <v>2023 - WEEK 08</v>
      </c>
      <c r="M88" s="9" t="str">
        <f t="shared" si="7"/>
        <v>2023 - MONTH 02</v>
      </c>
      <c r="N88" s="12">
        <f t="shared" ref="N88:O88" si="97">IFERROR(AVERAGEIF(L:L,L88,$J:$J)," ")</f>
        <v>0.9623287671</v>
      </c>
      <c r="O88" s="12">
        <f t="shared" si="97"/>
        <v>0.9623287671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8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45035.40774</v>
      </c>
      <c r="B89" s="9" t="str">
        <f>INDIRECT(ADDRESS(2+QUOTIENT(ROW()-2,COUNTA('Form Responses 1'!$1:$1)-4),2,,TRUE,"Form Responses 1"))</f>
        <v>arnosuta896@gmail.com</v>
      </c>
      <c r="C89" s="9" t="str">
        <f>INDIRECT(ADDRESS(2+QUOTIENT(ROW()-2,COUNTA('Form Responses 1'!$1:$1)-4),3,,TRUE,"Form Responses 1"))</f>
        <v>Sutarno</v>
      </c>
      <c r="D89" s="10">
        <f>INDIRECT(ADDRESS(2+QUOTIENT(ROW()-2,COUNTA('Form Responses 1'!$1:$1)-4),4,,TRUE,"Form Responses 1"))</f>
        <v>44981</v>
      </c>
      <c r="E89" s="11">
        <f t="shared" si="2"/>
        <v>5</v>
      </c>
      <c r="F89" s="9" t="str">
        <f>IF(ISBLANK(A89)," ",INDIRECT(ADDRESS(1,5+MOD(ROW()-2,COUNTA('Form Responses 1'!$1:$1)-4),,TRUE,"Form Responses 1")))</f>
        <v>Gedung Rusun 1 LT. 1 [Lobby Utama]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Gedung Rusun 1 LT. 1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8</v>
      </c>
      <c r="L89" s="9" t="str">
        <f t="shared" si="6"/>
        <v>2023 - WEEK 08</v>
      </c>
      <c r="M89" s="9" t="str">
        <f t="shared" si="7"/>
        <v>2023 - MONTH 02</v>
      </c>
      <c r="N89" s="12">
        <f t="shared" ref="N89:O89" si="98">IFERROR(AVERAGEIF(L:L,L89,$J:$J)," ")</f>
        <v>0.9623287671</v>
      </c>
      <c r="O89" s="12">
        <f t="shared" si="98"/>
        <v>0.9623287671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8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45035.40774</v>
      </c>
      <c r="B90" s="9" t="str">
        <f>INDIRECT(ADDRESS(2+QUOTIENT(ROW()-2,COUNTA('Form Responses 1'!$1:$1)-4),2,,TRUE,"Form Responses 1"))</f>
        <v>arnosuta896@gmail.com</v>
      </c>
      <c r="C90" s="9" t="str">
        <f>INDIRECT(ADDRESS(2+QUOTIENT(ROW()-2,COUNTA('Form Responses 1'!$1:$1)-4),3,,TRUE,"Form Responses 1"))</f>
        <v>Sutarno</v>
      </c>
      <c r="D90" s="10">
        <f>INDIRECT(ADDRESS(2+QUOTIENT(ROW()-2,COUNTA('Form Responses 1'!$1:$1)-4),4,,TRUE,"Form Responses 1"))</f>
        <v>44981</v>
      </c>
      <c r="E90" s="11">
        <f t="shared" si="2"/>
        <v>5</v>
      </c>
      <c r="F90" s="9" t="str">
        <f>IF(ISBLANK(A90)," ",INDIRECT(ADDRESS(1,5+MOD(ROW()-2,COUNTA('Form Responses 1'!$1:$1)-4),,TRUE,"Form Responses 1")))</f>
        <v>Halaman Rusun 1 [Gutter]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Halaman Rusun 1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8</v>
      </c>
      <c r="L90" s="9" t="str">
        <f t="shared" si="6"/>
        <v>2023 - WEEK 08</v>
      </c>
      <c r="M90" s="9" t="str">
        <f t="shared" si="7"/>
        <v>2023 - MONTH 02</v>
      </c>
      <c r="N90" s="12">
        <f t="shared" ref="N90:O90" si="99">IFERROR(AVERAGEIF(L:L,L90,$J:$J)," ")</f>
        <v>0.9623287671</v>
      </c>
      <c r="O90" s="12">
        <f t="shared" si="99"/>
        <v>0.9623287671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8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45035.40774</v>
      </c>
      <c r="B91" s="9" t="str">
        <f>INDIRECT(ADDRESS(2+QUOTIENT(ROW()-2,COUNTA('Form Responses 1'!$1:$1)-4),2,,TRUE,"Form Responses 1"))</f>
        <v>arnosuta896@gmail.com</v>
      </c>
      <c r="C91" s="9" t="str">
        <f>INDIRECT(ADDRESS(2+QUOTIENT(ROW()-2,COUNTA('Form Responses 1'!$1:$1)-4),3,,TRUE,"Form Responses 1"))</f>
        <v>Sutarno</v>
      </c>
      <c r="D91" s="10">
        <f>INDIRECT(ADDRESS(2+QUOTIENT(ROW()-2,COUNTA('Form Responses 1'!$1:$1)-4),4,,TRUE,"Form Responses 1"))</f>
        <v>44981</v>
      </c>
      <c r="E91" s="11">
        <f t="shared" si="2"/>
        <v>5</v>
      </c>
      <c r="F91" s="9" t="str">
        <f>IF(ISBLANK(A91)," ",INDIRECT(ADDRESS(1,5+MOD(ROW()-2,COUNTA('Form Responses 1'!$1:$1)-4),,TRUE,"Form Responses 1")))</f>
        <v>Halaman Rusun 1 [Taman 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Halaman Rusun 1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8</v>
      </c>
      <c r="L91" s="9" t="str">
        <f t="shared" si="6"/>
        <v>2023 - WEEK 08</v>
      </c>
      <c r="M91" s="9" t="str">
        <f t="shared" si="7"/>
        <v>2023 - MONTH 02</v>
      </c>
      <c r="N91" s="12">
        <f t="shared" ref="N91:O91" si="100">IFERROR(AVERAGEIF(L:L,L91,$J:$J)," ")</f>
        <v>0.9623287671</v>
      </c>
      <c r="O91" s="12">
        <f t="shared" si="100"/>
        <v>0.9623287671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8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45035.40774</v>
      </c>
      <c r="B92" s="9" t="str">
        <f>INDIRECT(ADDRESS(2+QUOTIENT(ROW()-2,COUNTA('Form Responses 1'!$1:$1)-4),2,,TRUE,"Form Responses 1"))</f>
        <v>arnosuta896@gmail.com</v>
      </c>
      <c r="C92" s="9" t="str">
        <f>INDIRECT(ADDRESS(2+QUOTIENT(ROW()-2,COUNTA('Form Responses 1'!$1:$1)-4),3,,TRUE,"Form Responses 1"))</f>
        <v>Sutarno</v>
      </c>
      <c r="D92" s="10">
        <f>INDIRECT(ADDRESS(2+QUOTIENT(ROW()-2,COUNTA('Form Responses 1'!$1:$1)-4),4,,TRUE,"Form Responses 1"))</f>
        <v>44981</v>
      </c>
      <c r="E92" s="11">
        <f t="shared" si="2"/>
        <v>5</v>
      </c>
      <c r="F92" s="9" t="str">
        <f>IF(ISBLANK(A92)," ",INDIRECT(ADDRESS(1,5+MOD(ROW()-2,COUNTA('Form Responses 1'!$1:$1)-4),,TRUE,"Form Responses 1")))</f>
        <v>Halaman Rusun 1 [Parkir Motor 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Halaman Rusun 1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8</v>
      </c>
      <c r="L92" s="9" t="str">
        <f t="shared" si="6"/>
        <v>2023 - WEEK 08</v>
      </c>
      <c r="M92" s="9" t="str">
        <f t="shared" si="7"/>
        <v>2023 - MONTH 02</v>
      </c>
      <c r="N92" s="12">
        <f t="shared" ref="N92:O92" si="101">IFERROR(AVERAGEIF(L:L,L92,$J:$J)," ")</f>
        <v>0.9623287671</v>
      </c>
      <c r="O92" s="12">
        <f t="shared" si="101"/>
        <v>0.9623287671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8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45035.40774</v>
      </c>
      <c r="B93" s="9" t="str">
        <f>INDIRECT(ADDRESS(2+QUOTIENT(ROW()-2,COUNTA('Form Responses 1'!$1:$1)-4),2,,TRUE,"Form Responses 1"))</f>
        <v>arnosuta896@gmail.com</v>
      </c>
      <c r="C93" s="9" t="str">
        <f>INDIRECT(ADDRESS(2+QUOTIENT(ROW()-2,COUNTA('Form Responses 1'!$1:$1)-4),3,,TRUE,"Form Responses 1"))</f>
        <v>Sutarno</v>
      </c>
      <c r="D93" s="10">
        <f>INDIRECT(ADDRESS(2+QUOTIENT(ROW()-2,COUNTA('Form Responses 1'!$1:$1)-4),4,,TRUE,"Form Responses 1"))</f>
        <v>44981</v>
      </c>
      <c r="E93" s="11">
        <f t="shared" si="2"/>
        <v>5</v>
      </c>
      <c r="F93" s="9" t="str">
        <f>IF(ISBLANK(A93)," ",INDIRECT(ADDRESS(1,5+MOD(ROW()-2,COUNTA('Form Responses 1'!$1:$1)-4),,TRUE,"Form Responses 1")))</f>
        <v>Halaman Rusun 1 [Parkir Mobil]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Halaman Rusun 1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8</v>
      </c>
      <c r="L93" s="9" t="str">
        <f t="shared" si="6"/>
        <v>2023 - WEEK 08</v>
      </c>
      <c r="M93" s="9" t="str">
        <f t="shared" si="7"/>
        <v>2023 - MONTH 02</v>
      </c>
      <c r="N93" s="12">
        <f t="shared" ref="N93:O93" si="102">IFERROR(AVERAGEIF(L:L,L93,$J:$J)," ")</f>
        <v>0.9623287671</v>
      </c>
      <c r="O93" s="12">
        <f t="shared" si="102"/>
        <v>0.9623287671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8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45035.40774</v>
      </c>
      <c r="B94" s="9" t="str">
        <f>INDIRECT(ADDRESS(2+QUOTIENT(ROW()-2,COUNTA('Form Responses 1'!$1:$1)-4),2,,TRUE,"Form Responses 1"))</f>
        <v>arnosuta896@gmail.com</v>
      </c>
      <c r="C94" s="9" t="str">
        <f>INDIRECT(ADDRESS(2+QUOTIENT(ROW()-2,COUNTA('Form Responses 1'!$1:$1)-4),3,,TRUE,"Form Responses 1"))</f>
        <v>Sutarno</v>
      </c>
      <c r="D94" s="10">
        <f>INDIRECT(ADDRESS(2+QUOTIENT(ROW()-2,COUNTA('Form Responses 1'!$1:$1)-4),4,,TRUE,"Form Responses 1"))</f>
        <v>44981</v>
      </c>
      <c r="E94" s="11">
        <f t="shared" si="2"/>
        <v>5</v>
      </c>
      <c r="F94" s="9" t="str">
        <f>IF(ISBLANK(A94)," ",INDIRECT(ADDRESS(1,5+MOD(ROW()-2,COUNTA('Form Responses 1'!$1:$1)-4),,TRUE,"Form Responses 1")))</f>
        <v>Halaman Rusun 1 [Halaman depan samping dan belakang]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Halaman Rusun 1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8</v>
      </c>
      <c r="L94" s="9" t="str">
        <f t="shared" si="6"/>
        <v>2023 - WEEK 08</v>
      </c>
      <c r="M94" s="9" t="str">
        <f t="shared" si="7"/>
        <v>2023 - MONTH 02</v>
      </c>
      <c r="N94" s="12">
        <f t="shared" ref="N94:O94" si="103">IFERROR(AVERAGEIF(L:L,L94,$J:$J)," ")</f>
        <v>0.9623287671</v>
      </c>
      <c r="O94" s="12">
        <f t="shared" si="103"/>
        <v>0.9623287671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8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45035.40774</v>
      </c>
      <c r="B95" s="9" t="str">
        <f>INDIRECT(ADDRESS(2+QUOTIENT(ROW()-2,COUNTA('Form Responses 1'!$1:$1)-4),2,,TRUE,"Form Responses 1"))</f>
        <v>arnosuta896@gmail.com</v>
      </c>
      <c r="C95" s="9" t="str">
        <f>INDIRECT(ADDRESS(2+QUOTIENT(ROW()-2,COUNTA('Form Responses 1'!$1:$1)-4),3,,TRUE,"Form Responses 1"))</f>
        <v>Sutarno</v>
      </c>
      <c r="D95" s="10">
        <f>INDIRECT(ADDRESS(2+QUOTIENT(ROW()-2,COUNTA('Form Responses 1'!$1:$1)-4),4,,TRUE,"Form Responses 1"))</f>
        <v>44981</v>
      </c>
      <c r="E95" s="11">
        <f t="shared" si="2"/>
        <v>5</v>
      </c>
      <c r="F95" s="9" t="str">
        <f>IF(ISBLANK(A95)," ",INDIRECT(ADDRESS(1,5+MOD(ROW()-2,COUNTA('Form Responses 1'!$1:$1)-4),,TRUE,"Form Responses 1")))</f>
        <v>Halaman Rusun 1 [TPS 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Halaman Rusun 1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8</v>
      </c>
      <c r="L95" s="9" t="str">
        <f t="shared" si="6"/>
        <v>2023 - WEEK 08</v>
      </c>
      <c r="M95" s="9" t="str">
        <f t="shared" si="7"/>
        <v>2023 - MONTH 02</v>
      </c>
      <c r="N95" s="12">
        <f t="shared" ref="N95:O95" si="104">IFERROR(AVERAGEIF(L:L,L95,$J:$J)," ")</f>
        <v>0.9623287671</v>
      </c>
      <c r="O95" s="12">
        <f t="shared" si="104"/>
        <v>0.9623287671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8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45035.40774</v>
      </c>
      <c r="B96" s="9" t="str">
        <f>INDIRECT(ADDRESS(2+QUOTIENT(ROW()-2,COUNTA('Form Responses 1'!$1:$1)-4),2,,TRUE,"Form Responses 1"))</f>
        <v>arnosuta896@gmail.com</v>
      </c>
      <c r="C96" s="9" t="str">
        <f>INDIRECT(ADDRESS(2+QUOTIENT(ROW()-2,COUNTA('Form Responses 1'!$1:$1)-4),3,,TRUE,"Form Responses 1"))</f>
        <v>Sutarno</v>
      </c>
      <c r="D96" s="10">
        <f>INDIRECT(ADDRESS(2+QUOTIENT(ROW()-2,COUNTA('Form Responses 1'!$1:$1)-4),4,,TRUE,"Form Responses 1"))</f>
        <v>44981</v>
      </c>
      <c r="E96" s="11">
        <f t="shared" si="2"/>
        <v>5</v>
      </c>
      <c r="F96" s="9" t="str">
        <f>IF(ISBLANK(A96)," ",INDIRECT(ADDRESS(1,5+MOD(ROW()-2,COUNTA('Form Responses 1'!$1:$1)-4),,TRUE,"Form Responses 1")))</f>
        <v>Gedung Rusun 2 Lt. 4 [Tangga Exit Barat &amp; Timur]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 Rusun 2 Lt. 4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8</v>
      </c>
      <c r="L96" s="9" t="str">
        <f t="shared" si="6"/>
        <v>2023 - WEEK 08</v>
      </c>
      <c r="M96" s="9" t="str">
        <f t="shared" si="7"/>
        <v>2023 - MONTH 02</v>
      </c>
      <c r="N96" s="12">
        <f t="shared" ref="N96:O96" si="105">IFERROR(AVERAGEIF(L:L,L96,$J:$J)," ")</f>
        <v>0.9623287671</v>
      </c>
      <c r="O96" s="12">
        <f t="shared" si="105"/>
        <v>0.9623287671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8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45035.40774</v>
      </c>
      <c r="B97" s="9" t="str">
        <f>INDIRECT(ADDRESS(2+QUOTIENT(ROW()-2,COUNTA('Form Responses 1'!$1:$1)-4),2,,TRUE,"Form Responses 1"))</f>
        <v>arnosuta896@gmail.com</v>
      </c>
      <c r="C97" s="9" t="str">
        <f>INDIRECT(ADDRESS(2+QUOTIENT(ROW()-2,COUNTA('Form Responses 1'!$1:$1)-4),3,,TRUE,"Form Responses 1"))</f>
        <v>Sutarno</v>
      </c>
      <c r="D97" s="10">
        <f>INDIRECT(ADDRESS(2+QUOTIENT(ROW()-2,COUNTA('Form Responses 1'!$1:$1)-4),4,,TRUE,"Form Responses 1"))</f>
        <v>44981</v>
      </c>
      <c r="E97" s="11">
        <f t="shared" si="2"/>
        <v>5</v>
      </c>
      <c r="F97" s="9" t="str">
        <f>IF(ISBLANK(A97)," ",INDIRECT(ADDRESS(1,5+MOD(ROW()-2,COUNTA('Form Responses 1'!$1:$1)-4),,TRUE,"Form Responses 1")))</f>
        <v>Gedung Rusun 2 Lt. 4 [Koridor 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Rusun 2 Lt. 4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8</v>
      </c>
      <c r="L97" s="9" t="str">
        <f t="shared" si="6"/>
        <v>2023 - WEEK 08</v>
      </c>
      <c r="M97" s="9" t="str">
        <f t="shared" si="7"/>
        <v>2023 - MONTH 02</v>
      </c>
      <c r="N97" s="12">
        <f t="shared" ref="N97:O97" si="106">IFERROR(AVERAGEIF(L:L,L97,$J:$J)," ")</f>
        <v>0.9623287671</v>
      </c>
      <c r="O97" s="12">
        <f t="shared" si="106"/>
        <v>0.9623287671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8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45035.40774</v>
      </c>
      <c r="B98" s="9" t="str">
        <f>INDIRECT(ADDRESS(2+QUOTIENT(ROW()-2,COUNTA('Form Responses 1'!$1:$1)-4),2,,TRUE,"Form Responses 1"))</f>
        <v>arnosuta896@gmail.com</v>
      </c>
      <c r="C98" s="9" t="str">
        <f>INDIRECT(ADDRESS(2+QUOTIENT(ROW()-2,COUNTA('Form Responses 1'!$1:$1)-4),3,,TRUE,"Form Responses 1"))</f>
        <v>Sutarno</v>
      </c>
      <c r="D98" s="10">
        <f>INDIRECT(ADDRESS(2+QUOTIENT(ROW()-2,COUNTA('Form Responses 1'!$1:$1)-4),4,,TRUE,"Form Responses 1"))</f>
        <v>44981</v>
      </c>
      <c r="E98" s="11">
        <f t="shared" si="2"/>
        <v>5</v>
      </c>
      <c r="F98" s="9" t="str">
        <f>IF(ISBLANK(A98)," ",INDIRECT(ADDRESS(1,5+MOD(ROW()-2,COUNTA('Form Responses 1'!$1:$1)-4),,TRUE,"Form Responses 1")))</f>
        <v>Gedung Rusun 2 Lt. 4 [Pantry umum]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 Rusun 2 Lt. 4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8</v>
      </c>
      <c r="L98" s="9" t="str">
        <f t="shared" si="6"/>
        <v>2023 - WEEK 08</v>
      </c>
      <c r="M98" s="9" t="str">
        <f t="shared" si="7"/>
        <v>2023 - MONTH 02</v>
      </c>
      <c r="N98" s="12">
        <f t="shared" ref="N98:O98" si="107">IFERROR(AVERAGEIF(L:L,L98,$J:$J)," ")</f>
        <v>0.9623287671</v>
      </c>
      <c r="O98" s="12">
        <f t="shared" si="107"/>
        <v>0.9623287671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8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45035.40774</v>
      </c>
      <c r="B99" s="9" t="str">
        <f>INDIRECT(ADDRESS(2+QUOTIENT(ROW()-2,COUNTA('Form Responses 1'!$1:$1)-4),2,,TRUE,"Form Responses 1"))</f>
        <v>arnosuta896@gmail.com</v>
      </c>
      <c r="C99" s="9" t="str">
        <f>INDIRECT(ADDRESS(2+QUOTIENT(ROW()-2,COUNTA('Form Responses 1'!$1:$1)-4),3,,TRUE,"Form Responses 1"))</f>
        <v>Sutarno</v>
      </c>
      <c r="D99" s="10">
        <f>INDIRECT(ADDRESS(2+QUOTIENT(ROW()-2,COUNTA('Form Responses 1'!$1:$1)-4),4,,TRUE,"Form Responses 1"))</f>
        <v>44981</v>
      </c>
      <c r="E99" s="11">
        <f t="shared" si="2"/>
        <v>5</v>
      </c>
      <c r="F99" s="9" t="str">
        <f>IF(ISBLANK(A99)," ",INDIRECT(ADDRESS(1,5+MOD(ROW()-2,COUNTA('Form Responses 1'!$1:$1)-4),,TRUE,"Form Responses 1")))</f>
        <v>Gedung Rusun 2 Lt. 4 [R Panel]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Rusun 2 Lt. 4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8</v>
      </c>
      <c r="L99" s="9" t="str">
        <f t="shared" si="6"/>
        <v>2023 - WEEK 08</v>
      </c>
      <c r="M99" s="9" t="str">
        <f t="shared" si="7"/>
        <v>2023 - MONTH 02</v>
      </c>
      <c r="N99" s="12">
        <f t="shared" ref="N99:O99" si="108">IFERROR(AVERAGEIF(L:L,L99,$J:$J)," ")</f>
        <v>0.9623287671</v>
      </c>
      <c r="O99" s="12">
        <f t="shared" si="108"/>
        <v>0.9623287671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8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45035.40774</v>
      </c>
      <c r="B100" s="9" t="str">
        <f>INDIRECT(ADDRESS(2+QUOTIENT(ROW()-2,COUNTA('Form Responses 1'!$1:$1)-4),2,,TRUE,"Form Responses 1"))</f>
        <v>arnosuta896@gmail.com</v>
      </c>
      <c r="C100" s="9" t="str">
        <f>INDIRECT(ADDRESS(2+QUOTIENT(ROW()-2,COUNTA('Form Responses 1'!$1:$1)-4),3,,TRUE,"Form Responses 1"))</f>
        <v>Sutarno</v>
      </c>
      <c r="D100" s="10">
        <f>INDIRECT(ADDRESS(2+QUOTIENT(ROW()-2,COUNTA('Form Responses 1'!$1:$1)-4),4,,TRUE,"Form Responses 1"))</f>
        <v>44981</v>
      </c>
      <c r="E100" s="11">
        <f t="shared" si="2"/>
        <v>5</v>
      </c>
      <c r="F100" s="9" t="str">
        <f>IF(ISBLANK(A100)," ",INDIRECT(ADDRESS(1,5+MOD(ROW()-2,COUNTA('Form Responses 1'!$1:$1)-4),,TRUE,"Form Responses 1")))</f>
        <v>Gedung Rusun 2 Lt. 3 [Tangga Exit Barat]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Gedung Rusun 2 Lt. 3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8</v>
      </c>
      <c r="L100" s="9" t="str">
        <f t="shared" si="6"/>
        <v>2023 - WEEK 08</v>
      </c>
      <c r="M100" s="9" t="str">
        <f t="shared" si="7"/>
        <v>2023 - MONTH 02</v>
      </c>
      <c r="N100" s="12">
        <f t="shared" ref="N100:O100" si="109">IFERROR(AVERAGEIF(L:L,L100,$J:$J)," ")</f>
        <v>0.9623287671</v>
      </c>
      <c r="O100" s="12">
        <f t="shared" si="109"/>
        <v>0.9623287671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8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45035.40774</v>
      </c>
      <c r="B101" s="9" t="str">
        <f>INDIRECT(ADDRESS(2+QUOTIENT(ROW()-2,COUNTA('Form Responses 1'!$1:$1)-4),2,,TRUE,"Form Responses 1"))</f>
        <v>arnosuta896@gmail.com</v>
      </c>
      <c r="C101" s="9" t="str">
        <f>INDIRECT(ADDRESS(2+QUOTIENT(ROW()-2,COUNTA('Form Responses 1'!$1:$1)-4),3,,TRUE,"Form Responses 1"))</f>
        <v>Sutarno</v>
      </c>
      <c r="D101" s="10">
        <f>INDIRECT(ADDRESS(2+QUOTIENT(ROW()-2,COUNTA('Form Responses 1'!$1:$1)-4),4,,TRUE,"Form Responses 1"))</f>
        <v>44981</v>
      </c>
      <c r="E101" s="11">
        <f t="shared" si="2"/>
        <v>5</v>
      </c>
      <c r="F101" s="9" t="str">
        <f>IF(ISBLANK(A101)," ",INDIRECT(ADDRESS(1,5+MOD(ROW()-2,COUNTA('Form Responses 1'!$1:$1)-4),,TRUE,"Form Responses 1")))</f>
        <v>Gedung Rusun 2 Lt. 3 [ &amp; Timur]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Rusun 2 Lt. 3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8</v>
      </c>
      <c r="L101" s="9" t="str">
        <f t="shared" si="6"/>
        <v>2023 - WEEK 08</v>
      </c>
      <c r="M101" s="9" t="str">
        <f t="shared" si="7"/>
        <v>2023 - MONTH 02</v>
      </c>
      <c r="N101" s="12">
        <f t="shared" ref="N101:O101" si="110">IFERROR(AVERAGEIF(L:L,L101,$J:$J)," ")</f>
        <v>0.9623287671</v>
      </c>
      <c r="O101" s="12">
        <f t="shared" si="110"/>
        <v>0.9623287671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8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45035.40774</v>
      </c>
      <c r="B102" s="9" t="str">
        <f>INDIRECT(ADDRESS(2+QUOTIENT(ROW()-2,COUNTA('Form Responses 1'!$1:$1)-4),2,,TRUE,"Form Responses 1"))</f>
        <v>arnosuta896@gmail.com</v>
      </c>
      <c r="C102" s="9" t="str">
        <f>INDIRECT(ADDRESS(2+QUOTIENT(ROW()-2,COUNTA('Form Responses 1'!$1:$1)-4),3,,TRUE,"Form Responses 1"))</f>
        <v>Sutarno</v>
      </c>
      <c r="D102" s="10">
        <f>INDIRECT(ADDRESS(2+QUOTIENT(ROW()-2,COUNTA('Form Responses 1'!$1:$1)-4),4,,TRUE,"Form Responses 1"))</f>
        <v>44981</v>
      </c>
      <c r="E102" s="11">
        <f t="shared" si="2"/>
        <v>5</v>
      </c>
      <c r="F102" s="9" t="str">
        <f>IF(ISBLANK(A102)," ",INDIRECT(ADDRESS(1,5+MOD(ROW()-2,COUNTA('Form Responses 1'!$1:$1)-4),,TRUE,"Form Responses 1")))</f>
        <v>Gedung Rusun 2 Lt. 3 [Koridor 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Gedung Rusun 2 Lt. 3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8</v>
      </c>
      <c r="L102" s="9" t="str">
        <f t="shared" si="6"/>
        <v>2023 - WEEK 08</v>
      </c>
      <c r="M102" s="9" t="str">
        <f t="shared" si="7"/>
        <v>2023 - MONTH 02</v>
      </c>
      <c r="N102" s="12">
        <f t="shared" ref="N102:O102" si="111">IFERROR(AVERAGEIF(L:L,L102,$J:$J)," ")</f>
        <v>0.9623287671</v>
      </c>
      <c r="O102" s="12">
        <f t="shared" si="111"/>
        <v>0.9623287671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8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45035.40774</v>
      </c>
      <c r="B103" s="9" t="str">
        <f>INDIRECT(ADDRESS(2+QUOTIENT(ROW()-2,COUNTA('Form Responses 1'!$1:$1)-4),2,,TRUE,"Form Responses 1"))</f>
        <v>arnosuta896@gmail.com</v>
      </c>
      <c r="C103" s="9" t="str">
        <f>INDIRECT(ADDRESS(2+QUOTIENT(ROW()-2,COUNTA('Form Responses 1'!$1:$1)-4),3,,TRUE,"Form Responses 1"))</f>
        <v>Sutarno</v>
      </c>
      <c r="D103" s="10">
        <f>INDIRECT(ADDRESS(2+QUOTIENT(ROW()-2,COUNTA('Form Responses 1'!$1:$1)-4),4,,TRUE,"Form Responses 1"))</f>
        <v>44981</v>
      </c>
      <c r="E103" s="11">
        <f t="shared" si="2"/>
        <v>5</v>
      </c>
      <c r="F103" s="9" t="str">
        <f>IF(ISBLANK(A103)," ",INDIRECT(ADDRESS(1,5+MOD(ROW()-2,COUNTA('Form Responses 1'!$1:$1)-4),,TRUE,"Form Responses 1")))</f>
        <v>Gedung Rusun 2 Lt. 3 [Pantry umum]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Gedung Rusun 2 Lt. 3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8</v>
      </c>
      <c r="L103" s="9" t="str">
        <f t="shared" si="6"/>
        <v>2023 - WEEK 08</v>
      </c>
      <c r="M103" s="9" t="str">
        <f t="shared" si="7"/>
        <v>2023 - MONTH 02</v>
      </c>
      <c r="N103" s="12">
        <f t="shared" ref="N103:O103" si="112">IFERROR(AVERAGEIF(L:L,L103,$J:$J)," ")</f>
        <v>0.9623287671</v>
      </c>
      <c r="O103" s="12">
        <f t="shared" si="112"/>
        <v>0.9623287671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8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45035.40774</v>
      </c>
      <c r="B104" s="9" t="str">
        <f>INDIRECT(ADDRESS(2+QUOTIENT(ROW()-2,COUNTA('Form Responses 1'!$1:$1)-4),2,,TRUE,"Form Responses 1"))</f>
        <v>arnosuta896@gmail.com</v>
      </c>
      <c r="C104" s="9" t="str">
        <f>INDIRECT(ADDRESS(2+QUOTIENT(ROW()-2,COUNTA('Form Responses 1'!$1:$1)-4),3,,TRUE,"Form Responses 1"))</f>
        <v>Sutarno</v>
      </c>
      <c r="D104" s="10">
        <f>INDIRECT(ADDRESS(2+QUOTIENT(ROW()-2,COUNTA('Form Responses 1'!$1:$1)-4),4,,TRUE,"Form Responses 1"))</f>
        <v>44981</v>
      </c>
      <c r="E104" s="11">
        <f t="shared" si="2"/>
        <v>5</v>
      </c>
      <c r="F104" s="9" t="str">
        <f>IF(ISBLANK(A104)," ",INDIRECT(ADDRESS(1,5+MOD(ROW()-2,COUNTA('Form Responses 1'!$1:$1)-4),,TRUE,"Form Responses 1")))</f>
        <v>Gedung Rusun 2 Lt. 3 [R Panel]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Gedung Rusun 2 Lt. 3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8</v>
      </c>
      <c r="L104" s="9" t="str">
        <f t="shared" si="6"/>
        <v>2023 - WEEK 08</v>
      </c>
      <c r="M104" s="9" t="str">
        <f t="shared" si="7"/>
        <v>2023 - MONTH 02</v>
      </c>
      <c r="N104" s="12">
        <f t="shared" ref="N104:O104" si="113">IFERROR(AVERAGEIF(L:L,L104,$J:$J)," ")</f>
        <v>0.9623287671</v>
      </c>
      <c r="O104" s="12">
        <f t="shared" si="113"/>
        <v>0.9623287671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8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45035.40774</v>
      </c>
      <c r="B105" s="9" t="str">
        <f>INDIRECT(ADDRESS(2+QUOTIENT(ROW()-2,COUNTA('Form Responses 1'!$1:$1)-4),2,,TRUE,"Form Responses 1"))</f>
        <v>arnosuta896@gmail.com</v>
      </c>
      <c r="C105" s="9" t="str">
        <f>INDIRECT(ADDRESS(2+QUOTIENT(ROW()-2,COUNTA('Form Responses 1'!$1:$1)-4),3,,TRUE,"Form Responses 1"))</f>
        <v>Sutarno</v>
      </c>
      <c r="D105" s="10">
        <f>INDIRECT(ADDRESS(2+QUOTIENT(ROW()-2,COUNTA('Form Responses 1'!$1:$1)-4),4,,TRUE,"Form Responses 1"))</f>
        <v>44981</v>
      </c>
      <c r="E105" s="11">
        <f t="shared" si="2"/>
        <v>5</v>
      </c>
      <c r="F105" s="9" t="str">
        <f>IF(ISBLANK(A105)," ",INDIRECT(ADDRESS(1,5+MOD(ROW()-2,COUNTA('Form Responses 1'!$1:$1)-4),,TRUE,"Form Responses 1")))</f>
        <v>Gedung Rusun 2 Lt. 2 [Tangga Exit Barat &amp; Timur]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Gedung Rusun 2 Lt. 2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8</v>
      </c>
      <c r="L105" s="9" t="str">
        <f t="shared" si="6"/>
        <v>2023 - WEEK 08</v>
      </c>
      <c r="M105" s="9" t="str">
        <f t="shared" si="7"/>
        <v>2023 - MONTH 02</v>
      </c>
      <c r="N105" s="12">
        <f t="shared" ref="N105:O105" si="114">IFERROR(AVERAGEIF(L:L,L105,$J:$J)," ")</f>
        <v>0.9623287671</v>
      </c>
      <c r="O105" s="12">
        <f t="shared" si="114"/>
        <v>0.9623287671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8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45035.40774</v>
      </c>
      <c r="B106" s="9" t="str">
        <f>INDIRECT(ADDRESS(2+QUOTIENT(ROW()-2,COUNTA('Form Responses 1'!$1:$1)-4),2,,TRUE,"Form Responses 1"))</f>
        <v>arnosuta896@gmail.com</v>
      </c>
      <c r="C106" s="9" t="str">
        <f>INDIRECT(ADDRESS(2+QUOTIENT(ROW()-2,COUNTA('Form Responses 1'!$1:$1)-4),3,,TRUE,"Form Responses 1"))</f>
        <v>Sutarno</v>
      </c>
      <c r="D106" s="10">
        <f>INDIRECT(ADDRESS(2+QUOTIENT(ROW()-2,COUNTA('Form Responses 1'!$1:$1)-4),4,,TRUE,"Form Responses 1"))</f>
        <v>44981</v>
      </c>
      <c r="E106" s="11">
        <f t="shared" si="2"/>
        <v>5</v>
      </c>
      <c r="F106" s="9" t="str">
        <f>IF(ISBLANK(A106)," ",INDIRECT(ADDRESS(1,5+MOD(ROW()-2,COUNTA('Form Responses 1'!$1:$1)-4),,TRUE,"Form Responses 1")))</f>
        <v>Gedung Rusun 2 Lt. 2 [Koridor 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Gedung Rusun 2 Lt. 2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8</v>
      </c>
      <c r="L106" s="9" t="str">
        <f t="shared" si="6"/>
        <v>2023 - WEEK 08</v>
      </c>
      <c r="M106" s="9" t="str">
        <f t="shared" si="7"/>
        <v>2023 - MONTH 02</v>
      </c>
      <c r="N106" s="12">
        <f t="shared" ref="N106:O106" si="115">IFERROR(AVERAGEIF(L:L,L106,$J:$J)," ")</f>
        <v>0.9623287671</v>
      </c>
      <c r="O106" s="12">
        <f t="shared" si="115"/>
        <v>0.9623287671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8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45035.40774</v>
      </c>
      <c r="B107" s="9" t="str">
        <f>INDIRECT(ADDRESS(2+QUOTIENT(ROW()-2,COUNTA('Form Responses 1'!$1:$1)-4),2,,TRUE,"Form Responses 1"))</f>
        <v>arnosuta896@gmail.com</v>
      </c>
      <c r="C107" s="9" t="str">
        <f>INDIRECT(ADDRESS(2+QUOTIENT(ROW()-2,COUNTA('Form Responses 1'!$1:$1)-4),3,,TRUE,"Form Responses 1"))</f>
        <v>Sutarno</v>
      </c>
      <c r="D107" s="10">
        <f>INDIRECT(ADDRESS(2+QUOTIENT(ROW()-2,COUNTA('Form Responses 1'!$1:$1)-4),4,,TRUE,"Form Responses 1"))</f>
        <v>44981</v>
      </c>
      <c r="E107" s="11">
        <f t="shared" si="2"/>
        <v>5</v>
      </c>
      <c r="F107" s="9" t="str">
        <f>IF(ISBLANK(A107)," ",INDIRECT(ADDRESS(1,5+MOD(ROW()-2,COUNTA('Form Responses 1'!$1:$1)-4),,TRUE,"Form Responses 1")))</f>
        <v>Gedung Rusun 2 Lt. 2 [Pantry umum]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Gedung Rusun 2 Lt. 2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8</v>
      </c>
      <c r="L107" s="9" t="str">
        <f t="shared" si="6"/>
        <v>2023 - WEEK 08</v>
      </c>
      <c r="M107" s="9" t="str">
        <f t="shared" si="7"/>
        <v>2023 - MONTH 02</v>
      </c>
      <c r="N107" s="12">
        <f t="shared" ref="N107:O107" si="116">IFERROR(AVERAGEIF(L:L,L107,$J:$J)," ")</f>
        <v>0.9623287671</v>
      </c>
      <c r="O107" s="12">
        <f t="shared" si="116"/>
        <v>0.9623287671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45035.40774</v>
      </c>
      <c r="B108" s="9" t="str">
        <f>INDIRECT(ADDRESS(2+QUOTIENT(ROW()-2,COUNTA('Form Responses 1'!$1:$1)-4),2,,TRUE,"Form Responses 1"))</f>
        <v>arnosuta896@gmail.com</v>
      </c>
      <c r="C108" s="9" t="str">
        <f>INDIRECT(ADDRESS(2+QUOTIENT(ROW()-2,COUNTA('Form Responses 1'!$1:$1)-4),3,,TRUE,"Form Responses 1"))</f>
        <v>Sutarno</v>
      </c>
      <c r="D108" s="10">
        <f>INDIRECT(ADDRESS(2+QUOTIENT(ROW()-2,COUNTA('Form Responses 1'!$1:$1)-4),4,,TRUE,"Form Responses 1"))</f>
        <v>44981</v>
      </c>
      <c r="E108" s="11">
        <f t="shared" si="2"/>
        <v>5</v>
      </c>
      <c r="F108" s="9" t="str">
        <f>IF(ISBLANK(A108)," ",INDIRECT(ADDRESS(1,5+MOD(ROW()-2,COUNTA('Form Responses 1'!$1:$1)-4),,TRUE,"Form Responses 1")))</f>
        <v>Gedung Rusun 2 Lt. 2 [R Panel]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Gedung Rusun 2 Lt. 2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8</v>
      </c>
      <c r="L108" s="9" t="str">
        <f t="shared" si="6"/>
        <v>2023 - WEEK 08</v>
      </c>
      <c r="M108" s="9" t="str">
        <f t="shared" si="7"/>
        <v>2023 - MONTH 02</v>
      </c>
      <c r="N108" s="12">
        <f t="shared" ref="N108:O108" si="117">IFERROR(AVERAGEIF(L:L,L108,$J:$J)," ")</f>
        <v>0.9623287671</v>
      </c>
      <c r="O108" s="12">
        <f t="shared" si="117"/>
        <v>0.9623287671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45035.40774</v>
      </c>
      <c r="B109" s="9" t="str">
        <f>INDIRECT(ADDRESS(2+QUOTIENT(ROW()-2,COUNTA('Form Responses 1'!$1:$1)-4),2,,TRUE,"Form Responses 1"))</f>
        <v>arnosuta896@gmail.com</v>
      </c>
      <c r="C109" s="9" t="str">
        <f>INDIRECT(ADDRESS(2+QUOTIENT(ROW()-2,COUNTA('Form Responses 1'!$1:$1)-4),3,,TRUE,"Form Responses 1"))</f>
        <v>Sutarno</v>
      </c>
      <c r="D109" s="10">
        <f>INDIRECT(ADDRESS(2+QUOTIENT(ROW()-2,COUNTA('Form Responses 1'!$1:$1)-4),4,,TRUE,"Form Responses 1"))</f>
        <v>44981</v>
      </c>
      <c r="E109" s="11">
        <f t="shared" si="2"/>
        <v>5</v>
      </c>
      <c r="F109" s="9" t="str">
        <f>IF(ISBLANK(A109)," ",INDIRECT(ADDRESS(1,5+MOD(ROW()-2,COUNTA('Form Responses 1'!$1:$1)-4),,TRUE,"Form Responses 1")))</f>
        <v>Gedung Rusun 2 Lt. 1 [Lobby Utama]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Gedung Rusun 2 Lt. 1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8</v>
      </c>
      <c r="L109" s="9" t="str">
        <f t="shared" si="6"/>
        <v>2023 - WEEK 08</v>
      </c>
      <c r="M109" s="9" t="str">
        <f t="shared" si="7"/>
        <v>2023 - MONTH 02</v>
      </c>
      <c r="N109" s="12">
        <f t="shared" ref="N109:O109" si="118">IFERROR(AVERAGEIF(L:L,L109,$J:$J)," ")</f>
        <v>0.9623287671</v>
      </c>
      <c r="O109" s="12">
        <f t="shared" si="118"/>
        <v>0.9623287671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45035.40774</v>
      </c>
      <c r="B110" s="9" t="str">
        <f>INDIRECT(ADDRESS(2+QUOTIENT(ROW()-2,COUNTA('Form Responses 1'!$1:$1)-4),2,,TRUE,"Form Responses 1"))</f>
        <v>arnosuta896@gmail.com</v>
      </c>
      <c r="C110" s="9" t="str">
        <f>INDIRECT(ADDRESS(2+QUOTIENT(ROW()-2,COUNTA('Form Responses 1'!$1:$1)-4),3,,TRUE,"Form Responses 1"))</f>
        <v>Sutarno</v>
      </c>
      <c r="D110" s="10">
        <f>INDIRECT(ADDRESS(2+QUOTIENT(ROW()-2,COUNTA('Form Responses 1'!$1:$1)-4),4,,TRUE,"Form Responses 1"))</f>
        <v>44981</v>
      </c>
      <c r="E110" s="11">
        <f t="shared" si="2"/>
        <v>5</v>
      </c>
      <c r="F110" s="9" t="str">
        <f>IF(ISBLANK(A110)," ",INDIRECT(ADDRESS(1,5+MOD(ROW()-2,COUNTA('Form Responses 1'!$1:$1)-4),,TRUE,"Form Responses 1")))</f>
        <v>Gedung Rusun 2 Lt. 1 [Mushola 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Gedung Rusun 2 Lt. 1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8</v>
      </c>
      <c r="L110" s="9" t="str">
        <f t="shared" si="6"/>
        <v>2023 - WEEK 08</v>
      </c>
      <c r="M110" s="9" t="str">
        <f t="shared" si="7"/>
        <v>2023 - MONTH 02</v>
      </c>
      <c r="N110" s="12">
        <f t="shared" ref="N110:O110" si="119">IFERROR(AVERAGEIF(L:L,L110,$J:$J)," ")</f>
        <v>0.9623287671</v>
      </c>
      <c r="O110" s="12">
        <f t="shared" si="119"/>
        <v>0.9623287671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45035.40774</v>
      </c>
      <c r="B111" s="9" t="str">
        <f>INDIRECT(ADDRESS(2+QUOTIENT(ROW()-2,COUNTA('Form Responses 1'!$1:$1)-4),2,,TRUE,"Form Responses 1"))</f>
        <v>arnosuta896@gmail.com</v>
      </c>
      <c r="C111" s="9" t="str">
        <f>INDIRECT(ADDRESS(2+QUOTIENT(ROW()-2,COUNTA('Form Responses 1'!$1:$1)-4),3,,TRUE,"Form Responses 1"))</f>
        <v>Sutarno</v>
      </c>
      <c r="D111" s="10">
        <f>INDIRECT(ADDRESS(2+QUOTIENT(ROW()-2,COUNTA('Form Responses 1'!$1:$1)-4),4,,TRUE,"Form Responses 1"))</f>
        <v>44981</v>
      </c>
      <c r="E111" s="11">
        <f t="shared" si="2"/>
        <v>5</v>
      </c>
      <c r="F111" s="9" t="str">
        <f>IF(ISBLANK(A111)," ",INDIRECT(ADDRESS(1,5+MOD(ROW()-2,COUNTA('Form Responses 1'!$1:$1)-4),,TRUE,"Form Responses 1")))</f>
        <v>Gedung Rusun 2 Lt. 1 [Pantry 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Gedung Rusun 2 Lt. 1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8</v>
      </c>
      <c r="L111" s="9" t="str">
        <f t="shared" si="6"/>
        <v>2023 - WEEK 08</v>
      </c>
      <c r="M111" s="9" t="str">
        <f t="shared" si="7"/>
        <v>2023 - MONTH 02</v>
      </c>
      <c r="N111" s="12">
        <f t="shared" ref="N111:O111" si="120">IFERROR(AVERAGEIF(L:L,L111,$J:$J)," ")</f>
        <v>0.9623287671</v>
      </c>
      <c r="O111" s="12">
        <f t="shared" si="120"/>
        <v>0.9623287671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45035.40774</v>
      </c>
      <c r="B112" s="9" t="str">
        <f>INDIRECT(ADDRESS(2+QUOTIENT(ROW()-2,COUNTA('Form Responses 1'!$1:$1)-4),2,,TRUE,"Form Responses 1"))</f>
        <v>arnosuta896@gmail.com</v>
      </c>
      <c r="C112" s="9" t="str">
        <f>INDIRECT(ADDRESS(2+QUOTIENT(ROW()-2,COUNTA('Form Responses 1'!$1:$1)-4),3,,TRUE,"Form Responses 1"))</f>
        <v>Sutarno</v>
      </c>
      <c r="D112" s="10">
        <f>INDIRECT(ADDRESS(2+QUOTIENT(ROW()-2,COUNTA('Form Responses 1'!$1:$1)-4),4,,TRUE,"Form Responses 1"))</f>
        <v>44981</v>
      </c>
      <c r="E112" s="11">
        <f t="shared" si="2"/>
        <v>5</v>
      </c>
      <c r="F112" s="9" t="str">
        <f>IF(ISBLANK(A112)," ",INDIRECT(ADDRESS(1,5+MOD(ROW()-2,COUNTA('Form Responses 1'!$1:$1)-4),,TRUE,"Form Responses 1")))</f>
        <v>Gedung Rusun 2 Lt. 1 [R pengelola]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Gedung Rusun 2 Lt. 1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8</v>
      </c>
      <c r="L112" s="9" t="str">
        <f t="shared" si="6"/>
        <v>2023 - WEEK 08</v>
      </c>
      <c r="M112" s="9" t="str">
        <f t="shared" si="7"/>
        <v>2023 - MONTH 02</v>
      </c>
      <c r="N112" s="12">
        <f t="shared" ref="N112:O112" si="121">IFERROR(AVERAGEIF(L:L,L112,$J:$J)," ")</f>
        <v>0.9623287671</v>
      </c>
      <c r="O112" s="12">
        <f t="shared" si="121"/>
        <v>0.9623287671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45035.40774</v>
      </c>
      <c r="B113" s="9" t="str">
        <f>INDIRECT(ADDRESS(2+QUOTIENT(ROW()-2,COUNTA('Form Responses 1'!$1:$1)-4),2,,TRUE,"Form Responses 1"))</f>
        <v>arnosuta896@gmail.com</v>
      </c>
      <c r="C113" s="9" t="str">
        <f>INDIRECT(ADDRESS(2+QUOTIENT(ROW()-2,COUNTA('Form Responses 1'!$1:$1)-4),3,,TRUE,"Form Responses 1"))</f>
        <v>Sutarno</v>
      </c>
      <c r="D113" s="10">
        <f>INDIRECT(ADDRESS(2+QUOTIENT(ROW()-2,COUNTA('Form Responses 1'!$1:$1)-4),4,,TRUE,"Form Responses 1"))</f>
        <v>44981</v>
      </c>
      <c r="E113" s="11">
        <f t="shared" si="2"/>
        <v>5</v>
      </c>
      <c r="F113" s="9" t="str">
        <f>IF(ISBLANK(A113)," ",INDIRECT(ADDRESS(1,5+MOD(ROW()-2,COUNTA('Form Responses 1'!$1:$1)-4),,TRUE,"Form Responses 1")))</f>
        <v>Gedung Rusun 2 Lt. 1 [Koridor 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Gedung Rusun 2 Lt. 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8</v>
      </c>
      <c r="L113" s="9" t="str">
        <f t="shared" si="6"/>
        <v>2023 - WEEK 08</v>
      </c>
      <c r="M113" s="9" t="str">
        <f t="shared" si="7"/>
        <v>2023 - MONTH 02</v>
      </c>
      <c r="N113" s="12">
        <f t="shared" ref="N113:O113" si="122">IFERROR(AVERAGEIF(L:L,L113,$J:$J)," ")</f>
        <v>0.9623287671</v>
      </c>
      <c r="O113" s="12">
        <f t="shared" si="122"/>
        <v>0.9623287671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45035.40774</v>
      </c>
      <c r="B114" s="9" t="str">
        <f>INDIRECT(ADDRESS(2+QUOTIENT(ROW()-2,COUNTA('Form Responses 1'!$1:$1)-4),2,,TRUE,"Form Responses 1"))</f>
        <v>arnosuta896@gmail.com</v>
      </c>
      <c r="C114" s="9" t="str">
        <f>INDIRECT(ADDRESS(2+QUOTIENT(ROW()-2,COUNTA('Form Responses 1'!$1:$1)-4),3,,TRUE,"Form Responses 1"))</f>
        <v>Sutarno</v>
      </c>
      <c r="D114" s="10">
        <f>INDIRECT(ADDRESS(2+QUOTIENT(ROW()-2,COUNTA('Form Responses 1'!$1:$1)-4),4,,TRUE,"Form Responses 1"))</f>
        <v>44981</v>
      </c>
      <c r="E114" s="11">
        <f t="shared" si="2"/>
        <v>5</v>
      </c>
      <c r="F114" s="9" t="str">
        <f>IF(ISBLANK(A114)," ",INDIRECT(ADDRESS(1,5+MOD(ROW()-2,COUNTA('Form Responses 1'!$1:$1)-4),,TRUE,"Form Responses 1")))</f>
        <v>Gedung Rusun 2 Lt. 1 [Toilet Umum Pria / Wanita]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Gedung Rusun 2 Lt. 1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8</v>
      </c>
      <c r="L114" s="9" t="str">
        <f t="shared" si="6"/>
        <v>2023 - WEEK 08</v>
      </c>
      <c r="M114" s="9" t="str">
        <f t="shared" si="7"/>
        <v>2023 - MONTH 02</v>
      </c>
      <c r="N114" s="12">
        <f t="shared" ref="N114:O114" si="123">IFERROR(AVERAGEIF(L:L,L114,$J:$J)," ")</f>
        <v>0.9623287671</v>
      </c>
      <c r="O114" s="12">
        <f t="shared" si="123"/>
        <v>0.9623287671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45035.40774</v>
      </c>
      <c r="B115" s="9" t="str">
        <f>INDIRECT(ADDRESS(2+QUOTIENT(ROW()-2,COUNTA('Form Responses 1'!$1:$1)-4),2,,TRUE,"Form Responses 1"))</f>
        <v>arnosuta896@gmail.com</v>
      </c>
      <c r="C115" s="9" t="str">
        <f>INDIRECT(ADDRESS(2+QUOTIENT(ROW()-2,COUNTA('Form Responses 1'!$1:$1)-4),3,,TRUE,"Form Responses 1"))</f>
        <v>Sutarno</v>
      </c>
      <c r="D115" s="10">
        <f>INDIRECT(ADDRESS(2+QUOTIENT(ROW()-2,COUNTA('Form Responses 1'!$1:$1)-4),4,,TRUE,"Form Responses 1"))</f>
        <v>44981</v>
      </c>
      <c r="E115" s="11">
        <f t="shared" si="2"/>
        <v>5</v>
      </c>
      <c r="F115" s="9" t="str">
        <f>IF(ISBLANK(A115)," ",INDIRECT(ADDRESS(1,5+MOD(ROW()-2,COUNTA('Form Responses 1'!$1:$1)-4),,TRUE,"Form Responses 1")))</f>
        <v>Halaman Rusun 2 [Gutter]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Halaman Rusun 2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8</v>
      </c>
      <c r="L115" s="9" t="str">
        <f t="shared" si="6"/>
        <v>2023 - WEEK 08</v>
      </c>
      <c r="M115" s="9" t="str">
        <f t="shared" si="7"/>
        <v>2023 - MONTH 02</v>
      </c>
      <c r="N115" s="12">
        <f t="shared" ref="N115:O115" si="124">IFERROR(AVERAGEIF(L:L,L115,$J:$J)," ")</f>
        <v>0.9623287671</v>
      </c>
      <c r="O115" s="12">
        <f t="shared" si="124"/>
        <v>0.9623287671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45035.40774</v>
      </c>
      <c r="B116" s="9" t="str">
        <f>INDIRECT(ADDRESS(2+QUOTIENT(ROW()-2,COUNTA('Form Responses 1'!$1:$1)-4),2,,TRUE,"Form Responses 1"))</f>
        <v>arnosuta896@gmail.com</v>
      </c>
      <c r="C116" s="9" t="str">
        <f>INDIRECT(ADDRESS(2+QUOTIENT(ROW()-2,COUNTA('Form Responses 1'!$1:$1)-4),3,,TRUE,"Form Responses 1"))</f>
        <v>Sutarno</v>
      </c>
      <c r="D116" s="10">
        <f>INDIRECT(ADDRESS(2+QUOTIENT(ROW()-2,COUNTA('Form Responses 1'!$1:$1)-4),4,,TRUE,"Form Responses 1"))</f>
        <v>44981</v>
      </c>
      <c r="E116" s="11">
        <f t="shared" si="2"/>
        <v>5</v>
      </c>
      <c r="F116" s="9" t="str">
        <f>IF(ISBLANK(A116)," ",INDIRECT(ADDRESS(1,5+MOD(ROW()-2,COUNTA('Form Responses 1'!$1:$1)-4),,TRUE,"Form Responses 1")))</f>
        <v>Halaman Rusun 2 [Taman 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Halaman Rusun 2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8</v>
      </c>
      <c r="L116" s="9" t="str">
        <f t="shared" si="6"/>
        <v>2023 - WEEK 08</v>
      </c>
      <c r="M116" s="9" t="str">
        <f t="shared" si="7"/>
        <v>2023 - MONTH 02</v>
      </c>
      <c r="N116" s="12">
        <f t="shared" ref="N116:O116" si="125">IFERROR(AVERAGEIF(L:L,L116,$J:$J)," ")</f>
        <v>0.9623287671</v>
      </c>
      <c r="O116" s="12">
        <f t="shared" si="125"/>
        <v>0.9623287671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45035.40774</v>
      </c>
      <c r="B117" s="9" t="str">
        <f>INDIRECT(ADDRESS(2+QUOTIENT(ROW()-2,COUNTA('Form Responses 1'!$1:$1)-4),2,,TRUE,"Form Responses 1"))</f>
        <v>arnosuta896@gmail.com</v>
      </c>
      <c r="C117" s="9" t="str">
        <f>INDIRECT(ADDRESS(2+QUOTIENT(ROW()-2,COUNTA('Form Responses 1'!$1:$1)-4),3,,TRUE,"Form Responses 1"))</f>
        <v>Sutarno</v>
      </c>
      <c r="D117" s="10">
        <f>INDIRECT(ADDRESS(2+QUOTIENT(ROW()-2,COUNTA('Form Responses 1'!$1:$1)-4),4,,TRUE,"Form Responses 1"))</f>
        <v>44981</v>
      </c>
      <c r="E117" s="11">
        <f t="shared" si="2"/>
        <v>5</v>
      </c>
      <c r="F117" s="9" t="str">
        <f>IF(ISBLANK(A117)," ",INDIRECT(ADDRESS(1,5+MOD(ROW()-2,COUNTA('Form Responses 1'!$1:$1)-4),,TRUE,"Form Responses 1")))</f>
        <v>Halaman Rusun 2 [Parkir Motor 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Halaman Rusun 2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8</v>
      </c>
      <c r="L117" s="9" t="str">
        <f t="shared" si="6"/>
        <v>2023 - WEEK 08</v>
      </c>
      <c r="M117" s="9" t="str">
        <f t="shared" si="7"/>
        <v>2023 - MONTH 02</v>
      </c>
      <c r="N117" s="12">
        <f t="shared" ref="N117:O117" si="126">IFERROR(AVERAGEIF(L:L,L117,$J:$J)," ")</f>
        <v>0.9623287671</v>
      </c>
      <c r="O117" s="12">
        <f t="shared" si="126"/>
        <v>0.9623287671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45035.40774</v>
      </c>
      <c r="B118" s="9" t="str">
        <f>INDIRECT(ADDRESS(2+QUOTIENT(ROW()-2,COUNTA('Form Responses 1'!$1:$1)-4),2,,TRUE,"Form Responses 1"))</f>
        <v>arnosuta896@gmail.com</v>
      </c>
      <c r="C118" s="9" t="str">
        <f>INDIRECT(ADDRESS(2+QUOTIENT(ROW()-2,COUNTA('Form Responses 1'!$1:$1)-4),3,,TRUE,"Form Responses 1"))</f>
        <v>Sutarno</v>
      </c>
      <c r="D118" s="10">
        <f>INDIRECT(ADDRESS(2+QUOTIENT(ROW()-2,COUNTA('Form Responses 1'!$1:$1)-4),4,,TRUE,"Form Responses 1"))</f>
        <v>44981</v>
      </c>
      <c r="E118" s="11">
        <f t="shared" si="2"/>
        <v>5</v>
      </c>
      <c r="F118" s="9" t="str">
        <f>IF(ISBLANK(A118)," ",INDIRECT(ADDRESS(1,5+MOD(ROW()-2,COUNTA('Form Responses 1'!$1:$1)-4),,TRUE,"Form Responses 1")))</f>
        <v>Halaman Rusun 2 [Parkir Mobil]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Halaman Rusun 2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8</v>
      </c>
      <c r="L118" s="9" t="str">
        <f t="shared" si="6"/>
        <v>2023 - WEEK 08</v>
      </c>
      <c r="M118" s="9" t="str">
        <f t="shared" si="7"/>
        <v>2023 - MONTH 02</v>
      </c>
      <c r="N118" s="12">
        <f t="shared" ref="N118:O118" si="127">IFERROR(AVERAGEIF(L:L,L118,$J:$J)," ")</f>
        <v>0.9623287671</v>
      </c>
      <c r="O118" s="12">
        <f t="shared" si="127"/>
        <v>0.9623287671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45035.40774</v>
      </c>
      <c r="B119" s="9" t="str">
        <f>INDIRECT(ADDRESS(2+QUOTIENT(ROW()-2,COUNTA('Form Responses 1'!$1:$1)-4),2,,TRUE,"Form Responses 1"))</f>
        <v>arnosuta896@gmail.com</v>
      </c>
      <c r="C119" s="9" t="str">
        <f>INDIRECT(ADDRESS(2+QUOTIENT(ROW()-2,COUNTA('Form Responses 1'!$1:$1)-4),3,,TRUE,"Form Responses 1"))</f>
        <v>Sutarno</v>
      </c>
      <c r="D119" s="10">
        <f>INDIRECT(ADDRESS(2+QUOTIENT(ROW()-2,COUNTA('Form Responses 1'!$1:$1)-4),4,,TRUE,"Form Responses 1"))</f>
        <v>44981</v>
      </c>
      <c r="E119" s="11">
        <f t="shared" si="2"/>
        <v>5</v>
      </c>
      <c r="F119" s="9" t="str">
        <f>IF(ISBLANK(A119)," ",INDIRECT(ADDRESS(1,5+MOD(ROW()-2,COUNTA('Form Responses 1'!$1:$1)-4),,TRUE,"Form Responses 1")))</f>
        <v>Halaman Rusun 2 [Halaman depan samping dan belakang]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Halaman Rusun 2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8</v>
      </c>
      <c r="L119" s="9" t="str">
        <f t="shared" si="6"/>
        <v>2023 - WEEK 08</v>
      </c>
      <c r="M119" s="9" t="str">
        <f t="shared" si="7"/>
        <v>2023 - MONTH 02</v>
      </c>
      <c r="N119" s="12">
        <f t="shared" ref="N119:O119" si="128">IFERROR(AVERAGEIF(L:L,L119,$J:$J)," ")</f>
        <v>0.9623287671</v>
      </c>
      <c r="O119" s="12">
        <f t="shared" si="128"/>
        <v>0.9623287671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45035.40774</v>
      </c>
      <c r="B120" s="9" t="str">
        <f>INDIRECT(ADDRESS(2+QUOTIENT(ROW()-2,COUNTA('Form Responses 1'!$1:$1)-4),2,,TRUE,"Form Responses 1"))</f>
        <v>arnosuta896@gmail.com</v>
      </c>
      <c r="C120" s="9" t="str">
        <f>INDIRECT(ADDRESS(2+QUOTIENT(ROW()-2,COUNTA('Form Responses 1'!$1:$1)-4),3,,TRUE,"Form Responses 1"))</f>
        <v>Sutarno</v>
      </c>
      <c r="D120" s="10">
        <f>INDIRECT(ADDRESS(2+QUOTIENT(ROW()-2,COUNTA('Form Responses 1'!$1:$1)-4),4,,TRUE,"Form Responses 1"))</f>
        <v>44981</v>
      </c>
      <c r="E120" s="11">
        <f t="shared" si="2"/>
        <v>5</v>
      </c>
      <c r="F120" s="9" t="str">
        <f>IF(ISBLANK(A120)," ",INDIRECT(ADDRESS(1,5+MOD(ROW()-2,COUNTA('Form Responses 1'!$1:$1)-4),,TRUE,"Form Responses 1")))</f>
        <v>Halaman Rusun 2 [TPS 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Halaman Rusun 2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8</v>
      </c>
      <c r="L120" s="9" t="str">
        <f t="shared" si="6"/>
        <v>2023 - WEEK 08</v>
      </c>
      <c r="M120" s="9" t="str">
        <f t="shared" si="7"/>
        <v>2023 - MONTH 02</v>
      </c>
      <c r="N120" s="12">
        <f t="shared" ref="N120:O120" si="129">IFERROR(AVERAGEIF(L:L,L120,$J:$J)," ")</f>
        <v>0.9623287671</v>
      </c>
      <c r="O120" s="12">
        <f t="shared" si="129"/>
        <v>0.9623287671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45035.40774</v>
      </c>
      <c r="B121" s="9" t="str">
        <f>INDIRECT(ADDRESS(2+QUOTIENT(ROW()-2,COUNTA('Form Responses 1'!$1:$1)-4),2,,TRUE,"Form Responses 1"))</f>
        <v>arnosuta896@gmail.com</v>
      </c>
      <c r="C121" s="9" t="str">
        <f>INDIRECT(ADDRESS(2+QUOTIENT(ROW()-2,COUNTA('Form Responses 1'!$1:$1)-4),3,,TRUE,"Form Responses 1"))</f>
        <v>Sutarno</v>
      </c>
      <c r="D121" s="10">
        <f>INDIRECT(ADDRESS(2+QUOTIENT(ROW()-2,COUNTA('Form Responses 1'!$1:$1)-4),4,,TRUE,"Form Responses 1"))</f>
        <v>44981</v>
      </c>
      <c r="E121" s="11">
        <f t="shared" si="2"/>
        <v>5</v>
      </c>
      <c r="F121" s="9" t="str">
        <f>IF(ISBLANK(A121)," ",INDIRECT(ADDRESS(1,5+MOD(ROW()-2,COUNTA('Form Responses 1'!$1:$1)-4),,TRUE,"Form Responses 1")))</f>
        <v>Gedung Rusun 3 Lt. 3 [Tangga Exit Barat]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Rusun 3 Lt. 3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8</v>
      </c>
      <c r="L121" s="9" t="str">
        <f t="shared" si="6"/>
        <v>2023 - WEEK 08</v>
      </c>
      <c r="M121" s="9" t="str">
        <f t="shared" si="7"/>
        <v>2023 - MONTH 02</v>
      </c>
      <c r="N121" s="12">
        <f t="shared" ref="N121:O121" si="130">IFERROR(AVERAGEIF(L:L,L121,$J:$J)," ")</f>
        <v>0.9623287671</v>
      </c>
      <c r="O121" s="12">
        <f t="shared" si="130"/>
        <v>0.9623287671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45035.40774</v>
      </c>
      <c r="B122" s="9" t="str">
        <f>INDIRECT(ADDRESS(2+QUOTIENT(ROW()-2,COUNTA('Form Responses 1'!$1:$1)-4),2,,TRUE,"Form Responses 1"))</f>
        <v>arnosuta896@gmail.com</v>
      </c>
      <c r="C122" s="9" t="str">
        <f>INDIRECT(ADDRESS(2+QUOTIENT(ROW()-2,COUNTA('Form Responses 1'!$1:$1)-4),3,,TRUE,"Form Responses 1"))</f>
        <v>Sutarno</v>
      </c>
      <c r="D122" s="10">
        <f>INDIRECT(ADDRESS(2+QUOTIENT(ROW()-2,COUNTA('Form Responses 1'!$1:$1)-4),4,,TRUE,"Form Responses 1"))</f>
        <v>44981</v>
      </c>
      <c r="E122" s="11">
        <f t="shared" si="2"/>
        <v>5</v>
      </c>
      <c r="F122" s="9" t="str">
        <f>IF(ISBLANK(A122)," ",INDIRECT(ADDRESS(1,5+MOD(ROW()-2,COUNTA('Form Responses 1'!$1:$1)-4),,TRUE,"Form Responses 1")))</f>
        <v>Gedung Rusun 3 Lt. 3 [ &amp; Timur]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Gedung Rusun 3 Lt. 3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8</v>
      </c>
      <c r="L122" s="9" t="str">
        <f t="shared" si="6"/>
        <v>2023 - WEEK 08</v>
      </c>
      <c r="M122" s="9" t="str">
        <f t="shared" si="7"/>
        <v>2023 - MONTH 02</v>
      </c>
      <c r="N122" s="12">
        <f t="shared" ref="N122:O122" si="131">IFERROR(AVERAGEIF(L:L,L122,$J:$J)," ")</f>
        <v>0.9623287671</v>
      </c>
      <c r="O122" s="12">
        <f t="shared" si="131"/>
        <v>0.9623287671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45035.40774</v>
      </c>
      <c r="B123" s="9" t="str">
        <f>INDIRECT(ADDRESS(2+QUOTIENT(ROW()-2,COUNTA('Form Responses 1'!$1:$1)-4),2,,TRUE,"Form Responses 1"))</f>
        <v>arnosuta896@gmail.com</v>
      </c>
      <c r="C123" s="9" t="str">
        <f>INDIRECT(ADDRESS(2+QUOTIENT(ROW()-2,COUNTA('Form Responses 1'!$1:$1)-4),3,,TRUE,"Form Responses 1"))</f>
        <v>Sutarno</v>
      </c>
      <c r="D123" s="10">
        <f>INDIRECT(ADDRESS(2+QUOTIENT(ROW()-2,COUNTA('Form Responses 1'!$1:$1)-4),4,,TRUE,"Form Responses 1"))</f>
        <v>44981</v>
      </c>
      <c r="E123" s="11">
        <f t="shared" si="2"/>
        <v>5</v>
      </c>
      <c r="F123" s="9" t="str">
        <f>IF(ISBLANK(A123)," ",INDIRECT(ADDRESS(1,5+MOD(ROW()-2,COUNTA('Form Responses 1'!$1:$1)-4),,TRUE,"Form Responses 1")))</f>
        <v>Gedung Rusun 3 Lt. 3 [Koridor 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Rusun 3 Lt. 3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8</v>
      </c>
      <c r="L123" s="9" t="str">
        <f t="shared" si="6"/>
        <v>2023 - WEEK 08</v>
      </c>
      <c r="M123" s="9" t="str">
        <f t="shared" si="7"/>
        <v>2023 - MONTH 02</v>
      </c>
      <c r="N123" s="12">
        <f t="shared" ref="N123:O123" si="132">IFERROR(AVERAGEIF(L:L,L123,$J:$J)," ")</f>
        <v>0.9623287671</v>
      </c>
      <c r="O123" s="12">
        <f t="shared" si="132"/>
        <v>0.9623287671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45035.40774</v>
      </c>
      <c r="B124" s="9" t="str">
        <f>INDIRECT(ADDRESS(2+QUOTIENT(ROW()-2,COUNTA('Form Responses 1'!$1:$1)-4),2,,TRUE,"Form Responses 1"))</f>
        <v>arnosuta896@gmail.com</v>
      </c>
      <c r="C124" s="9" t="str">
        <f>INDIRECT(ADDRESS(2+QUOTIENT(ROW()-2,COUNTA('Form Responses 1'!$1:$1)-4),3,,TRUE,"Form Responses 1"))</f>
        <v>Sutarno</v>
      </c>
      <c r="D124" s="10">
        <f>INDIRECT(ADDRESS(2+QUOTIENT(ROW()-2,COUNTA('Form Responses 1'!$1:$1)-4),4,,TRUE,"Form Responses 1"))</f>
        <v>44981</v>
      </c>
      <c r="E124" s="11">
        <f t="shared" si="2"/>
        <v>5</v>
      </c>
      <c r="F124" s="9" t="str">
        <f>IF(ISBLANK(A124)," ",INDIRECT(ADDRESS(1,5+MOD(ROW()-2,COUNTA('Form Responses 1'!$1:$1)-4),,TRUE,"Form Responses 1")))</f>
        <v>Gedung Rusun 3 Lt. 3 [Pantry umum]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Gedung Rusun 3 Lt. 3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8</v>
      </c>
      <c r="L124" s="9" t="str">
        <f t="shared" si="6"/>
        <v>2023 - WEEK 08</v>
      </c>
      <c r="M124" s="9" t="str">
        <f t="shared" si="7"/>
        <v>2023 - MONTH 02</v>
      </c>
      <c r="N124" s="12">
        <f t="shared" ref="N124:O124" si="133">IFERROR(AVERAGEIF(L:L,L124,$J:$J)," ")</f>
        <v>0.9623287671</v>
      </c>
      <c r="O124" s="12">
        <f t="shared" si="133"/>
        <v>0.9623287671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45035.40774</v>
      </c>
      <c r="B125" s="9" t="str">
        <f>INDIRECT(ADDRESS(2+QUOTIENT(ROW()-2,COUNTA('Form Responses 1'!$1:$1)-4),2,,TRUE,"Form Responses 1"))</f>
        <v>arnosuta896@gmail.com</v>
      </c>
      <c r="C125" s="9" t="str">
        <f>INDIRECT(ADDRESS(2+QUOTIENT(ROW()-2,COUNTA('Form Responses 1'!$1:$1)-4),3,,TRUE,"Form Responses 1"))</f>
        <v>Sutarno</v>
      </c>
      <c r="D125" s="10">
        <f>INDIRECT(ADDRESS(2+QUOTIENT(ROW()-2,COUNTA('Form Responses 1'!$1:$1)-4),4,,TRUE,"Form Responses 1"))</f>
        <v>44981</v>
      </c>
      <c r="E125" s="11">
        <f t="shared" si="2"/>
        <v>5</v>
      </c>
      <c r="F125" s="9" t="str">
        <f>IF(ISBLANK(A125)," ",INDIRECT(ADDRESS(1,5+MOD(ROW()-2,COUNTA('Form Responses 1'!$1:$1)-4),,TRUE,"Form Responses 1")))</f>
        <v>Gedung Rusun 3 Lt. 3 [R Panel]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 Rusun 3 Lt. 3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8</v>
      </c>
      <c r="L125" s="9" t="str">
        <f t="shared" si="6"/>
        <v>2023 - WEEK 08</v>
      </c>
      <c r="M125" s="9" t="str">
        <f t="shared" si="7"/>
        <v>2023 - MONTH 02</v>
      </c>
      <c r="N125" s="12">
        <f t="shared" ref="N125:O125" si="134">IFERROR(AVERAGEIF(L:L,L125,$J:$J)," ")</f>
        <v>0.9623287671</v>
      </c>
      <c r="O125" s="12">
        <f t="shared" si="134"/>
        <v>0.9623287671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45035.40774</v>
      </c>
      <c r="B126" s="9" t="str">
        <f>INDIRECT(ADDRESS(2+QUOTIENT(ROW()-2,COUNTA('Form Responses 1'!$1:$1)-4),2,,TRUE,"Form Responses 1"))</f>
        <v>arnosuta896@gmail.com</v>
      </c>
      <c r="C126" s="9" t="str">
        <f>INDIRECT(ADDRESS(2+QUOTIENT(ROW()-2,COUNTA('Form Responses 1'!$1:$1)-4),3,,TRUE,"Form Responses 1"))</f>
        <v>Sutarno</v>
      </c>
      <c r="D126" s="10">
        <f>INDIRECT(ADDRESS(2+QUOTIENT(ROW()-2,COUNTA('Form Responses 1'!$1:$1)-4),4,,TRUE,"Form Responses 1"))</f>
        <v>44981</v>
      </c>
      <c r="E126" s="11">
        <f t="shared" si="2"/>
        <v>5</v>
      </c>
      <c r="F126" s="9" t="str">
        <f>IF(ISBLANK(A126)," ",INDIRECT(ADDRESS(1,5+MOD(ROW()-2,COUNTA('Form Responses 1'!$1:$1)-4),,TRUE,"Form Responses 1")))</f>
        <v>Gedung Rusun 3 Lt. 3 [Janitor]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 Rusun 3 Lt. 3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8</v>
      </c>
      <c r="L126" s="9" t="str">
        <f t="shared" si="6"/>
        <v>2023 - WEEK 08</v>
      </c>
      <c r="M126" s="9" t="str">
        <f t="shared" si="7"/>
        <v>2023 - MONTH 02</v>
      </c>
      <c r="N126" s="12">
        <f t="shared" ref="N126:O126" si="135">IFERROR(AVERAGEIF(L:L,L126,$J:$J)," ")</f>
        <v>0.9623287671</v>
      </c>
      <c r="O126" s="12">
        <f t="shared" si="135"/>
        <v>0.9623287671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45035.40774</v>
      </c>
      <c r="B127" s="9" t="str">
        <f>INDIRECT(ADDRESS(2+QUOTIENT(ROW()-2,COUNTA('Form Responses 1'!$1:$1)-4),2,,TRUE,"Form Responses 1"))</f>
        <v>arnosuta896@gmail.com</v>
      </c>
      <c r="C127" s="9" t="str">
        <f>INDIRECT(ADDRESS(2+QUOTIENT(ROW()-2,COUNTA('Form Responses 1'!$1:$1)-4),3,,TRUE,"Form Responses 1"))</f>
        <v>Sutarno</v>
      </c>
      <c r="D127" s="10">
        <f>INDIRECT(ADDRESS(2+QUOTIENT(ROW()-2,COUNTA('Form Responses 1'!$1:$1)-4),4,,TRUE,"Form Responses 1"))</f>
        <v>44981</v>
      </c>
      <c r="E127" s="11">
        <f t="shared" si="2"/>
        <v>5</v>
      </c>
      <c r="F127" s="9" t="str">
        <f>IF(ISBLANK(A127)," ",INDIRECT(ADDRESS(1,5+MOD(ROW()-2,COUNTA('Form Responses 1'!$1:$1)-4),,TRUE,"Form Responses 1")))</f>
        <v>Gedung Rusun 3 Lt. 2 [Tangga Exit Barat]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Gedung Rusun 3 Lt. 2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8</v>
      </c>
      <c r="L127" s="9" t="str">
        <f t="shared" si="6"/>
        <v>2023 - WEEK 08</v>
      </c>
      <c r="M127" s="9" t="str">
        <f t="shared" si="7"/>
        <v>2023 - MONTH 02</v>
      </c>
      <c r="N127" s="12">
        <f t="shared" ref="N127:O127" si="136">IFERROR(AVERAGEIF(L:L,L127,$J:$J)," ")</f>
        <v>0.9623287671</v>
      </c>
      <c r="O127" s="12">
        <f t="shared" si="136"/>
        <v>0.9623287671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45035.40774</v>
      </c>
      <c r="B128" s="9" t="str">
        <f>INDIRECT(ADDRESS(2+QUOTIENT(ROW()-2,COUNTA('Form Responses 1'!$1:$1)-4),2,,TRUE,"Form Responses 1"))</f>
        <v>arnosuta896@gmail.com</v>
      </c>
      <c r="C128" s="9" t="str">
        <f>INDIRECT(ADDRESS(2+QUOTIENT(ROW()-2,COUNTA('Form Responses 1'!$1:$1)-4),3,,TRUE,"Form Responses 1"))</f>
        <v>Sutarno</v>
      </c>
      <c r="D128" s="10">
        <f>INDIRECT(ADDRESS(2+QUOTIENT(ROW()-2,COUNTA('Form Responses 1'!$1:$1)-4),4,,TRUE,"Form Responses 1"))</f>
        <v>44981</v>
      </c>
      <c r="E128" s="11">
        <f t="shared" si="2"/>
        <v>5</v>
      </c>
      <c r="F128" s="9" t="str">
        <f>IF(ISBLANK(A128)," ",INDIRECT(ADDRESS(1,5+MOD(ROW()-2,COUNTA('Form Responses 1'!$1:$1)-4),,TRUE,"Form Responses 1")))</f>
        <v>Gedung Rusun 3 Lt. 2 [ &amp; Timur]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Gedung Rusun 3 Lt. 2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8</v>
      </c>
      <c r="L128" s="9" t="str">
        <f t="shared" si="6"/>
        <v>2023 - WEEK 08</v>
      </c>
      <c r="M128" s="9" t="str">
        <f t="shared" si="7"/>
        <v>2023 - MONTH 02</v>
      </c>
      <c r="N128" s="12">
        <f t="shared" ref="N128:O128" si="137">IFERROR(AVERAGEIF(L:L,L128,$J:$J)," ")</f>
        <v>0.9623287671</v>
      </c>
      <c r="O128" s="12">
        <f t="shared" si="137"/>
        <v>0.9623287671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45035.40774</v>
      </c>
      <c r="B129" s="9" t="str">
        <f>INDIRECT(ADDRESS(2+QUOTIENT(ROW()-2,COUNTA('Form Responses 1'!$1:$1)-4),2,,TRUE,"Form Responses 1"))</f>
        <v>arnosuta896@gmail.com</v>
      </c>
      <c r="C129" s="9" t="str">
        <f>INDIRECT(ADDRESS(2+QUOTIENT(ROW()-2,COUNTA('Form Responses 1'!$1:$1)-4),3,,TRUE,"Form Responses 1"))</f>
        <v>Sutarno</v>
      </c>
      <c r="D129" s="10">
        <f>INDIRECT(ADDRESS(2+QUOTIENT(ROW()-2,COUNTA('Form Responses 1'!$1:$1)-4),4,,TRUE,"Form Responses 1"))</f>
        <v>44981</v>
      </c>
      <c r="E129" s="11">
        <f t="shared" si="2"/>
        <v>5</v>
      </c>
      <c r="F129" s="9" t="str">
        <f>IF(ISBLANK(A129)," ",INDIRECT(ADDRESS(1,5+MOD(ROW()-2,COUNTA('Form Responses 1'!$1:$1)-4),,TRUE,"Form Responses 1")))</f>
        <v>Gedung Rusun 3 Lt. 2 [Koridor 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Gedung Rusun 3 Lt. 2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8</v>
      </c>
      <c r="L129" s="9" t="str">
        <f t="shared" si="6"/>
        <v>2023 - WEEK 08</v>
      </c>
      <c r="M129" s="9" t="str">
        <f t="shared" si="7"/>
        <v>2023 - MONTH 02</v>
      </c>
      <c r="N129" s="12">
        <f t="shared" ref="N129:O129" si="138">IFERROR(AVERAGEIF(L:L,L129,$J:$J)," ")</f>
        <v>0.9623287671</v>
      </c>
      <c r="O129" s="12">
        <f t="shared" si="138"/>
        <v>0.9623287671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45035.40774</v>
      </c>
      <c r="B130" s="9" t="str">
        <f>INDIRECT(ADDRESS(2+QUOTIENT(ROW()-2,COUNTA('Form Responses 1'!$1:$1)-4),2,,TRUE,"Form Responses 1"))</f>
        <v>arnosuta896@gmail.com</v>
      </c>
      <c r="C130" s="9" t="str">
        <f>INDIRECT(ADDRESS(2+QUOTIENT(ROW()-2,COUNTA('Form Responses 1'!$1:$1)-4),3,,TRUE,"Form Responses 1"))</f>
        <v>Sutarno</v>
      </c>
      <c r="D130" s="10">
        <f>INDIRECT(ADDRESS(2+QUOTIENT(ROW()-2,COUNTA('Form Responses 1'!$1:$1)-4),4,,TRUE,"Form Responses 1"))</f>
        <v>44981</v>
      </c>
      <c r="E130" s="11">
        <f t="shared" si="2"/>
        <v>5</v>
      </c>
      <c r="F130" s="9" t="str">
        <f>IF(ISBLANK(A130)," ",INDIRECT(ADDRESS(1,5+MOD(ROW()-2,COUNTA('Form Responses 1'!$1:$1)-4),,TRUE,"Form Responses 1")))</f>
        <v>Gedung Rusun 3 Lt. 2 [Pantry umum]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Gedung Rusun 3 Lt. 2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8</v>
      </c>
      <c r="L130" s="9" t="str">
        <f t="shared" si="6"/>
        <v>2023 - WEEK 08</v>
      </c>
      <c r="M130" s="9" t="str">
        <f t="shared" si="7"/>
        <v>2023 - MONTH 02</v>
      </c>
      <c r="N130" s="12">
        <f t="shared" ref="N130:O130" si="139">IFERROR(AVERAGEIF(L:L,L130,$J:$J)," ")</f>
        <v>0.9623287671</v>
      </c>
      <c r="O130" s="12">
        <f t="shared" si="139"/>
        <v>0.9623287671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45035.40774</v>
      </c>
      <c r="B131" s="9" t="str">
        <f>INDIRECT(ADDRESS(2+QUOTIENT(ROW()-2,COUNTA('Form Responses 1'!$1:$1)-4),2,,TRUE,"Form Responses 1"))</f>
        <v>arnosuta896@gmail.com</v>
      </c>
      <c r="C131" s="9" t="str">
        <f>INDIRECT(ADDRESS(2+QUOTIENT(ROW()-2,COUNTA('Form Responses 1'!$1:$1)-4),3,,TRUE,"Form Responses 1"))</f>
        <v>Sutarno</v>
      </c>
      <c r="D131" s="10">
        <f>INDIRECT(ADDRESS(2+QUOTIENT(ROW()-2,COUNTA('Form Responses 1'!$1:$1)-4),4,,TRUE,"Form Responses 1"))</f>
        <v>44981</v>
      </c>
      <c r="E131" s="11">
        <f t="shared" si="2"/>
        <v>5</v>
      </c>
      <c r="F131" s="9" t="str">
        <f>IF(ISBLANK(A131)," ",INDIRECT(ADDRESS(1,5+MOD(ROW()-2,COUNTA('Form Responses 1'!$1:$1)-4),,TRUE,"Form Responses 1")))</f>
        <v>Gedung Rusun 3 Lt. 2 [R Panel]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 Rusun 3 Lt. 2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8</v>
      </c>
      <c r="L131" s="9" t="str">
        <f t="shared" si="6"/>
        <v>2023 - WEEK 08</v>
      </c>
      <c r="M131" s="9" t="str">
        <f t="shared" si="7"/>
        <v>2023 - MONTH 02</v>
      </c>
      <c r="N131" s="12">
        <f t="shared" ref="N131:O131" si="140">IFERROR(AVERAGEIF(L:L,L131,$J:$J)," ")</f>
        <v>0.9623287671</v>
      </c>
      <c r="O131" s="12">
        <f t="shared" si="140"/>
        <v>0.9623287671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45035.40774</v>
      </c>
      <c r="B132" s="9" t="str">
        <f>INDIRECT(ADDRESS(2+QUOTIENT(ROW()-2,COUNTA('Form Responses 1'!$1:$1)-4),2,,TRUE,"Form Responses 1"))</f>
        <v>arnosuta896@gmail.com</v>
      </c>
      <c r="C132" s="9" t="str">
        <f>INDIRECT(ADDRESS(2+QUOTIENT(ROW()-2,COUNTA('Form Responses 1'!$1:$1)-4),3,,TRUE,"Form Responses 1"))</f>
        <v>Sutarno</v>
      </c>
      <c r="D132" s="10">
        <f>INDIRECT(ADDRESS(2+QUOTIENT(ROW()-2,COUNTA('Form Responses 1'!$1:$1)-4),4,,TRUE,"Form Responses 1"))</f>
        <v>44981</v>
      </c>
      <c r="E132" s="11">
        <f t="shared" si="2"/>
        <v>5</v>
      </c>
      <c r="F132" s="9" t="str">
        <f>IF(ISBLANK(A132)," ",INDIRECT(ADDRESS(1,5+MOD(ROW()-2,COUNTA('Form Responses 1'!$1:$1)-4),,TRUE,"Form Responses 1")))</f>
        <v>Gedung Rusun 3 Lt. 2 [Janitor]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Gedung Rusun 3 Lt. 2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8</v>
      </c>
      <c r="L132" s="9" t="str">
        <f t="shared" si="6"/>
        <v>2023 - WEEK 08</v>
      </c>
      <c r="M132" s="9" t="str">
        <f t="shared" si="7"/>
        <v>2023 - MONTH 02</v>
      </c>
      <c r="N132" s="12">
        <f t="shared" ref="N132:O132" si="141">IFERROR(AVERAGEIF(L:L,L132,$J:$J)," ")</f>
        <v>0.9623287671</v>
      </c>
      <c r="O132" s="12">
        <f t="shared" si="141"/>
        <v>0.9623287671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45035.40774</v>
      </c>
      <c r="B133" s="9" t="str">
        <f>INDIRECT(ADDRESS(2+QUOTIENT(ROW()-2,COUNTA('Form Responses 1'!$1:$1)-4),2,,TRUE,"Form Responses 1"))</f>
        <v>arnosuta896@gmail.com</v>
      </c>
      <c r="C133" s="9" t="str">
        <f>INDIRECT(ADDRESS(2+QUOTIENT(ROW()-2,COUNTA('Form Responses 1'!$1:$1)-4),3,,TRUE,"Form Responses 1"))</f>
        <v>Sutarno</v>
      </c>
      <c r="D133" s="10">
        <f>INDIRECT(ADDRESS(2+QUOTIENT(ROW()-2,COUNTA('Form Responses 1'!$1:$1)-4),4,,TRUE,"Form Responses 1"))</f>
        <v>44981</v>
      </c>
      <c r="E133" s="11">
        <f t="shared" si="2"/>
        <v>5</v>
      </c>
      <c r="F133" s="9" t="str">
        <f>IF(ISBLANK(A133)," ",INDIRECT(ADDRESS(1,5+MOD(ROW()-2,COUNTA('Form Responses 1'!$1:$1)-4),,TRUE,"Form Responses 1")))</f>
        <v>Gedung Rusun 3 Lt. 1 [Lobby Utama]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Gedung Rusun 3 Lt. 1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8</v>
      </c>
      <c r="L133" s="9" t="str">
        <f t="shared" si="6"/>
        <v>2023 - WEEK 08</v>
      </c>
      <c r="M133" s="9" t="str">
        <f t="shared" si="7"/>
        <v>2023 - MONTH 02</v>
      </c>
      <c r="N133" s="12">
        <f t="shared" ref="N133:O133" si="142">IFERROR(AVERAGEIF(L:L,L133,$J:$J)," ")</f>
        <v>0.9623287671</v>
      </c>
      <c r="O133" s="12">
        <f t="shared" si="142"/>
        <v>0.9623287671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45035.40774</v>
      </c>
      <c r="B134" s="9" t="str">
        <f>INDIRECT(ADDRESS(2+QUOTIENT(ROW()-2,COUNTA('Form Responses 1'!$1:$1)-4),2,,TRUE,"Form Responses 1"))</f>
        <v>arnosuta896@gmail.com</v>
      </c>
      <c r="C134" s="9" t="str">
        <f>INDIRECT(ADDRESS(2+QUOTIENT(ROW()-2,COUNTA('Form Responses 1'!$1:$1)-4),3,,TRUE,"Form Responses 1"))</f>
        <v>Sutarno</v>
      </c>
      <c r="D134" s="10">
        <f>INDIRECT(ADDRESS(2+QUOTIENT(ROW()-2,COUNTA('Form Responses 1'!$1:$1)-4),4,,TRUE,"Form Responses 1"))</f>
        <v>44981</v>
      </c>
      <c r="E134" s="11">
        <f t="shared" si="2"/>
        <v>5</v>
      </c>
      <c r="F134" s="9" t="str">
        <f>IF(ISBLANK(A134)," ",INDIRECT(ADDRESS(1,5+MOD(ROW()-2,COUNTA('Form Responses 1'!$1:$1)-4),,TRUE,"Form Responses 1")))</f>
        <v>Gedung Rusun 3 Lt. 1 [Mushola 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Gedung Rusun 3 Lt. 1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8</v>
      </c>
      <c r="L134" s="9" t="str">
        <f t="shared" si="6"/>
        <v>2023 - WEEK 08</v>
      </c>
      <c r="M134" s="9" t="str">
        <f t="shared" si="7"/>
        <v>2023 - MONTH 02</v>
      </c>
      <c r="N134" s="12">
        <f t="shared" ref="N134:O134" si="143">IFERROR(AVERAGEIF(L:L,L134,$J:$J)," ")</f>
        <v>0.9623287671</v>
      </c>
      <c r="O134" s="12">
        <f t="shared" si="143"/>
        <v>0.9623287671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45035.40774</v>
      </c>
      <c r="B135" s="9" t="str">
        <f>INDIRECT(ADDRESS(2+QUOTIENT(ROW()-2,COUNTA('Form Responses 1'!$1:$1)-4),2,,TRUE,"Form Responses 1"))</f>
        <v>arnosuta896@gmail.com</v>
      </c>
      <c r="C135" s="9" t="str">
        <f>INDIRECT(ADDRESS(2+QUOTIENT(ROW()-2,COUNTA('Form Responses 1'!$1:$1)-4),3,,TRUE,"Form Responses 1"))</f>
        <v>Sutarno</v>
      </c>
      <c r="D135" s="10">
        <f>INDIRECT(ADDRESS(2+QUOTIENT(ROW()-2,COUNTA('Form Responses 1'!$1:$1)-4),4,,TRUE,"Form Responses 1"))</f>
        <v>44981</v>
      </c>
      <c r="E135" s="11">
        <f t="shared" si="2"/>
        <v>5</v>
      </c>
      <c r="F135" s="9" t="str">
        <f>IF(ISBLANK(A135)," ",INDIRECT(ADDRESS(1,5+MOD(ROW()-2,COUNTA('Form Responses 1'!$1:$1)-4),,TRUE,"Form Responses 1")))</f>
        <v>Gedung Rusun 3 Lt. 1 [Pantry 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Gedung Rusun 3 Lt.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8</v>
      </c>
      <c r="L135" s="9" t="str">
        <f t="shared" si="6"/>
        <v>2023 - WEEK 08</v>
      </c>
      <c r="M135" s="9" t="str">
        <f t="shared" si="7"/>
        <v>2023 - MONTH 02</v>
      </c>
      <c r="N135" s="12">
        <f t="shared" ref="N135:O135" si="144">IFERROR(AVERAGEIF(L:L,L135,$J:$J)," ")</f>
        <v>0.9623287671</v>
      </c>
      <c r="O135" s="12">
        <f t="shared" si="144"/>
        <v>0.9623287671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45035.40774</v>
      </c>
      <c r="B136" s="9" t="str">
        <f>INDIRECT(ADDRESS(2+QUOTIENT(ROW()-2,COUNTA('Form Responses 1'!$1:$1)-4),2,,TRUE,"Form Responses 1"))</f>
        <v>arnosuta896@gmail.com</v>
      </c>
      <c r="C136" s="9" t="str">
        <f>INDIRECT(ADDRESS(2+QUOTIENT(ROW()-2,COUNTA('Form Responses 1'!$1:$1)-4),3,,TRUE,"Form Responses 1"))</f>
        <v>Sutarno</v>
      </c>
      <c r="D136" s="10">
        <f>INDIRECT(ADDRESS(2+QUOTIENT(ROW()-2,COUNTA('Form Responses 1'!$1:$1)-4),4,,TRUE,"Form Responses 1"))</f>
        <v>44981</v>
      </c>
      <c r="E136" s="11">
        <f t="shared" si="2"/>
        <v>5</v>
      </c>
      <c r="F136" s="9" t="str">
        <f>IF(ISBLANK(A136)," ",INDIRECT(ADDRESS(1,5+MOD(ROW()-2,COUNTA('Form Responses 1'!$1:$1)-4),,TRUE,"Form Responses 1")))</f>
        <v>Gedung Rusun 3 Lt. 1 [R pengelola]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Gedung Rusun 3 Lt. 1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8</v>
      </c>
      <c r="L136" s="9" t="str">
        <f t="shared" si="6"/>
        <v>2023 - WEEK 08</v>
      </c>
      <c r="M136" s="9" t="str">
        <f t="shared" si="7"/>
        <v>2023 - MONTH 02</v>
      </c>
      <c r="N136" s="12">
        <f t="shared" ref="N136:O136" si="145">IFERROR(AVERAGEIF(L:L,L136,$J:$J)," ")</f>
        <v>0.9623287671</v>
      </c>
      <c r="O136" s="12">
        <f t="shared" si="145"/>
        <v>0.9623287671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45035.40774</v>
      </c>
      <c r="B137" s="9" t="str">
        <f>INDIRECT(ADDRESS(2+QUOTIENT(ROW()-2,COUNTA('Form Responses 1'!$1:$1)-4),2,,TRUE,"Form Responses 1"))</f>
        <v>arnosuta896@gmail.com</v>
      </c>
      <c r="C137" s="9" t="str">
        <f>INDIRECT(ADDRESS(2+QUOTIENT(ROW()-2,COUNTA('Form Responses 1'!$1:$1)-4),3,,TRUE,"Form Responses 1"))</f>
        <v>Sutarno</v>
      </c>
      <c r="D137" s="10">
        <f>INDIRECT(ADDRESS(2+QUOTIENT(ROW()-2,COUNTA('Form Responses 1'!$1:$1)-4),4,,TRUE,"Form Responses 1"))</f>
        <v>44981</v>
      </c>
      <c r="E137" s="11">
        <f t="shared" si="2"/>
        <v>5</v>
      </c>
      <c r="F137" s="9" t="str">
        <f>IF(ISBLANK(A137)," ",INDIRECT(ADDRESS(1,5+MOD(ROW()-2,COUNTA('Form Responses 1'!$1:$1)-4),,TRUE,"Form Responses 1")))</f>
        <v>Gedung Rusun 3 Lt. 1 [R minimarket]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Gedung Rusun 3 Lt. 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8</v>
      </c>
      <c r="L137" s="9" t="str">
        <f t="shared" si="6"/>
        <v>2023 - WEEK 08</v>
      </c>
      <c r="M137" s="9" t="str">
        <f t="shared" si="7"/>
        <v>2023 - MONTH 02</v>
      </c>
      <c r="N137" s="12">
        <f t="shared" ref="N137:O137" si="146">IFERROR(AVERAGEIF(L:L,L137,$J:$J)," ")</f>
        <v>0.9623287671</v>
      </c>
      <c r="O137" s="12">
        <f t="shared" si="146"/>
        <v>0.9623287671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45035.40774</v>
      </c>
      <c r="B138" s="9" t="str">
        <f>INDIRECT(ADDRESS(2+QUOTIENT(ROW()-2,COUNTA('Form Responses 1'!$1:$1)-4),2,,TRUE,"Form Responses 1"))</f>
        <v>arnosuta896@gmail.com</v>
      </c>
      <c r="C138" s="9" t="str">
        <f>INDIRECT(ADDRESS(2+QUOTIENT(ROW()-2,COUNTA('Form Responses 1'!$1:$1)-4),3,,TRUE,"Form Responses 1"))</f>
        <v>Sutarno</v>
      </c>
      <c r="D138" s="10">
        <f>INDIRECT(ADDRESS(2+QUOTIENT(ROW()-2,COUNTA('Form Responses 1'!$1:$1)-4),4,,TRUE,"Form Responses 1"))</f>
        <v>44981</v>
      </c>
      <c r="E138" s="11">
        <f t="shared" si="2"/>
        <v>5</v>
      </c>
      <c r="F138" s="9" t="str">
        <f>IF(ISBLANK(A138)," ",INDIRECT(ADDRESS(1,5+MOD(ROW()-2,COUNTA('Form Responses 1'!$1:$1)-4),,TRUE,"Form Responses 1")))</f>
        <v>Gedung Rusun 3 Lt. 1 [R RT RW]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Gedung Rusun 3 Lt. 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8</v>
      </c>
      <c r="L138" s="9" t="str">
        <f t="shared" si="6"/>
        <v>2023 - WEEK 08</v>
      </c>
      <c r="M138" s="9" t="str">
        <f t="shared" si="7"/>
        <v>2023 - MONTH 02</v>
      </c>
      <c r="N138" s="12">
        <f t="shared" ref="N138:O138" si="147">IFERROR(AVERAGEIF(L:L,L138,$J:$J)," ")</f>
        <v>0.9623287671</v>
      </c>
      <c r="O138" s="12">
        <f t="shared" si="147"/>
        <v>0.9623287671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45035.40774</v>
      </c>
      <c r="B139" s="9" t="str">
        <f>INDIRECT(ADDRESS(2+QUOTIENT(ROW()-2,COUNTA('Form Responses 1'!$1:$1)-4),2,,TRUE,"Form Responses 1"))</f>
        <v>arnosuta896@gmail.com</v>
      </c>
      <c r="C139" s="9" t="str">
        <f>INDIRECT(ADDRESS(2+QUOTIENT(ROW()-2,COUNTA('Form Responses 1'!$1:$1)-4),3,,TRUE,"Form Responses 1"))</f>
        <v>Sutarno</v>
      </c>
      <c r="D139" s="10">
        <f>INDIRECT(ADDRESS(2+QUOTIENT(ROW()-2,COUNTA('Form Responses 1'!$1:$1)-4),4,,TRUE,"Form Responses 1"))</f>
        <v>44981</v>
      </c>
      <c r="E139" s="11">
        <f t="shared" si="2"/>
        <v>5</v>
      </c>
      <c r="F139" s="9" t="str">
        <f>IF(ISBLANK(A139)," ",INDIRECT(ADDRESS(1,5+MOD(ROW()-2,COUNTA('Form Responses 1'!$1:$1)-4),,TRUE,"Form Responses 1")))</f>
        <v>Gedung Rusun 3 Lt. 1 [R Panel]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Gedung Rusun 3 Lt. 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8</v>
      </c>
      <c r="L139" s="9" t="str">
        <f t="shared" si="6"/>
        <v>2023 - WEEK 08</v>
      </c>
      <c r="M139" s="9" t="str">
        <f t="shared" si="7"/>
        <v>2023 - MONTH 02</v>
      </c>
      <c r="N139" s="12">
        <f t="shared" ref="N139:O139" si="148">IFERROR(AVERAGEIF(L:L,L139,$J:$J)," ")</f>
        <v>0.9623287671</v>
      </c>
      <c r="O139" s="12">
        <f t="shared" si="148"/>
        <v>0.9623287671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45035.40774</v>
      </c>
      <c r="B140" s="9" t="str">
        <f>INDIRECT(ADDRESS(2+QUOTIENT(ROW()-2,COUNTA('Form Responses 1'!$1:$1)-4),2,,TRUE,"Form Responses 1"))</f>
        <v>arnosuta896@gmail.com</v>
      </c>
      <c r="C140" s="9" t="str">
        <f>INDIRECT(ADDRESS(2+QUOTIENT(ROW()-2,COUNTA('Form Responses 1'!$1:$1)-4),3,,TRUE,"Form Responses 1"))</f>
        <v>Sutarno</v>
      </c>
      <c r="D140" s="10">
        <f>INDIRECT(ADDRESS(2+QUOTIENT(ROW()-2,COUNTA('Form Responses 1'!$1:$1)-4),4,,TRUE,"Form Responses 1"))</f>
        <v>44981</v>
      </c>
      <c r="E140" s="11">
        <f t="shared" si="2"/>
        <v>5</v>
      </c>
      <c r="F140" s="9" t="str">
        <f>IF(ISBLANK(A140)," ",INDIRECT(ADDRESS(1,5+MOD(ROW()-2,COUNTA('Form Responses 1'!$1:$1)-4),,TRUE,"Form Responses 1")))</f>
        <v>Gedung Rusun 3 Lt. 1 [Koridor 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Gedung Rusun 3 Lt. 1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8</v>
      </c>
      <c r="L140" s="9" t="str">
        <f t="shared" si="6"/>
        <v>2023 - WEEK 08</v>
      </c>
      <c r="M140" s="9" t="str">
        <f t="shared" si="7"/>
        <v>2023 - MONTH 02</v>
      </c>
      <c r="N140" s="12">
        <f t="shared" ref="N140:O140" si="149">IFERROR(AVERAGEIF(L:L,L140,$J:$J)," ")</f>
        <v>0.9623287671</v>
      </c>
      <c r="O140" s="12">
        <f t="shared" si="149"/>
        <v>0.9623287671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45035.40774</v>
      </c>
      <c r="B141" s="9" t="str">
        <f>INDIRECT(ADDRESS(2+QUOTIENT(ROW()-2,COUNTA('Form Responses 1'!$1:$1)-4),2,,TRUE,"Form Responses 1"))</f>
        <v>arnosuta896@gmail.com</v>
      </c>
      <c r="C141" s="9" t="str">
        <f>INDIRECT(ADDRESS(2+QUOTIENT(ROW()-2,COUNTA('Form Responses 1'!$1:$1)-4),3,,TRUE,"Form Responses 1"))</f>
        <v>Sutarno</v>
      </c>
      <c r="D141" s="10">
        <f>INDIRECT(ADDRESS(2+QUOTIENT(ROW()-2,COUNTA('Form Responses 1'!$1:$1)-4),4,,TRUE,"Form Responses 1"))</f>
        <v>44981</v>
      </c>
      <c r="E141" s="11">
        <f t="shared" si="2"/>
        <v>5</v>
      </c>
      <c r="F141" s="9" t="str">
        <f>IF(ISBLANK(A141)," ",INDIRECT(ADDRESS(1,5+MOD(ROW()-2,COUNTA('Form Responses 1'!$1:$1)-4),,TRUE,"Form Responses 1")))</f>
        <v>Gedung Rusun 3 Lt. 1 [Toilet Umum Pria / Wanita]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Gedung Rusun 3 Lt. 1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8</v>
      </c>
      <c r="L141" s="9" t="str">
        <f t="shared" si="6"/>
        <v>2023 - WEEK 08</v>
      </c>
      <c r="M141" s="9" t="str">
        <f t="shared" si="7"/>
        <v>2023 - MONTH 02</v>
      </c>
      <c r="N141" s="12">
        <f t="shared" ref="N141:O141" si="150">IFERROR(AVERAGEIF(L:L,L141,$J:$J)," ")</f>
        <v>0.9623287671</v>
      </c>
      <c r="O141" s="12">
        <f t="shared" si="150"/>
        <v>0.9623287671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45035.40774</v>
      </c>
      <c r="B142" s="9" t="str">
        <f>INDIRECT(ADDRESS(2+QUOTIENT(ROW()-2,COUNTA('Form Responses 1'!$1:$1)-4),2,,TRUE,"Form Responses 1"))</f>
        <v>arnosuta896@gmail.com</v>
      </c>
      <c r="C142" s="9" t="str">
        <f>INDIRECT(ADDRESS(2+QUOTIENT(ROW()-2,COUNTA('Form Responses 1'!$1:$1)-4),3,,TRUE,"Form Responses 1"))</f>
        <v>Sutarno</v>
      </c>
      <c r="D142" s="10">
        <f>INDIRECT(ADDRESS(2+QUOTIENT(ROW()-2,COUNTA('Form Responses 1'!$1:$1)-4),4,,TRUE,"Form Responses 1"))</f>
        <v>44981</v>
      </c>
      <c r="E142" s="11">
        <f t="shared" si="2"/>
        <v>5</v>
      </c>
      <c r="F142" s="9" t="str">
        <f>IF(ISBLANK(A142)," ",INDIRECT(ADDRESS(1,5+MOD(ROW()-2,COUNTA('Form Responses 1'!$1:$1)-4),,TRUE,"Form Responses 1")))</f>
        <v>Halaman Rusun 3 [Gutter]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Halaman Rusun 3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8</v>
      </c>
      <c r="L142" s="9" t="str">
        <f t="shared" si="6"/>
        <v>2023 - WEEK 08</v>
      </c>
      <c r="M142" s="9" t="str">
        <f t="shared" si="7"/>
        <v>2023 - MONTH 02</v>
      </c>
      <c r="N142" s="12">
        <f t="shared" ref="N142:O142" si="151">IFERROR(AVERAGEIF(L:L,L142,$J:$J)," ")</f>
        <v>0.9623287671</v>
      </c>
      <c r="O142" s="12">
        <f t="shared" si="151"/>
        <v>0.9623287671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45035.40774</v>
      </c>
      <c r="B143" s="9" t="str">
        <f>INDIRECT(ADDRESS(2+QUOTIENT(ROW()-2,COUNTA('Form Responses 1'!$1:$1)-4),2,,TRUE,"Form Responses 1"))</f>
        <v>arnosuta896@gmail.com</v>
      </c>
      <c r="C143" s="9" t="str">
        <f>INDIRECT(ADDRESS(2+QUOTIENT(ROW()-2,COUNTA('Form Responses 1'!$1:$1)-4),3,,TRUE,"Form Responses 1"))</f>
        <v>Sutarno</v>
      </c>
      <c r="D143" s="10">
        <f>INDIRECT(ADDRESS(2+QUOTIENT(ROW()-2,COUNTA('Form Responses 1'!$1:$1)-4),4,,TRUE,"Form Responses 1"))</f>
        <v>44981</v>
      </c>
      <c r="E143" s="11">
        <f t="shared" si="2"/>
        <v>5</v>
      </c>
      <c r="F143" s="9" t="str">
        <f>IF(ISBLANK(A143)," ",INDIRECT(ADDRESS(1,5+MOD(ROW()-2,COUNTA('Form Responses 1'!$1:$1)-4),,TRUE,"Form Responses 1")))</f>
        <v>Halaman Rusun 3 [Taman 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Halaman Rusun 3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8</v>
      </c>
      <c r="L143" s="9" t="str">
        <f t="shared" si="6"/>
        <v>2023 - WEEK 08</v>
      </c>
      <c r="M143" s="9" t="str">
        <f t="shared" si="7"/>
        <v>2023 - MONTH 02</v>
      </c>
      <c r="N143" s="12">
        <f t="shared" ref="N143:O143" si="152">IFERROR(AVERAGEIF(L:L,L143,$J:$J)," ")</f>
        <v>0.9623287671</v>
      </c>
      <c r="O143" s="12">
        <f t="shared" si="152"/>
        <v>0.9623287671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45035.40774</v>
      </c>
      <c r="B144" s="9" t="str">
        <f>INDIRECT(ADDRESS(2+QUOTIENT(ROW()-2,COUNTA('Form Responses 1'!$1:$1)-4),2,,TRUE,"Form Responses 1"))</f>
        <v>arnosuta896@gmail.com</v>
      </c>
      <c r="C144" s="9" t="str">
        <f>INDIRECT(ADDRESS(2+QUOTIENT(ROW()-2,COUNTA('Form Responses 1'!$1:$1)-4),3,,TRUE,"Form Responses 1"))</f>
        <v>Sutarno</v>
      </c>
      <c r="D144" s="10">
        <f>INDIRECT(ADDRESS(2+QUOTIENT(ROW()-2,COUNTA('Form Responses 1'!$1:$1)-4),4,,TRUE,"Form Responses 1"))</f>
        <v>44981</v>
      </c>
      <c r="E144" s="11">
        <f t="shared" si="2"/>
        <v>5</v>
      </c>
      <c r="F144" s="9" t="str">
        <f>IF(ISBLANK(A144)," ",INDIRECT(ADDRESS(1,5+MOD(ROW()-2,COUNTA('Form Responses 1'!$1:$1)-4),,TRUE,"Form Responses 1")))</f>
        <v>Halaman Rusun 3 [Parkir Motor 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Halaman Rusun 3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8</v>
      </c>
      <c r="L144" s="9" t="str">
        <f t="shared" si="6"/>
        <v>2023 - WEEK 08</v>
      </c>
      <c r="M144" s="9" t="str">
        <f t="shared" si="7"/>
        <v>2023 - MONTH 02</v>
      </c>
      <c r="N144" s="12">
        <f t="shared" ref="N144:O144" si="153">IFERROR(AVERAGEIF(L:L,L144,$J:$J)," ")</f>
        <v>0.9623287671</v>
      </c>
      <c r="O144" s="12">
        <f t="shared" si="153"/>
        <v>0.9623287671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45035.40774</v>
      </c>
      <c r="B145" s="9" t="str">
        <f>INDIRECT(ADDRESS(2+QUOTIENT(ROW()-2,COUNTA('Form Responses 1'!$1:$1)-4),2,,TRUE,"Form Responses 1"))</f>
        <v>arnosuta896@gmail.com</v>
      </c>
      <c r="C145" s="9" t="str">
        <f>INDIRECT(ADDRESS(2+QUOTIENT(ROW()-2,COUNTA('Form Responses 1'!$1:$1)-4),3,,TRUE,"Form Responses 1"))</f>
        <v>Sutarno</v>
      </c>
      <c r="D145" s="10">
        <f>INDIRECT(ADDRESS(2+QUOTIENT(ROW()-2,COUNTA('Form Responses 1'!$1:$1)-4),4,,TRUE,"Form Responses 1"))</f>
        <v>44981</v>
      </c>
      <c r="E145" s="11">
        <f t="shared" si="2"/>
        <v>5</v>
      </c>
      <c r="F145" s="9" t="str">
        <f>IF(ISBLANK(A145)," ",INDIRECT(ADDRESS(1,5+MOD(ROW()-2,COUNTA('Form Responses 1'!$1:$1)-4),,TRUE,"Form Responses 1")))</f>
        <v>Halaman Rusun 3 [Parkir Mobil]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Halaman Rusun 3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8</v>
      </c>
      <c r="L145" s="9" t="str">
        <f t="shared" si="6"/>
        <v>2023 - WEEK 08</v>
      </c>
      <c r="M145" s="9" t="str">
        <f t="shared" si="7"/>
        <v>2023 - MONTH 02</v>
      </c>
      <c r="N145" s="12">
        <f t="shared" ref="N145:O145" si="154">IFERROR(AVERAGEIF(L:L,L145,$J:$J)," ")</f>
        <v>0.9623287671</v>
      </c>
      <c r="O145" s="12">
        <f t="shared" si="154"/>
        <v>0.9623287671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45035.40774</v>
      </c>
      <c r="B146" s="9" t="str">
        <f>INDIRECT(ADDRESS(2+QUOTIENT(ROW()-2,COUNTA('Form Responses 1'!$1:$1)-4),2,,TRUE,"Form Responses 1"))</f>
        <v>arnosuta896@gmail.com</v>
      </c>
      <c r="C146" s="9" t="str">
        <f>INDIRECT(ADDRESS(2+QUOTIENT(ROW()-2,COUNTA('Form Responses 1'!$1:$1)-4),3,,TRUE,"Form Responses 1"))</f>
        <v>Sutarno</v>
      </c>
      <c r="D146" s="10">
        <f>INDIRECT(ADDRESS(2+QUOTIENT(ROW()-2,COUNTA('Form Responses 1'!$1:$1)-4),4,,TRUE,"Form Responses 1"))</f>
        <v>44981</v>
      </c>
      <c r="E146" s="11">
        <f t="shared" si="2"/>
        <v>5</v>
      </c>
      <c r="F146" s="9" t="str">
        <f>IF(ISBLANK(A146)," ",INDIRECT(ADDRESS(1,5+MOD(ROW()-2,COUNTA('Form Responses 1'!$1:$1)-4),,TRUE,"Form Responses 1")))</f>
        <v>Halaman Rusun 3 [Halaman depan samping dan belakang]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Halaman Rusun 3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8</v>
      </c>
      <c r="L146" s="9" t="str">
        <f t="shared" si="6"/>
        <v>2023 - WEEK 08</v>
      </c>
      <c r="M146" s="9" t="str">
        <f t="shared" si="7"/>
        <v>2023 - MONTH 02</v>
      </c>
      <c r="N146" s="12">
        <f t="shared" ref="N146:O146" si="155">IFERROR(AVERAGEIF(L:L,L146,$J:$J)," ")</f>
        <v>0.9623287671</v>
      </c>
      <c r="O146" s="12">
        <f t="shared" si="155"/>
        <v>0.9623287671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45035.40774</v>
      </c>
      <c r="B147" s="9" t="str">
        <f>INDIRECT(ADDRESS(2+QUOTIENT(ROW()-2,COUNTA('Form Responses 1'!$1:$1)-4),2,,TRUE,"Form Responses 1"))</f>
        <v>arnosuta896@gmail.com</v>
      </c>
      <c r="C147" s="9" t="str">
        <f>INDIRECT(ADDRESS(2+QUOTIENT(ROW()-2,COUNTA('Form Responses 1'!$1:$1)-4),3,,TRUE,"Form Responses 1"))</f>
        <v>Sutarno</v>
      </c>
      <c r="D147" s="10">
        <f>INDIRECT(ADDRESS(2+QUOTIENT(ROW()-2,COUNTA('Form Responses 1'!$1:$1)-4),4,,TRUE,"Form Responses 1"))</f>
        <v>44981</v>
      </c>
      <c r="E147" s="11">
        <f t="shared" si="2"/>
        <v>5</v>
      </c>
      <c r="F147" s="9" t="str">
        <f>IF(ISBLANK(A147)," ",INDIRECT(ADDRESS(1,5+MOD(ROW()-2,COUNTA('Form Responses 1'!$1:$1)-4),,TRUE,"Form Responses 1")))</f>
        <v>Halaman Rusun 3 [TPS 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Halaman Rusun 3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8</v>
      </c>
      <c r="L147" s="9" t="str">
        <f t="shared" si="6"/>
        <v>2023 - WEEK 08</v>
      </c>
      <c r="M147" s="9" t="str">
        <f t="shared" si="7"/>
        <v>2023 - MONTH 02</v>
      </c>
      <c r="N147" s="12">
        <f t="shared" ref="N147:O147" si="156">IFERROR(AVERAGEIF(L:L,L147,$J:$J)," ")</f>
        <v>0.9623287671</v>
      </c>
      <c r="O147" s="12">
        <f t="shared" si="156"/>
        <v>0.9623287671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45035.41063</v>
      </c>
      <c r="B148" s="9" t="str">
        <f>INDIRECT(ADDRESS(2+QUOTIENT(ROW()-2,COUNTA('Form Responses 1'!$1:$1)-4),2,,TRUE,"Form Responses 1"))</f>
        <v>arnosuta896@gmail.com</v>
      </c>
      <c r="C148" s="9" t="str">
        <f>INDIRECT(ADDRESS(2+QUOTIENT(ROW()-2,COUNTA('Form Responses 1'!$1:$1)-4),3,,TRUE,"Form Responses 1"))</f>
        <v>Sutarno</v>
      </c>
      <c r="D148" s="10">
        <f>INDIRECT(ADDRESS(2+QUOTIENT(ROW()-2,COUNTA('Form Responses 1'!$1:$1)-4),4,,TRUE,"Form Responses 1"))</f>
        <v>45009</v>
      </c>
      <c r="E148" s="11">
        <f t="shared" si="2"/>
        <v>5</v>
      </c>
      <c r="F148" s="9" t="str">
        <f>IF(ISBLANK(A148)," ",INDIRECT(ADDRESS(1,5+MOD(ROW()-2,COUNTA('Form Responses 1'!$1:$1)-4),,TRUE,"Form Responses 1")))</f>
        <v>Security [Security Functions]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Security</v>
      </c>
      <c r="I148" s="12" t="str">
        <f t="shared" si="4"/>
        <v>SECURITY SERVICE</v>
      </c>
      <c r="J148" s="12">
        <f t="array" ref="J148">IFERROR(INDEX(MASTER!B:B,MATCH(G148,MASTER!A:A,0))/100," ")</f>
        <v>1</v>
      </c>
      <c r="K148" s="9">
        <f t="shared" si="5"/>
        <v>12</v>
      </c>
      <c r="L148" s="9" t="str">
        <f t="shared" si="6"/>
        <v>2023 - WEEK 12</v>
      </c>
      <c r="M148" s="9" t="str">
        <f t="shared" si="7"/>
        <v>2023 - MONTH 03</v>
      </c>
      <c r="N148" s="12">
        <f t="shared" ref="N148:O148" si="157">IFERROR(AVERAGEIF(L:L,L148,$J:$J)," ")</f>
        <v>0.9650684932</v>
      </c>
      <c r="O148" s="12">
        <f t="shared" si="157"/>
        <v>0.9650684932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45035.41063</v>
      </c>
      <c r="B149" s="9" t="str">
        <f>INDIRECT(ADDRESS(2+QUOTIENT(ROW()-2,COUNTA('Form Responses 1'!$1:$1)-4),2,,TRUE,"Form Responses 1"))</f>
        <v>arnosuta896@gmail.com</v>
      </c>
      <c r="C149" s="9" t="str">
        <f>INDIRECT(ADDRESS(2+QUOTIENT(ROW()-2,COUNTA('Form Responses 1'!$1:$1)-4),3,,TRUE,"Form Responses 1"))</f>
        <v>Sutarno</v>
      </c>
      <c r="D149" s="10">
        <f>INDIRECT(ADDRESS(2+QUOTIENT(ROW()-2,COUNTA('Form Responses 1'!$1:$1)-4),4,,TRUE,"Form Responses 1"))</f>
        <v>45009</v>
      </c>
      <c r="E149" s="11">
        <f t="shared" si="2"/>
        <v>5</v>
      </c>
      <c r="F149" s="9" t="str">
        <f>IF(ISBLANK(A149)," ",INDIRECT(ADDRESS(1,5+MOD(ROW()-2,COUNTA('Form Responses 1'!$1:$1)-4),,TRUE,"Form Responses 1")))</f>
        <v>Driver [Driving Safety]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Driver</v>
      </c>
      <c r="I149" s="12" t="str">
        <f t="shared" si="4"/>
        <v>LABOR SERVICE</v>
      </c>
      <c r="J149" s="12">
        <f t="array" ref="J149">IFERROR(INDEX(MASTER!B:B,MATCH(G149,MASTER!A:A,0))/100," ")</f>
        <v>1</v>
      </c>
      <c r="K149" s="9">
        <f t="shared" si="5"/>
        <v>12</v>
      </c>
      <c r="L149" s="9" t="str">
        <f t="shared" si="6"/>
        <v>2023 - WEEK 12</v>
      </c>
      <c r="M149" s="9" t="str">
        <f t="shared" si="7"/>
        <v>2023 - MONTH 03</v>
      </c>
      <c r="N149" s="12">
        <f t="shared" ref="N149:O149" si="158">IFERROR(AVERAGEIF(L:L,L149,$J:$J)," ")</f>
        <v>0.9650684932</v>
      </c>
      <c r="O149" s="12">
        <f t="shared" si="158"/>
        <v>0.9650684932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45035.41063</v>
      </c>
      <c r="B150" s="9" t="str">
        <f>INDIRECT(ADDRESS(2+QUOTIENT(ROW()-2,COUNTA('Form Responses 1'!$1:$1)-4),2,,TRUE,"Form Responses 1"))</f>
        <v>arnosuta896@gmail.com</v>
      </c>
      <c r="C150" s="9" t="str">
        <f>INDIRECT(ADDRESS(2+QUOTIENT(ROW()-2,COUNTA('Form Responses 1'!$1:$1)-4),3,,TRUE,"Form Responses 1"))</f>
        <v>Sutarno</v>
      </c>
      <c r="D150" s="10">
        <f>INDIRECT(ADDRESS(2+QUOTIENT(ROW()-2,COUNTA('Form Responses 1'!$1:$1)-4),4,,TRUE,"Form Responses 1"))</f>
        <v>45009</v>
      </c>
      <c r="E150" s="11">
        <f t="shared" si="2"/>
        <v>5</v>
      </c>
      <c r="F150" s="9" t="str">
        <f>IF(ISBLANK(A150)," ",INDIRECT(ADDRESS(1,5+MOD(ROW()-2,COUNTA('Form Responses 1'!$1:$1)-4),,TRUE,"Form Responses 1")))</f>
        <v>Driver [ Attendance]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Driver</v>
      </c>
      <c r="I150" s="12" t="str">
        <f t="shared" si="4"/>
        <v>LABOR SERVICE</v>
      </c>
      <c r="J150" s="12">
        <f t="array" ref="J150">IFERROR(INDEX(MASTER!B:B,MATCH(G150,MASTER!A:A,0))/100," ")</f>
        <v>1</v>
      </c>
      <c r="K150" s="9">
        <f t="shared" si="5"/>
        <v>12</v>
      </c>
      <c r="L150" s="9" t="str">
        <f t="shared" si="6"/>
        <v>2023 - WEEK 12</v>
      </c>
      <c r="M150" s="9" t="str">
        <f t="shared" si="7"/>
        <v>2023 - MONTH 03</v>
      </c>
      <c r="N150" s="12">
        <f t="shared" ref="N150:O150" si="159">IFERROR(AVERAGEIF(L:L,L150,$J:$J)," ")</f>
        <v>0.9650684932</v>
      </c>
      <c r="O150" s="12">
        <f t="shared" si="159"/>
        <v>0.9650684932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45035.41063</v>
      </c>
      <c r="B151" s="9" t="str">
        <f>INDIRECT(ADDRESS(2+QUOTIENT(ROW()-2,COUNTA('Form Responses 1'!$1:$1)-4),2,,TRUE,"Form Responses 1"))</f>
        <v>arnosuta896@gmail.com</v>
      </c>
      <c r="C151" s="9" t="str">
        <f>INDIRECT(ADDRESS(2+QUOTIENT(ROW()-2,COUNTA('Form Responses 1'!$1:$1)-4),3,,TRUE,"Form Responses 1"))</f>
        <v>Sutarno</v>
      </c>
      <c r="D151" s="10">
        <f>INDIRECT(ADDRESS(2+QUOTIENT(ROW()-2,COUNTA('Form Responses 1'!$1:$1)-4),4,,TRUE,"Form Responses 1"))</f>
        <v>45009</v>
      </c>
      <c r="E151" s="11">
        <f t="shared" si="2"/>
        <v>5</v>
      </c>
      <c r="F151" s="9" t="str">
        <f>IF(ISBLANK(A151)," ",INDIRECT(ADDRESS(1,5+MOD(ROW()-2,COUNTA('Form Responses 1'!$1:$1)-4),,TRUE,"Form Responses 1")))</f>
        <v>Gedung Rusun 1 Lt. 3 [Tangga Exit Barat &amp; Timur]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Gedung Rusun 1 Lt. 3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12</v>
      </c>
      <c r="L151" s="9" t="str">
        <f t="shared" si="6"/>
        <v>2023 - WEEK 12</v>
      </c>
      <c r="M151" s="9" t="str">
        <f t="shared" si="7"/>
        <v>2023 - MONTH 03</v>
      </c>
      <c r="N151" s="12">
        <f t="shared" ref="N151:O151" si="160">IFERROR(AVERAGEIF(L:L,L151,$J:$J)," ")</f>
        <v>0.9650684932</v>
      </c>
      <c r="O151" s="12">
        <f t="shared" si="160"/>
        <v>0.9650684932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45035.41063</v>
      </c>
      <c r="B152" s="9" t="str">
        <f>INDIRECT(ADDRESS(2+QUOTIENT(ROW()-2,COUNTA('Form Responses 1'!$1:$1)-4),2,,TRUE,"Form Responses 1"))</f>
        <v>arnosuta896@gmail.com</v>
      </c>
      <c r="C152" s="9" t="str">
        <f>INDIRECT(ADDRESS(2+QUOTIENT(ROW()-2,COUNTA('Form Responses 1'!$1:$1)-4),3,,TRUE,"Form Responses 1"))</f>
        <v>Sutarno</v>
      </c>
      <c r="D152" s="10">
        <f>INDIRECT(ADDRESS(2+QUOTIENT(ROW()-2,COUNTA('Form Responses 1'!$1:$1)-4),4,,TRUE,"Form Responses 1"))</f>
        <v>45009</v>
      </c>
      <c r="E152" s="11">
        <f t="shared" si="2"/>
        <v>5</v>
      </c>
      <c r="F152" s="9" t="str">
        <f>IF(ISBLANK(A152)," ",INDIRECT(ADDRESS(1,5+MOD(ROW()-2,COUNTA('Form Responses 1'!$1:$1)-4),,TRUE,"Form Responses 1")))</f>
        <v>Gedung Rusun 1 Lt. 3 [Koridor ]</v>
      </c>
      <c r="G152" s="9" t="str">
        <f>IF(ISBLANK(A152)," ",INDIRECT(ADDRESS(MATCH(A152,'Form Responses 1'!A:A,0),5+MOD(ROW()-2,COUNTA('Form Responses 1'!$1:$1)-4),,TRUE,"Form Responses 1")))</f>
        <v>SANGATBAIK</v>
      </c>
      <c r="H152" s="12" t="str">
        <f t="shared" si="3"/>
        <v>Gedung Rusun 1 Lt. 3</v>
      </c>
      <c r="I152" s="12" t="str">
        <f t="shared" si="4"/>
        <v>CLEANING SERVICE</v>
      </c>
      <c r="J152" s="12">
        <f t="array" ref="J152">IFERROR(INDEX(MASTER!B:B,MATCH(G152,MASTER!A:A,0))/100," ")</f>
        <v>1</v>
      </c>
      <c r="K152" s="9">
        <f t="shared" si="5"/>
        <v>12</v>
      </c>
      <c r="L152" s="9" t="str">
        <f t="shared" si="6"/>
        <v>2023 - WEEK 12</v>
      </c>
      <c r="M152" s="9" t="str">
        <f t="shared" si="7"/>
        <v>2023 - MONTH 03</v>
      </c>
      <c r="N152" s="12">
        <f t="shared" ref="N152:O152" si="161">IFERROR(AVERAGEIF(L:L,L152,$J:$J)," ")</f>
        <v>0.9650684932</v>
      </c>
      <c r="O152" s="12">
        <f t="shared" si="161"/>
        <v>0.9650684932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45035.41063</v>
      </c>
      <c r="B153" s="9" t="str">
        <f>INDIRECT(ADDRESS(2+QUOTIENT(ROW()-2,COUNTA('Form Responses 1'!$1:$1)-4),2,,TRUE,"Form Responses 1"))</f>
        <v>arnosuta896@gmail.com</v>
      </c>
      <c r="C153" s="9" t="str">
        <f>INDIRECT(ADDRESS(2+QUOTIENT(ROW()-2,COUNTA('Form Responses 1'!$1:$1)-4),3,,TRUE,"Form Responses 1"))</f>
        <v>Sutarno</v>
      </c>
      <c r="D153" s="10">
        <f>INDIRECT(ADDRESS(2+QUOTIENT(ROW()-2,COUNTA('Form Responses 1'!$1:$1)-4),4,,TRUE,"Form Responses 1"))</f>
        <v>45009</v>
      </c>
      <c r="E153" s="11">
        <f t="shared" si="2"/>
        <v>5</v>
      </c>
      <c r="F153" s="9" t="str">
        <f>IF(ISBLANK(A153)," ",INDIRECT(ADDRESS(1,5+MOD(ROW()-2,COUNTA('Form Responses 1'!$1:$1)-4),,TRUE,"Form Responses 1")))</f>
        <v>Gedung Rusun 1 Lt. 3 [Pantry umum]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Gedung Rusun 1 Lt. 3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12</v>
      </c>
      <c r="L153" s="9" t="str">
        <f t="shared" si="6"/>
        <v>2023 - WEEK 12</v>
      </c>
      <c r="M153" s="9" t="str">
        <f t="shared" si="7"/>
        <v>2023 - MONTH 03</v>
      </c>
      <c r="N153" s="12">
        <f t="shared" ref="N153:O153" si="162">IFERROR(AVERAGEIF(L:L,L153,$J:$J)," ")</f>
        <v>0.9650684932</v>
      </c>
      <c r="O153" s="12">
        <f t="shared" si="162"/>
        <v>0.9650684932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45035.41063</v>
      </c>
      <c r="B154" s="9" t="str">
        <f>INDIRECT(ADDRESS(2+QUOTIENT(ROW()-2,COUNTA('Form Responses 1'!$1:$1)-4),2,,TRUE,"Form Responses 1"))</f>
        <v>arnosuta896@gmail.com</v>
      </c>
      <c r="C154" s="9" t="str">
        <f>INDIRECT(ADDRESS(2+QUOTIENT(ROW()-2,COUNTA('Form Responses 1'!$1:$1)-4),3,,TRUE,"Form Responses 1"))</f>
        <v>Sutarno</v>
      </c>
      <c r="D154" s="10">
        <f>INDIRECT(ADDRESS(2+QUOTIENT(ROW()-2,COUNTA('Form Responses 1'!$1:$1)-4),4,,TRUE,"Form Responses 1"))</f>
        <v>45009</v>
      </c>
      <c r="E154" s="11">
        <f t="shared" si="2"/>
        <v>5</v>
      </c>
      <c r="F154" s="9" t="str">
        <f>IF(ISBLANK(A154)," ",INDIRECT(ADDRESS(1,5+MOD(ROW()-2,COUNTA('Form Responses 1'!$1:$1)-4),,TRUE,"Form Responses 1")))</f>
        <v>Gedung Rusun 1 Lt. 3 [R Panel]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Gedung Rusun 1 Lt. 3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12</v>
      </c>
      <c r="L154" s="9" t="str">
        <f t="shared" si="6"/>
        <v>2023 - WEEK 12</v>
      </c>
      <c r="M154" s="9" t="str">
        <f t="shared" si="7"/>
        <v>2023 - MONTH 03</v>
      </c>
      <c r="N154" s="12">
        <f t="shared" ref="N154:O154" si="163">IFERROR(AVERAGEIF(L:L,L154,$J:$J)," ")</f>
        <v>0.9650684932</v>
      </c>
      <c r="O154" s="12">
        <f t="shared" si="163"/>
        <v>0.9650684932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45035.41063</v>
      </c>
      <c r="B155" s="9" t="str">
        <f>INDIRECT(ADDRESS(2+QUOTIENT(ROW()-2,COUNTA('Form Responses 1'!$1:$1)-4),2,,TRUE,"Form Responses 1"))</f>
        <v>arnosuta896@gmail.com</v>
      </c>
      <c r="C155" s="9" t="str">
        <f>INDIRECT(ADDRESS(2+QUOTIENT(ROW()-2,COUNTA('Form Responses 1'!$1:$1)-4),3,,TRUE,"Form Responses 1"))</f>
        <v>Sutarno</v>
      </c>
      <c r="D155" s="10">
        <f>INDIRECT(ADDRESS(2+QUOTIENT(ROW()-2,COUNTA('Form Responses 1'!$1:$1)-4),4,,TRUE,"Form Responses 1"))</f>
        <v>45009</v>
      </c>
      <c r="E155" s="11">
        <f t="shared" si="2"/>
        <v>5</v>
      </c>
      <c r="F155" s="9" t="str">
        <f>IF(ISBLANK(A155)," ",INDIRECT(ADDRESS(1,5+MOD(ROW()-2,COUNTA('Form Responses 1'!$1:$1)-4),,TRUE,"Form Responses 1")))</f>
        <v>Gedung Rusun 1 LT. 2 [Tangga Exit Barat &amp; Timur]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Gedung Rusun 1 LT. 2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12</v>
      </c>
      <c r="L155" s="9" t="str">
        <f t="shared" si="6"/>
        <v>2023 - WEEK 12</v>
      </c>
      <c r="M155" s="9" t="str">
        <f t="shared" si="7"/>
        <v>2023 - MONTH 03</v>
      </c>
      <c r="N155" s="12">
        <f t="shared" ref="N155:O155" si="164">IFERROR(AVERAGEIF(L:L,L155,$J:$J)," ")</f>
        <v>0.9650684932</v>
      </c>
      <c r="O155" s="12">
        <f t="shared" si="164"/>
        <v>0.9650684932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45035.41063</v>
      </c>
      <c r="B156" s="9" t="str">
        <f>INDIRECT(ADDRESS(2+QUOTIENT(ROW()-2,COUNTA('Form Responses 1'!$1:$1)-4),2,,TRUE,"Form Responses 1"))</f>
        <v>arnosuta896@gmail.com</v>
      </c>
      <c r="C156" s="9" t="str">
        <f>INDIRECT(ADDRESS(2+QUOTIENT(ROW()-2,COUNTA('Form Responses 1'!$1:$1)-4),3,,TRUE,"Form Responses 1"))</f>
        <v>Sutarno</v>
      </c>
      <c r="D156" s="10">
        <f>INDIRECT(ADDRESS(2+QUOTIENT(ROW()-2,COUNTA('Form Responses 1'!$1:$1)-4),4,,TRUE,"Form Responses 1"))</f>
        <v>45009</v>
      </c>
      <c r="E156" s="11">
        <f t="shared" si="2"/>
        <v>5</v>
      </c>
      <c r="F156" s="9" t="str">
        <f>IF(ISBLANK(A156)," ",INDIRECT(ADDRESS(1,5+MOD(ROW()-2,COUNTA('Form Responses 1'!$1:$1)-4),,TRUE,"Form Responses 1")))</f>
        <v>Gedung Rusun 1 LT. 2 [Koridor ]</v>
      </c>
      <c r="G156" s="9" t="str">
        <f>IF(ISBLANK(A156)," ",INDIRECT(ADDRESS(MATCH(A156,'Form Responses 1'!A:A,0),5+MOD(ROW()-2,COUNTA('Form Responses 1'!$1:$1)-4),,TRUE,"Form Responses 1")))</f>
        <v>SANGATBAIK</v>
      </c>
      <c r="H156" s="12" t="str">
        <f t="shared" si="3"/>
        <v>Gedung Rusun 1 LT. 2</v>
      </c>
      <c r="I156" s="12" t="str">
        <f t="shared" si="4"/>
        <v>CLEANING SERVICE</v>
      </c>
      <c r="J156" s="12">
        <f t="array" ref="J156">IFERROR(INDEX(MASTER!B:B,MATCH(G156,MASTER!A:A,0))/100," ")</f>
        <v>1</v>
      </c>
      <c r="K156" s="9">
        <f t="shared" si="5"/>
        <v>12</v>
      </c>
      <c r="L156" s="9" t="str">
        <f t="shared" si="6"/>
        <v>2023 - WEEK 12</v>
      </c>
      <c r="M156" s="9" t="str">
        <f t="shared" si="7"/>
        <v>2023 - MONTH 03</v>
      </c>
      <c r="N156" s="12">
        <f t="shared" ref="N156:O156" si="165">IFERROR(AVERAGEIF(L:L,L156,$J:$J)," ")</f>
        <v>0.9650684932</v>
      </c>
      <c r="O156" s="12">
        <f t="shared" si="165"/>
        <v>0.9650684932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45035.41063</v>
      </c>
      <c r="B157" s="9" t="str">
        <f>INDIRECT(ADDRESS(2+QUOTIENT(ROW()-2,COUNTA('Form Responses 1'!$1:$1)-4),2,,TRUE,"Form Responses 1"))</f>
        <v>arnosuta896@gmail.com</v>
      </c>
      <c r="C157" s="9" t="str">
        <f>INDIRECT(ADDRESS(2+QUOTIENT(ROW()-2,COUNTA('Form Responses 1'!$1:$1)-4),3,,TRUE,"Form Responses 1"))</f>
        <v>Sutarno</v>
      </c>
      <c r="D157" s="10">
        <f>INDIRECT(ADDRESS(2+QUOTIENT(ROW()-2,COUNTA('Form Responses 1'!$1:$1)-4),4,,TRUE,"Form Responses 1"))</f>
        <v>45009</v>
      </c>
      <c r="E157" s="11">
        <f t="shared" si="2"/>
        <v>5</v>
      </c>
      <c r="F157" s="9" t="str">
        <f>IF(ISBLANK(A157)," ",INDIRECT(ADDRESS(1,5+MOD(ROW()-2,COUNTA('Form Responses 1'!$1:$1)-4),,TRUE,"Form Responses 1")))</f>
        <v>Gedung Rusun 1 LT. 2 [Pantry umum]</v>
      </c>
      <c r="G157" s="9" t="str">
        <f>IF(ISBLANK(A157)," ",INDIRECT(ADDRESS(MATCH(A157,'Form Responses 1'!A:A,0),5+MOD(ROW()-2,COUNTA('Form Responses 1'!$1:$1)-4),,TRUE,"Form Responses 1")))</f>
        <v>SANGATBAIK</v>
      </c>
      <c r="H157" s="12" t="str">
        <f t="shared" si="3"/>
        <v>Gedung Rusun 1 LT. 2</v>
      </c>
      <c r="I157" s="12" t="str">
        <f t="shared" si="4"/>
        <v>CLEANING SERVICE</v>
      </c>
      <c r="J157" s="12">
        <f t="array" ref="J157">IFERROR(INDEX(MASTER!B:B,MATCH(G157,MASTER!A:A,0))/100," ")</f>
        <v>1</v>
      </c>
      <c r="K157" s="9">
        <f t="shared" si="5"/>
        <v>12</v>
      </c>
      <c r="L157" s="9" t="str">
        <f t="shared" si="6"/>
        <v>2023 - WEEK 12</v>
      </c>
      <c r="M157" s="9" t="str">
        <f t="shared" si="7"/>
        <v>2023 - MONTH 03</v>
      </c>
      <c r="N157" s="12">
        <f t="shared" ref="N157:O157" si="166">IFERROR(AVERAGEIF(L:L,L157,$J:$J)," ")</f>
        <v>0.9650684932</v>
      </c>
      <c r="O157" s="12">
        <f t="shared" si="166"/>
        <v>0.9650684932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45035.41063</v>
      </c>
      <c r="B158" s="9" t="str">
        <f>INDIRECT(ADDRESS(2+QUOTIENT(ROW()-2,COUNTA('Form Responses 1'!$1:$1)-4),2,,TRUE,"Form Responses 1"))</f>
        <v>arnosuta896@gmail.com</v>
      </c>
      <c r="C158" s="9" t="str">
        <f>INDIRECT(ADDRESS(2+QUOTIENT(ROW()-2,COUNTA('Form Responses 1'!$1:$1)-4),3,,TRUE,"Form Responses 1"))</f>
        <v>Sutarno</v>
      </c>
      <c r="D158" s="10">
        <f>INDIRECT(ADDRESS(2+QUOTIENT(ROW()-2,COUNTA('Form Responses 1'!$1:$1)-4),4,,TRUE,"Form Responses 1"))</f>
        <v>45009</v>
      </c>
      <c r="E158" s="11">
        <f t="shared" si="2"/>
        <v>5</v>
      </c>
      <c r="F158" s="9" t="str">
        <f>IF(ISBLANK(A158)," ",INDIRECT(ADDRESS(1,5+MOD(ROW()-2,COUNTA('Form Responses 1'!$1:$1)-4),,TRUE,"Form Responses 1")))</f>
        <v>Gedung Rusun 1 LT. 2 [R Panel]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Gedung Rusun 1 LT. 2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12</v>
      </c>
      <c r="L158" s="9" t="str">
        <f t="shared" si="6"/>
        <v>2023 - WEEK 12</v>
      </c>
      <c r="M158" s="9" t="str">
        <f t="shared" si="7"/>
        <v>2023 - MONTH 03</v>
      </c>
      <c r="N158" s="12">
        <f t="shared" ref="N158:O158" si="167">IFERROR(AVERAGEIF(L:L,L158,$J:$J)," ")</f>
        <v>0.9650684932</v>
      </c>
      <c r="O158" s="12">
        <f t="shared" si="167"/>
        <v>0.9650684932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45035.41063</v>
      </c>
      <c r="B159" s="9" t="str">
        <f>INDIRECT(ADDRESS(2+QUOTIENT(ROW()-2,COUNTA('Form Responses 1'!$1:$1)-4),2,,TRUE,"Form Responses 1"))</f>
        <v>arnosuta896@gmail.com</v>
      </c>
      <c r="C159" s="9" t="str">
        <f>INDIRECT(ADDRESS(2+QUOTIENT(ROW()-2,COUNTA('Form Responses 1'!$1:$1)-4),3,,TRUE,"Form Responses 1"))</f>
        <v>Sutarno</v>
      </c>
      <c r="D159" s="10">
        <f>INDIRECT(ADDRESS(2+QUOTIENT(ROW()-2,COUNTA('Form Responses 1'!$1:$1)-4),4,,TRUE,"Form Responses 1"))</f>
        <v>45009</v>
      </c>
      <c r="E159" s="11">
        <f t="shared" si="2"/>
        <v>5</v>
      </c>
      <c r="F159" s="9" t="str">
        <f>IF(ISBLANK(A159)," ",INDIRECT(ADDRESS(1,5+MOD(ROW()-2,COUNTA('Form Responses 1'!$1:$1)-4),,TRUE,"Form Responses 1")))</f>
        <v>Gedung Rusun 1 LT. 1 [Koridor 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Gedung Rusun 1 LT. 1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12</v>
      </c>
      <c r="L159" s="9" t="str">
        <f t="shared" si="6"/>
        <v>2023 - WEEK 12</v>
      </c>
      <c r="M159" s="9" t="str">
        <f t="shared" si="7"/>
        <v>2023 - MONTH 03</v>
      </c>
      <c r="N159" s="12">
        <f t="shared" ref="N159:O159" si="168">IFERROR(AVERAGEIF(L:L,L159,$J:$J)," ")</f>
        <v>0.9650684932</v>
      </c>
      <c r="O159" s="12">
        <f t="shared" si="168"/>
        <v>0.9650684932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45035.41063</v>
      </c>
      <c r="B160" s="9" t="str">
        <f>INDIRECT(ADDRESS(2+QUOTIENT(ROW()-2,COUNTA('Form Responses 1'!$1:$1)-4),2,,TRUE,"Form Responses 1"))</f>
        <v>arnosuta896@gmail.com</v>
      </c>
      <c r="C160" s="9" t="str">
        <f>INDIRECT(ADDRESS(2+QUOTIENT(ROW()-2,COUNTA('Form Responses 1'!$1:$1)-4),3,,TRUE,"Form Responses 1"))</f>
        <v>Sutarno</v>
      </c>
      <c r="D160" s="10">
        <f>INDIRECT(ADDRESS(2+QUOTIENT(ROW()-2,COUNTA('Form Responses 1'!$1:$1)-4),4,,TRUE,"Form Responses 1"))</f>
        <v>45009</v>
      </c>
      <c r="E160" s="11">
        <f t="shared" si="2"/>
        <v>5</v>
      </c>
      <c r="F160" s="9" t="str">
        <f>IF(ISBLANK(A160)," ",INDIRECT(ADDRESS(1,5+MOD(ROW()-2,COUNTA('Form Responses 1'!$1:$1)-4),,TRUE,"Form Responses 1")))</f>
        <v>Gedung Rusun 1 LT. 1 [Pantry umum]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Gedung Rusun 1 LT. 1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12</v>
      </c>
      <c r="L160" s="9" t="str">
        <f t="shared" si="6"/>
        <v>2023 - WEEK 12</v>
      </c>
      <c r="M160" s="9" t="str">
        <f t="shared" si="7"/>
        <v>2023 - MONTH 03</v>
      </c>
      <c r="N160" s="12">
        <f t="shared" ref="N160:O160" si="169">IFERROR(AVERAGEIF(L:L,L160,$J:$J)," ")</f>
        <v>0.9650684932</v>
      </c>
      <c r="O160" s="12">
        <f t="shared" si="169"/>
        <v>0.9650684932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45035.41063</v>
      </c>
      <c r="B161" s="9" t="str">
        <f>INDIRECT(ADDRESS(2+QUOTIENT(ROW()-2,COUNTA('Form Responses 1'!$1:$1)-4),2,,TRUE,"Form Responses 1"))</f>
        <v>arnosuta896@gmail.com</v>
      </c>
      <c r="C161" s="9" t="str">
        <f>INDIRECT(ADDRESS(2+QUOTIENT(ROW()-2,COUNTA('Form Responses 1'!$1:$1)-4),3,,TRUE,"Form Responses 1"))</f>
        <v>Sutarno</v>
      </c>
      <c r="D161" s="10">
        <f>INDIRECT(ADDRESS(2+QUOTIENT(ROW()-2,COUNTA('Form Responses 1'!$1:$1)-4),4,,TRUE,"Form Responses 1"))</f>
        <v>45009</v>
      </c>
      <c r="E161" s="11">
        <f t="shared" si="2"/>
        <v>5</v>
      </c>
      <c r="F161" s="9" t="str">
        <f>IF(ISBLANK(A161)," ",INDIRECT(ADDRESS(1,5+MOD(ROW()-2,COUNTA('Form Responses 1'!$1:$1)-4),,TRUE,"Form Responses 1")))</f>
        <v>Gedung Rusun 1 LT. 1 [R Panel]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Gedung Rusun 1 LT. 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12</v>
      </c>
      <c r="L161" s="9" t="str">
        <f t="shared" si="6"/>
        <v>2023 - WEEK 12</v>
      </c>
      <c r="M161" s="9" t="str">
        <f t="shared" si="7"/>
        <v>2023 - MONTH 03</v>
      </c>
      <c r="N161" s="12">
        <f t="shared" ref="N161:O161" si="170">IFERROR(AVERAGEIF(L:L,L161,$J:$J)," ")</f>
        <v>0.9650684932</v>
      </c>
      <c r="O161" s="12">
        <f t="shared" si="170"/>
        <v>0.9650684932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45035.41063</v>
      </c>
      <c r="B162" s="9" t="str">
        <f>INDIRECT(ADDRESS(2+QUOTIENT(ROW()-2,COUNTA('Form Responses 1'!$1:$1)-4),2,,TRUE,"Form Responses 1"))</f>
        <v>arnosuta896@gmail.com</v>
      </c>
      <c r="C162" s="9" t="str">
        <f>INDIRECT(ADDRESS(2+QUOTIENT(ROW()-2,COUNTA('Form Responses 1'!$1:$1)-4),3,,TRUE,"Form Responses 1"))</f>
        <v>Sutarno</v>
      </c>
      <c r="D162" s="10">
        <f>INDIRECT(ADDRESS(2+QUOTIENT(ROW()-2,COUNTA('Form Responses 1'!$1:$1)-4),4,,TRUE,"Form Responses 1"))</f>
        <v>45009</v>
      </c>
      <c r="E162" s="11">
        <f t="shared" si="2"/>
        <v>5</v>
      </c>
      <c r="F162" s="9" t="str">
        <f>IF(ISBLANK(A162)," ",INDIRECT(ADDRESS(1,5+MOD(ROW()-2,COUNTA('Form Responses 1'!$1:$1)-4),,TRUE,"Form Responses 1")))</f>
        <v>Gedung Rusun 1 LT. 1 [Lobby Utama]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Gedung Rusun 1 LT. 1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12</v>
      </c>
      <c r="L162" s="9" t="str">
        <f t="shared" si="6"/>
        <v>2023 - WEEK 12</v>
      </c>
      <c r="M162" s="9" t="str">
        <f t="shared" si="7"/>
        <v>2023 - MONTH 03</v>
      </c>
      <c r="N162" s="12">
        <f t="shared" ref="N162:O162" si="171">IFERROR(AVERAGEIF(L:L,L162,$J:$J)," ")</f>
        <v>0.9650684932</v>
      </c>
      <c r="O162" s="12">
        <f t="shared" si="171"/>
        <v>0.9650684932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45035.41063</v>
      </c>
      <c r="B163" s="9" t="str">
        <f>INDIRECT(ADDRESS(2+QUOTIENT(ROW()-2,COUNTA('Form Responses 1'!$1:$1)-4),2,,TRUE,"Form Responses 1"))</f>
        <v>arnosuta896@gmail.com</v>
      </c>
      <c r="C163" s="9" t="str">
        <f>INDIRECT(ADDRESS(2+QUOTIENT(ROW()-2,COUNTA('Form Responses 1'!$1:$1)-4),3,,TRUE,"Form Responses 1"))</f>
        <v>Sutarno</v>
      </c>
      <c r="D163" s="10">
        <f>INDIRECT(ADDRESS(2+QUOTIENT(ROW()-2,COUNTA('Form Responses 1'!$1:$1)-4),4,,TRUE,"Form Responses 1"))</f>
        <v>45009</v>
      </c>
      <c r="E163" s="11">
        <f t="shared" si="2"/>
        <v>5</v>
      </c>
      <c r="F163" s="9" t="str">
        <f>IF(ISBLANK(A163)," ",INDIRECT(ADDRESS(1,5+MOD(ROW()-2,COUNTA('Form Responses 1'!$1:$1)-4),,TRUE,"Form Responses 1")))</f>
        <v>Halaman Rusun 1 [Gutter]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Halaman Rusun 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12</v>
      </c>
      <c r="L163" s="9" t="str">
        <f t="shared" si="6"/>
        <v>2023 - WEEK 12</v>
      </c>
      <c r="M163" s="9" t="str">
        <f t="shared" si="7"/>
        <v>2023 - MONTH 03</v>
      </c>
      <c r="N163" s="12">
        <f t="shared" ref="N163:O163" si="172">IFERROR(AVERAGEIF(L:L,L163,$J:$J)," ")</f>
        <v>0.9650684932</v>
      </c>
      <c r="O163" s="12">
        <f t="shared" si="172"/>
        <v>0.9650684932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45035.41063</v>
      </c>
      <c r="B164" s="9" t="str">
        <f>INDIRECT(ADDRESS(2+QUOTIENT(ROW()-2,COUNTA('Form Responses 1'!$1:$1)-4),2,,TRUE,"Form Responses 1"))</f>
        <v>arnosuta896@gmail.com</v>
      </c>
      <c r="C164" s="9" t="str">
        <f>INDIRECT(ADDRESS(2+QUOTIENT(ROW()-2,COUNTA('Form Responses 1'!$1:$1)-4),3,,TRUE,"Form Responses 1"))</f>
        <v>Sutarno</v>
      </c>
      <c r="D164" s="10">
        <f>INDIRECT(ADDRESS(2+QUOTIENT(ROW()-2,COUNTA('Form Responses 1'!$1:$1)-4),4,,TRUE,"Form Responses 1"))</f>
        <v>45009</v>
      </c>
      <c r="E164" s="11">
        <f t="shared" si="2"/>
        <v>5</v>
      </c>
      <c r="F164" s="9" t="str">
        <f>IF(ISBLANK(A164)," ",INDIRECT(ADDRESS(1,5+MOD(ROW()-2,COUNTA('Form Responses 1'!$1:$1)-4),,TRUE,"Form Responses 1")))</f>
        <v>Halaman Rusun 1 [Taman 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Halaman Rusun 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12</v>
      </c>
      <c r="L164" s="9" t="str">
        <f t="shared" si="6"/>
        <v>2023 - WEEK 12</v>
      </c>
      <c r="M164" s="9" t="str">
        <f t="shared" si="7"/>
        <v>2023 - MONTH 03</v>
      </c>
      <c r="N164" s="12">
        <f t="shared" ref="N164:O164" si="173">IFERROR(AVERAGEIF(L:L,L164,$J:$J)," ")</f>
        <v>0.9650684932</v>
      </c>
      <c r="O164" s="12">
        <f t="shared" si="173"/>
        <v>0.9650684932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45035.41063</v>
      </c>
      <c r="B165" s="9" t="str">
        <f>INDIRECT(ADDRESS(2+QUOTIENT(ROW()-2,COUNTA('Form Responses 1'!$1:$1)-4),2,,TRUE,"Form Responses 1"))</f>
        <v>arnosuta896@gmail.com</v>
      </c>
      <c r="C165" s="9" t="str">
        <f>INDIRECT(ADDRESS(2+QUOTIENT(ROW()-2,COUNTA('Form Responses 1'!$1:$1)-4),3,,TRUE,"Form Responses 1"))</f>
        <v>Sutarno</v>
      </c>
      <c r="D165" s="10">
        <f>INDIRECT(ADDRESS(2+QUOTIENT(ROW()-2,COUNTA('Form Responses 1'!$1:$1)-4),4,,TRUE,"Form Responses 1"))</f>
        <v>45009</v>
      </c>
      <c r="E165" s="11">
        <f t="shared" si="2"/>
        <v>5</v>
      </c>
      <c r="F165" s="9" t="str">
        <f>IF(ISBLANK(A165)," ",INDIRECT(ADDRESS(1,5+MOD(ROW()-2,COUNTA('Form Responses 1'!$1:$1)-4),,TRUE,"Form Responses 1")))</f>
        <v>Halaman Rusun 1 [Parkir Motor ]</v>
      </c>
      <c r="G165" s="9" t="str">
        <f>IF(ISBLANK(A165)," ",INDIRECT(ADDRESS(MATCH(A165,'Form Responses 1'!A:A,0),5+MOD(ROW()-2,COUNTA('Form Responses 1'!$1:$1)-4),,TRUE,"Form Responses 1")))</f>
        <v>SANGATBAIK</v>
      </c>
      <c r="H165" s="12" t="str">
        <f t="shared" si="3"/>
        <v>Halaman Rusun 1</v>
      </c>
      <c r="I165" s="12" t="str">
        <f t="shared" si="4"/>
        <v>CLEANING SERVICE</v>
      </c>
      <c r="J165" s="12">
        <f t="array" ref="J165">IFERROR(INDEX(MASTER!B:B,MATCH(G165,MASTER!A:A,0))/100," ")</f>
        <v>1</v>
      </c>
      <c r="K165" s="9">
        <f t="shared" si="5"/>
        <v>12</v>
      </c>
      <c r="L165" s="9" t="str">
        <f t="shared" si="6"/>
        <v>2023 - WEEK 12</v>
      </c>
      <c r="M165" s="9" t="str">
        <f t="shared" si="7"/>
        <v>2023 - MONTH 03</v>
      </c>
      <c r="N165" s="12">
        <f t="shared" ref="N165:O165" si="174">IFERROR(AVERAGEIF(L:L,L165,$J:$J)," ")</f>
        <v>0.9650684932</v>
      </c>
      <c r="O165" s="12">
        <f t="shared" si="174"/>
        <v>0.9650684932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45035.41063</v>
      </c>
      <c r="B166" s="9" t="str">
        <f>INDIRECT(ADDRESS(2+QUOTIENT(ROW()-2,COUNTA('Form Responses 1'!$1:$1)-4),2,,TRUE,"Form Responses 1"))</f>
        <v>arnosuta896@gmail.com</v>
      </c>
      <c r="C166" s="9" t="str">
        <f>INDIRECT(ADDRESS(2+QUOTIENT(ROW()-2,COUNTA('Form Responses 1'!$1:$1)-4),3,,TRUE,"Form Responses 1"))</f>
        <v>Sutarno</v>
      </c>
      <c r="D166" s="10">
        <f>INDIRECT(ADDRESS(2+QUOTIENT(ROW()-2,COUNTA('Form Responses 1'!$1:$1)-4),4,,TRUE,"Form Responses 1"))</f>
        <v>45009</v>
      </c>
      <c r="E166" s="11">
        <f t="shared" si="2"/>
        <v>5</v>
      </c>
      <c r="F166" s="9" t="str">
        <f>IF(ISBLANK(A166)," ",INDIRECT(ADDRESS(1,5+MOD(ROW()-2,COUNTA('Form Responses 1'!$1:$1)-4),,TRUE,"Form Responses 1")))</f>
        <v>Halaman Rusun 1 [Parkir Mobil]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Halaman Rusun 1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12</v>
      </c>
      <c r="L166" s="9" t="str">
        <f t="shared" si="6"/>
        <v>2023 - WEEK 12</v>
      </c>
      <c r="M166" s="9" t="str">
        <f t="shared" si="7"/>
        <v>2023 - MONTH 03</v>
      </c>
      <c r="N166" s="12">
        <f t="shared" ref="N166:O166" si="175">IFERROR(AVERAGEIF(L:L,L166,$J:$J)," ")</f>
        <v>0.9650684932</v>
      </c>
      <c r="O166" s="12">
        <f t="shared" si="175"/>
        <v>0.9650684932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45035.41063</v>
      </c>
      <c r="B167" s="9" t="str">
        <f>INDIRECT(ADDRESS(2+QUOTIENT(ROW()-2,COUNTA('Form Responses 1'!$1:$1)-4),2,,TRUE,"Form Responses 1"))</f>
        <v>arnosuta896@gmail.com</v>
      </c>
      <c r="C167" s="9" t="str">
        <f>INDIRECT(ADDRESS(2+QUOTIENT(ROW()-2,COUNTA('Form Responses 1'!$1:$1)-4),3,,TRUE,"Form Responses 1"))</f>
        <v>Sutarno</v>
      </c>
      <c r="D167" s="10">
        <f>INDIRECT(ADDRESS(2+QUOTIENT(ROW()-2,COUNTA('Form Responses 1'!$1:$1)-4),4,,TRUE,"Form Responses 1"))</f>
        <v>45009</v>
      </c>
      <c r="E167" s="11">
        <f t="shared" si="2"/>
        <v>5</v>
      </c>
      <c r="F167" s="9" t="str">
        <f>IF(ISBLANK(A167)," ",INDIRECT(ADDRESS(1,5+MOD(ROW()-2,COUNTA('Form Responses 1'!$1:$1)-4),,TRUE,"Form Responses 1")))</f>
        <v>Halaman Rusun 1 [Halaman depan samping dan belakang]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Halaman Rusun 1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12</v>
      </c>
      <c r="L167" s="9" t="str">
        <f t="shared" si="6"/>
        <v>2023 - WEEK 12</v>
      </c>
      <c r="M167" s="9" t="str">
        <f t="shared" si="7"/>
        <v>2023 - MONTH 03</v>
      </c>
      <c r="N167" s="12">
        <f t="shared" ref="N167:O167" si="176">IFERROR(AVERAGEIF(L:L,L167,$J:$J)," ")</f>
        <v>0.9650684932</v>
      </c>
      <c r="O167" s="12">
        <f t="shared" si="176"/>
        <v>0.9650684932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45035.41063</v>
      </c>
      <c r="B168" s="9" t="str">
        <f>INDIRECT(ADDRESS(2+QUOTIENT(ROW()-2,COUNTA('Form Responses 1'!$1:$1)-4),2,,TRUE,"Form Responses 1"))</f>
        <v>arnosuta896@gmail.com</v>
      </c>
      <c r="C168" s="9" t="str">
        <f>INDIRECT(ADDRESS(2+QUOTIENT(ROW()-2,COUNTA('Form Responses 1'!$1:$1)-4),3,,TRUE,"Form Responses 1"))</f>
        <v>Sutarno</v>
      </c>
      <c r="D168" s="10">
        <f>INDIRECT(ADDRESS(2+QUOTIENT(ROW()-2,COUNTA('Form Responses 1'!$1:$1)-4),4,,TRUE,"Form Responses 1"))</f>
        <v>45009</v>
      </c>
      <c r="E168" s="11">
        <f t="shared" si="2"/>
        <v>5</v>
      </c>
      <c r="F168" s="9" t="str">
        <f>IF(ISBLANK(A168)," ",INDIRECT(ADDRESS(1,5+MOD(ROW()-2,COUNTA('Form Responses 1'!$1:$1)-4),,TRUE,"Form Responses 1")))</f>
        <v>Halaman Rusun 1 [TPS 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Halaman Rusun 1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12</v>
      </c>
      <c r="L168" s="9" t="str">
        <f t="shared" si="6"/>
        <v>2023 - WEEK 12</v>
      </c>
      <c r="M168" s="9" t="str">
        <f t="shared" si="7"/>
        <v>2023 - MONTH 03</v>
      </c>
      <c r="N168" s="12">
        <f t="shared" ref="N168:O168" si="177">IFERROR(AVERAGEIF(L:L,L168,$J:$J)," ")</f>
        <v>0.9650684932</v>
      </c>
      <c r="O168" s="12">
        <f t="shared" si="177"/>
        <v>0.9650684932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45035.41063</v>
      </c>
      <c r="B169" s="9" t="str">
        <f>INDIRECT(ADDRESS(2+QUOTIENT(ROW()-2,COUNTA('Form Responses 1'!$1:$1)-4),2,,TRUE,"Form Responses 1"))</f>
        <v>arnosuta896@gmail.com</v>
      </c>
      <c r="C169" s="9" t="str">
        <f>INDIRECT(ADDRESS(2+QUOTIENT(ROW()-2,COUNTA('Form Responses 1'!$1:$1)-4),3,,TRUE,"Form Responses 1"))</f>
        <v>Sutarno</v>
      </c>
      <c r="D169" s="10">
        <f>INDIRECT(ADDRESS(2+QUOTIENT(ROW()-2,COUNTA('Form Responses 1'!$1:$1)-4),4,,TRUE,"Form Responses 1"))</f>
        <v>45009</v>
      </c>
      <c r="E169" s="11">
        <f t="shared" si="2"/>
        <v>5</v>
      </c>
      <c r="F169" s="9" t="str">
        <f>IF(ISBLANK(A169)," ",INDIRECT(ADDRESS(1,5+MOD(ROW()-2,COUNTA('Form Responses 1'!$1:$1)-4),,TRUE,"Form Responses 1")))</f>
        <v>Gedung Rusun 2 Lt. 4 [Tangga Exit Barat &amp; Timur]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 Rusun 2 Lt. 4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12</v>
      </c>
      <c r="L169" s="9" t="str">
        <f t="shared" si="6"/>
        <v>2023 - WEEK 12</v>
      </c>
      <c r="M169" s="9" t="str">
        <f t="shared" si="7"/>
        <v>2023 - MONTH 03</v>
      </c>
      <c r="N169" s="12">
        <f t="shared" ref="N169:O169" si="178">IFERROR(AVERAGEIF(L:L,L169,$J:$J)," ")</f>
        <v>0.9650684932</v>
      </c>
      <c r="O169" s="12">
        <f t="shared" si="178"/>
        <v>0.9650684932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45035.41063</v>
      </c>
      <c r="B170" s="9" t="str">
        <f>INDIRECT(ADDRESS(2+QUOTIENT(ROW()-2,COUNTA('Form Responses 1'!$1:$1)-4),2,,TRUE,"Form Responses 1"))</f>
        <v>arnosuta896@gmail.com</v>
      </c>
      <c r="C170" s="9" t="str">
        <f>INDIRECT(ADDRESS(2+QUOTIENT(ROW()-2,COUNTA('Form Responses 1'!$1:$1)-4),3,,TRUE,"Form Responses 1"))</f>
        <v>Sutarno</v>
      </c>
      <c r="D170" s="10">
        <f>INDIRECT(ADDRESS(2+QUOTIENT(ROW()-2,COUNTA('Form Responses 1'!$1:$1)-4),4,,TRUE,"Form Responses 1"))</f>
        <v>45009</v>
      </c>
      <c r="E170" s="11">
        <f t="shared" si="2"/>
        <v>5</v>
      </c>
      <c r="F170" s="9" t="str">
        <f>IF(ISBLANK(A170)," ",INDIRECT(ADDRESS(1,5+MOD(ROW()-2,COUNTA('Form Responses 1'!$1:$1)-4),,TRUE,"Form Responses 1")))</f>
        <v>Gedung Rusun 2 Lt. 4 [Koridor ]</v>
      </c>
      <c r="G170" s="9" t="str">
        <f>IF(ISBLANK(A170)," ",INDIRECT(ADDRESS(MATCH(A170,'Form Responses 1'!A:A,0),5+MOD(ROW()-2,COUNTA('Form Responses 1'!$1:$1)-4),,TRUE,"Form Responses 1")))</f>
        <v>SANGATBAIK</v>
      </c>
      <c r="H170" s="12" t="str">
        <f t="shared" si="3"/>
        <v>Gedung Rusun 2 Lt. 4</v>
      </c>
      <c r="I170" s="12" t="str">
        <f t="shared" si="4"/>
        <v>CLEANING SERVICE</v>
      </c>
      <c r="J170" s="12">
        <f t="array" ref="J170">IFERROR(INDEX(MASTER!B:B,MATCH(G170,MASTER!A:A,0))/100," ")</f>
        <v>1</v>
      </c>
      <c r="K170" s="9">
        <f t="shared" si="5"/>
        <v>12</v>
      </c>
      <c r="L170" s="9" t="str">
        <f t="shared" si="6"/>
        <v>2023 - WEEK 12</v>
      </c>
      <c r="M170" s="9" t="str">
        <f t="shared" si="7"/>
        <v>2023 - MONTH 03</v>
      </c>
      <c r="N170" s="12">
        <f t="shared" ref="N170:O170" si="179">IFERROR(AVERAGEIF(L:L,L170,$J:$J)," ")</f>
        <v>0.9650684932</v>
      </c>
      <c r="O170" s="12">
        <f t="shared" si="179"/>
        <v>0.9650684932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45035.41063</v>
      </c>
      <c r="B171" s="9" t="str">
        <f>INDIRECT(ADDRESS(2+QUOTIENT(ROW()-2,COUNTA('Form Responses 1'!$1:$1)-4),2,,TRUE,"Form Responses 1"))</f>
        <v>arnosuta896@gmail.com</v>
      </c>
      <c r="C171" s="9" t="str">
        <f>INDIRECT(ADDRESS(2+QUOTIENT(ROW()-2,COUNTA('Form Responses 1'!$1:$1)-4),3,,TRUE,"Form Responses 1"))</f>
        <v>Sutarno</v>
      </c>
      <c r="D171" s="10">
        <f>INDIRECT(ADDRESS(2+QUOTIENT(ROW()-2,COUNTA('Form Responses 1'!$1:$1)-4),4,,TRUE,"Form Responses 1"))</f>
        <v>45009</v>
      </c>
      <c r="E171" s="11">
        <f t="shared" si="2"/>
        <v>5</v>
      </c>
      <c r="F171" s="9" t="str">
        <f>IF(ISBLANK(A171)," ",INDIRECT(ADDRESS(1,5+MOD(ROW()-2,COUNTA('Form Responses 1'!$1:$1)-4),,TRUE,"Form Responses 1")))</f>
        <v>Gedung Rusun 2 Lt. 4 [Pantry umum]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Gedung Rusun 2 Lt. 4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12</v>
      </c>
      <c r="L171" s="9" t="str">
        <f t="shared" si="6"/>
        <v>2023 - WEEK 12</v>
      </c>
      <c r="M171" s="9" t="str">
        <f t="shared" si="7"/>
        <v>2023 - MONTH 03</v>
      </c>
      <c r="N171" s="12">
        <f t="shared" ref="N171:O171" si="180">IFERROR(AVERAGEIF(L:L,L171,$J:$J)," ")</f>
        <v>0.9650684932</v>
      </c>
      <c r="O171" s="12">
        <f t="shared" si="180"/>
        <v>0.9650684932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45035.41063</v>
      </c>
      <c r="B172" s="9" t="str">
        <f>INDIRECT(ADDRESS(2+QUOTIENT(ROW()-2,COUNTA('Form Responses 1'!$1:$1)-4),2,,TRUE,"Form Responses 1"))</f>
        <v>arnosuta896@gmail.com</v>
      </c>
      <c r="C172" s="9" t="str">
        <f>INDIRECT(ADDRESS(2+QUOTIENT(ROW()-2,COUNTA('Form Responses 1'!$1:$1)-4),3,,TRUE,"Form Responses 1"))</f>
        <v>Sutarno</v>
      </c>
      <c r="D172" s="10">
        <f>INDIRECT(ADDRESS(2+QUOTIENT(ROW()-2,COUNTA('Form Responses 1'!$1:$1)-4),4,,TRUE,"Form Responses 1"))</f>
        <v>45009</v>
      </c>
      <c r="E172" s="11">
        <f t="shared" si="2"/>
        <v>5</v>
      </c>
      <c r="F172" s="9" t="str">
        <f>IF(ISBLANK(A172)," ",INDIRECT(ADDRESS(1,5+MOD(ROW()-2,COUNTA('Form Responses 1'!$1:$1)-4),,TRUE,"Form Responses 1")))</f>
        <v>Gedung Rusun 2 Lt. 4 [R Panel]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 Rusun 2 Lt. 4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12</v>
      </c>
      <c r="L172" s="9" t="str">
        <f t="shared" si="6"/>
        <v>2023 - WEEK 12</v>
      </c>
      <c r="M172" s="9" t="str">
        <f t="shared" si="7"/>
        <v>2023 - MONTH 03</v>
      </c>
      <c r="N172" s="12">
        <f t="shared" ref="N172:O172" si="181">IFERROR(AVERAGEIF(L:L,L172,$J:$J)," ")</f>
        <v>0.9650684932</v>
      </c>
      <c r="O172" s="12">
        <f t="shared" si="181"/>
        <v>0.9650684932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45035.41063</v>
      </c>
      <c r="B173" s="9" t="str">
        <f>INDIRECT(ADDRESS(2+QUOTIENT(ROW()-2,COUNTA('Form Responses 1'!$1:$1)-4),2,,TRUE,"Form Responses 1"))</f>
        <v>arnosuta896@gmail.com</v>
      </c>
      <c r="C173" s="9" t="str">
        <f>INDIRECT(ADDRESS(2+QUOTIENT(ROW()-2,COUNTA('Form Responses 1'!$1:$1)-4),3,,TRUE,"Form Responses 1"))</f>
        <v>Sutarno</v>
      </c>
      <c r="D173" s="10">
        <f>INDIRECT(ADDRESS(2+QUOTIENT(ROW()-2,COUNTA('Form Responses 1'!$1:$1)-4),4,,TRUE,"Form Responses 1"))</f>
        <v>45009</v>
      </c>
      <c r="E173" s="11">
        <f t="shared" si="2"/>
        <v>5</v>
      </c>
      <c r="F173" s="9" t="str">
        <f>IF(ISBLANK(A173)," ",INDIRECT(ADDRESS(1,5+MOD(ROW()-2,COUNTA('Form Responses 1'!$1:$1)-4),,TRUE,"Form Responses 1")))</f>
        <v>Gedung Rusun 2 Lt. 3 [Tangga Exit Barat]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Gedung Rusun 2 Lt. 3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12</v>
      </c>
      <c r="L173" s="9" t="str">
        <f t="shared" si="6"/>
        <v>2023 - WEEK 12</v>
      </c>
      <c r="M173" s="9" t="str">
        <f t="shared" si="7"/>
        <v>2023 - MONTH 03</v>
      </c>
      <c r="N173" s="12">
        <f t="shared" ref="N173:O173" si="182">IFERROR(AVERAGEIF(L:L,L173,$J:$J)," ")</f>
        <v>0.9650684932</v>
      </c>
      <c r="O173" s="12">
        <f t="shared" si="182"/>
        <v>0.9650684932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45035.41063</v>
      </c>
      <c r="B174" s="9" t="str">
        <f>INDIRECT(ADDRESS(2+QUOTIENT(ROW()-2,COUNTA('Form Responses 1'!$1:$1)-4),2,,TRUE,"Form Responses 1"))</f>
        <v>arnosuta896@gmail.com</v>
      </c>
      <c r="C174" s="9" t="str">
        <f>INDIRECT(ADDRESS(2+QUOTIENT(ROW()-2,COUNTA('Form Responses 1'!$1:$1)-4),3,,TRUE,"Form Responses 1"))</f>
        <v>Sutarno</v>
      </c>
      <c r="D174" s="10">
        <f>INDIRECT(ADDRESS(2+QUOTIENT(ROW()-2,COUNTA('Form Responses 1'!$1:$1)-4),4,,TRUE,"Form Responses 1"))</f>
        <v>45009</v>
      </c>
      <c r="E174" s="11">
        <f t="shared" si="2"/>
        <v>5</v>
      </c>
      <c r="F174" s="9" t="str">
        <f>IF(ISBLANK(A174)," ",INDIRECT(ADDRESS(1,5+MOD(ROW()-2,COUNTA('Form Responses 1'!$1:$1)-4),,TRUE,"Form Responses 1")))</f>
        <v>Gedung Rusun 2 Lt. 3 [ &amp; Timur]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Gedung Rusun 2 Lt. 3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12</v>
      </c>
      <c r="L174" s="9" t="str">
        <f t="shared" si="6"/>
        <v>2023 - WEEK 12</v>
      </c>
      <c r="M174" s="9" t="str">
        <f t="shared" si="7"/>
        <v>2023 - MONTH 03</v>
      </c>
      <c r="N174" s="12">
        <f t="shared" ref="N174:O174" si="183">IFERROR(AVERAGEIF(L:L,L174,$J:$J)," ")</f>
        <v>0.9650684932</v>
      </c>
      <c r="O174" s="12">
        <f t="shared" si="183"/>
        <v>0.9650684932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45035.41063</v>
      </c>
      <c r="B175" s="9" t="str">
        <f>INDIRECT(ADDRESS(2+QUOTIENT(ROW()-2,COUNTA('Form Responses 1'!$1:$1)-4),2,,TRUE,"Form Responses 1"))</f>
        <v>arnosuta896@gmail.com</v>
      </c>
      <c r="C175" s="9" t="str">
        <f>INDIRECT(ADDRESS(2+QUOTIENT(ROW()-2,COUNTA('Form Responses 1'!$1:$1)-4),3,,TRUE,"Form Responses 1"))</f>
        <v>Sutarno</v>
      </c>
      <c r="D175" s="10">
        <f>INDIRECT(ADDRESS(2+QUOTIENT(ROW()-2,COUNTA('Form Responses 1'!$1:$1)-4),4,,TRUE,"Form Responses 1"))</f>
        <v>45009</v>
      </c>
      <c r="E175" s="11">
        <f t="shared" si="2"/>
        <v>5</v>
      </c>
      <c r="F175" s="9" t="str">
        <f>IF(ISBLANK(A175)," ",INDIRECT(ADDRESS(1,5+MOD(ROW()-2,COUNTA('Form Responses 1'!$1:$1)-4),,TRUE,"Form Responses 1")))</f>
        <v>Gedung Rusun 2 Lt. 3 [Koridor 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Gedung Rusun 2 Lt. 3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12</v>
      </c>
      <c r="L175" s="9" t="str">
        <f t="shared" si="6"/>
        <v>2023 - WEEK 12</v>
      </c>
      <c r="M175" s="9" t="str">
        <f t="shared" si="7"/>
        <v>2023 - MONTH 03</v>
      </c>
      <c r="N175" s="12">
        <f t="shared" ref="N175:O175" si="184">IFERROR(AVERAGEIF(L:L,L175,$J:$J)," ")</f>
        <v>0.9650684932</v>
      </c>
      <c r="O175" s="12">
        <f t="shared" si="184"/>
        <v>0.9650684932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45035.41063</v>
      </c>
      <c r="B176" s="9" t="str">
        <f>INDIRECT(ADDRESS(2+QUOTIENT(ROW()-2,COUNTA('Form Responses 1'!$1:$1)-4),2,,TRUE,"Form Responses 1"))</f>
        <v>arnosuta896@gmail.com</v>
      </c>
      <c r="C176" s="9" t="str">
        <f>INDIRECT(ADDRESS(2+QUOTIENT(ROW()-2,COUNTA('Form Responses 1'!$1:$1)-4),3,,TRUE,"Form Responses 1"))</f>
        <v>Sutarno</v>
      </c>
      <c r="D176" s="10">
        <f>INDIRECT(ADDRESS(2+QUOTIENT(ROW()-2,COUNTA('Form Responses 1'!$1:$1)-4),4,,TRUE,"Form Responses 1"))</f>
        <v>45009</v>
      </c>
      <c r="E176" s="11">
        <f t="shared" si="2"/>
        <v>5</v>
      </c>
      <c r="F176" s="9" t="str">
        <f>IF(ISBLANK(A176)," ",INDIRECT(ADDRESS(1,5+MOD(ROW()-2,COUNTA('Form Responses 1'!$1:$1)-4),,TRUE,"Form Responses 1")))</f>
        <v>Gedung Rusun 2 Lt. 3 [Pantry umum]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Gedung Rusun 2 Lt. 3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12</v>
      </c>
      <c r="L176" s="9" t="str">
        <f t="shared" si="6"/>
        <v>2023 - WEEK 12</v>
      </c>
      <c r="M176" s="9" t="str">
        <f t="shared" si="7"/>
        <v>2023 - MONTH 03</v>
      </c>
      <c r="N176" s="12">
        <f t="shared" ref="N176:O176" si="185">IFERROR(AVERAGEIF(L:L,L176,$J:$J)," ")</f>
        <v>0.9650684932</v>
      </c>
      <c r="O176" s="12">
        <f t="shared" si="185"/>
        <v>0.9650684932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45035.41063</v>
      </c>
      <c r="B177" s="9" t="str">
        <f>INDIRECT(ADDRESS(2+QUOTIENT(ROW()-2,COUNTA('Form Responses 1'!$1:$1)-4),2,,TRUE,"Form Responses 1"))</f>
        <v>arnosuta896@gmail.com</v>
      </c>
      <c r="C177" s="9" t="str">
        <f>INDIRECT(ADDRESS(2+QUOTIENT(ROW()-2,COUNTA('Form Responses 1'!$1:$1)-4),3,,TRUE,"Form Responses 1"))</f>
        <v>Sutarno</v>
      </c>
      <c r="D177" s="10">
        <f>INDIRECT(ADDRESS(2+QUOTIENT(ROW()-2,COUNTA('Form Responses 1'!$1:$1)-4),4,,TRUE,"Form Responses 1"))</f>
        <v>45009</v>
      </c>
      <c r="E177" s="11">
        <f t="shared" si="2"/>
        <v>5</v>
      </c>
      <c r="F177" s="9" t="str">
        <f>IF(ISBLANK(A177)," ",INDIRECT(ADDRESS(1,5+MOD(ROW()-2,COUNTA('Form Responses 1'!$1:$1)-4),,TRUE,"Form Responses 1")))</f>
        <v>Gedung Rusun 2 Lt. 3 [R Panel]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Gedung Rusun 2 Lt. 3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12</v>
      </c>
      <c r="L177" s="9" t="str">
        <f t="shared" si="6"/>
        <v>2023 - WEEK 12</v>
      </c>
      <c r="M177" s="9" t="str">
        <f t="shared" si="7"/>
        <v>2023 - MONTH 03</v>
      </c>
      <c r="N177" s="12">
        <f t="shared" ref="N177:O177" si="186">IFERROR(AVERAGEIF(L:L,L177,$J:$J)," ")</f>
        <v>0.9650684932</v>
      </c>
      <c r="O177" s="12">
        <f t="shared" si="186"/>
        <v>0.9650684932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45035.41063</v>
      </c>
      <c r="B178" s="9" t="str">
        <f>INDIRECT(ADDRESS(2+QUOTIENT(ROW()-2,COUNTA('Form Responses 1'!$1:$1)-4),2,,TRUE,"Form Responses 1"))</f>
        <v>arnosuta896@gmail.com</v>
      </c>
      <c r="C178" s="9" t="str">
        <f>INDIRECT(ADDRESS(2+QUOTIENT(ROW()-2,COUNTA('Form Responses 1'!$1:$1)-4),3,,TRUE,"Form Responses 1"))</f>
        <v>Sutarno</v>
      </c>
      <c r="D178" s="10">
        <f>INDIRECT(ADDRESS(2+QUOTIENT(ROW()-2,COUNTA('Form Responses 1'!$1:$1)-4),4,,TRUE,"Form Responses 1"))</f>
        <v>45009</v>
      </c>
      <c r="E178" s="11">
        <f t="shared" si="2"/>
        <v>5</v>
      </c>
      <c r="F178" s="9" t="str">
        <f>IF(ISBLANK(A178)," ",INDIRECT(ADDRESS(1,5+MOD(ROW()-2,COUNTA('Form Responses 1'!$1:$1)-4),,TRUE,"Form Responses 1")))</f>
        <v>Gedung Rusun 2 Lt. 2 [Tangga Exit Barat &amp; Timur]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Gedung Rusun 2 Lt. 2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12</v>
      </c>
      <c r="L178" s="9" t="str">
        <f t="shared" si="6"/>
        <v>2023 - WEEK 12</v>
      </c>
      <c r="M178" s="9" t="str">
        <f t="shared" si="7"/>
        <v>2023 - MONTH 03</v>
      </c>
      <c r="N178" s="12">
        <f t="shared" ref="N178:O178" si="187">IFERROR(AVERAGEIF(L:L,L178,$J:$J)," ")</f>
        <v>0.9650684932</v>
      </c>
      <c r="O178" s="12">
        <f t="shared" si="187"/>
        <v>0.9650684932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45035.41063</v>
      </c>
      <c r="B179" s="9" t="str">
        <f>INDIRECT(ADDRESS(2+QUOTIENT(ROW()-2,COUNTA('Form Responses 1'!$1:$1)-4),2,,TRUE,"Form Responses 1"))</f>
        <v>arnosuta896@gmail.com</v>
      </c>
      <c r="C179" s="9" t="str">
        <f>INDIRECT(ADDRESS(2+QUOTIENT(ROW()-2,COUNTA('Form Responses 1'!$1:$1)-4),3,,TRUE,"Form Responses 1"))</f>
        <v>Sutarno</v>
      </c>
      <c r="D179" s="10">
        <f>INDIRECT(ADDRESS(2+QUOTIENT(ROW()-2,COUNTA('Form Responses 1'!$1:$1)-4),4,,TRUE,"Form Responses 1"))</f>
        <v>45009</v>
      </c>
      <c r="E179" s="11">
        <f t="shared" si="2"/>
        <v>5</v>
      </c>
      <c r="F179" s="9" t="str">
        <f>IF(ISBLANK(A179)," ",INDIRECT(ADDRESS(1,5+MOD(ROW()-2,COUNTA('Form Responses 1'!$1:$1)-4),,TRUE,"Form Responses 1")))</f>
        <v>Gedung Rusun 2 Lt. 2 [Koridor 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Gedung Rusun 2 Lt. 2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12</v>
      </c>
      <c r="L179" s="9" t="str">
        <f t="shared" si="6"/>
        <v>2023 - WEEK 12</v>
      </c>
      <c r="M179" s="9" t="str">
        <f t="shared" si="7"/>
        <v>2023 - MONTH 03</v>
      </c>
      <c r="N179" s="12">
        <f t="shared" ref="N179:O179" si="188">IFERROR(AVERAGEIF(L:L,L179,$J:$J)," ")</f>
        <v>0.9650684932</v>
      </c>
      <c r="O179" s="12">
        <f t="shared" si="188"/>
        <v>0.9650684932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45035.41063</v>
      </c>
      <c r="B180" s="9" t="str">
        <f>INDIRECT(ADDRESS(2+QUOTIENT(ROW()-2,COUNTA('Form Responses 1'!$1:$1)-4),2,,TRUE,"Form Responses 1"))</f>
        <v>arnosuta896@gmail.com</v>
      </c>
      <c r="C180" s="9" t="str">
        <f>INDIRECT(ADDRESS(2+QUOTIENT(ROW()-2,COUNTA('Form Responses 1'!$1:$1)-4),3,,TRUE,"Form Responses 1"))</f>
        <v>Sutarno</v>
      </c>
      <c r="D180" s="10">
        <f>INDIRECT(ADDRESS(2+QUOTIENT(ROW()-2,COUNTA('Form Responses 1'!$1:$1)-4),4,,TRUE,"Form Responses 1"))</f>
        <v>45009</v>
      </c>
      <c r="E180" s="11">
        <f t="shared" si="2"/>
        <v>5</v>
      </c>
      <c r="F180" s="9" t="str">
        <f>IF(ISBLANK(A180)," ",INDIRECT(ADDRESS(1,5+MOD(ROW()-2,COUNTA('Form Responses 1'!$1:$1)-4),,TRUE,"Form Responses 1")))</f>
        <v>Gedung Rusun 2 Lt. 2 [Pantry umum]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Gedung Rusun 2 Lt. 2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12</v>
      </c>
      <c r="L180" s="9" t="str">
        <f t="shared" si="6"/>
        <v>2023 - WEEK 12</v>
      </c>
      <c r="M180" s="9" t="str">
        <f t="shared" si="7"/>
        <v>2023 - MONTH 03</v>
      </c>
      <c r="N180" s="12">
        <f t="shared" ref="N180:O180" si="189">IFERROR(AVERAGEIF(L:L,L180,$J:$J)," ")</f>
        <v>0.9650684932</v>
      </c>
      <c r="O180" s="12">
        <f t="shared" si="189"/>
        <v>0.9650684932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45035.41063</v>
      </c>
      <c r="B181" s="9" t="str">
        <f>INDIRECT(ADDRESS(2+QUOTIENT(ROW()-2,COUNTA('Form Responses 1'!$1:$1)-4),2,,TRUE,"Form Responses 1"))</f>
        <v>arnosuta896@gmail.com</v>
      </c>
      <c r="C181" s="9" t="str">
        <f>INDIRECT(ADDRESS(2+QUOTIENT(ROW()-2,COUNTA('Form Responses 1'!$1:$1)-4),3,,TRUE,"Form Responses 1"))</f>
        <v>Sutarno</v>
      </c>
      <c r="D181" s="10">
        <f>INDIRECT(ADDRESS(2+QUOTIENT(ROW()-2,COUNTA('Form Responses 1'!$1:$1)-4),4,,TRUE,"Form Responses 1"))</f>
        <v>45009</v>
      </c>
      <c r="E181" s="11">
        <f t="shared" si="2"/>
        <v>5</v>
      </c>
      <c r="F181" s="9" t="str">
        <f>IF(ISBLANK(A181)," ",INDIRECT(ADDRESS(1,5+MOD(ROW()-2,COUNTA('Form Responses 1'!$1:$1)-4),,TRUE,"Form Responses 1")))</f>
        <v>Gedung Rusun 2 Lt. 2 [R Panel]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Gedung Rusun 2 Lt. 2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12</v>
      </c>
      <c r="L181" s="9" t="str">
        <f t="shared" si="6"/>
        <v>2023 - WEEK 12</v>
      </c>
      <c r="M181" s="9" t="str">
        <f t="shared" si="7"/>
        <v>2023 - MONTH 03</v>
      </c>
      <c r="N181" s="12">
        <f t="shared" ref="N181:O181" si="190">IFERROR(AVERAGEIF(L:L,L181,$J:$J)," ")</f>
        <v>0.9650684932</v>
      </c>
      <c r="O181" s="12">
        <f t="shared" si="190"/>
        <v>0.9650684932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45035.41063</v>
      </c>
      <c r="B182" s="9" t="str">
        <f>INDIRECT(ADDRESS(2+QUOTIENT(ROW()-2,COUNTA('Form Responses 1'!$1:$1)-4),2,,TRUE,"Form Responses 1"))</f>
        <v>arnosuta896@gmail.com</v>
      </c>
      <c r="C182" s="9" t="str">
        <f>INDIRECT(ADDRESS(2+QUOTIENT(ROW()-2,COUNTA('Form Responses 1'!$1:$1)-4),3,,TRUE,"Form Responses 1"))</f>
        <v>Sutarno</v>
      </c>
      <c r="D182" s="10">
        <f>INDIRECT(ADDRESS(2+QUOTIENT(ROW()-2,COUNTA('Form Responses 1'!$1:$1)-4),4,,TRUE,"Form Responses 1"))</f>
        <v>45009</v>
      </c>
      <c r="E182" s="11">
        <f t="shared" si="2"/>
        <v>5</v>
      </c>
      <c r="F182" s="9" t="str">
        <f>IF(ISBLANK(A182)," ",INDIRECT(ADDRESS(1,5+MOD(ROW()-2,COUNTA('Form Responses 1'!$1:$1)-4),,TRUE,"Form Responses 1")))</f>
        <v>Gedung Rusun 2 Lt. 1 [Lobby Utama]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Gedung Rusun 2 Lt. 1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12</v>
      </c>
      <c r="L182" s="9" t="str">
        <f t="shared" si="6"/>
        <v>2023 - WEEK 12</v>
      </c>
      <c r="M182" s="9" t="str">
        <f t="shared" si="7"/>
        <v>2023 - MONTH 03</v>
      </c>
      <c r="N182" s="12">
        <f t="shared" ref="N182:O182" si="191">IFERROR(AVERAGEIF(L:L,L182,$J:$J)," ")</f>
        <v>0.9650684932</v>
      </c>
      <c r="O182" s="12">
        <f t="shared" si="191"/>
        <v>0.9650684932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45035.41063</v>
      </c>
      <c r="B183" s="9" t="str">
        <f>INDIRECT(ADDRESS(2+QUOTIENT(ROW()-2,COUNTA('Form Responses 1'!$1:$1)-4),2,,TRUE,"Form Responses 1"))</f>
        <v>arnosuta896@gmail.com</v>
      </c>
      <c r="C183" s="9" t="str">
        <f>INDIRECT(ADDRESS(2+QUOTIENT(ROW()-2,COUNTA('Form Responses 1'!$1:$1)-4),3,,TRUE,"Form Responses 1"))</f>
        <v>Sutarno</v>
      </c>
      <c r="D183" s="10">
        <f>INDIRECT(ADDRESS(2+QUOTIENT(ROW()-2,COUNTA('Form Responses 1'!$1:$1)-4),4,,TRUE,"Form Responses 1"))</f>
        <v>45009</v>
      </c>
      <c r="E183" s="11">
        <f t="shared" si="2"/>
        <v>5</v>
      </c>
      <c r="F183" s="9" t="str">
        <f>IF(ISBLANK(A183)," ",INDIRECT(ADDRESS(1,5+MOD(ROW()-2,COUNTA('Form Responses 1'!$1:$1)-4),,TRUE,"Form Responses 1")))</f>
        <v>Gedung Rusun 2 Lt. 1 [Mushola 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Gedung Rusun 2 Lt. 1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12</v>
      </c>
      <c r="L183" s="9" t="str">
        <f t="shared" si="6"/>
        <v>2023 - WEEK 12</v>
      </c>
      <c r="M183" s="9" t="str">
        <f t="shared" si="7"/>
        <v>2023 - MONTH 03</v>
      </c>
      <c r="N183" s="12">
        <f t="shared" ref="N183:O183" si="192">IFERROR(AVERAGEIF(L:L,L183,$J:$J)," ")</f>
        <v>0.9650684932</v>
      </c>
      <c r="O183" s="12">
        <f t="shared" si="192"/>
        <v>0.9650684932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45035.41063</v>
      </c>
      <c r="B184" s="9" t="str">
        <f>INDIRECT(ADDRESS(2+QUOTIENT(ROW()-2,COUNTA('Form Responses 1'!$1:$1)-4),2,,TRUE,"Form Responses 1"))</f>
        <v>arnosuta896@gmail.com</v>
      </c>
      <c r="C184" s="9" t="str">
        <f>INDIRECT(ADDRESS(2+QUOTIENT(ROW()-2,COUNTA('Form Responses 1'!$1:$1)-4),3,,TRUE,"Form Responses 1"))</f>
        <v>Sutarno</v>
      </c>
      <c r="D184" s="10">
        <f>INDIRECT(ADDRESS(2+QUOTIENT(ROW()-2,COUNTA('Form Responses 1'!$1:$1)-4),4,,TRUE,"Form Responses 1"))</f>
        <v>45009</v>
      </c>
      <c r="E184" s="11">
        <f t="shared" si="2"/>
        <v>5</v>
      </c>
      <c r="F184" s="9" t="str">
        <f>IF(ISBLANK(A184)," ",INDIRECT(ADDRESS(1,5+MOD(ROW()-2,COUNTA('Form Responses 1'!$1:$1)-4),,TRUE,"Form Responses 1")))</f>
        <v>Gedung Rusun 2 Lt. 1 [Pantry 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Gedung Rusun 2 Lt. 1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12</v>
      </c>
      <c r="L184" s="9" t="str">
        <f t="shared" si="6"/>
        <v>2023 - WEEK 12</v>
      </c>
      <c r="M184" s="9" t="str">
        <f t="shared" si="7"/>
        <v>2023 - MONTH 03</v>
      </c>
      <c r="N184" s="12">
        <f t="shared" ref="N184:O184" si="193">IFERROR(AVERAGEIF(L:L,L184,$J:$J)," ")</f>
        <v>0.9650684932</v>
      </c>
      <c r="O184" s="12">
        <f t="shared" si="193"/>
        <v>0.9650684932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45035.41063</v>
      </c>
      <c r="B185" s="9" t="str">
        <f>INDIRECT(ADDRESS(2+QUOTIENT(ROW()-2,COUNTA('Form Responses 1'!$1:$1)-4),2,,TRUE,"Form Responses 1"))</f>
        <v>arnosuta896@gmail.com</v>
      </c>
      <c r="C185" s="9" t="str">
        <f>INDIRECT(ADDRESS(2+QUOTIENT(ROW()-2,COUNTA('Form Responses 1'!$1:$1)-4),3,,TRUE,"Form Responses 1"))</f>
        <v>Sutarno</v>
      </c>
      <c r="D185" s="10">
        <f>INDIRECT(ADDRESS(2+QUOTIENT(ROW()-2,COUNTA('Form Responses 1'!$1:$1)-4),4,,TRUE,"Form Responses 1"))</f>
        <v>45009</v>
      </c>
      <c r="E185" s="11">
        <f t="shared" si="2"/>
        <v>5</v>
      </c>
      <c r="F185" s="9" t="str">
        <f>IF(ISBLANK(A185)," ",INDIRECT(ADDRESS(1,5+MOD(ROW()-2,COUNTA('Form Responses 1'!$1:$1)-4),,TRUE,"Form Responses 1")))</f>
        <v>Gedung Rusun 2 Lt. 1 [R pengelola]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Gedung Rusun 2 Lt. 1</v>
      </c>
      <c r="I185" s="12" t="str">
        <f t="shared" si="4"/>
        <v>CLEANING SERVICE</v>
      </c>
      <c r="J185" s="12">
        <f t="array" ref="J185">IFERROR(INDEX(MASTER!B:B,MATCH(G185,MASTER!A:A,0))/100," ")</f>
        <v>1</v>
      </c>
      <c r="K185" s="9">
        <f t="shared" si="5"/>
        <v>12</v>
      </c>
      <c r="L185" s="9" t="str">
        <f t="shared" si="6"/>
        <v>2023 - WEEK 12</v>
      </c>
      <c r="M185" s="9" t="str">
        <f t="shared" si="7"/>
        <v>2023 - MONTH 03</v>
      </c>
      <c r="N185" s="12">
        <f t="shared" ref="N185:O185" si="194">IFERROR(AVERAGEIF(L:L,L185,$J:$J)," ")</f>
        <v>0.9650684932</v>
      </c>
      <c r="O185" s="12">
        <f t="shared" si="194"/>
        <v>0.9650684932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45035.41063</v>
      </c>
      <c r="B186" s="9" t="str">
        <f>INDIRECT(ADDRESS(2+QUOTIENT(ROW()-2,COUNTA('Form Responses 1'!$1:$1)-4),2,,TRUE,"Form Responses 1"))</f>
        <v>arnosuta896@gmail.com</v>
      </c>
      <c r="C186" s="9" t="str">
        <f>INDIRECT(ADDRESS(2+QUOTIENT(ROW()-2,COUNTA('Form Responses 1'!$1:$1)-4),3,,TRUE,"Form Responses 1"))</f>
        <v>Sutarno</v>
      </c>
      <c r="D186" s="10">
        <f>INDIRECT(ADDRESS(2+QUOTIENT(ROW()-2,COUNTA('Form Responses 1'!$1:$1)-4),4,,TRUE,"Form Responses 1"))</f>
        <v>45009</v>
      </c>
      <c r="E186" s="11">
        <f t="shared" si="2"/>
        <v>5</v>
      </c>
      <c r="F186" s="9" t="str">
        <f>IF(ISBLANK(A186)," ",INDIRECT(ADDRESS(1,5+MOD(ROW()-2,COUNTA('Form Responses 1'!$1:$1)-4),,TRUE,"Form Responses 1")))</f>
        <v>Gedung Rusun 2 Lt. 1 [Koridor 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Gedung Rusun 2 Lt. 1</v>
      </c>
      <c r="I186" s="12" t="str">
        <f t="shared" si="4"/>
        <v>CLEANING SERVICE</v>
      </c>
      <c r="J186" s="12">
        <f t="array" ref="J186">IFERROR(INDEX(MASTER!B:B,MATCH(G186,MASTER!A:A,0))/100," ")</f>
        <v>1</v>
      </c>
      <c r="K186" s="9">
        <f t="shared" si="5"/>
        <v>12</v>
      </c>
      <c r="L186" s="9" t="str">
        <f t="shared" si="6"/>
        <v>2023 - WEEK 12</v>
      </c>
      <c r="M186" s="9" t="str">
        <f t="shared" si="7"/>
        <v>2023 - MONTH 03</v>
      </c>
      <c r="N186" s="12">
        <f t="shared" ref="N186:O186" si="195">IFERROR(AVERAGEIF(L:L,L186,$J:$J)," ")</f>
        <v>0.9650684932</v>
      </c>
      <c r="O186" s="12">
        <f t="shared" si="195"/>
        <v>0.9650684932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45035.41063</v>
      </c>
      <c r="B187" s="9" t="str">
        <f>INDIRECT(ADDRESS(2+QUOTIENT(ROW()-2,COUNTA('Form Responses 1'!$1:$1)-4),2,,TRUE,"Form Responses 1"))</f>
        <v>arnosuta896@gmail.com</v>
      </c>
      <c r="C187" s="9" t="str">
        <f>INDIRECT(ADDRESS(2+QUOTIENT(ROW()-2,COUNTA('Form Responses 1'!$1:$1)-4),3,,TRUE,"Form Responses 1"))</f>
        <v>Sutarno</v>
      </c>
      <c r="D187" s="10">
        <f>INDIRECT(ADDRESS(2+QUOTIENT(ROW()-2,COUNTA('Form Responses 1'!$1:$1)-4),4,,TRUE,"Form Responses 1"))</f>
        <v>45009</v>
      </c>
      <c r="E187" s="11">
        <f t="shared" si="2"/>
        <v>5</v>
      </c>
      <c r="F187" s="9" t="str">
        <f>IF(ISBLANK(A187)," ",INDIRECT(ADDRESS(1,5+MOD(ROW()-2,COUNTA('Form Responses 1'!$1:$1)-4),,TRUE,"Form Responses 1")))</f>
        <v>Gedung Rusun 2 Lt. 1 [Toilet Umum Pria / Wanita]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Gedung Rusun 2 Lt. 1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12</v>
      </c>
      <c r="L187" s="9" t="str">
        <f t="shared" si="6"/>
        <v>2023 - WEEK 12</v>
      </c>
      <c r="M187" s="9" t="str">
        <f t="shared" si="7"/>
        <v>2023 - MONTH 03</v>
      </c>
      <c r="N187" s="12">
        <f t="shared" ref="N187:O187" si="196">IFERROR(AVERAGEIF(L:L,L187,$J:$J)," ")</f>
        <v>0.9650684932</v>
      </c>
      <c r="O187" s="12">
        <f t="shared" si="196"/>
        <v>0.9650684932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45035.41063</v>
      </c>
      <c r="B188" s="9" t="str">
        <f>INDIRECT(ADDRESS(2+QUOTIENT(ROW()-2,COUNTA('Form Responses 1'!$1:$1)-4),2,,TRUE,"Form Responses 1"))</f>
        <v>arnosuta896@gmail.com</v>
      </c>
      <c r="C188" s="9" t="str">
        <f>INDIRECT(ADDRESS(2+QUOTIENT(ROW()-2,COUNTA('Form Responses 1'!$1:$1)-4),3,,TRUE,"Form Responses 1"))</f>
        <v>Sutarno</v>
      </c>
      <c r="D188" s="10">
        <f>INDIRECT(ADDRESS(2+QUOTIENT(ROW()-2,COUNTA('Form Responses 1'!$1:$1)-4),4,,TRUE,"Form Responses 1"))</f>
        <v>45009</v>
      </c>
      <c r="E188" s="11">
        <f t="shared" si="2"/>
        <v>5</v>
      </c>
      <c r="F188" s="9" t="str">
        <f>IF(ISBLANK(A188)," ",INDIRECT(ADDRESS(1,5+MOD(ROW()-2,COUNTA('Form Responses 1'!$1:$1)-4),,TRUE,"Form Responses 1")))</f>
        <v>Halaman Rusun 2 [Gutter]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Halaman Rusun 2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12</v>
      </c>
      <c r="L188" s="9" t="str">
        <f t="shared" si="6"/>
        <v>2023 - WEEK 12</v>
      </c>
      <c r="M188" s="9" t="str">
        <f t="shared" si="7"/>
        <v>2023 - MONTH 03</v>
      </c>
      <c r="N188" s="12">
        <f t="shared" ref="N188:O188" si="197">IFERROR(AVERAGEIF(L:L,L188,$J:$J)," ")</f>
        <v>0.9650684932</v>
      </c>
      <c r="O188" s="12">
        <f t="shared" si="197"/>
        <v>0.9650684932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45035.41063</v>
      </c>
      <c r="B189" s="9" t="str">
        <f>INDIRECT(ADDRESS(2+QUOTIENT(ROW()-2,COUNTA('Form Responses 1'!$1:$1)-4),2,,TRUE,"Form Responses 1"))</f>
        <v>arnosuta896@gmail.com</v>
      </c>
      <c r="C189" s="9" t="str">
        <f>INDIRECT(ADDRESS(2+QUOTIENT(ROW()-2,COUNTA('Form Responses 1'!$1:$1)-4),3,,TRUE,"Form Responses 1"))</f>
        <v>Sutarno</v>
      </c>
      <c r="D189" s="10">
        <f>INDIRECT(ADDRESS(2+QUOTIENT(ROW()-2,COUNTA('Form Responses 1'!$1:$1)-4),4,,TRUE,"Form Responses 1"))</f>
        <v>45009</v>
      </c>
      <c r="E189" s="11">
        <f t="shared" si="2"/>
        <v>5</v>
      </c>
      <c r="F189" s="9" t="str">
        <f>IF(ISBLANK(A189)," ",INDIRECT(ADDRESS(1,5+MOD(ROW()-2,COUNTA('Form Responses 1'!$1:$1)-4),,TRUE,"Form Responses 1")))</f>
        <v>Halaman Rusun 2 [Taman 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Halaman Rusun 2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12</v>
      </c>
      <c r="L189" s="9" t="str">
        <f t="shared" si="6"/>
        <v>2023 - WEEK 12</v>
      </c>
      <c r="M189" s="9" t="str">
        <f t="shared" si="7"/>
        <v>2023 - MONTH 03</v>
      </c>
      <c r="N189" s="12">
        <f t="shared" ref="N189:O189" si="198">IFERROR(AVERAGEIF(L:L,L189,$J:$J)," ")</f>
        <v>0.9650684932</v>
      </c>
      <c r="O189" s="12">
        <f t="shared" si="198"/>
        <v>0.9650684932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45035.41063</v>
      </c>
      <c r="B190" s="9" t="str">
        <f>INDIRECT(ADDRESS(2+QUOTIENT(ROW()-2,COUNTA('Form Responses 1'!$1:$1)-4),2,,TRUE,"Form Responses 1"))</f>
        <v>arnosuta896@gmail.com</v>
      </c>
      <c r="C190" s="9" t="str">
        <f>INDIRECT(ADDRESS(2+QUOTIENT(ROW()-2,COUNTA('Form Responses 1'!$1:$1)-4),3,,TRUE,"Form Responses 1"))</f>
        <v>Sutarno</v>
      </c>
      <c r="D190" s="10">
        <f>INDIRECT(ADDRESS(2+QUOTIENT(ROW()-2,COUNTA('Form Responses 1'!$1:$1)-4),4,,TRUE,"Form Responses 1"))</f>
        <v>45009</v>
      </c>
      <c r="E190" s="11">
        <f t="shared" si="2"/>
        <v>5</v>
      </c>
      <c r="F190" s="9" t="str">
        <f>IF(ISBLANK(A190)," ",INDIRECT(ADDRESS(1,5+MOD(ROW()-2,COUNTA('Form Responses 1'!$1:$1)-4),,TRUE,"Form Responses 1")))</f>
        <v>Halaman Rusun 2 [Parkir Motor 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Halaman Rusun 2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12</v>
      </c>
      <c r="L190" s="9" t="str">
        <f t="shared" si="6"/>
        <v>2023 - WEEK 12</v>
      </c>
      <c r="M190" s="9" t="str">
        <f t="shared" si="7"/>
        <v>2023 - MONTH 03</v>
      </c>
      <c r="N190" s="12">
        <f t="shared" ref="N190:O190" si="199">IFERROR(AVERAGEIF(L:L,L190,$J:$J)," ")</f>
        <v>0.9650684932</v>
      </c>
      <c r="O190" s="12">
        <f t="shared" si="199"/>
        <v>0.9650684932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45035.41063</v>
      </c>
      <c r="B191" s="9" t="str">
        <f>INDIRECT(ADDRESS(2+QUOTIENT(ROW()-2,COUNTA('Form Responses 1'!$1:$1)-4),2,,TRUE,"Form Responses 1"))</f>
        <v>arnosuta896@gmail.com</v>
      </c>
      <c r="C191" s="9" t="str">
        <f>INDIRECT(ADDRESS(2+QUOTIENT(ROW()-2,COUNTA('Form Responses 1'!$1:$1)-4),3,,TRUE,"Form Responses 1"))</f>
        <v>Sutarno</v>
      </c>
      <c r="D191" s="10">
        <f>INDIRECT(ADDRESS(2+QUOTIENT(ROW()-2,COUNTA('Form Responses 1'!$1:$1)-4),4,,TRUE,"Form Responses 1"))</f>
        <v>45009</v>
      </c>
      <c r="E191" s="11">
        <f t="shared" si="2"/>
        <v>5</v>
      </c>
      <c r="F191" s="9" t="str">
        <f>IF(ISBLANK(A191)," ",INDIRECT(ADDRESS(1,5+MOD(ROW()-2,COUNTA('Form Responses 1'!$1:$1)-4),,TRUE,"Form Responses 1")))</f>
        <v>Halaman Rusun 2 [Parkir Mobil]</v>
      </c>
      <c r="G191" s="9" t="str">
        <f>IF(ISBLANK(A191)," ",INDIRECT(ADDRESS(MATCH(A191,'Form Responses 1'!A:A,0),5+MOD(ROW()-2,COUNTA('Form Responses 1'!$1:$1)-4),,TRUE,"Form Responses 1")))</f>
        <v>SANGATBAIK</v>
      </c>
      <c r="H191" s="12" t="str">
        <f t="shared" si="3"/>
        <v>Halaman Rusun 2</v>
      </c>
      <c r="I191" s="12" t="str">
        <f t="shared" si="4"/>
        <v>CLEANING SERVICE</v>
      </c>
      <c r="J191" s="12">
        <f t="array" ref="J191">IFERROR(INDEX(MASTER!B:B,MATCH(G191,MASTER!A:A,0))/100," ")</f>
        <v>1</v>
      </c>
      <c r="K191" s="9">
        <f t="shared" si="5"/>
        <v>12</v>
      </c>
      <c r="L191" s="9" t="str">
        <f t="shared" si="6"/>
        <v>2023 - WEEK 12</v>
      </c>
      <c r="M191" s="9" t="str">
        <f t="shared" si="7"/>
        <v>2023 - MONTH 03</v>
      </c>
      <c r="N191" s="12">
        <f t="shared" ref="N191:O191" si="200">IFERROR(AVERAGEIF(L:L,L191,$J:$J)," ")</f>
        <v>0.9650684932</v>
      </c>
      <c r="O191" s="12">
        <f t="shared" si="200"/>
        <v>0.9650684932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45035.41063</v>
      </c>
      <c r="B192" s="9" t="str">
        <f>INDIRECT(ADDRESS(2+QUOTIENT(ROW()-2,COUNTA('Form Responses 1'!$1:$1)-4),2,,TRUE,"Form Responses 1"))</f>
        <v>arnosuta896@gmail.com</v>
      </c>
      <c r="C192" s="9" t="str">
        <f>INDIRECT(ADDRESS(2+QUOTIENT(ROW()-2,COUNTA('Form Responses 1'!$1:$1)-4),3,,TRUE,"Form Responses 1"))</f>
        <v>Sutarno</v>
      </c>
      <c r="D192" s="10">
        <f>INDIRECT(ADDRESS(2+QUOTIENT(ROW()-2,COUNTA('Form Responses 1'!$1:$1)-4),4,,TRUE,"Form Responses 1"))</f>
        <v>45009</v>
      </c>
      <c r="E192" s="11">
        <f t="shared" si="2"/>
        <v>5</v>
      </c>
      <c r="F192" s="9" t="str">
        <f>IF(ISBLANK(A192)," ",INDIRECT(ADDRESS(1,5+MOD(ROW()-2,COUNTA('Form Responses 1'!$1:$1)-4),,TRUE,"Form Responses 1")))</f>
        <v>Halaman Rusun 2 [Halaman depan samping dan belakang]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Halaman Rusun 2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12</v>
      </c>
      <c r="L192" s="9" t="str">
        <f t="shared" si="6"/>
        <v>2023 - WEEK 12</v>
      </c>
      <c r="M192" s="9" t="str">
        <f t="shared" si="7"/>
        <v>2023 - MONTH 03</v>
      </c>
      <c r="N192" s="12">
        <f t="shared" ref="N192:O192" si="201">IFERROR(AVERAGEIF(L:L,L192,$J:$J)," ")</f>
        <v>0.9650684932</v>
      </c>
      <c r="O192" s="12">
        <f t="shared" si="201"/>
        <v>0.9650684932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45035.41063</v>
      </c>
      <c r="B193" s="9" t="str">
        <f>INDIRECT(ADDRESS(2+QUOTIENT(ROW()-2,COUNTA('Form Responses 1'!$1:$1)-4),2,,TRUE,"Form Responses 1"))</f>
        <v>arnosuta896@gmail.com</v>
      </c>
      <c r="C193" s="9" t="str">
        <f>INDIRECT(ADDRESS(2+QUOTIENT(ROW()-2,COUNTA('Form Responses 1'!$1:$1)-4),3,,TRUE,"Form Responses 1"))</f>
        <v>Sutarno</v>
      </c>
      <c r="D193" s="10">
        <f>INDIRECT(ADDRESS(2+QUOTIENT(ROW()-2,COUNTA('Form Responses 1'!$1:$1)-4),4,,TRUE,"Form Responses 1"))</f>
        <v>45009</v>
      </c>
      <c r="E193" s="11">
        <f t="shared" si="2"/>
        <v>5</v>
      </c>
      <c r="F193" s="9" t="str">
        <f>IF(ISBLANK(A193)," ",INDIRECT(ADDRESS(1,5+MOD(ROW()-2,COUNTA('Form Responses 1'!$1:$1)-4),,TRUE,"Form Responses 1")))</f>
        <v>Halaman Rusun 2 [TPS 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Halaman Rusun 2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12</v>
      </c>
      <c r="L193" s="9" t="str">
        <f t="shared" si="6"/>
        <v>2023 - WEEK 12</v>
      </c>
      <c r="M193" s="9" t="str">
        <f t="shared" si="7"/>
        <v>2023 - MONTH 03</v>
      </c>
      <c r="N193" s="12">
        <f t="shared" ref="N193:O193" si="202">IFERROR(AVERAGEIF(L:L,L193,$J:$J)," ")</f>
        <v>0.9650684932</v>
      </c>
      <c r="O193" s="12">
        <f t="shared" si="202"/>
        <v>0.9650684932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45035.41063</v>
      </c>
      <c r="B194" s="9" t="str">
        <f>INDIRECT(ADDRESS(2+QUOTIENT(ROW()-2,COUNTA('Form Responses 1'!$1:$1)-4),2,,TRUE,"Form Responses 1"))</f>
        <v>arnosuta896@gmail.com</v>
      </c>
      <c r="C194" s="9" t="str">
        <f>INDIRECT(ADDRESS(2+QUOTIENT(ROW()-2,COUNTA('Form Responses 1'!$1:$1)-4),3,,TRUE,"Form Responses 1"))</f>
        <v>Sutarno</v>
      </c>
      <c r="D194" s="10">
        <f>INDIRECT(ADDRESS(2+QUOTIENT(ROW()-2,COUNTA('Form Responses 1'!$1:$1)-4),4,,TRUE,"Form Responses 1"))</f>
        <v>45009</v>
      </c>
      <c r="E194" s="11">
        <f t="shared" si="2"/>
        <v>5</v>
      </c>
      <c r="F194" s="9" t="str">
        <f>IF(ISBLANK(A194)," ",INDIRECT(ADDRESS(1,5+MOD(ROW()-2,COUNTA('Form Responses 1'!$1:$1)-4),,TRUE,"Form Responses 1")))</f>
        <v>Gedung Rusun 3 Lt. 3 [Tangga Exit Barat]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Gedung Rusun 3 Lt. 3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12</v>
      </c>
      <c r="L194" s="9" t="str">
        <f t="shared" si="6"/>
        <v>2023 - WEEK 12</v>
      </c>
      <c r="M194" s="9" t="str">
        <f t="shared" si="7"/>
        <v>2023 - MONTH 03</v>
      </c>
      <c r="N194" s="12">
        <f t="shared" ref="N194:O194" si="203">IFERROR(AVERAGEIF(L:L,L194,$J:$J)," ")</f>
        <v>0.9650684932</v>
      </c>
      <c r="O194" s="12">
        <f t="shared" si="203"/>
        <v>0.9650684932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45035.41063</v>
      </c>
      <c r="B195" s="9" t="str">
        <f>INDIRECT(ADDRESS(2+QUOTIENT(ROW()-2,COUNTA('Form Responses 1'!$1:$1)-4),2,,TRUE,"Form Responses 1"))</f>
        <v>arnosuta896@gmail.com</v>
      </c>
      <c r="C195" s="9" t="str">
        <f>INDIRECT(ADDRESS(2+QUOTIENT(ROW()-2,COUNTA('Form Responses 1'!$1:$1)-4),3,,TRUE,"Form Responses 1"))</f>
        <v>Sutarno</v>
      </c>
      <c r="D195" s="10">
        <f>INDIRECT(ADDRESS(2+QUOTIENT(ROW()-2,COUNTA('Form Responses 1'!$1:$1)-4),4,,TRUE,"Form Responses 1"))</f>
        <v>45009</v>
      </c>
      <c r="E195" s="11">
        <f t="shared" si="2"/>
        <v>5</v>
      </c>
      <c r="F195" s="9" t="str">
        <f>IF(ISBLANK(A195)," ",INDIRECT(ADDRESS(1,5+MOD(ROW()-2,COUNTA('Form Responses 1'!$1:$1)-4),,TRUE,"Form Responses 1")))</f>
        <v>Gedung Rusun 3 Lt. 3 [ &amp; Timur]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 Rusun 3 Lt. 3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12</v>
      </c>
      <c r="L195" s="9" t="str">
        <f t="shared" si="6"/>
        <v>2023 - WEEK 12</v>
      </c>
      <c r="M195" s="9" t="str">
        <f t="shared" si="7"/>
        <v>2023 - MONTH 03</v>
      </c>
      <c r="N195" s="12">
        <f t="shared" ref="N195:O195" si="204">IFERROR(AVERAGEIF(L:L,L195,$J:$J)," ")</f>
        <v>0.9650684932</v>
      </c>
      <c r="O195" s="12">
        <f t="shared" si="204"/>
        <v>0.9650684932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45035.41063</v>
      </c>
      <c r="B196" s="9" t="str">
        <f>INDIRECT(ADDRESS(2+QUOTIENT(ROW()-2,COUNTA('Form Responses 1'!$1:$1)-4),2,,TRUE,"Form Responses 1"))</f>
        <v>arnosuta896@gmail.com</v>
      </c>
      <c r="C196" s="9" t="str">
        <f>INDIRECT(ADDRESS(2+QUOTIENT(ROW()-2,COUNTA('Form Responses 1'!$1:$1)-4),3,,TRUE,"Form Responses 1"))</f>
        <v>Sutarno</v>
      </c>
      <c r="D196" s="10">
        <f>INDIRECT(ADDRESS(2+QUOTIENT(ROW()-2,COUNTA('Form Responses 1'!$1:$1)-4),4,,TRUE,"Form Responses 1"))</f>
        <v>45009</v>
      </c>
      <c r="E196" s="11">
        <f t="shared" si="2"/>
        <v>5</v>
      </c>
      <c r="F196" s="9" t="str">
        <f>IF(ISBLANK(A196)," ",INDIRECT(ADDRESS(1,5+MOD(ROW()-2,COUNTA('Form Responses 1'!$1:$1)-4),,TRUE,"Form Responses 1")))</f>
        <v>Gedung Rusun 3 Lt. 3 [Koridor ]</v>
      </c>
      <c r="G196" s="9" t="str">
        <f>IF(ISBLANK(A196)," ",INDIRECT(ADDRESS(MATCH(A196,'Form Responses 1'!A:A,0),5+MOD(ROW()-2,COUNTA('Form Responses 1'!$1:$1)-4),,TRUE,"Form Responses 1")))</f>
        <v>SANGATBAIK</v>
      </c>
      <c r="H196" s="12" t="str">
        <f t="shared" si="3"/>
        <v>Gedung Rusun 3 Lt. 3</v>
      </c>
      <c r="I196" s="12" t="str">
        <f t="shared" si="4"/>
        <v>CLEANING SERVICE</v>
      </c>
      <c r="J196" s="12">
        <f t="array" ref="J196">IFERROR(INDEX(MASTER!B:B,MATCH(G196,MASTER!A:A,0))/100," ")</f>
        <v>1</v>
      </c>
      <c r="K196" s="9">
        <f t="shared" si="5"/>
        <v>12</v>
      </c>
      <c r="L196" s="9" t="str">
        <f t="shared" si="6"/>
        <v>2023 - WEEK 12</v>
      </c>
      <c r="M196" s="9" t="str">
        <f t="shared" si="7"/>
        <v>2023 - MONTH 03</v>
      </c>
      <c r="N196" s="12">
        <f t="shared" ref="N196:O196" si="205">IFERROR(AVERAGEIF(L:L,L196,$J:$J)," ")</f>
        <v>0.9650684932</v>
      </c>
      <c r="O196" s="12">
        <f t="shared" si="205"/>
        <v>0.9650684932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45035.41063</v>
      </c>
      <c r="B197" s="9" t="str">
        <f>INDIRECT(ADDRESS(2+QUOTIENT(ROW()-2,COUNTA('Form Responses 1'!$1:$1)-4),2,,TRUE,"Form Responses 1"))</f>
        <v>arnosuta896@gmail.com</v>
      </c>
      <c r="C197" s="9" t="str">
        <f>INDIRECT(ADDRESS(2+QUOTIENT(ROW()-2,COUNTA('Form Responses 1'!$1:$1)-4),3,,TRUE,"Form Responses 1"))</f>
        <v>Sutarno</v>
      </c>
      <c r="D197" s="10">
        <f>INDIRECT(ADDRESS(2+QUOTIENT(ROW()-2,COUNTA('Form Responses 1'!$1:$1)-4),4,,TRUE,"Form Responses 1"))</f>
        <v>45009</v>
      </c>
      <c r="E197" s="11">
        <f t="shared" si="2"/>
        <v>5</v>
      </c>
      <c r="F197" s="9" t="str">
        <f>IF(ISBLANK(A197)," ",INDIRECT(ADDRESS(1,5+MOD(ROW()-2,COUNTA('Form Responses 1'!$1:$1)-4),,TRUE,"Form Responses 1")))</f>
        <v>Gedung Rusun 3 Lt. 3 [Pantry umum]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Gedung Rusun 3 Lt. 3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12</v>
      </c>
      <c r="L197" s="9" t="str">
        <f t="shared" si="6"/>
        <v>2023 - WEEK 12</v>
      </c>
      <c r="M197" s="9" t="str">
        <f t="shared" si="7"/>
        <v>2023 - MONTH 03</v>
      </c>
      <c r="N197" s="12">
        <f t="shared" ref="N197:O197" si="206">IFERROR(AVERAGEIF(L:L,L197,$J:$J)," ")</f>
        <v>0.9650684932</v>
      </c>
      <c r="O197" s="12">
        <f t="shared" si="206"/>
        <v>0.9650684932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45035.41063</v>
      </c>
      <c r="B198" s="9" t="str">
        <f>INDIRECT(ADDRESS(2+QUOTIENT(ROW()-2,COUNTA('Form Responses 1'!$1:$1)-4),2,,TRUE,"Form Responses 1"))</f>
        <v>arnosuta896@gmail.com</v>
      </c>
      <c r="C198" s="9" t="str">
        <f>INDIRECT(ADDRESS(2+QUOTIENT(ROW()-2,COUNTA('Form Responses 1'!$1:$1)-4),3,,TRUE,"Form Responses 1"))</f>
        <v>Sutarno</v>
      </c>
      <c r="D198" s="10">
        <f>INDIRECT(ADDRESS(2+QUOTIENT(ROW()-2,COUNTA('Form Responses 1'!$1:$1)-4),4,,TRUE,"Form Responses 1"))</f>
        <v>45009</v>
      </c>
      <c r="E198" s="11">
        <f t="shared" si="2"/>
        <v>5</v>
      </c>
      <c r="F198" s="9" t="str">
        <f>IF(ISBLANK(A198)," ",INDIRECT(ADDRESS(1,5+MOD(ROW()-2,COUNTA('Form Responses 1'!$1:$1)-4),,TRUE,"Form Responses 1")))</f>
        <v>Gedung Rusun 3 Lt. 3 [R Panel]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Gedung Rusun 3 Lt. 3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12</v>
      </c>
      <c r="L198" s="9" t="str">
        <f t="shared" si="6"/>
        <v>2023 - WEEK 12</v>
      </c>
      <c r="M198" s="9" t="str">
        <f t="shared" si="7"/>
        <v>2023 - MONTH 03</v>
      </c>
      <c r="N198" s="12">
        <f t="shared" ref="N198:O198" si="207">IFERROR(AVERAGEIF(L:L,L198,$J:$J)," ")</f>
        <v>0.9650684932</v>
      </c>
      <c r="O198" s="12">
        <f t="shared" si="207"/>
        <v>0.9650684932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45035.41063</v>
      </c>
      <c r="B199" s="9" t="str">
        <f>INDIRECT(ADDRESS(2+QUOTIENT(ROW()-2,COUNTA('Form Responses 1'!$1:$1)-4),2,,TRUE,"Form Responses 1"))</f>
        <v>arnosuta896@gmail.com</v>
      </c>
      <c r="C199" s="9" t="str">
        <f>INDIRECT(ADDRESS(2+QUOTIENT(ROW()-2,COUNTA('Form Responses 1'!$1:$1)-4),3,,TRUE,"Form Responses 1"))</f>
        <v>Sutarno</v>
      </c>
      <c r="D199" s="10">
        <f>INDIRECT(ADDRESS(2+QUOTIENT(ROW()-2,COUNTA('Form Responses 1'!$1:$1)-4),4,,TRUE,"Form Responses 1"))</f>
        <v>45009</v>
      </c>
      <c r="E199" s="11">
        <f t="shared" si="2"/>
        <v>5</v>
      </c>
      <c r="F199" s="9" t="str">
        <f>IF(ISBLANK(A199)," ",INDIRECT(ADDRESS(1,5+MOD(ROW()-2,COUNTA('Form Responses 1'!$1:$1)-4),,TRUE,"Form Responses 1")))</f>
        <v>Gedung Rusun 3 Lt. 3 [Janitor]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 Rusun 3 Lt. 3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12</v>
      </c>
      <c r="L199" s="9" t="str">
        <f t="shared" si="6"/>
        <v>2023 - WEEK 12</v>
      </c>
      <c r="M199" s="9" t="str">
        <f t="shared" si="7"/>
        <v>2023 - MONTH 03</v>
      </c>
      <c r="N199" s="12">
        <f t="shared" ref="N199:O199" si="208">IFERROR(AVERAGEIF(L:L,L199,$J:$J)," ")</f>
        <v>0.9650684932</v>
      </c>
      <c r="O199" s="12">
        <f t="shared" si="208"/>
        <v>0.9650684932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45035.41063</v>
      </c>
      <c r="B200" s="9" t="str">
        <f>INDIRECT(ADDRESS(2+QUOTIENT(ROW()-2,COUNTA('Form Responses 1'!$1:$1)-4),2,,TRUE,"Form Responses 1"))</f>
        <v>arnosuta896@gmail.com</v>
      </c>
      <c r="C200" s="9" t="str">
        <f>INDIRECT(ADDRESS(2+QUOTIENT(ROW()-2,COUNTA('Form Responses 1'!$1:$1)-4),3,,TRUE,"Form Responses 1"))</f>
        <v>Sutarno</v>
      </c>
      <c r="D200" s="10">
        <f>INDIRECT(ADDRESS(2+QUOTIENT(ROW()-2,COUNTA('Form Responses 1'!$1:$1)-4),4,,TRUE,"Form Responses 1"))</f>
        <v>45009</v>
      </c>
      <c r="E200" s="11">
        <f t="shared" si="2"/>
        <v>5</v>
      </c>
      <c r="F200" s="9" t="str">
        <f>IF(ISBLANK(A200)," ",INDIRECT(ADDRESS(1,5+MOD(ROW()-2,COUNTA('Form Responses 1'!$1:$1)-4),,TRUE,"Form Responses 1")))</f>
        <v>Gedung Rusun 3 Lt. 2 [Tangga Exit Barat]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Gedung Rusun 3 Lt. 2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12</v>
      </c>
      <c r="L200" s="9" t="str">
        <f t="shared" si="6"/>
        <v>2023 - WEEK 12</v>
      </c>
      <c r="M200" s="9" t="str">
        <f t="shared" si="7"/>
        <v>2023 - MONTH 03</v>
      </c>
      <c r="N200" s="12">
        <f t="shared" ref="N200:O200" si="209">IFERROR(AVERAGEIF(L:L,L200,$J:$J)," ")</f>
        <v>0.9650684932</v>
      </c>
      <c r="O200" s="12">
        <f t="shared" si="209"/>
        <v>0.9650684932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45035.41063</v>
      </c>
      <c r="B201" s="9" t="str">
        <f>INDIRECT(ADDRESS(2+QUOTIENT(ROW()-2,COUNTA('Form Responses 1'!$1:$1)-4),2,,TRUE,"Form Responses 1"))</f>
        <v>arnosuta896@gmail.com</v>
      </c>
      <c r="C201" s="9" t="str">
        <f>INDIRECT(ADDRESS(2+QUOTIENT(ROW()-2,COUNTA('Form Responses 1'!$1:$1)-4),3,,TRUE,"Form Responses 1"))</f>
        <v>Sutarno</v>
      </c>
      <c r="D201" s="10">
        <f>INDIRECT(ADDRESS(2+QUOTIENT(ROW()-2,COUNTA('Form Responses 1'!$1:$1)-4),4,,TRUE,"Form Responses 1"))</f>
        <v>45009</v>
      </c>
      <c r="E201" s="11">
        <f t="shared" si="2"/>
        <v>5</v>
      </c>
      <c r="F201" s="9" t="str">
        <f>IF(ISBLANK(A201)," ",INDIRECT(ADDRESS(1,5+MOD(ROW()-2,COUNTA('Form Responses 1'!$1:$1)-4),,TRUE,"Form Responses 1")))</f>
        <v>Gedung Rusun 3 Lt. 2 [ &amp; Timur]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Gedung Rusun 3 Lt. 2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12</v>
      </c>
      <c r="L201" s="9" t="str">
        <f t="shared" si="6"/>
        <v>2023 - WEEK 12</v>
      </c>
      <c r="M201" s="9" t="str">
        <f t="shared" si="7"/>
        <v>2023 - MONTH 03</v>
      </c>
      <c r="N201" s="12">
        <f t="shared" ref="N201:O201" si="210">IFERROR(AVERAGEIF(L:L,L201,$J:$J)," ")</f>
        <v>0.9650684932</v>
      </c>
      <c r="O201" s="12">
        <f t="shared" si="210"/>
        <v>0.9650684932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45035.41063</v>
      </c>
      <c r="B202" s="9" t="str">
        <f>INDIRECT(ADDRESS(2+QUOTIENT(ROW()-2,COUNTA('Form Responses 1'!$1:$1)-4),2,,TRUE,"Form Responses 1"))</f>
        <v>arnosuta896@gmail.com</v>
      </c>
      <c r="C202" s="9" t="str">
        <f>INDIRECT(ADDRESS(2+QUOTIENT(ROW()-2,COUNTA('Form Responses 1'!$1:$1)-4),3,,TRUE,"Form Responses 1"))</f>
        <v>Sutarno</v>
      </c>
      <c r="D202" s="10">
        <f>INDIRECT(ADDRESS(2+QUOTIENT(ROW()-2,COUNTA('Form Responses 1'!$1:$1)-4),4,,TRUE,"Form Responses 1"))</f>
        <v>45009</v>
      </c>
      <c r="E202" s="11">
        <f t="shared" si="2"/>
        <v>5</v>
      </c>
      <c r="F202" s="9" t="str">
        <f>IF(ISBLANK(A202)," ",INDIRECT(ADDRESS(1,5+MOD(ROW()-2,COUNTA('Form Responses 1'!$1:$1)-4),,TRUE,"Form Responses 1")))</f>
        <v>Gedung Rusun 3 Lt. 2 [Koridor 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Gedung Rusun 3 Lt. 2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12</v>
      </c>
      <c r="L202" s="9" t="str">
        <f t="shared" si="6"/>
        <v>2023 - WEEK 12</v>
      </c>
      <c r="M202" s="9" t="str">
        <f t="shared" si="7"/>
        <v>2023 - MONTH 03</v>
      </c>
      <c r="N202" s="12">
        <f t="shared" ref="N202:O202" si="211">IFERROR(AVERAGEIF(L:L,L202,$J:$J)," ")</f>
        <v>0.9650684932</v>
      </c>
      <c r="O202" s="12">
        <f t="shared" si="211"/>
        <v>0.9650684932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45035.41063</v>
      </c>
      <c r="B203" s="9" t="str">
        <f>INDIRECT(ADDRESS(2+QUOTIENT(ROW()-2,COUNTA('Form Responses 1'!$1:$1)-4),2,,TRUE,"Form Responses 1"))</f>
        <v>arnosuta896@gmail.com</v>
      </c>
      <c r="C203" s="9" t="str">
        <f>INDIRECT(ADDRESS(2+QUOTIENT(ROW()-2,COUNTA('Form Responses 1'!$1:$1)-4),3,,TRUE,"Form Responses 1"))</f>
        <v>Sutarno</v>
      </c>
      <c r="D203" s="10">
        <f>INDIRECT(ADDRESS(2+QUOTIENT(ROW()-2,COUNTA('Form Responses 1'!$1:$1)-4),4,,TRUE,"Form Responses 1"))</f>
        <v>45009</v>
      </c>
      <c r="E203" s="11">
        <f t="shared" si="2"/>
        <v>5</v>
      </c>
      <c r="F203" s="9" t="str">
        <f>IF(ISBLANK(A203)," ",INDIRECT(ADDRESS(1,5+MOD(ROW()-2,COUNTA('Form Responses 1'!$1:$1)-4),,TRUE,"Form Responses 1")))</f>
        <v>Gedung Rusun 3 Lt. 2 [Pantry umum]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Gedung Rusun 3 Lt. 2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12</v>
      </c>
      <c r="L203" s="9" t="str">
        <f t="shared" si="6"/>
        <v>2023 - WEEK 12</v>
      </c>
      <c r="M203" s="9" t="str">
        <f t="shared" si="7"/>
        <v>2023 - MONTH 03</v>
      </c>
      <c r="N203" s="12">
        <f t="shared" ref="N203:O203" si="212">IFERROR(AVERAGEIF(L:L,L203,$J:$J)," ")</f>
        <v>0.9650684932</v>
      </c>
      <c r="O203" s="12">
        <f t="shared" si="212"/>
        <v>0.9650684932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45035.41063</v>
      </c>
      <c r="B204" s="9" t="str">
        <f>INDIRECT(ADDRESS(2+QUOTIENT(ROW()-2,COUNTA('Form Responses 1'!$1:$1)-4),2,,TRUE,"Form Responses 1"))</f>
        <v>arnosuta896@gmail.com</v>
      </c>
      <c r="C204" s="9" t="str">
        <f>INDIRECT(ADDRESS(2+QUOTIENT(ROW()-2,COUNTA('Form Responses 1'!$1:$1)-4),3,,TRUE,"Form Responses 1"))</f>
        <v>Sutarno</v>
      </c>
      <c r="D204" s="10">
        <f>INDIRECT(ADDRESS(2+QUOTIENT(ROW()-2,COUNTA('Form Responses 1'!$1:$1)-4),4,,TRUE,"Form Responses 1"))</f>
        <v>45009</v>
      </c>
      <c r="E204" s="11">
        <f t="shared" si="2"/>
        <v>5</v>
      </c>
      <c r="F204" s="9" t="str">
        <f>IF(ISBLANK(A204)," ",INDIRECT(ADDRESS(1,5+MOD(ROW()-2,COUNTA('Form Responses 1'!$1:$1)-4),,TRUE,"Form Responses 1")))</f>
        <v>Gedung Rusun 3 Lt. 2 [R Panel]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Gedung Rusun 3 Lt. 2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12</v>
      </c>
      <c r="L204" s="9" t="str">
        <f t="shared" si="6"/>
        <v>2023 - WEEK 12</v>
      </c>
      <c r="M204" s="9" t="str">
        <f t="shared" si="7"/>
        <v>2023 - MONTH 03</v>
      </c>
      <c r="N204" s="12">
        <f t="shared" ref="N204:O204" si="213">IFERROR(AVERAGEIF(L:L,L204,$J:$J)," ")</f>
        <v>0.9650684932</v>
      </c>
      <c r="O204" s="12">
        <f t="shared" si="213"/>
        <v>0.9650684932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45035.41063</v>
      </c>
      <c r="B205" s="9" t="str">
        <f>INDIRECT(ADDRESS(2+QUOTIENT(ROW()-2,COUNTA('Form Responses 1'!$1:$1)-4),2,,TRUE,"Form Responses 1"))</f>
        <v>arnosuta896@gmail.com</v>
      </c>
      <c r="C205" s="9" t="str">
        <f>INDIRECT(ADDRESS(2+QUOTIENT(ROW()-2,COUNTA('Form Responses 1'!$1:$1)-4),3,,TRUE,"Form Responses 1"))</f>
        <v>Sutarno</v>
      </c>
      <c r="D205" s="10">
        <f>INDIRECT(ADDRESS(2+QUOTIENT(ROW()-2,COUNTA('Form Responses 1'!$1:$1)-4),4,,TRUE,"Form Responses 1"))</f>
        <v>45009</v>
      </c>
      <c r="E205" s="11">
        <f t="shared" si="2"/>
        <v>5</v>
      </c>
      <c r="F205" s="9" t="str">
        <f>IF(ISBLANK(A205)," ",INDIRECT(ADDRESS(1,5+MOD(ROW()-2,COUNTA('Form Responses 1'!$1:$1)-4),,TRUE,"Form Responses 1")))</f>
        <v>Gedung Rusun 3 Lt. 2 [Janitor]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Gedung Rusun 3 Lt. 2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12</v>
      </c>
      <c r="L205" s="9" t="str">
        <f t="shared" si="6"/>
        <v>2023 - WEEK 12</v>
      </c>
      <c r="M205" s="9" t="str">
        <f t="shared" si="7"/>
        <v>2023 - MONTH 03</v>
      </c>
      <c r="N205" s="12">
        <f t="shared" ref="N205:O205" si="214">IFERROR(AVERAGEIF(L:L,L205,$J:$J)," ")</f>
        <v>0.9650684932</v>
      </c>
      <c r="O205" s="12">
        <f t="shared" si="214"/>
        <v>0.9650684932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45035.41063</v>
      </c>
      <c r="B206" s="9" t="str">
        <f>INDIRECT(ADDRESS(2+QUOTIENT(ROW()-2,COUNTA('Form Responses 1'!$1:$1)-4),2,,TRUE,"Form Responses 1"))</f>
        <v>arnosuta896@gmail.com</v>
      </c>
      <c r="C206" s="9" t="str">
        <f>INDIRECT(ADDRESS(2+QUOTIENT(ROW()-2,COUNTA('Form Responses 1'!$1:$1)-4),3,,TRUE,"Form Responses 1"))</f>
        <v>Sutarno</v>
      </c>
      <c r="D206" s="10">
        <f>INDIRECT(ADDRESS(2+QUOTIENT(ROW()-2,COUNTA('Form Responses 1'!$1:$1)-4),4,,TRUE,"Form Responses 1"))</f>
        <v>45009</v>
      </c>
      <c r="E206" s="11">
        <f t="shared" si="2"/>
        <v>5</v>
      </c>
      <c r="F206" s="9" t="str">
        <f>IF(ISBLANK(A206)," ",INDIRECT(ADDRESS(1,5+MOD(ROW()-2,COUNTA('Form Responses 1'!$1:$1)-4),,TRUE,"Form Responses 1")))</f>
        <v>Gedung Rusun 3 Lt. 1 [Lobby Utama]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Gedung Rusun 3 Lt. 1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12</v>
      </c>
      <c r="L206" s="9" t="str">
        <f t="shared" si="6"/>
        <v>2023 - WEEK 12</v>
      </c>
      <c r="M206" s="9" t="str">
        <f t="shared" si="7"/>
        <v>2023 - MONTH 03</v>
      </c>
      <c r="N206" s="12">
        <f t="shared" ref="N206:O206" si="215">IFERROR(AVERAGEIF(L:L,L206,$J:$J)," ")</f>
        <v>0.9650684932</v>
      </c>
      <c r="O206" s="12">
        <f t="shared" si="215"/>
        <v>0.9650684932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45035.41063</v>
      </c>
      <c r="B207" s="9" t="str">
        <f>INDIRECT(ADDRESS(2+QUOTIENT(ROW()-2,COUNTA('Form Responses 1'!$1:$1)-4),2,,TRUE,"Form Responses 1"))</f>
        <v>arnosuta896@gmail.com</v>
      </c>
      <c r="C207" s="9" t="str">
        <f>INDIRECT(ADDRESS(2+QUOTIENT(ROW()-2,COUNTA('Form Responses 1'!$1:$1)-4),3,,TRUE,"Form Responses 1"))</f>
        <v>Sutarno</v>
      </c>
      <c r="D207" s="10">
        <f>INDIRECT(ADDRESS(2+QUOTIENT(ROW()-2,COUNTA('Form Responses 1'!$1:$1)-4),4,,TRUE,"Form Responses 1"))</f>
        <v>45009</v>
      </c>
      <c r="E207" s="11">
        <f t="shared" si="2"/>
        <v>5</v>
      </c>
      <c r="F207" s="9" t="str">
        <f>IF(ISBLANK(A207)," ",INDIRECT(ADDRESS(1,5+MOD(ROW()-2,COUNTA('Form Responses 1'!$1:$1)-4),,TRUE,"Form Responses 1")))</f>
        <v>Gedung Rusun 3 Lt. 1 [Mushola ]</v>
      </c>
      <c r="G207" s="9" t="str">
        <f>IF(ISBLANK(A207)," ",INDIRECT(ADDRESS(MATCH(A207,'Form Responses 1'!A:A,0),5+MOD(ROW()-2,COUNTA('Form Responses 1'!$1:$1)-4),,TRUE,"Form Responses 1")))</f>
        <v>SANGATBAIK</v>
      </c>
      <c r="H207" s="12" t="str">
        <f t="shared" si="3"/>
        <v>Gedung Rusun 3 Lt. 1</v>
      </c>
      <c r="I207" s="12" t="str">
        <f t="shared" si="4"/>
        <v>CLEANING SERVICE</v>
      </c>
      <c r="J207" s="12">
        <f t="array" ref="J207">IFERROR(INDEX(MASTER!B:B,MATCH(G207,MASTER!A:A,0))/100," ")</f>
        <v>1</v>
      </c>
      <c r="K207" s="9">
        <f t="shared" si="5"/>
        <v>12</v>
      </c>
      <c r="L207" s="9" t="str">
        <f t="shared" si="6"/>
        <v>2023 - WEEK 12</v>
      </c>
      <c r="M207" s="9" t="str">
        <f t="shared" si="7"/>
        <v>2023 - MONTH 03</v>
      </c>
      <c r="N207" s="12">
        <f t="shared" ref="N207:O207" si="216">IFERROR(AVERAGEIF(L:L,L207,$J:$J)," ")</f>
        <v>0.9650684932</v>
      </c>
      <c r="O207" s="12">
        <f t="shared" si="216"/>
        <v>0.9650684932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45035.41063</v>
      </c>
      <c r="B208" s="9" t="str">
        <f>INDIRECT(ADDRESS(2+QUOTIENT(ROW()-2,COUNTA('Form Responses 1'!$1:$1)-4),2,,TRUE,"Form Responses 1"))</f>
        <v>arnosuta896@gmail.com</v>
      </c>
      <c r="C208" s="9" t="str">
        <f>INDIRECT(ADDRESS(2+QUOTIENT(ROW()-2,COUNTA('Form Responses 1'!$1:$1)-4),3,,TRUE,"Form Responses 1"))</f>
        <v>Sutarno</v>
      </c>
      <c r="D208" s="10">
        <f>INDIRECT(ADDRESS(2+QUOTIENT(ROW()-2,COUNTA('Form Responses 1'!$1:$1)-4),4,,TRUE,"Form Responses 1"))</f>
        <v>45009</v>
      </c>
      <c r="E208" s="11">
        <f t="shared" si="2"/>
        <v>5</v>
      </c>
      <c r="F208" s="9" t="str">
        <f>IF(ISBLANK(A208)," ",INDIRECT(ADDRESS(1,5+MOD(ROW()-2,COUNTA('Form Responses 1'!$1:$1)-4),,TRUE,"Form Responses 1")))</f>
        <v>Gedung Rusun 3 Lt. 1 [Pantry 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 Rusun 3 Lt. 1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12</v>
      </c>
      <c r="L208" s="9" t="str">
        <f t="shared" si="6"/>
        <v>2023 - WEEK 12</v>
      </c>
      <c r="M208" s="9" t="str">
        <f t="shared" si="7"/>
        <v>2023 - MONTH 03</v>
      </c>
      <c r="N208" s="12">
        <f t="shared" ref="N208:O208" si="217">IFERROR(AVERAGEIF(L:L,L208,$J:$J)," ")</f>
        <v>0.9650684932</v>
      </c>
      <c r="O208" s="12">
        <f t="shared" si="217"/>
        <v>0.9650684932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45035.41063</v>
      </c>
      <c r="B209" s="9" t="str">
        <f>INDIRECT(ADDRESS(2+QUOTIENT(ROW()-2,COUNTA('Form Responses 1'!$1:$1)-4),2,,TRUE,"Form Responses 1"))</f>
        <v>arnosuta896@gmail.com</v>
      </c>
      <c r="C209" s="9" t="str">
        <f>INDIRECT(ADDRESS(2+QUOTIENT(ROW()-2,COUNTA('Form Responses 1'!$1:$1)-4),3,,TRUE,"Form Responses 1"))</f>
        <v>Sutarno</v>
      </c>
      <c r="D209" s="10">
        <f>INDIRECT(ADDRESS(2+QUOTIENT(ROW()-2,COUNTA('Form Responses 1'!$1:$1)-4),4,,TRUE,"Form Responses 1"))</f>
        <v>45009</v>
      </c>
      <c r="E209" s="11">
        <f t="shared" si="2"/>
        <v>5</v>
      </c>
      <c r="F209" s="9" t="str">
        <f>IF(ISBLANK(A209)," ",INDIRECT(ADDRESS(1,5+MOD(ROW()-2,COUNTA('Form Responses 1'!$1:$1)-4),,TRUE,"Form Responses 1")))</f>
        <v>Gedung Rusun 3 Lt. 1 [R pengelola]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Gedung Rusun 3 Lt. 1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12</v>
      </c>
      <c r="L209" s="9" t="str">
        <f t="shared" si="6"/>
        <v>2023 - WEEK 12</v>
      </c>
      <c r="M209" s="9" t="str">
        <f t="shared" si="7"/>
        <v>2023 - MONTH 03</v>
      </c>
      <c r="N209" s="12">
        <f t="shared" ref="N209:O209" si="218">IFERROR(AVERAGEIF(L:L,L209,$J:$J)," ")</f>
        <v>0.9650684932</v>
      </c>
      <c r="O209" s="12">
        <f t="shared" si="218"/>
        <v>0.9650684932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45035.41063</v>
      </c>
      <c r="B210" s="9" t="str">
        <f>INDIRECT(ADDRESS(2+QUOTIENT(ROW()-2,COUNTA('Form Responses 1'!$1:$1)-4),2,,TRUE,"Form Responses 1"))</f>
        <v>arnosuta896@gmail.com</v>
      </c>
      <c r="C210" s="9" t="str">
        <f>INDIRECT(ADDRESS(2+QUOTIENT(ROW()-2,COUNTA('Form Responses 1'!$1:$1)-4),3,,TRUE,"Form Responses 1"))</f>
        <v>Sutarno</v>
      </c>
      <c r="D210" s="10">
        <f>INDIRECT(ADDRESS(2+QUOTIENT(ROW()-2,COUNTA('Form Responses 1'!$1:$1)-4),4,,TRUE,"Form Responses 1"))</f>
        <v>45009</v>
      </c>
      <c r="E210" s="11">
        <f t="shared" si="2"/>
        <v>5</v>
      </c>
      <c r="F210" s="9" t="str">
        <f>IF(ISBLANK(A210)," ",INDIRECT(ADDRESS(1,5+MOD(ROW()-2,COUNTA('Form Responses 1'!$1:$1)-4),,TRUE,"Form Responses 1")))</f>
        <v>Gedung Rusun 3 Lt. 1 [R minimarket]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Gedung Rusun 3 Lt. 1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12</v>
      </c>
      <c r="L210" s="9" t="str">
        <f t="shared" si="6"/>
        <v>2023 - WEEK 12</v>
      </c>
      <c r="M210" s="9" t="str">
        <f t="shared" si="7"/>
        <v>2023 - MONTH 03</v>
      </c>
      <c r="N210" s="12">
        <f t="shared" ref="N210:O210" si="219">IFERROR(AVERAGEIF(L:L,L210,$J:$J)," ")</f>
        <v>0.9650684932</v>
      </c>
      <c r="O210" s="12">
        <f t="shared" si="219"/>
        <v>0.9650684932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45035.41063</v>
      </c>
      <c r="B211" s="9" t="str">
        <f>INDIRECT(ADDRESS(2+QUOTIENT(ROW()-2,COUNTA('Form Responses 1'!$1:$1)-4),2,,TRUE,"Form Responses 1"))</f>
        <v>arnosuta896@gmail.com</v>
      </c>
      <c r="C211" s="9" t="str">
        <f>INDIRECT(ADDRESS(2+QUOTIENT(ROW()-2,COUNTA('Form Responses 1'!$1:$1)-4),3,,TRUE,"Form Responses 1"))</f>
        <v>Sutarno</v>
      </c>
      <c r="D211" s="10">
        <f>INDIRECT(ADDRESS(2+QUOTIENT(ROW()-2,COUNTA('Form Responses 1'!$1:$1)-4),4,,TRUE,"Form Responses 1"))</f>
        <v>45009</v>
      </c>
      <c r="E211" s="11">
        <f t="shared" si="2"/>
        <v>5</v>
      </c>
      <c r="F211" s="9" t="str">
        <f>IF(ISBLANK(A211)," ",INDIRECT(ADDRESS(1,5+MOD(ROW()-2,COUNTA('Form Responses 1'!$1:$1)-4),,TRUE,"Form Responses 1")))</f>
        <v>Gedung Rusun 3 Lt. 1 [R RT RW]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Gedung Rusun 3 Lt. 1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12</v>
      </c>
      <c r="L211" s="9" t="str">
        <f t="shared" si="6"/>
        <v>2023 - WEEK 12</v>
      </c>
      <c r="M211" s="9" t="str">
        <f t="shared" si="7"/>
        <v>2023 - MONTH 03</v>
      </c>
      <c r="N211" s="12">
        <f t="shared" ref="N211:O211" si="220">IFERROR(AVERAGEIF(L:L,L211,$J:$J)," ")</f>
        <v>0.9650684932</v>
      </c>
      <c r="O211" s="12">
        <f t="shared" si="220"/>
        <v>0.9650684932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45035.41063</v>
      </c>
      <c r="B212" s="9" t="str">
        <f>INDIRECT(ADDRESS(2+QUOTIENT(ROW()-2,COUNTA('Form Responses 1'!$1:$1)-4),2,,TRUE,"Form Responses 1"))</f>
        <v>arnosuta896@gmail.com</v>
      </c>
      <c r="C212" s="9" t="str">
        <f>INDIRECT(ADDRESS(2+QUOTIENT(ROW()-2,COUNTA('Form Responses 1'!$1:$1)-4),3,,TRUE,"Form Responses 1"))</f>
        <v>Sutarno</v>
      </c>
      <c r="D212" s="10">
        <f>INDIRECT(ADDRESS(2+QUOTIENT(ROW()-2,COUNTA('Form Responses 1'!$1:$1)-4),4,,TRUE,"Form Responses 1"))</f>
        <v>45009</v>
      </c>
      <c r="E212" s="11">
        <f t="shared" si="2"/>
        <v>5</v>
      </c>
      <c r="F212" s="9" t="str">
        <f>IF(ISBLANK(A212)," ",INDIRECT(ADDRESS(1,5+MOD(ROW()-2,COUNTA('Form Responses 1'!$1:$1)-4),,TRUE,"Form Responses 1")))</f>
        <v>Gedung Rusun 3 Lt. 1 [R Panel]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Gedung Rusun 3 Lt. 1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12</v>
      </c>
      <c r="L212" s="9" t="str">
        <f t="shared" si="6"/>
        <v>2023 - WEEK 12</v>
      </c>
      <c r="M212" s="9" t="str">
        <f t="shared" si="7"/>
        <v>2023 - MONTH 03</v>
      </c>
      <c r="N212" s="12">
        <f t="shared" ref="N212:O212" si="221">IFERROR(AVERAGEIF(L:L,L212,$J:$J)," ")</f>
        <v>0.9650684932</v>
      </c>
      <c r="O212" s="12">
        <f t="shared" si="221"/>
        <v>0.9650684932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45035.41063</v>
      </c>
      <c r="B213" s="9" t="str">
        <f>INDIRECT(ADDRESS(2+QUOTIENT(ROW()-2,COUNTA('Form Responses 1'!$1:$1)-4),2,,TRUE,"Form Responses 1"))</f>
        <v>arnosuta896@gmail.com</v>
      </c>
      <c r="C213" s="9" t="str">
        <f>INDIRECT(ADDRESS(2+QUOTIENT(ROW()-2,COUNTA('Form Responses 1'!$1:$1)-4),3,,TRUE,"Form Responses 1"))</f>
        <v>Sutarno</v>
      </c>
      <c r="D213" s="10">
        <f>INDIRECT(ADDRESS(2+QUOTIENT(ROW()-2,COUNTA('Form Responses 1'!$1:$1)-4),4,,TRUE,"Form Responses 1"))</f>
        <v>45009</v>
      </c>
      <c r="E213" s="11">
        <f t="shared" si="2"/>
        <v>5</v>
      </c>
      <c r="F213" s="9" t="str">
        <f>IF(ISBLANK(A213)," ",INDIRECT(ADDRESS(1,5+MOD(ROW()-2,COUNTA('Form Responses 1'!$1:$1)-4),,TRUE,"Form Responses 1")))</f>
        <v>Gedung Rusun 3 Lt. 1 [Koridor 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Gedung Rusun 3 Lt. 1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12</v>
      </c>
      <c r="L213" s="9" t="str">
        <f t="shared" si="6"/>
        <v>2023 - WEEK 12</v>
      </c>
      <c r="M213" s="9" t="str">
        <f t="shared" si="7"/>
        <v>2023 - MONTH 03</v>
      </c>
      <c r="N213" s="12">
        <f t="shared" ref="N213:O213" si="222">IFERROR(AVERAGEIF(L:L,L213,$J:$J)," ")</f>
        <v>0.9650684932</v>
      </c>
      <c r="O213" s="12">
        <f t="shared" si="222"/>
        <v>0.9650684932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45035.41063</v>
      </c>
      <c r="B214" s="9" t="str">
        <f>INDIRECT(ADDRESS(2+QUOTIENT(ROW()-2,COUNTA('Form Responses 1'!$1:$1)-4),2,,TRUE,"Form Responses 1"))</f>
        <v>arnosuta896@gmail.com</v>
      </c>
      <c r="C214" s="9" t="str">
        <f>INDIRECT(ADDRESS(2+QUOTIENT(ROW()-2,COUNTA('Form Responses 1'!$1:$1)-4),3,,TRUE,"Form Responses 1"))</f>
        <v>Sutarno</v>
      </c>
      <c r="D214" s="10">
        <f>INDIRECT(ADDRESS(2+QUOTIENT(ROW()-2,COUNTA('Form Responses 1'!$1:$1)-4),4,,TRUE,"Form Responses 1"))</f>
        <v>45009</v>
      </c>
      <c r="E214" s="11">
        <f t="shared" si="2"/>
        <v>5</v>
      </c>
      <c r="F214" s="9" t="str">
        <f>IF(ISBLANK(A214)," ",INDIRECT(ADDRESS(1,5+MOD(ROW()-2,COUNTA('Form Responses 1'!$1:$1)-4),,TRUE,"Form Responses 1")))</f>
        <v>Gedung Rusun 3 Lt. 1 [Toilet Umum Pria / Wanita]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Gedung Rusun 3 Lt. 1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12</v>
      </c>
      <c r="L214" s="9" t="str">
        <f t="shared" si="6"/>
        <v>2023 - WEEK 12</v>
      </c>
      <c r="M214" s="9" t="str">
        <f t="shared" si="7"/>
        <v>2023 - MONTH 03</v>
      </c>
      <c r="N214" s="12">
        <f t="shared" ref="N214:O214" si="223">IFERROR(AVERAGEIF(L:L,L214,$J:$J)," ")</f>
        <v>0.9650684932</v>
      </c>
      <c r="O214" s="12">
        <f t="shared" si="223"/>
        <v>0.9650684932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45035.41063</v>
      </c>
      <c r="B215" s="9" t="str">
        <f>INDIRECT(ADDRESS(2+QUOTIENT(ROW()-2,COUNTA('Form Responses 1'!$1:$1)-4),2,,TRUE,"Form Responses 1"))</f>
        <v>arnosuta896@gmail.com</v>
      </c>
      <c r="C215" s="9" t="str">
        <f>INDIRECT(ADDRESS(2+QUOTIENT(ROW()-2,COUNTA('Form Responses 1'!$1:$1)-4),3,,TRUE,"Form Responses 1"))</f>
        <v>Sutarno</v>
      </c>
      <c r="D215" s="10">
        <f>INDIRECT(ADDRESS(2+QUOTIENT(ROW()-2,COUNTA('Form Responses 1'!$1:$1)-4),4,,TRUE,"Form Responses 1"))</f>
        <v>45009</v>
      </c>
      <c r="E215" s="11">
        <f t="shared" si="2"/>
        <v>5</v>
      </c>
      <c r="F215" s="9" t="str">
        <f>IF(ISBLANK(A215)," ",INDIRECT(ADDRESS(1,5+MOD(ROW()-2,COUNTA('Form Responses 1'!$1:$1)-4),,TRUE,"Form Responses 1")))</f>
        <v>Halaman Rusun 3 [Gutter]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Halaman Rusun 3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12</v>
      </c>
      <c r="L215" s="9" t="str">
        <f t="shared" si="6"/>
        <v>2023 - WEEK 12</v>
      </c>
      <c r="M215" s="9" t="str">
        <f t="shared" si="7"/>
        <v>2023 - MONTH 03</v>
      </c>
      <c r="N215" s="12">
        <f t="shared" ref="N215:O215" si="224">IFERROR(AVERAGEIF(L:L,L215,$J:$J)," ")</f>
        <v>0.9650684932</v>
      </c>
      <c r="O215" s="12">
        <f t="shared" si="224"/>
        <v>0.9650684932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45035.41063</v>
      </c>
      <c r="B216" s="9" t="str">
        <f>INDIRECT(ADDRESS(2+QUOTIENT(ROW()-2,COUNTA('Form Responses 1'!$1:$1)-4),2,,TRUE,"Form Responses 1"))</f>
        <v>arnosuta896@gmail.com</v>
      </c>
      <c r="C216" s="9" t="str">
        <f>INDIRECT(ADDRESS(2+QUOTIENT(ROW()-2,COUNTA('Form Responses 1'!$1:$1)-4),3,,TRUE,"Form Responses 1"))</f>
        <v>Sutarno</v>
      </c>
      <c r="D216" s="10">
        <f>INDIRECT(ADDRESS(2+QUOTIENT(ROW()-2,COUNTA('Form Responses 1'!$1:$1)-4),4,,TRUE,"Form Responses 1"))</f>
        <v>45009</v>
      </c>
      <c r="E216" s="11">
        <f t="shared" si="2"/>
        <v>5</v>
      </c>
      <c r="F216" s="9" t="str">
        <f>IF(ISBLANK(A216)," ",INDIRECT(ADDRESS(1,5+MOD(ROW()-2,COUNTA('Form Responses 1'!$1:$1)-4),,TRUE,"Form Responses 1")))</f>
        <v>Halaman Rusun 3 [Taman 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Halaman Rusun 3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12</v>
      </c>
      <c r="L216" s="9" t="str">
        <f t="shared" si="6"/>
        <v>2023 - WEEK 12</v>
      </c>
      <c r="M216" s="9" t="str">
        <f t="shared" si="7"/>
        <v>2023 - MONTH 03</v>
      </c>
      <c r="N216" s="12">
        <f t="shared" ref="N216:O216" si="225">IFERROR(AVERAGEIF(L:L,L216,$J:$J)," ")</f>
        <v>0.9650684932</v>
      </c>
      <c r="O216" s="12">
        <f t="shared" si="225"/>
        <v>0.9650684932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45035.41063</v>
      </c>
      <c r="B217" s="9" t="str">
        <f>INDIRECT(ADDRESS(2+QUOTIENT(ROW()-2,COUNTA('Form Responses 1'!$1:$1)-4),2,,TRUE,"Form Responses 1"))</f>
        <v>arnosuta896@gmail.com</v>
      </c>
      <c r="C217" s="9" t="str">
        <f>INDIRECT(ADDRESS(2+QUOTIENT(ROW()-2,COUNTA('Form Responses 1'!$1:$1)-4),3,,TRUE,"Form Responses 1"))</f>
        <v>Sutarno</v>
      </c>
      <c r="D217" s="10">
        <f>INDIRECT(ADDRESS(2+QUOTIENT(ROW()-2,COUNTA('Form Responses 1'!$1:$1)-4),4,,TRUE,"Form Responses 1"))</f>
        <v>45009</v>
      </c>
      <c r="E217" s="11">
        <f t="shared" si="2"/>
        <v>5</v>
      </c>
      <c r="F217" s="9" t="str">
        <f>IF(ISBLANK(A217)," ",INDIRECT(ADDRESS(1,5+MOD(ROW()-2,COUNTA('Form Responses 1'!$1:$1)-4),,TRUE,"Form Responses 1")))</f>
        <v>Halaman Rusun 3 [Parkir Motor ]</v>
      </c>
      <c r="G217" s="9" t="str">
        <f>IF(ISBLANK(A217)," ",INDIRECT(ADDRESS(MATCH(A217,'Form Responses 1'!A:A,0),5+MOD(ROW()-2,COUNTA('Form Responses 1'!$1:$1)-4),,TRUE,"Form Responses 1")))</f>
        <v>SANGATBAIK</v>
      </c>
      <c r="H217" s="12" t="str">
        <f t="shared" si="3"/>
        <v>Halaman Rusun 3</v>
      </c>
      <c r="I217" s="12" t="str">
        <f t="shared" si="4"/>
        <v>CLEANING SERVICE</v>
      </c>
      <c r="J217" s="12">
        <f t="array" ref="J217">IFERROR(INDEX(MASTER!B:B,MATCH(G217,MASTER!A:A,0))/100," ")</f>
        <v>1</v>
      </c>
      <c r="K217" s="9">
        <f t="shared" si="5"/>
        <v>12</v>
      </c>
      <c r="L217" s="9" t="str">
        <f t="shared" si="6"/>
        <v>2023 - WEEK 12</v>
      </c>
      <c r="M217" s="9" t="str">
        <f t="shared" si="7"/>
        <v>2023 - MONTH 03</v>
      </c>
      <c r="N217" s="12">
        <f t="shared" ref="N217:O217" si="226">IFERROR(AVERAGEIF(L:L,L217,$J:$J)," ")</f>
        <v>0.9650684932</v>
      </c>
      <c r="O217" s="12">
        <f t="shared" si="226"/>
        <v>0.9650684932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45035.41063</v>
      </c>
      <c r="B218" s="9" t="str">
        <f>INDIRECT(ADDRESS(2+QUOTIENT(ROW()-2,COUNTA('Form Responses 1'!$1:$1)-4),2,,TRUE,"Form Responses 1"))</f>
        <v>arnosuta896@gmail.com</v>
      </c>
      <c r="C218" s="9" t="str">
        <f>INDIRECT(ADDRESS(2+QUOTIENT(ROW()-2,COUNTA('Form Responses 1'!$1:$1)-4),3,,TRUE,"Form Responses 1"))</f>
        <v>Sutarno</v>
      </c>
      <c r="D218" s="10">
        <f>INDIRECT(ADDRESS(2+QUOTIENT(ROW()-2,COUNTA('Form Responses 1'!$1:$1)-4),4,,TRUE,"Form Responses 1"))</f>
        <v>45009</v>
      </c>
      <c r="E218" s="11">
        <f t="shared" si="2"/>
        <v>5</v>
      </c>
      <c r="F218" s="9" t="str">
        <f>IF(ISBLANK(A218)," ",INDIRECT(ADDRESS(1,5+MOD(ROW()-2,COUNTA('Form Responses 1'!$1:$1)-4),,TRUE,"Form Responses 1")))</f>
        <v>Halaman Rusun 3 [Parkir Mobil]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Halaman Rusun 3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12</v>
      </c>
      <c r="L218" s="9" t="str">
        <f t="shared" si="6"/>
        <v>2023 - WEEK 12</v>
      </c>
      <c r="M218" s="9" t="str">
        <f t="shared" si="7"/>
        <v>2023 - MONTH 03</v>
      </c>
      <c r="N218" s="12">
        <f t="shared" ref="N218:O218" si="227">IFERROR(AVERAGEIF(L:L,L218,$J:$J)," ")</f>
        <v>0.9650684932</v>
      </c>
      <c r="O218" s="12">
        <f t="shared" si="227"/>
        <v>0.9650684932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45035.41063</v>
      </c>
      <c r="B219" s="9" t="str">
        <f>INDIRECT(ADDRESS(2+QUOTIENT(ROW()-2,COUNTA('Form Responses 1'!$1:$1)-4),2,,TRUE,"Form Responses 1"))</f>
        <v>arnosuta896@gmail.com</v>
      </c>
      <c r="C219" s="9" t="str">
        <f>INDIRECT(ADDRESS(2+QUOTIENT(ROW()-2,COUNTA('Form Responses 1'!$1:$1)-4),3,,TRUE,"Form Responses 1"))</f>
        <v>Sutarno</v>
      </c>
      <c r="D219" s="10">
        <f>INDIRECT(ADDRESS(2+QUOTIENT(ROW()-2,COUNTA('Form Responses 1'!$1:$1)-4),4,,TRUE,"Form Responses 1"))</f>
        <v>45009</v>
      </c>
      <c r="E219" s="11">
        <f t="shared" si="2"/>
        <v>5</v>
      </c>
      <c r="F219" s="9" t="str">
        <f>IF(ISBLANK(A219)," ",INDIRECT(ADDRESS(1,5+MOD(ROW()-2,COUNTA('Form Responses 1'!$1:$1)-4),,TRUE,"Form Responses 1")))</f>
        <v>Halaman Rusun 3 [Halaman depan samping dan belakang]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Halaman Rusun 3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12</v>
      </c>
      <c r="L219" s="9" t="str">
        <f t="shared" si="6"/>
        <v>2023 - WEEK 12</v>
      </c>
      <c r="M219" s="9" t="str">
        <f t="shared" si="7"/>
        <v>2023 - MONTH 03</v>
      </c>
      <c r="N219" s="12">
        <f t="shared" ref="N219:O219" si="228">IFERROR(AVERAGEIF(L:L,L219,$J:$J)," ")</f>
        <v>0.9650684932</v>
      </c>
      <c r="O219" s="12">
        <f t="shared" si="228"/>
        <v>0.9650684932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45035.41063</v>
      </c>
      <c r="B220" s="9" t="str">
        <f>INDIRECT(ADDRESS(2+QUOTIENT(ROW()-2,COUNTA('Form Responses 1'!$1:$1)-4),2,,TRUE,"Form Responses 1"))</f>
        <v>arnosuta896@gmail.com</v>
      </c>
      <c r="C220" s="9" t="str">
        <f>INDIRECT(ADDRESS(2+QUOTIENT(ROW()-2,COUNTA('Form Responses 1'!$1:$1)-4),3,,TRUE,"Form Responses 1"))</f>
        <v>Sutarno</v>
      </c>
      <c r="D220" s="10">
        <f>INDIRECT(ADDRESS(2+QUOTIENT(ROW()-2,COUNTA('Form Responses 1'!$1:$1)-4),4,,TRUE,"Form Responses 1"))</f>
        <v>45009</v>
      </c>
      <c r="E220" s="11">
        <f t="shared" si="2"/>
        <v>5</v>
      </c>
      <c r="F220" s="9" t="str">
        <f>IF(ISBLANK(A220)," ",INDIRECT(ADDRESS(1,5+MOD(ROW()-2,COUNTA('Form Responses 1'!$1:$1)-4),,TRUE,"Form Responses 1")))</f>
        <v>Halaman Rusun 3 [TPS 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Halaman Rusun 3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12</v>
      </c>
      <c r="L220" s="9" t="str">
        <f t="shared" si="6"/>
        <v>2023 - WEEK 12</v>
      </c>
      <c r="M220" s="9" t="str">
        <f t="shared" si="7"/>
        <v>2023 - MONTH 03</v>
      </c>
      <c r="N220" s="12">
        <f t="shared" ref="N220:O220" si="229">IFERROR(AVERAGEIF(L:L,L220,$J:$J)," ")</f>
        <v>0.9650684932</v>
      </c>
      <c r="O220" s="12">
        <f t="shared" si="229"/>
        <v>0.9650684932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45068.3304</v>
      </c>
      <c r="B221" s="9" t="str">
        <f>INDIRECT(ADDRESS(2+QUOTIENT(ROW()-2,COUNTA('Form Responses 1'!$1:$1)-4),2,,TRUE,"Form Responses 1"))</f>
        <v>arnosuta896@gmail.com</v>
      </c>
      <c r="C221" s="9" t="str">
        <f>INDIRECT(ADDRESS(2+QUOTIENT(ROW()-2,COUNTA('Form Responses 1'!$1:$1)-4),3,,TRUE,"Form Responses 1"))</f>
        <v>sutarno</v>
      </c>
      <c r="D221" s="10">
        <f>INDIRECT(ADDRESS(2+QUOTIENT(ROW()-2,COUNTA('Form Responses 1'!$1:$1)-4),4,,TRUE,"Form Responses 1"))</f>
        <v>45041</v>
      </c>
      <c r="E221" s="11">
        <f t="shared" si="2"/>
        <v>2</v>
      </c>
      <c r="F221" s="9" t="str">
        <f>IF(ISBLANK(A221)," ",INDIRECT(ADDRESS(1,5+MOD(ROW()-2,COUNTA('Form Responses 1'!$1:$1)-4),,TRUE,"Form Responses 1")))</f>
        <v>Security [Security Functions]</v>
      </c>
      <c r="G221" s="9" t="str">
        <f>IF(ISBLANK(A221)," ",INDIRECT(ADDRESS(MATCH(A221,'Form Responses 1'!A:A,0),5+MOD(ROW()-2,COUNTA('Form Responses 1'!$1:$1)-4),,TRUE,"Form Responses 1")))</f>
        <v>SANGATBAIK</v>
      </c>
      <c r="H221" s="12" t="str">
        <f t="shared" si="3"/>
        <v>Security</v>
      </c>
      <c r="I221" s="12" t="str">
        <f t="shared" si="4"/>
        <v>SECURITY SERVICE</v>
      </c>
      <c r="J221" s="12">
        <f t="array" ref="J221">IFERROR(INDEX(MASTER!B:B,MATCH(G221,MASTER!A:A,0))/100," ")</f>
        <v>1</v>
      </c>
      <c r="K221" s="9">
        <f t="shared" si="5"/>
        <v>17</v>
      </c>
      <c r="L221" s="9" t="str">
        <f t="shared" si="6"/>
        <v>2023 - WEEK 17</v>
      </c>
      <c r="M221" s="9" t="str">
        <f t="shared" si="7"/>
        <v>2023 - MONTH 04</v>
      </c>
      <c r="N221" s="12">
        <f t="shared" ref="N221:O221" si="230">IFERROR(AVERAGEIF(L:L,L221,$J:$J)," ")</f>
        <v>0.9460273973</v>
      </c>
      <c r="O221" s="12">
        <f t="shared" si="230"/>
        <v>0.9460273973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45068.3304</v>
      </c>
      <c r="B222" s="9" t="str">
        <f>INDIRECT(ADDRESS(2+QUOTIENT(ROW()-2,COUNTA('Form Responses 1'!$1:$1)-4),2,,TRUE,"Form Responses 1"))</f>
        <v>arnosuta896@gmail.com</v>
      </c>
      <c r="C222" s="9" t="str">
        <f>INDIRECT(ADDRESS(2+QUOTIENT(ROW()-2,COUNTA('Form Responses 1'!$1:$1)-4),3,,TRUE,"Form Responses 1"))</f>
        <v>sutarno</v>
      </c>
      <c r="D222" s="10">
        <f>INDIRECT(ADDRESS(2+QUOTIENT(ROW()-2,COUNTA('Form Responses 1'!$1:$1)-4),4,,TRUE,"Form Responses 1"))</f>
        <v>45041</v>
      </c>
      <c r="E222" s="11">
        <f t="shared" si="2"/>
        <v>2</v>
      </c>
      <c r="F222" s="9" t="str">
        <f>IF(ISBLANK(A222)," ",INDIRECT(ADDRESS(1,5+MOD(ROW()-2,COUNTA('Form Responses 1'!$1:$1)-4),,TRUE,"Form Responses 1")))</f>
        <v>Driver [Driving Safety]</v>
      </c>
      <c r="G222" s="9" t="str">
        <f>IF(ISBLANK(A222)," ",INDIRECT(ADDRESS(MATCH(A222,'Form Responses 1'!A:A,0),5+MOD(ROW()-2,COUNTA('Form Responses 1'!$1:$1)-4),,TRUE,"Form Responses 1")))</f>
        <v>SANGATBAIK</v>
      </c>
      <c r="H222" s="12" t="str">
        <f t="shared" si="3"/>
        <v>Driver</v>
      </c>
      <c r="I222" s="12" t="str">
        <f t="shared" si="4"/>
        <v>LABOR SERVICE</v>
      </c>
      <c r="J222" s="12">
        <f t="array" ref="J222">IFERROR(INDEX(MASTER!B:B,MATCH(G222,MASTER!A:A,0))/100," ")</f>
        <v>1</v>
      </c>
      <c r="K222" s="9">
        <f t="shared" si="5"/>
        <v>17</v>
      </c>
      <c r="L222" s="9" t="str">
        <f t="shared" si="6"/>
        <v>2023 - WEEK 17</v>
      </c>
      <c r="M222" s="9" t="str">
        <f t="shared" si="7"/>
        <v>2023 - MONTH 04</v>
      </c>
      <c r="N222" s="12">
        <f t="shared" ref="N222:O222" si="231">IFERROR(AVERAGEIF(L:L,L222,$J:$J)," ")</f>
        <v>0.9460273973</v>
      </c>
      <c r="O222" s="12">
        <f t="shared" si="231"/>
        <v>0.9460273973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45068.3304</v>
      </c>
      <c r="B223" s="9" t="str">
        <f>INDIRECT(ADDRESS(2+QUOTIENT(ROW()-2,COUNTA('Form Responses 1'!$1:$1)-4),2,,TRUE,"Form Responses 1"))</f>
        <v>arnosuta896@gmail.com</v>
      </c>
      <c r="C223" s="9" t="str">
        <f>INDIRECT(ADDRESS(2+QUOTIENT(ROW()-2,COUNTA('Form Responses 1'!$1:$1)-4),3,,TRUE,"Form Responses 1"))</f>
        <v>sutarno</v>
      </c>
      <c r="D223" s="10">
        <f>INDIRECT(ADDRESS(2+QUOTIENT(ROW()-2,COUNTA('Form Responses 1'!$1:$1)-4),4,,TRUE,"Form Responses 1"))</f>
        <v>45041</v>
      </c>
      <c r="E223" s="11">
        <f t="shared" si="2"/>
        <v>2</v>
      </c>
      <c r="F223" s="9" t="str">
        <f>IF(ISBLANK(A223)," ",INDIRECT(ADDRESS(1,5+MOD(ROW()-2,COUNTA('Form Responses 1'!$1:$1)-4),,TRUE,"Form Responses 1")))</f>
        <v>Driver [ Attendance]</v>
      </c>
      <c r="G223" s="9" t="str">
        <f>IF(ISBLANK(A223)," ",INDIRECT(ADDRESS(MATCH(A223,'Form Responses 1'!A:A,0),5+MOD(ROW()-2,COUNTA('Form Responses 1'!$1:$1)-4),,TRUE,"Form Responses 1")))</f>
        <v>SANGATBAIK</v>
      </c>
      <c r="H223" s="12" t="str">
        <f t="shared" si="3"/>
        <v>Driver</v>
      </c>
      <c r="I223" s="12" t="str">
        <f t="shared" si="4"/>
        <v>LABOR SERVICE</v>
      </c>
      <c r="J223" s="12">
        <f t="array" ref="J223">IFERROR(INDEX(MASTER!B:B,MATCH(G223,MASTER!A:A,0))/100," ")</f>
        <v>1</v>
      </c>
      <c r="K223" s="9">
        <f t="shared" si="5"/>
        <v>17</v>
      </c>
      <c r="L223" s="9" t="str">
        <f t="shared" si="6"/>
        <v>2023 - WEEK 17</v>
      </c>
      <c r="M223" s="9" t="str">
        <f t="shared" si="7"/>
        <v>2023 - MONTH 04</v>
      </c>
      <c r="N223" s="12">
        <f t="shared" ref="N223:O223" si="232">IFERROR(AVERAGEIF(L:L,L223,$J:$J)," ")</f>
        <v>0.9460273973</v>
      </c>
      <c r="O223" s="12">
        <f t="shared" si="232"/>
        <v>0.9460273973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45068.3304</v>
      </c>
      <c r="B224" s="9" t="str">
        <f>INDIRECT(ADDRESS(2+QUOTIENT(ROW()-2,COUNTA('Form Responses 1'!$1:$1)-4),2,,TRUE,"Form Responses 1"))</f>
        <v>arnosuta896@gmail.com</v>
      </c>
      <c r="C224" s="9" t="str">
        <f>INDIRECT(ADDRESS(2+QUOTIENT(ROW()-2,COUNTA('Form Responses 1'!$1:$1)-4),3,,TRUE,"Form Responses 1"))</f>
        <v>sutarno</v>
      </c>
      <c r="D224" s="10">
        <f>INDIRECT(ADDRESS(2+QUOTIENT(ROW()-2,COUNTA('Form Responses 1'!$1:$1)-4),4,,TRUE,"Form Responses 1"))</f>
        <v>45041</v>
      </c>
      <c r="E224" s="11">
        <f t="shared" si="2"/>
        <v>2</v>
      </c>
      <c r="F224" s="9" t="str">
        <f>IF(ISBLANK(A224)," ",INDIRECT(ADDRESS(1,5+MOD(ROW()-2,COUNTA('Form Responses 1'!$1:$1)-4),,TRUE,"Form Responses 1")))</f>
        <v>Gedung Rusun 1 Lt. 3 [Tangga Exit Barat &amp; Timur]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Gedung Rusun 1 Lt. 3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17</v>
      </c>
      <c r="L224" s="9" t="str">
        <f t="shared" si="6"/>
        <v>2023 - WEEK 17</v>
      </c>
      <c r="M224" s="9" t="str">
        <f t="shared" si="7"/>
        <v>2023 - MONTH 04</v>
      </c>
      <c r="N224" s="12">
        <f t="shared" ref="N224:O224" si="233">IFERROR(AVERAGEIF(L:L,L224,$J:$J)," ")</f>
        <v>0.9460273973</v>
      </c>
      <c r="O224" s="12">
        <f t="shared" si="233"/>
        <v>0.9460273973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45068.3304</v>
      </c>
      <c r="B225" s="9" t="str">
        <f>INDIRECT(ADDRESS(2+QUOTIENT(ROW()-2,COUNTA('Form Responses 1'!$1:$1)-4),2,,TRUE,"Form Responses 1"))</f>
        <v>arnosuta896@gmail.com</v>
      </c>
      <c r="C225" s="9" t="str">
        <f>INDIRECT(ADDRESS(2+QUOTIENT(ROW()-2,COUNTA('Form Responses 1'!$1:$1)-4),3,,TRUE,"Form Responses 1"))</f>
        <v>sutarno</v>
      </c>
      <c r="D225" s="10">
        <f>INDIRECT(ADDRESS(2+QUOTIENT(ROW()-2,COUNTA('Form Responses 1'!$1:$1)-4),4,,TRUE,"Form Responses 1"))</f>
        <v>45041</v>
      </c>
      <c r="E225" s="11">
        <f t="shared" si="2"/>
        <v>2</v>
      </c>
      <c r="F225" s="9" t="str">
        <f>IF(ISBLANK(A225)," ",INDIRECT(ADDRESS(1,5+MOD(ROW()-2,COUNTA('Form Responses 1'!$1:$1)-4),,TRUE,"Form Responses 1")))</f>
        <v>Gedung Rusun 1 Lt. 3 [Koridor 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Gedung Rusun 1 Lt. 3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17</v>
      </c>
      <c r="L225" s="9" t="str">
        <f t="shared" si="6"/>
        <v>2023 - WEEK 17</v>
      </c>
      <c r="M225" s="9" t="str">
        <f t="shared" si="7"/>
        <v>2023 - MONTH 04</v>
      </c>
      <c r="N225" s="12">
        <f t="shared" ref="N225:O225" si="234">IFERROR(AVERAGEIF(L:L,L225,$J:$J)," ")</f>
        <v>0.9460273973</v>
      </c>
      <c r="O225" s="12">
        <f t="shared" si="234"/>
        <v>0.9460273973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45068.3304</v>
      </c>
      <c r="B226" s="9" t="str">
        <f>INDIRECT(ADDRESS(2+QUOTIENT(ROW()-2,COUNTA('Form Responses 1'!$1:$1)-4),2,,TRUE,"Form Responses 1"))</f>
        <v>arnosuta896@gmail.com</v>
      </c>
      <c r="C226" s="9" t="str">
        <f>INDIRECT(ADDRESS(2+QUOTIENT(ROW()-2,COUNTA('Form Responses 1'!$1:$1)-4),3,,TRUE,"Form Responses 1"))</f>
        <v>sutarno</v>
      </c>
      <c r="D226" s="10">
        <f>INDIRECT(ADDRESS(2+QUOTIENT(ROW()-2,COUNTA('Form Responses 1'!$1:$1)-4),4,,TRUE,"Form Responses 1"))</f>
        <v>45041</v>
      </c>
      <c r="E226" s="11">
        <f t="shared" si="2"/>
        <v>2</v>
      </c>
      <c r="F226" s="9" t="str">
        <f>IF(ISBLANK(A226)," ",INDIRECT(ADDRESS(1,5+MOD(ROW()-2,COUNTA('Form Responses 1'!$1:$1)-4),,TRUE,"Form Responses 1")))</f>
        <v>Gedung Rusun 1 Lt. 3 [Pantry umum]</v>
      </c>
      <c r="G226" s="9" t="str">
        <f>IF(ISBLANK(A226)," ",INDIRECT(ADDRESS(MATCH(A226,'Form Responses 1'!A:A,0),5+MOD(ROW()-2,COUNTA('Form Responses 1'!$1:$1)-4),,TRUE,"Form Responses 1")))</f>
        <v>CUKUP BAIK</v>
      </c>
      <c r="H226" s="12" t="str">
        <f t="shared" si="3"/>
        <v>Gedung Rusun 1 Lt. 3</v>
      </c>
      <c r="I226" s="12" t="str">
        <f t="shared" si="4"/>
        <v>CLEANING SERVICE</v>
      </c>
      <c r="J226" s="12">
        <f t="array" ref="J226">IFERROR(INDEX(MASTER!B:B,MATCH(G226,MASTER!A:A,0))/100," ")</f>
        <v>0.89</v>
      </c>
      <c r="K226" s="9">
        <f t="shared" si="5"/>
        <v>17</v>
      </c>
      <c r="L226" s="9" t="str">
        <f t="shared" si="6"/>
        <v>2023 - WEEK 17</v>
      </c>
      <c r="M226" s="9" t="str">
        <f t="shared" si="7"/>
        <v>2023 - MONTH 04</v>
      </c>
      <c r="N226" s="12">
        <f t="shared" ref="N226:O226" si="235">IFERROR(AVERAGEIF(L:L,L226,$J:$J)," ")</f>
        <v>0.9460273973</v>
      </c>
      <c r="O226" s="12">
        <f t="shared" si="235"/>
        <v>0.9460273973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45068.3304</v>
      </c>
      <c r="B227" s="9" t="str">
        <f>INDIRECT(ADDRESS(2+QUOTIENT(ROW()-2,COUNTA('Form Responses 1'!$1:$1)-4),2,,TRUE,"Form Responses 1"))</f>
        <v>arnosuta896@gmail.com</v>
      </c>
      <c r="C227" s="9" t="str">
        <f>INDIRECT(ADDRESS(2+QUOTIENT(ROW()-2,COUNTA('Form Responses 1'!$1:$1)-4),3,,TRUE,"Form Responses 1"))</f>
        <v>sutarno</v>
      </c>
      <c r="D227" s="10">
        <f>INDIRECT(ADDRESS(2+QUOTIENT(ROW()-2,COUNTA('Form Responses 1'!$1:$1)-4),4,,TRUE,"Form Responses 1"))</f>
        <v>45041</v>
      </c>
      <c r="E227" s="11">
        <f t="shared" si="2"/>
        <v>2</v>
      </c>
      <c r="F227" s="9" t="str">
        <f>IF(ISBLANK(A227)," ",INDIRECT(ADDRESS(1,5+MOD(ROW()-2,COUNTA('Form Responses 1'!$1:$1)-4),,TRUE,"Form Responses 1")))</f>
        <v>Gedung Rusun 1 Lt. 3 [R Panel]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Gedung Rusun 1 Lt. 3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17</v>
      </c>
      <c r="L227" s="9" t="str">
        <f t="shared" si="6"/>
        <v>2023 - WEEK 17</v>
      </c>
      <c r="M227" s="9" t="str">
        <f t="shared" si="7"/>
        <v>2023 - MONTH 04</v>
      </c>
      <c r="N227" s="12">
        <f t="shared" ref="N227:O227" si="236">IFERROR(AVERAGEIF(L:L,L227,$J:$J)," ")</f>
        <v>0.9460273973</v>
      </c>
      <c r="O227" s="12">
        <f t="shared" si="236"/>
        <v>0.9460273973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45068.3304</v>
      </c>
      <c r="B228" s="9" t="str">
        <f>INDIRECT(ADDRESS(2+QUOTIENT(ROW()-2,COUNTA('Form Responses 1'!$1:$1)-4),2,,TRUE,"Form Responses 1"))</f>
        <v>arnosuta896@gmail.com</v>
      </c>
      <c r="C228" s="9" t="str">
        <f>INDIRECT(ADDRESS(2+QUOTIENT(ROW()-2,COUNTA('Form Responses 1'!$1:$1)-4),3,,TRUE,"Form Responses 1"))</f>
        <v>sutarno</v>
      </c>
      <c r="D228" s="10">
        <f>INDIRECT(ADDRESS(2+QUOTIENT(ROW()-2,COUNTA('Form Responses 1'!$1:$1)-4),4,,TRUE,"Form Responses 1"))</f>
        <v>45041</v>
      </c>
      <c r="E228" s="11">
        <f t="shared" si="2"/>
        <v>2</v>
      </c>
      <c r="F228" s="9" t="str">
        <f>IF(ISBLANK(A228)," ",INDIRECT(ADDRESS(1,5+MOD(ROW()-2,COUNTA('Form Responses 1'!$1:$1)-4),,TRUE,"Form Responses 1")))</f>
        <v>Gedung Rusun 1 LT. 2 [Tangga Exit Barat &amp; Timur]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Gedung Rusun 1 LT. 2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17</v>
      </c>
      <c r="L228" s="9" t="str">
        <f t="shared" si="6"/>
        <v>2023 - WEEK 17</v>
      </c>
      <c r="M228" s="9" t="str">
        <f t="shared" si="7"/>
        <v>2023 - MONTH 04</v>
      </c>
      <c r="N228" s="12">
        <f t="shared" ref="N228:O228" si="237">IFERROR(AVERAGEIF(L:L,L228,$J:$J)," ")</f>
        <v>0.9460273973</v>
      </c>
      <c r="O228" s="12">
        <f t="shared" si="237"/>
        <v>0.9460273973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45068.3304</v>
      </c>
      <c r="B229" s="9" t="str">
        <f>INDIRECT(ADDRESS(2+QUOTIENT(ROW()-2,COUNTA('Form Responses 1'!$1:$1)-4),2,,TRUE,"Form Responses 1"))</f>
        <v>arnosuta896@gmail.com</v>
      </c>
      <c r="C229" s="9" t="str">
        <f>INDIRECT(ADDRESS(2+QUOTIENT(ROW()-2,COUNTA('Form Responses 1'!$1:$1)-4),3,,TRUE,"Form Responses 1"))</f>
        <v>sutarno</v>
      </c>
      <c r="D229" s="10">
        <f>INDIRECT(ADDRESS(2+QUOTIENT(ROW()-2,COUNTA('Form Responses 1'!$1:$1)-4),4,,TRUE,"Form Responses 1"))</f>
        <v>45041</v>
      </c>
      <c r="E229" s="11">
        <f t="shared" si="2"/>
        <v>2</v>
      </c>
      <c r="F229" s="9" t="str">
        <f>IF(ISBLANK(A229)," ",INDIRECT(ADDRESS(1,5+MOD(ROW()-2,COUNTA('Form Responses 1'!$1:$1)-4),,TRUE,"Form Responses 1")))</f>
        <v>Gedung Rusun 1 LT. 2 [Koridor 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Gedung Rusun 1 LT. 2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17</v>
      </c>
      <c r="L229" s="9" t="str">
        <f t="shared" si="6"/>
        <v>2023 - WEEK 17</v>
      </c>
      <c r="M229" s="9" t="str">
        <f t="shared" si="7"/>
        <v>2023 - MONTH 04</v>
      </c>
      <c r="N229" s="12">
        <f t="shared" ref="N229:O229" si="238">IFERROR(AVERAGEIF(L:L,L229,$J:$J)," ")</f>
        <v>0.9460273973</v>
      </c>
      <c r="O229" s="12">
        <f t="shared" si="238"/>
        <v>0.9460273973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45068.3304</v>
      </c>
      <c r="B230" s="9" t="str">
        <f>INDIRECT(ADDRESS(2+QUOTIENT(ROW()-2,COUNTA('Form Responses 1'!$1:$1)-4),2,,TRUE,"Form Responses 1"))</f>
        <v>arnosuta896@gmail.com</v>
      </c>
      <c r="C230" s="9" t="str">
        <f>INDIRECT(ADDRESS(2+QUOTIENT(ROW()-2,COUNTA('Form Responses 1'!$1:$1)-4),3,,TRUE,"Form Responses 1"))</f>
        <v>sutarno</v>
      </c>
      <c r="D230" s="10">
        <f>INDIRECT(ADDRESS(2+QUOTIENT(ROW()-2,COUNTA('Form Responses 1'!$1:$1)-4),4,,TRUE,"Form Responses 1"))</f>
        <v>45041</v>
      </c>
      <c r="E230" s="11">
        <f t="shared" si="2"/>
        <v>2</v>
      </c>
      <c r="F230" s="9" t="str">
        <f>IF(ISBLANK(A230)," ",INDIRECT(ADDRESS(1,5+MOD(ROW()-2,COUNTA('Form Responses 1'!$1:$1)-4),,TRUE,"Form Responses 1")))</f>
        <v>Gedung Rusun 1 LT. 2 [Pantry umum]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Gedung Rusun 1 LT. 2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17</v>
      </c>
      <c r="L230" s="9" t="str">
        <f t="shared" si="6"/>
        <v>2023 - WEEK 17</v>
      </c>
      <c r="M230" s="9" t="str">
        <f t="shared" si="7"/>
        <v>2023 - MONTH 04</v>
      </c>
      <c r="N230" s="12">
        <f t="shared" ref="N230:O230" si="239">IFERROR(AVERAGEIF(L:L,L230,$J:$J)," ")</f>
        <v>0.9460273973</v>
      </c>
      <c r="O230" s="12">
        <f t="shared" si="239"/>
        <v>0.9460273973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45068.3304</v>
      </c>
      <c r="B231" s="9" t="str">
        <f>INDIRECT(ADDRESS(2+QUOTIENT(ROW()-2,COUNTA('Form Responses 1'!$1:$1)-4),2,,TRUE,"Form Responses 1"))</f>
        <v>arnosuta896@gmail.com</v>
      </c>
      <c r="C231" s="9" t="str">
        <f>INDIRECT(ADDRESS(2+QUOTIENT(ROW()-2,COUNTA('Form Responses 1'!$1:$1)-4),3,,TRUE,"Form Responses 1"))</f>
        <v>sutarno</v>
      </c>
      <c r="D231" s="10">
        <f>INDIRECT(ADDRESS(2+QUOTIENT(ROW()-2,COUNTA('Form Responses 1'!$1:$1)-4),4,,TRUE,"Form Responses 1"))</f>
        <v>45041</v>
      </c>
      <c r="E231" s="11">
        <f t="shared" si="2"/>
        <v>2</v>
      </c>
      <c r="F231" s="9" t="str">
        <f>IF(ISBLANK(A231)," ",INDIRECT(ADDRESS(1,5+MOD(ROW()-2,COUNTA('Form Responses 1'!$1:$1)-4),,TRUE,"Form Responses 1")))</f>
        <v>Gedung Rusun 1 LT. 2 [R Panel]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Gedung Rusun 1 LT. 2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17</v>
      </c>
      <c r="L231" s="9" t="str">
        <f t="shared" si="6"/>
        <v>2023 - WEEK 17</v>
      </c>
      <c r="M231" s="9" t="str">
        <f t="shared" si="7"/>
        <v>2023 - MONTH 04</v>
      </c>
      <c r="N231" s="12">
        <f t="shared" ref="N231:O231" si="240">IFERROR(AVERAGEIF(L:L,L231,$J:$J)," ")</f>
        <v>0.9460273973</v>
      </c>
      <c r="O231" s="12">
        <f t="shared" si="240"/>
        <v>0.9460273973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45068.3304</v>
      </c>
      <c r="B232" s="9" t="str">
        <f>INDIRECT(ADDRESS(2+QUOTIENT(ROW()-2,COUNTA('Form Responses 1'!$1:$1)-4),2,,TRUE,"Form Responses 1"))</f>
        <v>arnosuta896@gmail.com</v>
      </c>
      <c r="C232" s="9" t="str">
        <f>INDIRECT(ADDRESS(2+QUOTIENT(ROW()-2,COUNTA('Form Responses 1'!$1:$1)-4),3,,TRUE,"Form Responses 1"))</f>
        <v>sutarno</v>
      </c>
      <c r="D232" s="10">
        <f>INDIRECT(ADDRESS(2+QUOTIENT(ROW()-2,COUNTA('Form Responses 1'!$1:$1)-4),4,,TRUE,"Form Responses 1"))</f>
        <v>45041</v>
      </c>
      <c r="E232" s="11">
        <f t="shared" si="2"/>
        <v>2</v>
      </c>
      <c r="F232" s="9" t="str">
        <f>IF(ISBLANK(A232)," ",INDIRECT(ADDRESS(1,5+MOD(ROW()-2,COUNTA('Form Responses 1'!$1:$1)-4),,TRUE,"Form Responses 1")))</f>
        <v>Gedung Rusun 1 LT. 1 [Koridor 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Gedung Rusun 1 LT. 1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17</v>
      </c>
      <c r="L232" s="9" t="str">
        <f t="shared" si="6"/>
        <v>2023 - WEEK 17</v>
      </c>
      <c r="M232" s="9" t="str">
        <f t="shared" si="7"/>
        <v>2023 - MONTH 04</v>
      </c>
      <c r="N232" s="12">
        <f t="shared" ref="N232:O232" si="241">IFERROR(AVERAGEIF(L:L,L232,$J:$J)," ")</f>
        <v>0.9460273973</v>
      </c>
      <c r="O232" s="12">
        <f t="shared" si="241"/>
        <v>0.9460273973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45068.3304</v>
      </c>
      <c r="B233" s="9" t="str">
        <f>INDIRECT(ADDRESS(2+QUOTIENT(ROW()-2,COUNTA('Form Responses 1'!$1:$1)-4),2,,TRUE,"Form Responses 1"))</f>
        <v>arnosuta896@gmail.com</v>
      </c>
      <c r="C233" s="9" t="str">
        <f>INDIRECT(ADDRESS(2+QUOTIENT(ROW()-2,COUNTA('Form Responses 1'!$1:$1)-4),3,,TRUE,"Form Responses 1"))</f>
        <v>sutarno</v>
      </c>
      <c r="D233" s="10">
        <f>INDIRECT(ADDRESS(2+QUOTIENT(ROW()-2,COUNTA('Form Responses 1'!$1:$1)-4),4,,TRUE,"Form Responses 1"))</f>
        <v>45041</v>
      </c>
      <c r="E233" s="11">
        <f t="shared" si="2"/>
        <v>2</v>
      </c>
      <c r="F233" s="9" t="str">
        <f>IF(ISBLANK(A233)," ",INDIRECT(ADDRESS(1,5+MOD(ROW()-2,COUNTA('Form Responses 1'!$1:$1)-4),,TRUE,"Form Responses 1")))</f>
        <v>Gedung Rusun 1 LT. 1 [Pantry umum]</v>
      </c>
      <c r="G233" s="9" t="str">
        <f>IF(ISBLANK(A233)," ",INDIRECT(ADDRESS(MATCH(A233,'Form Responses 1'!A:A,0),5+MOD(ROW()-2,COUNTA('Form Responses 1'!$1:$1)-4),,TRUE,"Form Responses 1")))</f>
        <v>CUKUP BAIK</v>
      </c>
      <c r="H233" s="12" t="str">
        <f t="shared" si="3"/>
        <v>Gedung Rusun 1 LT. 1</v>
      </c>
      <c r="I233" s="12" t="str">
        <f t="shared" si="4"/>
        <v>CLEANING SERVICE</v>
      </c>
      <c r="J233" s="12">
        <f t="array" ref="J233">IFERROR(INDEX(MASTER!B:B,MATCH(G233,MASTER!A:A,0))/100," ")</f>
        <v>0.89</v>
      </c>
      <c r="K233" s="9">
        <f t="shared" si="5"/>
        <v>17</v>
      </c>
      <c r="L233" s="9" t="str">
        <f t="shared" si="6"/>
        <v>2023 - WEEK 17</v>
      </c>
      <c r="M233" s="9" t="str">
        <f t="shared" si="7"/>
        <v>2023 - MONTH 04</v>
      </c>
      <c r="N233" s="12">
        <f t="shared" ref="N233:O233" si="242">IFERROR(AVERAGEIF(L:L,L233,$J:$J)," ")</f>
        <v>0.9460273973</v>
      </c>
      <c r="O233" s="12">
        <f t="shared" si="242"/>
        <v>0.9460273973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45068.3304</v>
      </c>
      <c r="B234" s="9" t="str">
        <f>INDIRECT(ADDRESS(2+QUOTIENT(ROW()-2,COUNTA('Form Responses 1'!$1:$1)-4),2,,TRUE,"Form Responses 1"))</f>
        <v>arnosuta896@gmail.com</v>
      </c>
      <c r="C234" s="9" t="str">
        <f>INDIRECT(ADDRESS(2+QUOTIENT(ROW()-2,COUNTA('Form Responses 1'!$1:$1)-4),3,,TRUE,"Form Responses 1"))</f>
        <v>sutarno</v>
      </c>
      <c r="D234" s="10">
        <f>INDIRECT(ADDRESS(2+QUOTIENT(ROW()-2,COUNTA('Form Responses 1'!$1:$1)-4),4,,TRUE,"Form Responses 1"))</f>
        <v>45041</v>
      </c>
      <c r="E234" s="11">
        <f t="shared" si="2"/>
        <v>2</v>
      </c>
      <c r="F234" s="9" t="str">
        <f>IF(ISBLANK(A234)," ",INDIRECT(ADDRESS(1,5+MOD(ROW()-2,COUNTA('Form Responses 1'!$1:$1)-4),,TRUE,"Form Responses 1")))</f>
        <v>Gedung Rusun 1 LT. 1 [R Panel]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Gedung Rusun 1 LT. 1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17</v>
      </c>
      <c r="L234" s="9" t="str">
        <f t="shared" si="6"/>
        <v>2023 - WEEK 17</v>
      </c>
      <c r="M234" s="9" t="str">
        <f t="shared" si="7"/>
        <v>2023 - MONTH 04</v>
      </c>
      <c r="N234" s="12">
        <f t="shared" ref="N234:O234" si="243">IFERROR(AVERAGEIF(L:L,L234,$J:$J)," ")</f>
        <v>0.9460273973</v>
      </c>
      <c r="O234" s="12">
        <f t="shared" si="243"/>
        <v>0.9460273973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45068.3304</v>
      </c>
      <c r="B235" s="9" t="str">
        <f>INDIRECT(ADDRESS(2+QUOTIENT(ROW()-2,COUNTA('Form Responses 1'!$1:$1)-4),2,,TRUE,"Form Responses 1"))</f>
        <v>arnosuta896@gmail.com</v>
      </c>
      <c r="C235" s="9" t="str">
        <f>INDIRECT(ADDRESS(2+QUOTIENT(ROW()-2,COUNTA('Form Responses 1'!$1:$1)-4),3,,TRUE,"Form Responses 1"))</f>
        <v>sutarno</v>
      </c>
      <c r="D235" s="10">
        <f>INDIRECT(ADDRESS(2+QUOTIENT(ROW()-2,COUNTA('Form Responses 1'!$1:$1)-4),4,,TRUE,"Form Responses 1"))</f>
        <v>45041</v>
      </c>
      <c r="E235" s="11">
        <f t="shared" si="2"/>
        <v>2</v>
      </c>
      <c r="F235" s="9" t="str">
        <f>IF(ISBLANK(A235)," ",INDIRECT(ADDRESS(1,5+MOD(ROW()-2,COUNTA('Form Responses 1'!$1:$1)-4),,TRUE,"Form Responses 1")))</f>
        <v>Gedung Rusun 1 LT. 1 [Lobby Utama]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Gedung Rusun 1 LT. 1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17</v>
      </c>
      <c r="L235" s="9" t="str">
        <f t="shared" si="6"/>
        <v>2023 - WEEK 17</v>
      </c>
      <c r="M235" s="9" t="str">
        <f t="shared" si="7"/>
        <v>2023 - MONTH 04</v>
      </c>
      <c r="N235" s="12">
        <f t="shared" ref="N235:O235" si="244">IFERROR(AVERAGEIF(L:L,L235,$J:$J)," ")</f>
        <v>0.9460273973</v>
      </c>
      <c r="O235" s="12">
        <f t="shared" si="244"/>
        <v>0.9460273973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45068.3304</v>
      </c>
      <c r="B236" s="9" t="str">
        <f>INDIRECT(ADDRESS(2+QUOTIENT(ROW()-2,COUNTA('Form Responses 1'!$1:$1)-4),2,,TRUE,"Form Responses 1"))</f>
        <v>arnosuta896@gmail.com</v>
      </c>
      <c r="C236" s="9" t="str">
        <f>INDIRECT(ADDRESS(2+QUOTIENT(ROW()-2,COUNTA('Form Responses 1'!$1:$1)-4),3,,TRUE,"Form Responses 1"))</f>
        <v>sutarno</v>
      </c>
      <c r="D236" s="10">
        <f>INDIRECT(ADDRESS(2+QUOTIENT(ROW()-2,COUNTA('Form Responses 1'!$1:$1)-4),4,,TRUE,"Form Responses 1"))</f>
        <v>45041</v>
      </c>
      <c r="E236" s="11">
        <f t="shared" si="2"/>
        <v>2</v>
      </c>
      <c r="F236" s="9" t="str">
        <f>IF(ISBLANK(A236)," ",INDIRECT(ADDRESS(1,5+MOD(ROW()-2,COUNTA('Form Responses 1'!$1:$1)-4),,TRUE,"Form Responses 1")))</f>
        <v>Halaman Rusun 1 [Gutter]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Halaman Rusun 1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17</v>
      </c>
      <c r="L236" s="9" t="str">
        <f t="shared" si="6"/>
        <v>2023 - WEEK 17</v>
      </c>
      <c r="M236" s="9" t="str">
        <f t="shared" si="7"/>
        <v>2023 - MONTH 04</v>
      </c>
      <c r="N236" s="12">
        <f t="shared" ref="N236:O236" si="245">IFERROR(AVERAGEIF(L:L,L236,$J:$J)," ")</f>
        <v>0.9460273973</v>
      </c>
      <c r="O236" s="12">
        <f t="shared" si="245"/>
        <v>0.9460273973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45068.3304</v>
      </c>
      <c r="B237" s="9" t="str">
        <f>INDIRECT(ADDRESS(2+QUOTIENT(ROW()-2,COUNTA('Form Responses 1'!$1:$1)-4),2,,TRUE,"Form Responses 1"))</f>
        <v>arnosuta896@gmail.com</v>
      </c>
      <c r="C237" s="9" t="str">
        <f>INDIRECT(ADDRESS(2+QUOTIENT(ROW()-2,COUNTA('Form Responses 1'!$1:$1)-4),3,,TRUE,"Form Responses 1"))</f>
        <v>sutarno</v>
      </c>
      <c r="D237" s="10">
        <f>INDIRECT(ADDRESS(2+QUOTIENT(ROW()-2,COUNTA('Form Responses 1'!$1:$1)-4),4,,TRUE,"Form Responses 1"))</f>
        <v>45041</v>
      </c>
      <c r="E237" s="11">
        <f t="shared" si="2"/>
        <v>2</v>
      </c>
      <c r="F237" s="9" t="str">
        <f>IF(ISBLANK(A237)," ",INDIRECT(ADDRESS(1,5+MOD(ROW()-2,COUNTA('Form Responses 1'!$1:$1)-4),,TRUE,"Form Responses 1")))</f>
        <v>Halaman Rusun 1 [Taman ]</v>
      </c>
      <c r="G237" s="9" t="str">
        <f>IF(ISBLANK(A237)," ",INDIRECT(ADDRESS(MATCH(A237,'Form Responses 1'!A:A,0),5+MOD(ROW()-2,COUNTA('Form Responses 1'!$1:$1)-4),,TRUE,"Form Responses 1")))</f>
        <v>CUKUP BAIK</v>
      </c>
      <c r="H237" s="12" t="str">
        <f t="shared" si="3"/>
        <v>Halaman Rusun 1</v>
      </c>
      <c r="I237" s="12" t="str">
        <f t="shared" si="4"/>
        <v>CLEANING SERVICE</v>
      </c>
      <c r="J237" s="12">
        <f t="array" ref="J237">IFERROR(INDEX(MASTER!B:B,MATCH(G237,MASTER!A:A,0))/100," ")</f>
        <v>0.89</v>
      </c>
      <c r="K237" s="9">
        <f t="shared" si="5"/>
        <v>17</v>
      </c>
      <c r="L237" s="9" t="str">
        <f t="shared" si="6"/>
        <v>2023 - WEEK 17</v>
      </c>
      <c r="M237" s="9" t="str">
        <f t="shared" si="7"/>
        <v>2023 - MONTH 04</v>
      </c>
      <c r="N237" s="12">
        <f t="shared" ref="N237:O237" si="246">IFERROR(AVERAGEIF(L:L,L237,$J:$J)," ")</f>
        <v>0.9460273973</v>
      </c>
      <c r="O237" s="12">
        <f t="shared" si="246"/>
        <v>0.9460273973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45068.3304</v>
      </c>
      <c r="B238" s="9" t="str">
        <f>INDIRECT(ADDRESS(2+QUOTIENT(ROW()-2,COUNTA('Form Responses 1'!$1:$1)-4),2,,TRUE,"Form Responses 1"))</f>
        <v>arnosuta896@gmail.com</v>
      </c>
      <c r="C238" s="9" t="str">
        <f>INDIRECT(ADDRESS(2+QUOTIENT(ROW()-2,COUNTA('Form Responses 1'!$1:$1)-4),3,,TRUE,"Form Responses 1"))</f>
        <v>sutarno</v>
      </c>
      <c r="D238" s="10">
        <f>INDIRECT(ADDRESS(2+QUOTIENT(ROW()-2,COUNTA('Form Responses 1'!$1:$1)-4),4,,TRUE,"Form Responses 1"))</f>
        <v>45041</v>
      </c>
      <c r="E238" s="11">
        <f t="shared" si="2"/>
        <v>2</v>
      </c>
      <c r="F238" s="9" t="str">
        <f>IF(ISBLANK(A238)," ",INDIRECT(ADDRESS(1,5+MOD(ROW()-2,COUNTA('Form Responses 1'!$1:$1)-4),,TRUE,"Form Responses 1")))</f>
        <v>Halaman Rusun 1 [Parkir Motor 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Halaman Rusun 1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17</v>
      </c>
      <c r="L238" s="9" t="str">
        <f t="shared" si="6"/>
        <v>2023 - WEEK 17</v>
      </c>
      <c r="M238" s="9" t="str">
        <f t="shared" si="7"/>
        <v>2023 - MONTH 04</v>
      </c>
      <c r="N238" s="12">
        <f t="shared" ref="N238:O238" si="247">IFERROR(AVERAGEIF(L:L,L238,$J:$J)," ")</f>
        <v>0.9460273973</v>
      </c>
      <c r="O238" s="12">
        <f t="shared" si="247"/>
        <v>0.9460273973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45068.3304</v>
      </c>
      <c r="B239" s="9" t="str">
        <f>INDIRECT(ADDRESS(2+QUOTIENT(ROW()-2,COUNTA('Form Responses 1'!$1:$1)-4),2,,TRUE,"Form Responses 1"))</f>
        <v>arnosuta896@gmail.com</v>
      </c>
      <c r="C239" s="9" t="str">
        <f>INDIRECT(ADDRESS(2+QUOTIENT(ROW()-2,COUNTA('Form Responses 1'!$1:$1)-4),3,,TRUE,"Form Responses 1"))</f>
        <v>sutarno</v>
      </c>
      <c r="D239" s="10">
        <f>INDIRECT(ADDRESS(2+QUOTIENT(ROW()-2,COUNTA('Form Responses 1'!$1:$1)-4),4,,TRUE,"Form Responses 1"))</f>
        <v>45041</v>
      </c>
      <c r="E239" s="11">
        <f t="shared" si="2"/>
        <v>2</v>
      </c>
      <c r="F239" s="9" t="str">
        <f>IF(ISBLANK(A239)," ",INDIRECT(ADDRESS(1,5+MOD(ROW()-2,COUNTA('Form Responses 1'!$1:$1)-4),,TRUE,"Form Responses 1")))</f>
        <v>Halaman Rusun 1 [Parkir Mobil]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Halaman Rusun 1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17</v>
      </c>
      <c r="L239" s="9" t="str">
        <f t="shared" si="6"/>
        <v>2023 - WEEK 17</v>
      </c>
      <c r="M239" s="9" t="str">
        <f t="shared" si="7"/>
        <v>2023 - MONTH 04</v>
      </c>
      <c r="N239" s="12">
        <f t="shared" ref="N239:O239" si="248">IFERROR(AVERAGEIF(L:L,L239,$J:$J)," ")</f>
        <v>0.9460273973</v>
      </c>
      <c r="O239" s="12">
        <f t="shared" si="248"/>
        <v>0.9460273973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45068.3304</v>
      </c>
      <c r="B240" s="9" t="str">
        <f>INDIRECT(ADDRESS(2+QUOTIENT(ROW()-2,COUNTA('Form Responses 1'!$1:$1)-4),2,,TRUE,"Form Responses 1"))</f>
        <v>arnosuta896@gmail.com</v>
      </c>
      <c r="C240" s="9" t="str">
        <f>INDIRECT(ADDRESS(2+QUOTIENT(ROW()-2,COUNTA('Form Responses 1'!$1:$1)-4),3,,TRUE,"Form Responses 1"))</f>
        <v>sutarno</v>
      </c>
      <c r="D240" s="10">
        <f>INDIRECT(ADDRESS(2+QUOTIENT(ROW()-2,COUNTA('Form Responses 1'!$1:$1)-4),4,,TRUE,"Form Responses 1"))</f>
        <v>45041</v>
      </c>
      <c r="E240" s="11">
        <f t="shared" si="2"/>
        <v>2</v>
      </c>
      <c r="F240" s="9" t="str">
        <f>IF(ISBLANK(A240)," ",INDIRECT(ADDRESS(1,5+MOD(ROW()-2,COUNTA('Form Responses 1'!$1:$1)-4),,TRUE,"Form Responses 1")))</f>
        <v>Halaman Rusun 1 [Halaman depan samping dan belakang]</v>
      </c>
      <c r="G240" s="9" t="str">
        <f>IF(ISBLANK(A240)," ",INDIRECT(ADDRESS(MATCH(A240,'Form Responses 1'!A:A,0),5+MOD(ROW()-2,COUNTA('Form Responses 1'!$1:$1)-4),,TRUE,"Form Responses 1")))</f>
        <v>CUKUP BAIK</v>
      </c>
      <c r="H240" s="12" t="str">
        <f t="shared" si="3"/>
        <v>Halaman Rusun 1</v>
      </c>
      <c r="I240" s="12" t="str">
        <f t="shared" si="4"/>
        <v>CLEANING SERVICE</v>
      </c>
      <c r="J240" s="12">
        <f t="array" ref="J240">IFERROR(INDEX(MASTER!B:B,MATCH(G240,MASTER!A:A,0))/100," ")</f>
        <v>0.89</v>
      </c>
      <c r="K240" s="9">
        <f t="shared" si="5"/>
        <v>17</v>
      </c>
      <c r="L240" s="9" t="str">
        <f t="shared" si="6"/>
        <v>2023 - WEEK 17</v>
      </c>
      <c r="M240" s="9" t="str">
        <f t="shared" si="7"/>
        <v>2023 - MONTH 04</v>
      </c>
      <c r="N240" s="12">
        <f t="shared" ref="N240:O240" si="249">IFERROR(AVERAGEIF(L:L,L240,$J:$J)," ")</f>
        <v>0.9460273973</v>
      </c>
      <c r="O240" s="12">
        <f t="shared" si="249"/>
        <v>0.9460273973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45068.3304</v>
      </c>
      <c r="B241" s="9" t="str">
        <f>INDIRECT(ADDRESS(2+QUOTIENT(ROW()-2,COUNTA('Form Responses 1'!$1:$1)-4),2,,TRUE,"Form Responses 1"))</f>
        <v>arnosuta896@gmail.com</v>
      </c>
      <c r="C241" s="9" t="str">
        <f>INDIRECT(ADDRESS(2+QUOTIENT(ROW()-2,COUNTA('Form Responses 1'!$1:$1)-4),3,,TRUE,"Form Responses 1"))</f>
        <v>sutarno</v>
      </c>
      <c r="D241" s="10">
        <f>INDIRECT(ADDRESS(2+QUOTIENT(ROW()-2,COUNTA('Form Responses 1'!$1:$1)-4),4,,TRUE,"Form Responses 1"))</f>
        <v>45041</v>
      </c>
      <c r="E241" s="11">
        <f t="shared" si="2"/>
        <v>2</v>
      </c>
      <c r="F241" s="9" t="str">
        <f>IF(ISBLANK(A241)," ",INDIRECT(ADDRESS(1,5+MOD(ROW()-2,COUNTA('Form Responses 1'!$1:$1)-4),,TRUE,"Form Responses 1")))</f>
        <v>Halaman Rusun 1 [TPS 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Halaman Rusun 1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17</v>
      </c>
      <c r="L241" s="9" t="str">
        <f t="shared" si="6"/>
        <v>2023 - WEEK 17</v>
      </c>
      <c r="M241" s="9" t="str">
        <f t="shared" si="7"/>
        <v>2023 - MONTH 04</v>
      </c>
      <c r="N241" s="12">
        <f t="shared" ref="N241:O241" si="250">IFERROR(AVERAGEIF(L:L,L241,$J:$J)," ")</f>
        <v>0.9460273973</v>
      </c>
      <c r="O241" s="12">
        <f t="shared" si="250"/>
        <v>0.9460273973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45068.3304</v>
      </c>
      <c r="B242" s="9" t="str">
        <f>INDIRECT(ADDRESS(2+QUOTIENT(ROW()-2,COUNTA('Form Responses 1'!$1:$1)-4),2,,TRUE,"Form Responses 1"))</f>
        <v>arnosuta896@gmail.com</v>
      </c>
      <c r="C242" s="9" t="str">
        <f>INDIRECT(ADDRESS(2+QUOTIENT(ROW()-2,COUNTA('Form Responses 1'!$1:$1)-4),3,,TRUE,"Form Responses 1"))</f>
        <v>sutarno</v>
      </c>
      <c r="D242" s="10">
        <f>INDIRECT(ADDRESS(2+QUOTIENT(ROW()-2,COUNTA('Form Responses 1'!$1:$1)-4),4,,TRUE,"Form Responses 1"))</f>
        <v>45041</v>
      </c>
      <c r="E242" s="11">
        <f t="shared" si="2"/>
        <v>2</v>
      </c>
      <c r="F242" s="9" t="str">
        <f>IF(ISBLANK(A242)," ",INDIRECT(ADDRESS(1,5+MOD(ROW()-2,COUNTA('Form Responses 1'!$1:$1)-4),,TRUE,"Form Responses 1")))</f>
        <v>Gedung Rusun 2 Lt. 4 [Tangga Exit Barat &amp; Timur]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Gedung Rusun 2 Lt. 4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17</v>
      </c>
      <c r="L242" s="9" t="str">
        <f t="shared" si="6"/>
        <v>2023 - WEEK 17</v>
      </c>
      <c r="M242" s="9" t="str">
        <f t="shared" si="7"/>
        <v>2023 - MONTH 04</v>
      </c>
      <c r="N242" s="12">
        <f t="shared" ref="N242:O242" si="251">IFERROR(AVERAGEIF(L:L,L242,$J:$J)," ")</f>
        <v>0.9460273973</v>
      </c>
      <c r="O242" s="12">
        <f t="shared" si="251"/>
        <v>0.9460273973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45068.3304</v>
      </c>
      <c r="B243" s="9" t="str">
        <f>INDIRECT(ADDRESS(2+QUOTIENT(ROW()-2,COUNTA('Form Responses 1'!$1:$1)-4),2,,TRUE,"Form Responses 1"))</f>
        <v>arnosuta896@gmail.com</v>
      </c>
      <c r="C243" s="9" t="str">
        <f>INDIRECT(ADDRESS(2+QUOTIENT(ROW()-2,COUNTA('Form Responses 1'!$1:$1)-4),3,,TRUE,"Form Responses 1"))</f>
        <v>sutarno</v>
      </c>
      <c r="D243" s="10">
        <f>INDIRECT(ADDRESS(2+QUOTIENT(ROW()-2,COUNTA('Form Responses 1'!$1:$1)-4),4,,TRUE,"Form Responses 1"))</f>
        <v>45041</v>
      </c>
      <c r="E243" s="11">
        <f t="shared" si="2"/>
        <v>2</v>
      </c>
      <c r="F243" s="9" t="str">
        <f>IF(ISBLANK(A243)," ",INDIRECT(ADDRESS(1,5+MOD(ROW()-2,COUNTA('Form Responses 1'!$1:$1)-4),,TRUE,"Form Responses 1")))</f>
        <v>Gedung Rusun 2 Lt. 4 [Koridor 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Gedung Rusun 2 Lt. 4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17</v>
      </c>
      <c r="L243" s="9" t="str">
        <f t="shared" si="6"/>
        <v>2023 - WEEK 17</v>
      </c>
      <c r="M243" s="9" t="str">
        <f t="shared" si="7"/>
        <v>2023 - MONTH 04</v>
      </c>
      <c r="N243" s="12">
        <f t="shared" ref="N243:O243" si="252">IFERROR(AVERAGEIF(L:L,L243,$J:$J)," ")</f>
        <v>0.9460273973</v>
      </c>
      <c r="O243" s="12">
        <f t="shared" si="252"/>
        <v>0.9460273973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45068.3304</v>
      </c>
      <c r="B244" s="9" t="str">
        <f>INDIRECT(ADDRESS(2+QUOTIENT(ROW()-2,COUNTA('Form Responses 1'!$1:$1)-4),2,,TRUE,"Form Responses 1"))</f>
        <v>arnosuta896@gmail.com</v>
      </c>
      <c r="C244" s="9" t="str">
        <f>INDIRECT(ADDRESS(2+QUOTIENT(ROW()-2,COUNTA('Form Responses 1'!$1:$1)-4),3,,TRUE,"Form Responses 1"))</f>
        <v>sutarno</v>
      </c>
      <c r="D244" s="10">
        <f>INDIRECT(ADDRESS(2+QUOTIENT(ROW()-2,COUNTA('Form Responses 1'!$1:$1)-4),4,,TRUE,"Form Responses 1"))</f>
        <v>45041</v>
      </c>
      <c r="E244" s="11">
        <f t="shared" si="2"/>
        <v>2</v>
      </c>
      <c r="F244" s="9" t="str">
        <f>IF(ISBLANK(A244)," ",INDIRECT(ADDRESS(1,5+MOD(ROW()-2,COUNTA('Form Responses 1'!$1:$1)-4),,TRUE,"Form Responses 1")))</f>
        <v>Gedung Rusun 2 Lt. 4 [Pantry umum]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Gedung Rusun 2 Lt. 4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17</v>
      </c>
      <c r="L244" s="9" t="str">
        <f t="shared" si="6"/>
        <v>2023 - WEEK 17</v>
      </c>
      <c r="M244" s="9" t="str">
        <f t="shared" si="7"/>
        <v>2023 - MONTH 04</v>
      </c>
      <c r="N244" s="12">
        <f t="shared" ref="N244:O244" si="253">IFERROR(AVERAGEIF(L:L,L244,$J:$J)," ")</f>
        <v>0.9460273973</v>
      </c>
      <c r="O244" s="12">
        <f t="shared" si="253"/>
        <v>0.9460273973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45068.3304</v>
      </c>
      <c r="B245" s="9" t="str">
        <f>INDIRECT(ADDRESS(2+QUOTIENT(ROW()-2,COUNTA('Form Responses 1'!$1:$1)-4),2,,TRUE,"Form Responses 1"))</f>
        <v>arnosuta896@gmail.com</v>
      </c>
      <c r="C245" s="9" t="str">
        <f>INDIRECT(ADDRESS(2+QUOTIENT(ROW()-2,COUNTA('Form Responses 1'!$1:$1)-4),3,,TRUE,"Form Responses 1"))</f>
        <v>sutarno</v>
      </c>
      <c r="D245" s="10">
        <f>INDIRECT(ADDRESS(2+QUOTIENT(ROW()-2,COUNTA('Form Responses 1'!$1:$1)-4),4,,TRUE,"Form Responses 1"))</f>
        <v>45041</v>
      </c>
      <c r="E245" s="11">
        <f t="shared" si="2"/>
        <v>2</v>
      </c>
      <c r="F245" s="9" t="str">
        <f>IF(ISBLANK(A245)," ",INDIRECT(ADDRESS(1,5+MOD(ROW()-2,COUNTA('Form Responses 1'!$1:$1)-4),,TRUE,"Form Responses 1")))</f>
        <v>Gedung Rusun 2 Lt. 4 [R Panel]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Gedung Rusun 2 Lt. 4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17</v>
      </c>
      <c r="L245" s="9" t="str">
        <f t="shared" si="6"/>
        <v>2023 - WEEK 17</v>
      </c>
      <c r="M245" s="9" t="str">
        <f t="shared" si="7"/>
        <v>2023 - MONTH 04</v>
      </c>
      <c r="N245" s="12">
        <f t="shared" ref="N245:O245" si="254">IFERROR(AVERAGEIF(L:L,L245,$J:$J)," ")</f>
        <v>0.9460273973</v>
      </c>
      <c r="O245" s="12">
        <f t="shared" si="254"/>
        <v>0.9460273973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45068.3304</v>
      </c>
      <c r="B246" s="9" t="str">
        <f>INDIRECT(ADDRESS(2+QUOTIENT(ROW()-2,COUNTA('Form Responses 1'!$1:$1)-4),2,,TRUE,"Form Responses 1"))</f>
        <v>arnosuta896@gmail.com</v>
      </c>
      <c r="C246" s="9" t="str">
        <f>INDIRECT(ADDRESS(2+QUOTIENT(ROW()-2,COUNTA('Form Responses 1'!$1:$1)-4),3,,TRUE,"Form Responses 1"))</f>
        <v>sutarno</v>
      </c>
      <c r="D246" s="10">
        <f>INDIRECT(ADDRESS(2+QUOTIENT(ROW()-2,COUNTA('Form Responses 1'!$1:$1)-4),4,,TRUE,"Form Responses 1"))</f>
        <v>45041</v>
      </c>
      <c r="E246" s="11">
        <f t="shared" si="2"/>
        <v>2</v>
      </c>
      <c r="F246" s="9" t="str">
        <f>IF(ISBLANK(A246)," ",INDIRECT(ADDRESS(1,5+MOD(ROW()-2,COUNTA('Form Responses 1'!$1:$1)-4),,TRUE,"Form Responses 1")))</f>
        <v>Gedung Rusun 2 Lt. 3 [Tangga Exit Barat]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Gedung Rusun 2 Lt. 3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17</v>
      </c>
      <c r="L246" s="9" t="str">
        <f t="shared" si="6"/>
        <v>2023 - WEEK 17</v>
      </c>
      <c r="M246" s="9" t="str">
        <f t="shared" si="7"/>
        <v>2023 - MONTH 04</v>
      </c>
      <c r="N246" s="12">
        <f t="shared" ref="N246:O246" si="255">IFERROR(AVERAGEIF(L:L,L246,$J:$J)," ")</f>
        <v>0.9460273973</v>
      </c>
      <c r="O246" s="12">
        <f t="shared" si="255"/>
        <v>0.9460273973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45068.3304</v>
      </c>
      <c r="B247" s="9" t="str">
        <f>INDIRECT(ADDRESS(2+QUOTIENT(ROW()-2,COUNTA('Form Responses 1'!$1:$1)-4),2,,TRUE,"Form Responses 1"))</f>
        <v>arnosuta896@gmail.com</v>
      </c>
      <c r="C247" s="9" t="str">
        <f>INDIRECT(ADDRESS(2+QUOTIENT(ROW()-2,COUNTA('Form Responses 1'!$1:$1)-4),3,,TRUE,"Form Responses 1"))</f>
        <v>sutarno</v>
      </c>
      <c r="D247" s="10">
        <f>INDIRECT(ADDRESS(2+QUOTIENT(ROW()-2,COUNTA('Form Responses 1'!$1:$1)-4),4,,TRUE,"Form Responses 1"))</f>
        <v>45041</v>
      </c>
      <c r="E247" s="11">
        <f t="shared" si="2"/>
        <v>2</v>
      </c>
      <c r="F247" s="9" t="str">
        <f>IF(ISBLANK(A247)," ",INDIRECT(ADDRESS(1,5+MOD(ROW()-2,COUNTA('Form Responses 1'!$1:$1)-4),,TRUE,"Form Responses 1")))</f>
        <v>Gedung Rusun 2 Lt. 3 [ &amp; Timur]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Gedung Rusun 2 Lt. 3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17</v>
      </c>
      <c r="L247" s="9" t="str">
        <f t="shared" si="6"/>
        <v>2023 - WEEK 17</v>
      </c>
      <c r="M247" s="9" t="str">
        <f t="shared" si="7"/>
        <v>2023 - MONTH 04</v>
      </c>
      <c r="N247" s="12">
        <f t="shared" ref="N247:O247" si="256">IFERROR(AVERAGEIF(L:L,L247,$J:$J)," ")</f>
        <v>0.9460273973</v>
      </c>
      <c r="O247" s="12">
        <f t="shared" si="256"/>
        <v>0.9460273973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45068.3304</v>
      </c>
      <c r="B248" s="9" t="str">
        <f>INDIRECT(ADDRESS(2+QUOTIENT(ROW()-2,COUNTA('Form Responses 1'!$1:$1)-4),2,,TRUE,"Form Responses 1"))</f>
        <v>arnosuta896@gmail.com</v>
      </c>
      <c r="C248" s="9" t="str">
        <f>INDIRECT(ADDRESS(2+QUOTIENT(ROW()-2,COUNTA('Form Responses 1'!$1:$1)-4),3,,TRUE,"Form Responses 1"))</f>
        <v>sutarno</v>
      </c>
      <c r="D248" s="10">
        <f>INDIRECT(ADDRESS(2+QUOTIENT(ROW()-2,COUNTA('Form Responses 1'!$1:$1)-4),4,,TRUE,"Form Responses 1"))</f>
        <v>45041</v>
      </c>
      <c r="E248" s="11">
        <f t="shared" si="2"/>
        <v>2</v>
      </c>
      <c r="F248" s="9" t="str">
        <f>IF(ISBLANK(A248)," ",INDIRECT(ADDRESS(1,5+MOD(ROW()-2,COUNTA('Form Responses 1'!$1:$1)-4),,TRUE,"Form Responses 1")))</f>
        <v>Gedung Rusun 2 Lt. 3 [Koridor 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Gedung Rusun 2 Lt. 3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17</v>
      </c>
      <c r="L248" s="9" t="str">
        <f t="shared" si="6"/>
        <v>2023 - WEEK 17</v>
      </c>
      <c r="M248" s="9" t="str">
        <f t="shared" si="7"/>
        <v>2023 - MONTH 04</v>
      </c>
      <c r="N248" s="12">
        <f t="shared" ref="N248:O248" si="257">IFERROR(AVERAGEIF(L:L,L248,$J:$J)," ")</f>
        <v>0.9460273973</v>
      </c>
      <c r="O248" s="12">
        <f t="shared" si="257"/>
        <v>0.9460273973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45068.3304</v>
      </c>
      <c r="B249" s="9" t="str">
        <f>INDIRECT(ADDRESS(2+QUOTIENT(ROW()-2,COUNTA('Form Responses 1'!$1:$1)-4),2,,TRUE,"Form Responses 1"))</f>
        <v>arnosuta896@gmail.com</v>
      </c>
      <c r="C249" s="9" t="str">
        <f>INDIRECT(ADDRESS(2+QUOTIENT(ROW()-2,COUNTA('Form Responses 1'!$1:$1)-4),3,,TRUE,"Form Responses 1"))</f>
        <v>sutarno</v>
      </c>
      <c r="D249" s="10">
        <f>INDIRECT(ADDRESS(2+QUOTIENT(ROW()-2,COUNTA('Form Responses 1'!$1:$1)-4),4,,TRUE,"Form Responses 1"))</f>
        <v>45041</v>
      </c>
      <c r="E249" s="11">
        <f t="shared" si="2"/>
        <v>2</v>
      </c>
      <c r="F249" s="9" t="str">
        <f>IF(ISBLANK(A249)," ",INDIRECT(ADDRESS(1,5+MOD(ROW()-2,COUNTA('Form Responses 1'!$1:$1)-4),,TRUE,"Form Responses 1")))</f>
        <v>Gedung Rusun 2 Lt. 3 [Pantry umum]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Gedung Rusun 2 Lt. 3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17</v>
      </c>
      <c r="L249" s="9" t="str">
        <f t="shared" si="6"/>
        <v>2023 - WEEK 17</v>
      </c>
      <c r="M249" s="9" t="str">
        <f t="shared" si="7"/>
        <v>2023 - MONTH 04</v>
      </c>
      <c r="N249" s="12">
        <f t="shared" ref="N249:O249" si="258">IFERROR(AVERAGEIF(L:L,L249,$J:$J)," ")</f>
        <v>0.9460273973</v>
      </c>
      <c r="O249" s="12">
        <f t="shared" si="258"/>
        <v>0.9460273973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45068.3304</v>
      </c>
      <c r="B250" s="9" t="str">
        <f>INDIRECT(ADDRESS(2+QUOTIENT(ROW()-2,COUNTA('Form Responses 1'!$1:$1)-4),2,,TRUE,"Form Responses 1"))</f>
        <v>arnosuta896@gmail.com</v>
      </c>
      <c r="C250" s="9" t="str">
        <f>INDIRECT(ADDRESS(2+QUOTIENT(ROW()-2,COUNTA('Form Responses 1'!$1:$1)-4),3,,TRUE,"Form Responses 1"))</f>
        <v>sutarno</v>
      </c>
      <c r="D250" s="10">
        <f>INDIRECT(ADDRESS(2+QUOTIENT(ROW()-2,COUNTA('Form Responses 1'!$1:$1)-4),4,,TRUE,"Form Responses 1"))</f>
        <v>45041</v>
      </c>
      <c r="E250" s="11">
        <f t="shared" si="2"/>
        <v>2</v>
      </c>
      <c r="F250" s="9" t="str">
        <f>IF(ISBLANK(A250)," ",INDIRECT(ADDRESS(1,5+MOD(ROW()-2,COUNTA('Form Responses 1'!$1:$1)-4),,TRUE,"Form Responses 1")))</f>
        <v>Gedung Rusun 2 Lt. 3 [R Panel]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Gedung Rusun 2 Lt. 3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17</v>
      </c>
      <c r="L250" s="9" t="str">
        <f t="shared" si="6"/>
        <v>2023 - WEEK 17</v>
      </c>
      <c r="M250" s="9" t="str">
        <f t="shared" si="7"/>
        <v>2023 - MONTH 04</v>
      </c>
      <c r="N250" s="12">
        <f t="shared" ref="N250:O250" si="259">IFERROR(AVERAGEIF(L:L,L250,$J:$J)," ")</f>
        <v>0.9460273973</v>
      </c>
      <c r="O250" s="12">
        <f t="shared" si="259"/>
        <v>0.9460273973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45068.3304</v>
      </c>
      <c r="B251" s="9" t="str">
        <f>INDIRECT(ADDRESS(2+QUOTIENT(ROW()-2,COUNTA('Form Responses 1'!$1:$1)-4),2,,TRUE,"Form Responses 1"))</f>
        <v>arnosuta896@gmail.com</v>
      </c>
      <c r="C251" s="9" t="str">
        <f>INDIRECT(ADDRESS(2+QUOTIENT(ROW()-2,COUNTA('Form Responses 1'!$1:$1)-4),3,,TRUE,"Form Responses 1"))</f>
        <v>sutarno</v>
      </c>
      <c r="D251" s="10">
        <f>INDIRECT(ADDRESS(2+QUOTIENT(ROW()-2,COUNTA('Form Responses 1'!$1:$1)-4),4,,TRUE,"Form Responses 1"))</f>
        <v>45041</v>
      </c>
      <c r="E251" s="11">
        <f t="shared" si="2"/>
        <v>2</v>
      </c>
      <c r="F251" s="9" t="str">
        <f>IF(ISBLANK(A251)," ",INDIRECT(ADDRESS(1,5+MOD(ROW()-2,COUNTA('Form Responses 1'!$1:$1)-4),,TRUE,"Form Responses 1")))</f>
        <v>Gedung Rusun 2 Lt. 2 [Tangga Exit Barat &amp; Timur]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Gedung Rusun 2 Lt. 2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17</v>
      </c>
      <c r="L251" s="9" t="str">
        <f t="shared" si="6"/>
        <v>2023 - WEEK 17</v>
      </c>
      <c r="M251" s="9" t="str">
        <f t="shared" si="7"/>
        <v>2023 - MONTH 04</v>
      </c>
      <c r="N251" s="12">
        <f t="shared" ref="N251:O251" si="260">IFERROR(AVERAGEIF(L:L,L251,$J:$J)," ")</f>
        <v>0.9460273973</v>
      </c>
      <c r="O251" s="12">
        <f t="shared" si="260"/>
        <v>0.9460273973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45068.3304</v>
      </c>
      <c r="B252" s="9" t="str">
        <f>INDIRECT(ADDRESS(2+QUOTIENT(ROW()-2,COUNTA('Form Responses 1'!$1:$1)-4),2,,TRUE,"Form Responses 1"))</f>
        <v>arnosuta896@gmail.com</v>
      </c>
      <c r="C252" s="9" t="str">
        <f>INDIRECT(ADDRESS(2+QUOTIENT(ROW()-2,COUNTA('Form Responses 1'!$1:$1)-4),3,,TRUE,"Form Responses 1"))</f>
        <v>sutarno</v>
      </c>
      <c r="D252" s="10">
        <f>INDIRECT(ADDRESS(2+QUOTIENT(ROW()-2,COUNTA('Form Responses 1'!$1:$1)-4),4,,TRUE,"Form Responses 1"))</f>
        <v>45041</v>
      </c>
      <c r="E252" s="11">
        <f t="shared" si="2"/>
        <v>2</v>
      </c>
      <c r="F252" s="9" t="str">
        <f>IF(ISBLANK(A252)," ",INDIRECT(ADDRESS(1,5+MOD(ROW()-2,COUNTA('Form Responses 1'!$1:$1)-4),,TRUE,"Form Responses 1")))</f>
        <v>Gedung Rusun 2 Lt. 2 [Koridor 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Gedung Rusun 2 Lt. 2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17</v>
      </c>
      <c r="L252" s="9" t="str">
        <f t="shared" si="6"/>
        <v>2023 - WEEK 17</v>
      </c>
      <c r="M252" s="9" t="str">
        <f t="shared" si="7"/>
        <v>2023 - MONTH 04</v>
      </c>
      <c r="N252" s="12">
        <f t="shared" ref="N252:O252" si="261">IFERROR(AVERAGEIF(L:L,L252,$J:$J)," ")</f>
        <v>0.9460273973</v>
      </c>
      <c r="O252" s="12">
        <f t="shared" si="261"/>
        <v>0.9460273973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45068.3304</v>
      </c>
      <c r="B253" s="9" t="str">
        <f>INDIRECT(ADDRESS(2+QUOTIENT(ROW()-2,COUNTA('Form Responses 1'!$1:$1)-4),2,,TRUE,"Form Responses 1"))</f>
        <v>arnosuta896@gmail.com</v>
      </c>
      <c r="C253" s="9" t="str">
        <f>INDIRECT(ADDRESS(2+QUOTIENT(ROW()-2,COUNTA('Form Responses 1'!$1:$1)-4),3,,TRUE,"Form Responses 1"))</f>
        <v>sutarno</v>
      </c>
      <c r="D253" s="10">
        <f>INDIRECT(ADDRESS(2+QUOTIENT(ROW()-2,COUNTA('Form Responses 1'!$1:$1)-4),4,,TRUE,"Form Responses 1"))</f>
        <v>45041</v>
      </c>
      <c r="E253" s="11">
        <f t="shared" si="2"/>
        <v>2</v>
      </c>
      <c r="F253" s="9" t="str">
        <f>IF(ISBLANK(A253)," ",INDIRECT(ADDRESS(1,5+MOD(ROW()-2,COUNTA('Form Responses 1'!$1:$1)-4),,TRUE,"Form Responses 1")))</f>
        <v>Gedung Rusun 2 Lt. 2 [Pantry umum]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Gedung Rusun 2 Lt. 2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17</v>
      </c>
      <c r="L253" s="9" t="str">
        <f t="shared" si="6"/>
        <v>2023 - WEEK 17</v>
      </c>
      <c r="M253" s="9" t="str">
        <f t="shared" si="7"/>
        <v>2023 - MONTH 04</v>
      </c>
      <c r="N253" s="12">
        <f t="shared" ref="N253:O253" si="262">IFERROR(AVERAGEIF(L:L,L253,$J:$J)," ")</f>
        <v>0.9460273973</v>
      </c>
      <c r="O253" s="12">
        <f t="shared" si="262"/>
        <v>0.9460273973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45068.3304</v>
      </c>
      <c r="B254" s="9" t="str">
        <f>INDIRECT(ADDRESS(2+QUOTIENT(ROW()-2,COUNTA('Form Responses 1'!$1:$1)-4),2,,TRUE,"Form Responses 1"))</f>
        <v>arnosuta896@gmail.com</v>
      </c>
      <c r="C254" s="9" t="str">
        <f>INDIRECT(ADDRESS(2+QUOTIENT(ROW()-2,COUNTA('Form Responses 1'!$1:$1)-4),3,,TRUE,"Form Responses 1"))</f>
        <v>sutarno</v>
      </c>
      <c r="D254" s="10">
        <f>INDIRECT(ADDRESS(2+QUOTIENT(ROW()-2,COUNTA('Form Responses 1'!$1:$1)-4),4,,TRUE,"Form Responses 1"))</f>
        <v>45041</v>
      </c>
      <c r="E254" s="11">
        <f t="shared" si="2"/>
        <v>2</v>
      </c>
      <c r="F254" s="9" t="str">
        <f>IF(ISBLANK(A254)," ",INDIRECT(ADDRESS(1,5+MOD(ROW()-2,COUNTA('Form Responses 1'!$1:$1)-4),,TRUE,"Form Responses 1")))</f>
        <v>Gedung Rusun 2 Lt. 2 [R Panel]</v>
      </c>
      <c r="G254" s="9" t="str">
        <f>IF(ISBLANK(A254)," ",INDIRECT(ADDRESS(MATCH(A254,'Form Responses 1'!A:A,0),5+MOD(ROW()-2,COUNTA('Form Responses 1'!$1:$1)-4),,TRUE,"Form Responses 1")))</f>
        <v>CUKUP BAIK</v>
      </c>
      <c r="H254" s="12" t="str">
        <f t="shared" si="3"/>
        <v>Gedung Rusun 2 Lt. 2</v>
      </c>
      <c r="I254" s="12" t="str">
        <f t="shared" si="4"/>
        <v>CLEANING SERVICE</v>
      </c>
      <c r="J254" s="12">
        <f t="array" ref="J254">IFERROR(INDEX(MASTER!B:B,MATCH(G254,MASTER!A:A,0))/100," ")</f>
        <v>0.89</v>
      </c>
      <c r="K254" s="9">
        <f t="shared" si="5"/>
        <v>17</v>
      </c>
      <c r="L254" s="9" t="str">
        <f t="shared" si="6"/>
        <v>2023 - WEEK 17</v>
      </c>
      <c r="M254" s="9" t="str">
        <f t="shared" si="7"/>
        <v>2023 - MONTH 04</v>
      </c>
      <c r="N254" s="12">
        <f t="shared" ref="N254:O254" si="263">IFERROR(AVERAGEIF(L:L,L254,$J:$J)," ")</f>
        <v>0.9460273973</v>
      </c>
      <c r="O254" s="12">
        <f t="shared" si="263"/>
        <v>0.9460273973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45068.3304</v>
      </c>
      <c r="B255" s="9" t="str">
        <f>INDIRECT(ADDRESS(2+QUOTIENT(ROW()-2,COUNTA('Form Responses 1'!$1:$1)-4),2,,TRUE,"Form Responses 1"))</f>
        <v>arnosuta896@gmail.com</v>
      </c>
      <c r="C255" s="9" t="str">
        <f>INDIRECT(ADDRESS(2+QUOTIENT(ROW()-2,COUNTA('Form Responses 1'!$1:$1)-4),3,,TRUE,"Form Responses 1"))</f>
        <v>sutarno</v>
      </c>
      <c r="D255" s="10">
        <f>INDIRECT(ADDRESS(2+QUOTIENT(ROW()-2,COUNTA('Form Responses 1'!$1:$1)-4),4,,TRUE,"Form Responses 1"))</f>
        <v>45041</v>
      </c>
      <c r="E255" s="11">
        <f t="shared" si="2"/>
        <v>2</v>
      </c>
      <c r="F255" s="9" t="str">
        <f>IF(ISBLANK(A255)," ",INDIRECT(ADDRESS(1,5+MOD(ROW()-2,COUNTA('Form Responses 1'!$1:$1)-4),,TRUE,"Form Responses 1")))</f>
        <v>Gedung Rusun 2 Lt. 1 [Lobby Utama]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Gedung Rusun 2 Lt. 1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17</v>
      </c>
      <c r="L255" s="9" t="str">
        <f t="shared" si="6"/>
        <v>2023 - WEEK 17</v>
      </c>
      <c r="M255" s="9" t="str">
        <f t="shared" si="7"/>
        <v>2023 - MONTH 04</v>
      </c>
      <c r="N255" s="12">
        <f t="shared" ref="N255:O255" si="264">IFERROR(AVERAGEIF(L:L,L255,$J:$J)," ")</f>
        <v>0.9460273973</v>
      </c>
      <c r="O255" s="12">
        <f t="shared" si="264"/>
        <v>0.9460273973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45068.3304</v>
      </c>
      <c r="B256" s="9" t="str">
        <f>INDIRECT(ADDRESS(2+QUOTIENT(ROW()-2,COUNTA('Form Responses 1'!$1:$1)-4),2,,TRUE,"Form Responses 1"))</f>
        <v>arnosuta896@gmail.com</v>
      </c>
      <c r="C256" s="9" t="str">
        <f>INDIRECT(ADDRESS(2+QUOTIENT(ROW()-2,COUNTA('Form Responses 1'!$1:$1)-4),3,,TRUE,"Form Responses 1"))</f>
        <v>sutarno</v>
      </c>
      <c r="D256" s="10">
        <f>INDIRECT(ADDRESS(2+QUOTIENT(ROW()-2,COUNTA('Form Responses 1'!$1:$1)-4),4,,TRUE,"Form Responses 1"))</f>
        <v>45041</v>
      </c>
      <c r="E256" s="11">
        <f t="shared" si="2"/>
        <v>2</v>
      </c>
      <c r="F256" s="9" t="str">
        <f>IF(ISBLANK(A256)," ",INDIRECT(ADDRESS(1,5+MOD(ROW()-2,COUNTA('Form Responses 1'!$1:$1)-4),,TRUE,"Form Responses 1")))</f>
        <v>Gedung Rusun 2 Lt. 1 [Mushola 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Gedung Rusun 2 Lt. 1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17</v>
      </c>
      <c r="L256" s="9" t="str">
        <f t="shared" si="6"/>
        <v>2023 - WEEK 17</v>
      </c>
      <c r="M256" s="9" t="str">
        <f t="shared" si="7"/>
        <v>2023 - MONTH 04</v>
      </c>
      <c r="N256" s="12">
        <f t="shared" ref="N256:O256" si="265">IFERROR(AVERAGEIF(L:L,L256,$J:$J)," ")</f>
        <v>0.9460273973</v>
      </c>
      <c r="O256" s="12">
        <f t="shared" si="265"/>
        <v>0.9460273973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45068.3304</v>
      </c>
      <c r="B257" s="9" t="str">
        <f>INDIRECT(ADDRESS(2+QUOTIENT(ROW()-2,COUNTA('Form Responses 1'!$1:$1)-4),2,,TRUE,"Form Responses 1"))</f>
        <v>arnosuta896@gmail.com</v>
      </c>
      <c r="C257" s="9" t="str">
        <f>INDIRECT(ADDRESS(2+QUOTIENT(ROW()-2,COUNTA('Form Responses 1'!$1:$1)-4),3,,TRUE,"Form Responses 1"))</f>
        <v>sutarno</v>
      </c>
      <c r="D257" s="10">
        <f>INDIRECT(ADDRESS(2+QUOTIENT(ROW()-2,COUNTA('Form Responses 1'!$1:$1)-4),4,,TRUE,"Form Responses 1"))</f>
        <v>45041</v>
      </c>
      <c r="E257" s="11">
        <f t="shared" si="2"/>
        <v>2</v>
      </c>
      <c r="F257" s="9" t="str">
        <f>IF(ISBLANK(A257)," ",INDIRECT(ADDRESS(1,5+MOD(ROW()-2,COUNTA('Form Responses 1'!$1:$1)-4),,TRUE,"Form Responses 1")))</f>
        <v>Gedung Rusun 2 Lt. 1 [Pantry 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Gedung Rusun 2 Lt. 1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17</v>
      </c>
      <c r="L257" s="9" t="str">
        <f t="shared" si="6"/>
        <v>2023 - WEEK 17</v>
      </c>
      <c r="M257" s="9" t="str">
        <f t="shared" si="7"/>
        <v>2023 - MONTH 04</v>
      </c>
      <c r="N257" s="12">
        <f t="shared" ref="N257:O257" si="266">IFERROR(AVERAGEIF(L:L,L257,$J:$J)," ")</f>
        <v>0.9460273973</v>
      </c>
      <c r="O257" s="12">
        <f t="shared" si="266"/>
        <v>0.9460273973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45068.3304</v>
      </c>
      <c r="B258" s="9" t="str">
        <f>INDIRECT(ADDRESS(2+QUOTIENT(ROW()-2,COUNTA('Form Responses 1'!$1:$1)-4),2,,TRUE,"Form Responses 1"))</f>
        <v>arnosuta896@gmail.com</v>
      </c>
      <c r="C258" s="9" t="str">
        <f>INDIRECT(ADDRESS(2+QUOTIENT(ROW()-2,COUNTA('Form Responses 1'!$1:$1)-4),3,,TRUE,"Form Responses 1"))</f>
        <v>sutarno</v>
      </c>
      <c r="D258" s="10">
        <f>INDIRECT(ADDRESS(2+QUOTIENT(ROW()-2,COUNTA('Form Responses 1'!$1:$1)-4),4,,TRUE,"Form Responses 1"))</f>
        <v>45041</v>
      </c>
      <c r="E258" s="11">
        <f t="shared" si="2"/>
        <v>2</v>
      </c>
      <c r="F258" s="9" t="str">
        <f>IF(ISBLANK(A258)," ",INDIRECT(ADDRESS(1,5+MOD(ROW()-2,COUNTA('Form Responses 1'!$1:$1)-4),,TRUE,"Form Responses 1")))</f>
        <v>Gedung Rusun 2 Lt. 1 [R pengelola]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Gedung Rusun 2 Lt. 1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17</v>
      </c>
      <c r="L258" s="9" t="str">
        <f t="shared" si="6"/>
        <v>2023 - WEEK 17</v>
      </c>
      <c r="M258" s="9" t="str">
        <f t="shared" si="7"/>
        <v>2023 - MONTH 04</v>
      </c>
      <c r="N258" s="12">
        <f t="shared" ref="N258:O258" si="267">IFERROR(AVERAGEIF(L:L,L258,$J:$J)," ")</f>
        <v>0.9460273973</v>
      </c>
      <c r="O258" s="12">
        <f t="shared" si="267"/>
        <v>0.9460273973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45068.3304</v>
      </c>
      <c r="B259" s="9" t="str">
        <f>INDIRECT(ADDRESS(2+QUOTIENT(ROW()-2,COUNTA('Form Responses 1'!$1:$1)-4),2,,TRUE,"Form Responses 1"))</f>
        <v>arnosuta896@gmail.com</v>
      </c>
      <c r="C259" s="9" t="str">
        <f>INDIRECT(ADDRESS(2+QUOTIENT(ROW()-2,COUNTA('Form Responses 1'!$1:$1)-4),3,,TRUE,"Form Responses 1"))</f>
        <v>sutarno</v>
      </c>
      <c r="D259" s="10">
        <f>INDIRECT(ADDRESS(2+QUOTIENT(ROW()-2,COUNTA('Form Responses 1'!$1:$1)-4),4,,TRUE,"Form Responses 1"))</f>
        <v>45041</v>
      </c>
      <c r="E259" s="11">
        <f t="shared" si="2"/>
        <v>2</v>
      </c>
      <c r="F259" s="9" t="str">
        <f>IF(ISBLANK(A259)," ",INDIRECT(ADDRESS(1,5+MOD(ROW()-2,COUNTA('Form Responses 1'!$1:$1)-4),,TRUE,"Form Responses 1")))</f>
        <v>Gedung Rusun 2 Lt. 1 [Koridor 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Gedung Rusun 2 Lt. 1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17</v>
      </c>
      <c r="L259" s="9" t="str">
        <f t="shared" si="6"/>
        <v>2023 - WEEK 17</v>
      </c>
      <c r="M259" s="9" t="str">
        <f t="shared" si="7"/>
        <v>2023 - MONTH 04</v>
      </c>
      <c r="N259" s="12">
        <f t="shared" ref="N259:O259" si="268">IFERROR(AVERAGEIF(L:L,L259,$J:$J)," ")</f>
        <v>0.9460273973</v>
      </c>
      <c r="O259" s="12">
        <f t="shared" si="268"/>
        <v>0.9460273973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45068.3304</v>
      </c>
      <c r="B260" s="9" t="str">
        <f>INDIRECT(ADDRESS(2+QUOTIENT(ROW()-2,COUNTA('Form Responses 1'!$1:$1)-4),2,,TRUE,"Form Responses 1"))</f>
        <v>arnosuta896@gmail.com</v>
      </c>
      <c r="C260" s="9" t="str">
        <f>INDIRECT(ADDRESS(2+QUOTIENT(ROW()-2,COUNTA('Form Responses 1'!$1:$1)-4),3,,TRUE,"Form Responses 1"))</f>
        <v>sutarno</v>
      </c>
      <c r="D260" s="10">
        <f>INDIRECT(ADDRESS(2+QUOTIENT(ROW()-2,COUNTA('Form Responses 1'!$1:$1)-4),4,,TRUE,"Form Responses 1"))</f>
        <v>45041</v>
      </c>
      <c r="E260" s="11">
        <f t="shared" si="2"/>
        <v>2</v>
      </c>
      <c r="F260" s="9" t="str">
        <f>IF(ISBLANK(A260)," ",INDIRECT(ADDRESS(1,5+MOD(ROW()-2,COUNTA('Form Responses 1'!$1:$1)-4),,TRUE,"Form Responses 1")))</f>
        <v>Gedung Rusun 2 Lt. 1 [Toilet Umum Pria / Wanita]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Gedung Rusun 2 Lt. 1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17</v>
      </c>
      <c r="L260" s="9" t="str">
        <f t="shared" si="6"/>
        <v>2023 - WEEK 17</v>
      </c>
      <c r="M260" s="9" t="str">
        <f t="shared" si="7"/>
        <v>2023 - MONTH 04</v>
      </c>
      <c r="N260" s="12">
        <f t="shared" ref="N260:O260" si="269">IFERROR(AVERAGEIF(L:L,L260,$J:$J)," ")</f>
        <v>0.9460273973</v>
      </c>
      <c r="O260" s="12">
        <f t="shared" si="269"/>
        <v>0.9460273973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45068.3304</v>
      </c>
      <c r="B261" s="9" t="str">
        <f>INDIRECT(ADDRESS(2+QUOTIENT(ROW()-2,COUNTA('Form Responses 1'!$1:$1)-4),2,,TRUE,"Form Responses 1"))</f>
        <v>arnosuta896@gmail.com</v>
      </c>
      <c r="C261" s="9" t="str">
        <f>INDIRECT(ADDRESS(2+QUOTIENT(ROW()-2,COUNTA('Form Responses 1'!$1:$1)-4),3,,TRUE,"Form Responses 1"))</f>
        <v>sutarno</v>
      </c>
      <c r="D261" s="10">
        <f>INDIRECT(ADDRESS(2+QUOTIENT(ROW()-2,COUNTA('Form Responses 1'!$1:$1)-4),4,,TRUE,"Form Responses 1"))</f>
        <v>45041</v>
      </c>
      <c r="E261" s="11">
        <f t="shared" si="2"/>
        <v>2</v>
      </c>
      <c r="F261" s="9" t="str">
        <f>IF(ISBLANK(A261)," ",INDIRECT(ADDRESS(1,5+MOD(ROW()-2,COUNTA('Form Responses 1'!$1:$1)-4),,TRUE,"Form Responses 1")))</f>
        <v>Halaman Rusun 2 [Gutter]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Halaman Rusun 2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17</v>
      </c>
      <c r="L261" s="9" t="str">
        <f t="shared" si="6"/>
        <v>2023 - WEEK 17</v>
      </c>
      <c r="M261" s="9" t="str">
        <f t="shared" si="7"/>
        <v>2023 - MONTH 04</v>
      </c>
      <c r="N261" s="12">
        <f t="shared" ref="N261:O261" si="270">IFERROR(AVERAGEIF(L:L,L261,$J:$J)," ")</f>
        <v>0.9460273973</v>
      </c>
      <c r="O261" s="12">
        <f t="shared" si="270"/>
        <v>0.9460273973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45068.3304</v>
      </c>
      <c r="B262" s="9" t="str">
        <f>INDIRECT(ADDRESS(2+QUOTIENT(ROW()-2,COUNTA('Form Responses 1'!$1:$1)-4),2,,TRUE,"Form Responses 1"))</f>
        <v>arnosuta896@gmail.com</v>
      </c>
      <c r="C262" s="9" t="str">
        <f>INDIRECT(ADDRESS(2+QUOTIENT(ROW()-2,COUNTA('Form Responses 1'!$1:$1)-4),3,,TRUE,"Form Responses 1"))</f>
        <v>sutarno</v>
      </c>
      <c r="D262" s="10">
        <f>INDIRECT(ADDRESS(2+QUOTIENT(ROW()-2,COUNTA('Form Responses 1'!$1:$1)-4),4,,TRUE,"Form Responses 1"))</f>
        <v>45041</v>
      </c>
      <c r="E262" s="11">
        <f t="shared" si="2"/>
        <v>2</v>
      </c>
      <c r="F262" s="9" t="str">
        <f>IF(ISBLANK(A262)," ",INDIRECT(ADDRESS(1,5+MOD(ROW()-2,COUNTA('Form Responses 1'!$1:$1)-4),,TRUE,"Form Responses 1")))</f>
        <v>Halaman Rusun 2 [Taman ]</v>
      </c>
      <c r="G262" s="9" t="str">
        <f>IF(ISBLANK(A262)," ",INDIRECT(ADDRESS(MATCH(A262,'Form Responses 1'!A:A,0),5+MOD(ROW()-2,COUNTA('Form Responses 1'!$1:$1)-4),,TRUE,"Form Responses 1")))</f>
        <v>CUKUP BAIK</v>
      </c>
      <c r="H262" s="12" t="str">
        <f t="shared" si="3"/>
        <v>Halaman Rusun 2</v>
      </c>
      <c r="I262" s="12" t="str">
        <f t="shared" si="4"/>
        <v>CLEANING SERVICE</v>
      </c>
      <c r="J262" s="12">
        <f t="array" ref="J262">IFERROR(INDEX(MASTER!B:B,MATCH(G262,MASTER!A:A,0))/100," ")</f>
        <v>0.89</v>
      </c>
      <c r="K262" s="9">
        <f t="shared" si="5"/>
        <v>17</v>
      </c>
      <c r="L262" s="9" t="str">
        <f t="shared" si="6"/>
        <v>2023 - WEEK 17</v>
      </c>
      <c r="M262" s="9" t="str">
        <f t="shared" si="7"/>
        <v>2023 - MONTH 04</v>
      </c>
      <c r="N262" s="12">
        <f t="shared" ref="N262:O262" si="271">IFERROR(AVERAGEIF(L:L,L262,$J:$J)," ")</f>
        <v>0.9460273973</v>
      </c>
      <c r="O262" s="12">
        <f t="shared" si="271"/>
        <v>0.9460273973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45068.3304</v>
      </c>
      <c r="B263" s="9" t="str">
        <f>INDIRECT(ADDRESS(2+QUOTIENT(ROW()-2,COUNTA('Form Responses 1'!$1:$1)-4),2,,TRUE,"Form Responses 1"))</f>
        <v>arnosuta896@gmail.com</v>
      </c>
      <c r="C263" s="9" t="str">
        <f>INDIRECT(ADDRESS(2+QUOTIENT(ROW()-2,COUNTA('Form Responses 1'!$1:$1)-4),3,,TRUE,"Form Responses 1"))</f>
        <v>sutarno</v>
      </c>
      <c r="D263" s="10">
        <f>INDIRECT(ADDRESS(2+QUOTIENT(ROW()-2,COUNTA('Form Responses 1'!$1:$1)-4),4,,TRUE,"Form Responses 1"))</f>
        <v>45041</v>
      </c>
      <c r="E263" s="11">
        <f t="shared" si="2"/>
        <v>2</v>
      </c>
      <c r="F263" s="9" t="str">
        <f>IF(ISBLANK(A263)," ",INDIRECT(ADDRESS(1,5+MOD(ROW()-2,COUNTA('Form Responses 1'!$1:$1)-4),,TRUE,"Form Responses 1")))</f>
        <v>Halaman Rusun 2 [Parkir Motor 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Halaman Rusun 2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17</v>
      </c>
      <c r="L263" s="9" t="str">
        <f t="shared" si="6"/>
        <v>2023 - WEEK 17</v>
      </c>
      <c r="M263" s="9" t="str">
        <f t="shared" si="7"/>
        <v>2023 - MONTH 04</v>
      </c>
      <c r="N263" s="12">
        <f t="shared" ref="N263:O263" si="272">IFERROR(AVERAGEIF(L:L,L263,$J:$J)," ")</f>
        <v>0.9460273973</v>
      </c>
      <c r="O263" s="12">
        <f t="shared" si="272"/>
        <v>0.9460273973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45068.3304</v>
      </c>
      <c r="B264" s="9" t="str">
        <f>INDIRECT(ADDRESS(2+QUOTIENT(ROW()-2,COUNTA('Form Responses 1'!$1:$1)-4),2,,TRUE,"Form Responses 1"))</f>
        <v>arnosuta896@gmail.com</v>
      </c>
      <c r="C264" s="9" t="str">
        <f>INDIRECT(ADDRESS(2+QUOTIENT(ROW()-2,COUNTA('Form Responses 1'!$1:$1)-4),3,,TRUE,"Form Responses 1"))</f>
        <v>sutarno</v>
      </c>
      <c r="D264" s="10">
        <f>INDIRECT(ADDRESS(2+QUOTIENT(ROW()-2,COUNTA('Form Responses 1'!$1:$1)-4),4,,TRUE,"Form Responses 1"))</f>
        <v>45041</v>
      </c>
      <c r="E264" s="11">
        <f t="shared" si="2"/>
        <v>2</v>
      </c>
      <c r="F264" s="9" t="str">
        <f>IF(ISBLANK(A264)," ",INDIRECT(ADDRESS(1,5+MOD(ROW()-2,COUNTA('Form Responses 1'!$1:$1)-4),,TRUE,"Form Responses 1")))</f>
        <v>Halaman Rusun 2 [Parkir Mobil]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Halaman Rusun 2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17</v>
      </c>
      <c r="L264" s="9" t="str">
        <f t="shared" si="6"/>
        <v>2023 - WEEK 17</v>
      </c>
      <c r="M264" s="9" t="str">
        <f t="shared" si="7"/>
        <v>2023 - MONTH 04</v>
      </c>
      <c r="N264" s="12">
        <f t="shared" ref="N264:O264" si="273">IFERROR(AVERAGEIF(L:L,L264,$J:$J)," ")</f>
        <v>0.9460273973</v>
      </c>
      <c r="O264" s="12">
        <f t="shared" si="273"/>
        <v>0.9460273973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45068.3304</v>
      </c>
      <c r="B265" s="9" t="str">
        <f>INDIRECT(ADDRESS(2+QUOTIENT(ROW()-2,COUNTA('Form Responses 1'!$1:$1)-4),2,,TRUE,"Form Responses 1"))</f>
        <v>arnosuta896@gmail.com</v>
      </c>
      <c r="C265" s="9" t="str">
        <f>INDIRECT(ADDRESS(2+QUOTIENT(ROW()-2,COUNTA('Form Responses 1'!$1:$1)-4),3,,TRUE,"Form Responses 1"))</f>
        <v>sutarno</v>
      </c>
      <c r="D265" s="10">
        <f>INDIRECT(ADDRESS(2+QUOTIENT(ROW()-2,COUNTA('Form Responses 1'!$1:$1)-4),4,,TRUE,"Form Responses 1"))</f>
        <v>45041</v>
      </c>
      <c r="E265" s="11">
        <f t="shared" si="2"/>
        <v>2</v>
      </c>
      <c r="F265" s="9" t="str">
        <f>IF(ISBLANK(A265)," ",INDIRECT(ADDRESS(1,5+MOD(ROW()-2,COUNTA('Form Responses 1'!$1:$1)-4),,TRUE,"Form Responses 1")))</f>
        <v>Halaman Rusun 2 [Halaman depan samping dan belakang]</v>
      </c>
      <c r="G265" s="9" t="str">
        <f>IF(ISBLANK(A265)," ",INDIRECT(ADDRESS(MATCH(A265,'Form Responses 1'!A:A,0),5+MOD(ROW()-2,COUNTA('Form Responses 1'!$1:$1)-4),,TRUE,"Form Responses 1")))</f>
        <v>CUKUP BAIK</v>
      </c>
      <c r="H265" s="12" t="str">
        <f t="shared" si="3"/>
        <v>Halaman Rusun 2</v>
      </c>
      <c r="I265" s="12" t="str">
        <f t="shared" si="4"/>
        <v>CLEANING SERVICE</v>
      </c>
      <c r="J265" s="12">
        <f t="array" ref="J265">IFERROR(INDEX(MASTER!B:B,MATCH(G265,MASTER!A:A,0))/100," ")</f>
        <v>0.89</v>
      </c>
      <c r="K265" s="9">
        <f t="shared" si="5"/>
        <v>17</v>
      </c>
      <c r="L265" s="9" t="str">
        <f t="shared" si="6"/>
        <v>2023 - WEEK 17</v>
      </c>
      <c r="M265" s="9" t="str">
        <f t="shared" si="7"/>
        <v>2023 - MONTH 04</v>
      </c>
      <c r="N265" s="12">
        <f t="shared" ref="N265:O265" si="274">IFERROR(AVERAGEIF(L:L,L265,$J:$J)," ")</f>
        <v>0.9460273973</v>
      </c>
      <c r="O265" s="12">
        <f t="shared" si="274"/>
        <v>0.9460273973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45068.3304</v>
      </c>
      <c r="B266" s="9" t="str">
        <f>INDIRECT(ADDRESS(2+QUOTIENT(ROW()-2,COUNTA('Form Responses 1'!$1:$1)-4),2,,TRUE,"Form Responses 1"))</f>
        <v>arnosuta896@gmail.com</v>
      </c>
      <c r="C266" s="9" t="str">
        <f>INDIRECT(ADDRESS(2+QUOTIENT(ROW()-2,COUNTA('Form Responses 1'!$1:$1)-4),3,,TRUE,"Form Responses 1"))</f>
        <v>sutarno</v>
      </c>
      <c r="D266" s="10">
        <f>INDIRECT(ADDRESS(2+QUOTIENT(ROW()-2,COUNTA('Form Responses 1'!$1:$1)-4),4,,TRUE,"Form Responses 1"))</f>
        <v>45041</v>
      </c>
      <c r="E266" s="11">
        <f t="shared" si="2"/>
        <v>2</v>
      </c>
      <c r="F266" s="9" t="str">
        <f>IF(ISBLANK(A266)," ",INDIRECT(ADDRESS(1,5+MOD(ROW()-2,COUNTA('Form Responses 1'!$1:$1)-4),,TRUE,"Form Responses 1")))</f>
        <v>Halaman Rusun 2 [TPS ]</v>
      </c>
      <c r="G266" s="9" t="str">
        <f>IF(ISBLANK(A266)," ",INDIRECT(ADDRESS(MATCH(A266,'Form Responses 1'!A:A,0),5+MOD(ROW()-2,COUNTA('Form Responses 1'!$1:$1)-4),,TRUE,"Form Responses 1")))</f>
        <v>CUKUP BAIK</v>
      </c>
      <c r="H266" s="12" t="str">
        <f t="shared" si="3"/>
        <v>Halaman Rusun 2</v>
      </c>
      <c r="I266" s="12" t="str">
        <f t="shared" si="4"/>
        <v>CLEANING SERVICE</v>
      </c>
      <c r="J266" s="12">
        <f t="array" ref="J266">IFERROR(INDEX(MASTER!B:B,MATCH(G266,MASTER!A:A,0))/100," ")</f>
        <v>0.89</v>
      </c>
      <c r="K266" s="9">
        <f t="shared" si="5"/>
        <v>17</v>
      </c>
      <c r="L266" s="9" t="str">
        <f t="shared" si="6"/>
        <v>2023 - WEEK 17</v>
      </c>
      <c r="M266" s="9" t="str">
        <f t="shared" si="7"/>
        <v>2023 - MONTH 04</v>
      </c>
      <c r="N266" s="12">
        <f t="shared" ref="N266:O266" si="275">IFERROR(AVERAGEIF(L:L,L266,$J:$J)," ")</f>
        <v>0.9460273973</v>
      </c>
      <c r="O266" s="12">
        <f t="shared" si="275"/>
        <v>0.9460273973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45068.3304</v>
      </c>
      <c r="B267" s="9" t="str">
        <f>INDIRECT(ADDRESS(2+QUOTIENT(ROW()-2,COUNTA('Form Responses 1'!$1:$1)-4),2,,TRUE,"Form Responses 1"))</f>
        <v>arnosuta896@gmail.com</v>
      </c>
      <c r="C267" s="9" t="str">
        <f>INDIRECT(ADDRESS(2+QUOTIENT(ROW()-2,COUNTA('Form Responses 1'!$1:$1)-4),3,,TRUE,"Form Responses 1"))</f>
        <v>sutarno</v>
      </c>
      <c r="D267" s="10">
        <f>INDIRECT(ADDRESS(2+QUOTIENT(ROW()-2,COUNTA('Form Responses 1'!$1:$1)-4),4,,TRUE,"Form Responses 1"))</f>
        <v>45041</v>
      </c>
      <c r="E267" s="11">
        <f t="shared" si="2"/>
        <v>2</v>
      </c>
      <c r="F267" s="9" t="str">
        <f>IF(ISBLANK(A267)," ",INDIRECT(ADDRESS(1,5+MOD(ROW()-2,COUNTA('Form Responses 1'!$1:$1)-4),,TRUE,"Form Responses 1")))</f>
        <v>Gedung Rusun 3 Lt. 3 [Tangga Exit Barat]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Gedung Rusun 3 Lt. 3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17</v>
      </c>
      <c r="L267" s="9" t="str">
        <f t="shared" si="6"/>
        <v>2023 - WEEK 17</v>
      </c>
      <c r="M267" s="9" t="str">
        <f t="shared" si="7"/>
        <v>2023 - MONTH 04</v>
      </c>
      <c r="N267" s="12">
        <f t="shared" ref="N267:O267" si="276">IFERROR(AVERAGEIF(L:L,L267,$J:$J)," ")</f>
        <v>0.9460273973</v>
      </c>
      <c r="O267" s="12">
        <f t="shared" si="276"/>
        <v>0.9460273973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45068.3304</v>
      </c>
      <c r="B268" s="9" t="str">
        <f>INDIRECT(ADDRESS(2+QUOTIENT(ROW()-2,COUNTA('Form Responses 1'!$1:$1)-4),2,,TRUE,"Form Responses 1"))</f>
        <v>arnosuta896@gmail.com</v>
      </c>
      <c r="C268" s="9" t="str">
        <f>INDIRECT(ADDRESS(2+QUOTIENT(ROW()-2,COUNTA('Form Responses 1'!$1:$1)-4),3,,TRUE,"Form Responses 1"))</f>
        <v>sutarno</v>
      </c>
      <c r="D268" s="10">
        <f>INDIRECT(ADDRESS(2+QUOTIENT(ROW()-2,COUNTA('Form Responses 1'!$1:$1)-4),4,,TRUE,"Form Responses 1"))</f>
        <v>45041</v>
      </c>
      <c r="E268" s="11">
        <f t="shared" si="2"/>
        <v>2</v>
      </c>
      <c r="F268" s="9" t="str">
        <f>IF(ISBLANK(A268)," ",INDIRECT(ADDRESS(1,5+MOD(ROW()-2,COUNTA('Form Responses 1'!$1:$1)-4),,TRUE,"Form Responses 1")))</f>
        <v>Gedung Rusun 3 Lt. 3 [ &amp; Timur]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Gedung Rusun 3 Lt. 3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17</v>
      </c>
      <c r="L268" s="9" t="str">
        <f t="shared" si="6"/>
        <v>2023 - WEEK 17</v>
      </c>
      <c r="M268" s="9" t="str">
        <f t="shared" si="7"/>
        <v>2023 - MONTH 04</v>
      </c>
      <c r="N268" s="12">
        <f t="shared" ref="N268:O268" si="277">IFERROR(AVERAGEIF(L:L,L268,$J:$J)," ")</f>
        <v>0.9460273973</v>
      </c>
      <c r="O268" s="12">
        <f t="shared" si="277"/>
        <v>0.9460273973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45068.3304</v>
      </c>
      <c r="B269" s="9" t="str">
        <f>INDIRECT(ADDRESS(2+QUOTIENT(ROW()-2,COUNTA('Form Responses 1'!$1:$1)-4),2,,TRUE,"Form Responses 1"))</f>
        <v>arnosuta896@gmail.com</v>
      </c>
      <c r="C269" s="9" t="str">
        <f>INDIRECT(ADDRESS(2+QUOTIENT(ROW()-2,COUNTA('Form Responses 1'!$1:$1)-4),3,,TRUE,"Form Responses 1"))</f>
        <v>sutarno</v>
      </c>
      <c r="D269" s="10">
        <f>INDIRECT(ADDRESS(2+QUOTIENT(ROW()-2,COUNTA('Form Responses 1'!$1:$1)-4),4,,TRUE,"Form Responses 1"))</f>
        <v>45041</v>
      </c>
      <c r="E269" s="11">
        <f t="shared" si="2"/>
        <v>2</v>
      </c>
      <c r="F269" s="9" t="str">
        <f>IF(ISBLANK(A269)," ",INDIRECT(ADDRESS(1,5+MOD(ROW()-2,COUNTA('Form Responses 1'!$1:$1)-4),,TRUE,"Form Responses 1")))</f>
        <v>Gedung Rusun 3 Lt. 3 [Koridor 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Gedung Rusun 3 Lt. 3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17</v>
      </c>
      <c r="L269" s="9" t="str">
        <f t="shared" si="6"/>
        <v>2023 - WEEK 17</v>
      </c>
      <c r="M269" s="9" t="str">
        <f t="shared" si="7"/>
        <v>2023 - MONTH 04</v>
      </c>
      <c r="N269" s="12">
        <f t="shared" ref="N269:O269" si="278">IFERROR(AVERAGEIF(L:L,L269,$J:$J)," ")</f>
        <v>0.9460273973</v>
      </c>
      <c r="O269" s="12">
        <f t="shared" si="278"/>
        <v>0.9460273973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45068.3304</v>
      </c>
      <c r="B270" s="9" t="str">
        <f>INDIRECT(ADDRESS(2+QUOTIENT(ROW()-2,COUNTA('Form Responses 1'!$1:$1)-4),2,,TRUE,"Form Responses 1"))</f>
        <v>arnosuta896@gmail.com</v>
      </c>
      <c r="C270" s="9" t="str">
        <f>INDIRECT(ADDRESS(2+QUOTIENT(ROW()-2,COUNTA('Form Responses 1'!$1:$1)-4),3,,TRUE,"Form Responses 1"))</f>
        <v>sutarno</v>
      </c>
      <c r="D270" s="10">
        <f>INDIRECT(ADDRESS(2+QUOTIENT(ROW()-2,COUNTA('Form Responses 1'!$1:$1)-4),4,,TRUE,"Form Responses 1"))</f>
        <v>45041</v>
      </c>
      <c r="E270" s="11">
        <f t="shared" si="2"/>
        <v>2</v>
      </c>
      <c r="F270" s="9" t="str">
        <f>IF(ISBLANK(A270)," ",INDIRECT(ADDRESS(1,5+MOD(ROW()-2,COUNTA('Form Responses 1'!$1:$1)-4),,TRUE,"Form Responses 1")))</f>
        <v>Gedung Rusun 3 Lt. 3 [Pantry umum]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Gedung Rusun 3 Lt. 3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17</v>
      </c>
      <c r="L270" s="9" t="str">
        <f t="shared" si="6"/>
        <v>2023 - WEEK 17</v>
      </c>
      <c r="M270" s="9" t="str">
        <f t="shared" si="7"/>
        <v>2023 - MONTH 04</v>
      </c>
      <c r="N270" s="12">
        <f t="shared" ref="N270:O270" si="279">IFERROR(AVERAGEIF(L:L,L270,$J:$J)," ")</f>
        <v>0.9460273973</v>
      </c>
      <c r="O270" s="12">
        <f t="shared" si="279"/>
        <v>0.9460273973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45068.3304</v>
      </c>
      <c r="B271" s="9" t="str">
        <f>INDIRECT(ADDRESS(2+QUOTIENT(ROW()-2,COUNTA('Form Responses 1'!$1:$1)-4),2,,TRUE,"Form Responses 1"))</f>
        <v>arnosuta896@gmail.com</v>
      </c>
      <c r="C271" s="9" t="str">
        <f>INDIRECT(ADDRESS(2+QUOTIENT(ROW()-2,COUNTA('Form Responses 1'!$1:$1)-4),3,,TRUE,"Form Responses 1"))</f>
        <v>sutarno</v>
      </c>
      <c r="D271" s="10">
        <f>INDIRECT(ADDRESS(2+QUOTIENT(ROW()-2,COUNTA('Form Responses 1'!$1:$1)-4),4,,TRUE,"Form Responses 1"))</f>
        <v>45041</v>
      </c>
      <c r="E271" s="11">
        <f t="shared" si="2"/>
        <v>2</v>
      </c>
      <c r="F271" s="9" t="str">
        <f>IF(ISBLANK(A271)," ",INDIRECT(ADDRESS(1,5+MOD(ROW()-2,COUNTA('Form Responses 1'!$1:$1)-4),,TRUE,"Form Responses 1")))</f>
        <v>Gedung Rusun 3 Lt. 3 [R Panel]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Gedung Rusun 3 Lt. 3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17</v>
      </c>
      <c r="L271" s="9" t="str">
        <f t="shared" si="6"/>
        <v>2023 - WEEK 17</v>
      </c>
      <c r="M271" s="9" t="str">
        <f t="shared" si="7"/>
        <v>2023 - MONTH 04</v>
      </c>
      <c r="N271" s="12">
        <f t="shared" ref="N271:O271" si="280">IFERROR(AVERAGEIF(L:L,L271,$J:$J)," ")</f>
        <v>0.9460273973</v>
      </c>
      <c r="O271" s="12">
        <f t="shared" si="280"/>
        <v>0.9460273973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45068.3304</v>
      </c>
      <c r="B272" s="9" t="str">
        <f>INDIRECT(ADDRESS(2+QUOTIENT(ROW()-2,COUNTA('Form Responses 1'!$1:$1)-4),2,,TRUE,"Form Responses 1"))</f>
        <v>arnosuta896@gmail.com</v>
      </c>
      <c r="C272" s="9" t="str">
        <f>INDIRECT(ADDRESS(2+QUOTIENT(ROW()-2,COUNTA('Form Responses 1'!$1:$1)-4),3,,TRUE,"Form Responses 1"))</f>
        <v>sutarno</v>
      </c>
      <c r="D272" s="10">
        <f>INDIRECT(ADDRESS(2+QUOTIENT(ROW()-2,COUNTA('Form Responses 1'!$1:$1)-4),4,,TRUE,"Form Responses 1"))</f>
        <v>45041</v>
      </c>
      <c r="E272" s="11">
        <f t="shared" si="2"/>
        <v>2</v>
      </c>
      <c r="F272" s="9" t="str">
        <f>IF(ISBLANK(A272)," ",INDIRECT(ADDRESS(1,5+MOD(ROW()-2,COUNTA('Form Responses 1'!$1:$1)-4),,TRUE,"Form Responses 1")))</f>
        <v>Gedung Rusun 3 Lt. 3 [Janitor]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Gedung Rusun 3 Lt. 3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17</v>
      </c>
      <c r="L272" s="9" t="str">
        <f t="shared" si="6"/>
        <v>2023 - WEEK 17</v>
      </c>
      <c r="M272" s="9" t="str">
        <f t="shared" si="7"/>
        <v>2023 - MONTH 04</v>
      </c>
      <c r="N272" s="12">
        <f t="shared" ref="N272:O272" si="281">IFERROR(AVERAGEIF(L:L,L272,$J:$J)," ")</f>
        <v>0.9460273973</v>
      </c>
      <c r="O272" s="12">
        <f t="shared" si="281"/>
        <v>0.9460273973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45068.3304</v>
      </c>
      <c r="B273" s="9" t="str">
        <f>INDIRECT(ADDRESS(2+QUOTIENT(ROW()-2,COUNTA('Form Responses 1'!$1:$1)-4),2,,TRUE,"Form Responses 1"))</f>
        <v>arnosuta896@gmail.com</v>
      </c>
      <c r="C273" s="9" t="str">
        <f>INDIRECT(ADDRESS(2+QUOTIENT(ROW()-2,COUNTA('Form Responses 1'!$1:$1)-4),3,,TRUE,"Form Responses 1"))</f>
        <v>sutarno</v>
      </c>
      <c r="D273" s="10">
        <f>INDIRECT(ADDRESS(2+QUOTIENT(ROW()-2,COUNTA('Form Responses 1'!$1:$1)-4),4,,TRUE,"Form Responses 1"))</f>
        <v>45041</v>
      </c>
      <c r="E273" s="11">
        <f t="shared" si="2"/>
        <v>2</v>
      </c>
      <c r="F273" s="9" t="str">
        <f>IF(ISBLANK(A273)," ",INDIRECT(ADDRESS(1,5+MOD(ROW()-2,COUNTA('Form Responses 1'!$1:$1)-4),,TRUE,"Form Responses 1")))</f>
        <v>Gedung Rusun 3 Lt. 2 [Tangga Exit Barat]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Gedung Rusun 3 Lt. 2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17</v>
      </c>
      <c r="L273" s="9" t="str">
        <f t="shared" si="6"/>
        <v>2023 - WEEK 17</v>
      </c>
      <c r="M273" s="9" t="str">
        <f t="shared" si="7"/>
        <v>2023 - MONTH 04</v>
      </c>
      <c r="N273" s="12">
        <f t="shared" ref="N273:O273" si="282">IFERROR(AVERAGEIF(L:L,L273,$J:$J)," ")</f>
        <v>0.9460273973</v>
      </c>
      <c r="O273" s="12">
        <f t="shared" si="282"/>
        <v>0.9460273973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45068.3304</v>
      </c>
      <c r="B274" s="9" t="str">
        <f>INDIRECT(ADDRESS(2+QUOTIENT(ROW()-2,COUNTA('Form Responses 1'!$1:$1)-4),2,,TRUE,"Form Responses 1"))</f>
        <v>arnosuta896@gmail.com</v>
      </c>
      <c r="C274" s="9" t="str">
        <f>INDIRECT(ADDRESS(2+QUOTIENT(ROW()-2,COUNTA('Form Responses 1'!$1:$1)-4),3,,TRUE,"Form Responses 1"))</f>
        <v>sutarno</v>
      </c>
      <c r="D274" s="10">
        <f>INDIRECT(ADDRESS(2+QUOTIENT(ROW()-2,COUNTA('Form Responses 1'!$1:$1)-4),4,,TRUE,"Form Responses 1"))</f>
        <v>45041</v>
      </c>
      <c r="E274" s="11">
        <f t="shared" si="2"/>
        <v>2</v>
      </c>
      <c r="F274" s="9" t="str">
        <f>IF(ISBLANK(A274)," ",INDIRECT(ADDRESS(1,5+MOD(ROW()-2,COUNTA('Form Responses 1'!$1:$1)-4),,TRUE,"Form Responses 1")))</f>
        <v>Gedung Rusun 3 Lt. 2 [ &amp; Timur]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Gedung Rusun 3 Lt. 2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17</v>
      </c>
      <c r="L274" s="9" t="str">
        <f t="shared" si="6"/>
        <v>2023 - WEEK 17</v>
      </c>
      <c r="M274" s="9" t="str">
        <f t="shared" si="7"/>
        <v>2023 - MONTH 04</v>
      </c>
      <c r="N274" s="12">
        <f t="shared" ref="N274:O274" si="283">IFERROR(AVERAGEIF(L:L,L274,$J:$J)," ")</f>
        <v>0.9460273973</v>
      </c>
      <c r="O274" s="12">
        <f t="shared" si="283"/>
        <v>0.9460273973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45068.3304</v>
      </c>
      <c r="B275" s="9" t="str">
        <f>INDIRECT(ADDRESS(2+QUOTIENT(ROW()-2,COUNTA('Form Responses 1'!$1:$1)-4),2,,TRUE,"Form Responses 1"))</f>
        <v>arnosuta896@gmail.com</v>
      </c>
      <c r="C275" s="9" t="str">
        <f>INDIRECT(ADDRESS(2+QUOTIENT(ROW()-2,COUNTA('Form Responses 1'!$1:$1)-4),3,,TRUE,"Form Responses 1"))</f>
        <v>sutarno</v>
      </c>
      <c r="D275" s="10">
        <f>INDIRECT(ADDRESS(2+QUOTIENT(ROW()-2,COUNTA('Form Responses 1'!$1:$1)-4),4,,TRUE,"Form Responses 1"))</f>
        <v>45041</v>
      </c>
      <c r="E275" s="11">
        <f t="shared" si="2"/>
        <v>2</v>
      </c>
      <c r="F275" s="9" t="str">
        <f>IF(ISBLANK(A275)," ",INDIRECT(ADDRESS(1,5+MOD(ROW()-2,COUNTA('Form Responses 1'!$1:$1)-4),,TRUE,"Form Responses 1")))</f>
        <v>Gedung Rusun 3 Lt. 2 [Koridor 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Gedung Rusun 3 Lt. 2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17</v>
      </c>
      <c r="L275" s="9" t="str">
        <f t="shared" si="6"/>
        <v>2023 - WEEK 17</v>
      </c>
      <c r="M275" s="9" t="str">
        <f t="shared" si="7"/>
        <v>2023 - MONTH 04</v>
      </c>
      <c r="N275" s="12">
        <f t="shared" ref="N275:O275" si="284">IFERROR(AVERAGEIF(L:L,L275,$J:$J)," ")</f>
        <v>0.9460273973</v>
      </c>
      <c r="O275" s="12">
        <f t="shared" si="284"/>
        <v>0.9460273973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45068.3304</v>
      </c>
      <c r="B276" s="9" t="str">
        <f>INDIRECT(ADDRESS(2+QUOTIENT(ROW()-2,COUNTA('Form Responses 1'!$1:$1)-4),2,,TRUE,"Form Responses 1"))</f>
        <v>arnosuta896@gmail.com</v>
      </c>
      <c r="C276" s="9" t="str">
        <f>INDIRECT(ADDRESS(2+QUOTIENT(ROW()-2,COUNTA('Form Responses 1'!$1:$1)-4),3,,TRUE,"Form Responses 1"))</f>
        <v>sutarno</v>
      </c>
      <c r="D276" s="10">
        <f>INDIRECT(ADDRESS(2+QUOTIENT(ROW()-2,COUNTA('Form Responses 1'!$1:$1)-4),4,,TRUE,"Form Responses 1"))</f>
        <v>45041</v>
      </c>
      <c r="E276" s="11">
        <f t="shared" si="2"/>
        <v>2</v>
      </c>
      <c r="F276" s="9" t="str">
        <f>IF(ISBLANK(A276)," ",INDIRECT(ADDRESS(1,5+MOD(ROW()-2,COUNTA('Form Responses 1'!$1:$1)-4),,TRUE,"Form Responses 1")))</f>
        <v>Gedung Rusun 3 Lt. 2 [Pantry umum]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Gedung Rusun 3 Lt. 2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17</v>
      </c>
      <c r="L276" s="9" t="str">
        <f t="shared" si="6"/>
        <v>2023 - WEEK 17</v>
      </c>
      <c r="M276" s="9" t="str">
        <f t="shared" si="7"/>
        <v>2023 - MONTH 04</v>
      </c>
      <c r="N276" s="12">
        <f t="shared" ref="N276:O276" si="285">IFERROR(AVERAGEIF(L:L,L276,$J:$J)," ")</f>
        <v>0.9460273973</v>
      </c>
      <c r="O276" s="12">
        <f t="shared" si="285"/>
        <v>0.9460273973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45068.3304</v>
      </c>
      <c r="B277" s="9" t="str">
        <f>INDIRECT(ADDRESS(2+QUOTIENT(ROW()-2,COUNTA('Form Responses 1'!$1:$1)-4),2,,TRUE,"Form Responses 1"))</f>
        <v>arnosuta896@gmail.com</v>
      </c>
      <c r="C277" s="9" t="str">
        <f>INDIRECT(ADDRESS(2+QUOTIENT(ROW()-2,COUNTA('Form Responses 1'!$1:$1)-4),3,,TRUE,"Form Responses 1"))</f>
        <v>sutarno</v>
      </c>
      <c r="D277" s="10">
        <f>INDIRECT(ADDRESS(2+QUOTIENT(ROW()-2,COUNTA('Form Responses 1'!$1:$1)-4),4,,TRUE,"Form Responses 1"))</f>
        <v>45041</v>
      </c>
      <c r="E277" s="11">
        <f t="shared" si="2"/>
        <v>2</v>
      </c>
      <c r="F277" s="9" t="str">
        <f>IF(ISBLANK(A277)," ",INDIRECT(ADDRESS(1,5+MOD(ROW()-2,COUNTA('Form Responses 1'!$1:$1)-4),,TRUE,"Form Responses 1")))</f>
        <v>Gedung Rusun 3 Lt. 2 [R Panel]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Gedung Rusun 3 Lt. 2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17</v>
      </c>
      <c r="L277" s="9" t="str">
        <f t="shared" si="6"/>
        <v>2023 - WEEK 17</v>
      </c>
      <c r="M277" s="9" t="str">
        <f t="shared" si="7"/>
        <v>2023 - MONTH 04</v>
      </c>
      <c r="N277" s="12">
        <f t="shared" ref="N277:O277" si="286">IFERROR(AVERAGEIF(L:L,L277,$J:$J)," ")</f>
        <v>0.9460273973</v>
      </c>
      <c r="O277" s="12">
        <f t="shared" si="286"/>
        <v>0.9460273973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45068.3304</v>
      </c>
      <c r="B278" s="9" t="str">
        <f>INDIRECT(ADDRESS(2+QUOTIENT(ROW()-2,COUNTA('Form Responses 1'!$1:$1)-4),2,,TRUE,"Form Responses 1"))</f>
        <v>arnosuta896@gmail.com</v>
      </c>
      <c r="C278" s="9" t="str">
        <f>INDIRECT(ADDRESS(2+QUOTIENT(ROW()-2,COUNTA('Form Responses 1'!$1:$1)-4),3,,TRUE,"Form Responses 1"))</f>
        <v>sutarno</v>
      </c>
      <c r="D278" s="10">
        <f>INDIRECT(ADDRESS(2+QUOTIENT(ROW()-2,COUNTA('Form Responses 1'!$1:$1)-4),4,,TRUE,"Form Responses 1"))</f>
        <v>45041</v>
      </c>
      <c r="E278" s="11">
        <f t="shared" si="2"/>
        <v>2</v>
      </c>
      <c r="F278" s="9" t="str">
        <f>IF(ISBLANK(A278)," ",INDIRECT(ADDRESS(1,5+MOD(ROW()-2,COUNTA('Form Responses 1'!$1:$1)-4),,TRUE,"Form Responses 1")))</f>
        <v>Gedung Rusun 3 Lt. 2 [Janitor]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Gedung Rusun 3 Lt. 2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17</v>
      </c>
      <c r="L278" s="9" t="str">
        <f t="shared" si="6"/>
        <v>2023 - WEEK 17</v>
      </c>
      <c r="M278" s="9" t="str">
        <f t="shared" si="7"/>
        <v>2023 - MONTH 04</v>
      </c>
      <c r="N278" s="12">
        <f t="shared" ref="N278:O278" si="287">IFERROR(AVERAGEIF(L:L,L278,$J:$J)," ")</f>
        <v>0.9460273973</v>
      </c>
      <c r="O278" s="12">
        <f t="shared" si="287"/>
        <v>0.9460273973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45068.3304</v>
      </c>
      <c r="B279" s="9" t="str">
        <f>INDIRECT(ADDRESS(2+QUOTIENT(ROW()-2,COUNTA('Form Responses 1'!$1:$1)-4),2,,TRUE,"Form Responses 1"))</f>
        <v>arnosuta896@gmail.com</v>
      </c>
      <c r="C279" s="9" t="str">
        <f>INDIRECT(ADDRESS(2+QUOTIENT(ROW()-2,COUNTA('Form Responses 1'!$1:$1)-4),3,,TRUE,"Form Responses 1"))</f>
        <v>sutarno</v>
      </c>
      <c r="D279" s="10">
        <f>INDIRECT(ADDRESS(2+QUOTIENT(ROW()-2,COUNTA('Form Responses 1'!$1:$1)-4),4,,TRUE,"Form Responses 1"))</f>
        <v>45041</v>
      </c>
      <c r="E279" s="11">
        <f t="shared" si="2"/>
        <v>2</v>
      </c>
      <c r="F279" s="9" t="str">
        <f>IF(ISBLANK(A279)," ",INDIRECT(ADDRESS(1,5+MOD(ROW()-2,COUNTA('Form Responses 1'!$1:$1)-4),,TRUE,"Form Responses 1")))</f>
        <v>Gedung Rusun 3 Lt. 1 [Lobby Utama]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Gedung Rusun 3 Lt. 1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17</v>
      </c>
      <c r="L279" s="9" t="str">
        <f t="shared" si="6"/>
        <v>2023 - WEEK 17</v>
      </c>
      <c r="M279" s="9" t="str">
        <f t="shared" si="7"/>
        <v>2023 - MONTH 04</v>
      </c>
      <c r="N279" s="12">
        <f t="shared" ref="N279:O279" si="288">IFERROR(AVERAGEIF(L:L,L279,$J:$J)," ")</f>
        <v>0.9460273973</v>
      </c>
      <c r="O279" s="12">
        <f t="shared" si="288"/>
        <v>0.9460273973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45068.3304</v>
      </c>
      <c r="B280" s="9" t="str">
        <f>INDIRECT(ADDRESS(2+QUOTIENT(ROW()-2,COUNTA('Form Responses 1'!$1:$1)-4),2,,TRUE,"Form Responses 1"))</f>
        <v>arnosuta896@gmail.com</v>
      </c>
      <c r="C280" s="9" t="str">
        <f>INDIRECT(ADDRESS(2+QUOTIENT(ROW()-2,COUNTA('Form Responses 1'!$1:$1)-4),3,,TRUE,"Form Responses 1"))</f>
        <v>sutarno</v>
      </c>
      <c r="D280" s="10">
        <f>INDIRECT(ADDRESS(2+QUOTIENT(ROW()-2,COUNTA('Form Responses 1'!$1:$1)-4),4,,TRUE,"Form Responses 1"))</f>
        <v>45041</v>
      </c>
      <c r="E280" s="11">
        <f t="shared" si="2"/>
        <v>2</v>
      </c>
      <c r="F280" s="9" t="str">
        <f>IF(ISBLANK(A280)," ",INDIRECT(ADDRESS(1,5+MOD(ROW()-2,COUNTA('Form Responses 1'!$1:$1)-4),,TRUE,"Form Responses 1")))</f>
        <v>Gedung Rusun 3 Lt. 1 [Mushola 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Gedung Rusun 3 Lt. 1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17</v>
      </c>
      <c r="L280" s="9" t="str">
        <f t="shared" si="6"/>
        <v>2023 - WEEK 17</v>
      </c>
      <c r="M280" s="9" t="str">
        <f t="shared" si="7"/>
        <v>2023 - MONTH 04</v>
      </c>
      <c r="N280" s="12">
        <f t="shared" ref="N280:O280" si="289">IFERROR(AVERAGEIF(L:L,L280,$J:$J)," ")</f>
        <v>0.9460273973</v>
      </c>
      <c r="O280" s="12">
        <f t="shared" si="289"/>
        <v>0.9460273973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45068.3304</v>
      </c>
      <c r="B281" s="9" t="str">
        <f>INDIRECT(ADDRESS(2+QUOTIENT(ROW()-2,COUNTA('Form Responses 1'!$1:$1)-4),2,,TRUE,"Form Responses 1"))</f>
        <v>arnosuta896@gmail.com</v>
      </c>
      <c r="C281" s="9" t="str">
        <f>INDIRECT(ADDRESS(2+QUOTIENT(ROW()-2,COUNTA('Form Responses 1'!$1:$1)-4),3,,TRUE,"Form Responses 1"))</f>
        <v>sutarno</v>
      </c>
      <c r="D281" s="10">
        <f>INDIRECT(ADDRESS(2+QUOTIENT(ROW()-2,COUNTA('Form Responses 1'!$1:$1)-4),4,,TRUE,"Form Responses 1"))</f>
        <v>45041</v>
      </c>
      <c r="E281" s="11">
        <f t="shared" si="2"/>
        <v>2</v>
      </c>
      <c r="F281" s="9" t="str">
        <f>IF(ISBLANK(A281)," ",INDIRECT(ADDRESS(1,5+MOD(ROW()-2,COUNTA('Form Responses 1'!$1:$1)-4),,TRUE,"Form Responses 1")))</f>
        <v>Gedung Rusun 3 Lt. 1 [Pantry 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 Rusun 3 Lt. 1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17</v>
      </c>
      <c r="L281" s="9" t="str">
        <f t="shared" si="6"/>
        <v>2023 - WEEK 17</v>
      </c>
      <c r="M281" s="9" t="str">
        <f t="shared" si="7"/>
        <v>2023 - MONTH 04</v>
      </c>
      <c r="N281" s="12">
        <f t="shared" ref="N281:O281" si="290">IFERROR(AVERAGEIF(L:L,L281,$J:$J)," ")</f>
        <v>0.9460273973</v>
      </c>
      <c r="O281" s="12">
        <f t="shared" si="290"/>
        <v>0.9460273973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45068.3304</v>
      </c>
      <c r="B282" s="9" t="str">
        <f>INDIRECT(ADDRESS(2+QUOTIENT(ROW()-2,COUNTA('Form Responses 1'!$1:$1)-4),2,,TRUE,"Form Responses 1"))</f>
        <v>arnosuta896@gmail.com</v>
      </c>
      <c r="C282" s="9" t="str">
        <f>INDIRECT(ADDRESS(2+QUOTIENT(ROW()-2,COUNTA('Form Responses 1'!$1:$1)-4),3,,TRUE,"Form Responses 1"))</f>
        <v>sutarno</v>
      </c>
      <c r="D282" s="10">
        <f>INDIRECT(ADDRESS(2+QUOTIENT(ROW()-2,COUNTA('Form Responses 1'!$1:$1)-4),4,,TRUE,"Form Responses 1"))</f>
        <v>45041</v>
      </c>
      <c r="E282" s="11">
        <f t="shared" si="2"/>
        <v>2</v>
      </c>
      <c r="F282" s="9" t="str">
        <f>IF(ISBLANK(A282)," ",INDIRECT(ADDRESS(1,5+MOD(ROW()-2,COUNTA('Form Responses 1'!$1:$1)-4),,TRUE,"Form Responses 1")))</f>
        <v>Gedung Rusun 3 Lt. 1 [R pengelola]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Gedung Rusun 3 Lt. 1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17</v>
      </c>
      <c r="L282" s="9" t="str">
        <f t="shared" si="6"/>
        <v>2023 - WEEK 17</v>
      </c>
      <c r="M282" s="9" t="str">
        <f t="shared" si="7"/>
        <v>2023 - MONTH 04</v>
      </c>
      <c r="N282" s="12">
        <f t="shared" ref="N282:O282" si="291">IFERROR(AVERAGEIF(L:L,L282,$J:$J)," ")</f>
        <v>0.9460273973</v>
      </c>
      <c r="O282" s="12">
        <f t="shared" si="291"/>
        <v>0.9460273973</v>
      </c>
      <c r="P282" s="9" t="str">
        <f>IF(ISBLANK(A282)," ",IF(N282&gt;MASTER!$B$3/100,"SB",IF(N282&gt;MASTER!$B$4/100,"B",IF(N282&gt;MASTER!$B$5/100,"C","K"))))</f>
        <v>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45068.3304</v>
      </c>
      <c r="B283" s="9" t="str">
        <f>INDIRECT(ADDRESS(2+QUOTIENT(ROW()-2,COUNTA('Form Responses 1'!$1:$1)-4),2,,TRUE,"Form Responses 1"))</f>
        <v>arnosuta896@gmail.com</v>
      </c>
      <c r="C283" s="9" t="str">
        <f>INDIRECT(ADDRESS(2+QUOTIENT(ROW()-2,COUNTA('Form Responses 1'!$1:$1)-4),3,,TRUE,"Form Responses 1"))</f>
        <v>sutarno</v>
      </c>
      <c r="D283" s="10">
        <f>INDIRECT(ADDRESS(2+QUOTIENT(ROW()-2,COUNTA('Form Responses 1'!$1:$1)-4),4,,TRUE,"Form Responses 1"))</f>
        <v>45041</v>
      </c>
      <c r="E283" s="11">
        <f t="shared" si="2"/>
        <v>2</v>
      </c>
      <c r="F283" s="9" t="str">
        <f>IF(ISBLANK(A283)," ",INDIRECT(ADDRESS(1,5+MOD(ROW()-2,COUNTA('Form Responses 1'!$1:$1)-4),,TRUE,"Form Responses 1")))</f>
        <v>Gedung Rusun 3 Lt. 1 [R minimarket]</v>
      </c>
      <c r="G283" s="9" t="str">
        <f>IF(ISBLANK(A283)," ",INDIRECT(ADDRESS(MATCH(A283,'Form Responses 1'!A:A,0),5+MOD(ROW()-2,COUNTA('Form Responses 1'!$1:$1)-4),,TRUE,"Form Responses 1")))</f>
        <v>CUKUP BAIK</v>
      </c>
      <c r="H283" s="12" t="str">
        <f t="shared" si="3"/>
        <v>Gedung Rusun 3 Lt. 1</v>
      </c>
      <c r="I283" s="12" t="str">
        <f t="shared" si="4"/>
        <v>CLEANING SERVICE</v>
      </c>
      <c r="J283" s="12">
        <f t="array" ref="J283">IFERROR(INDEX(MASTER!B:B,MATCH(G283,MASTER!A:A,0))/100," ")</f>
        <v>0.89</v>
      </c>
      <c r="K283" s="9">
        <f t="shared" si="5"/>
        <v>17</v>
      </c>
      <c r="L283" s="9" t="str">
        <f t="shared" si="6"/>
        <v>2023 - WEEK 17</v>
      </c>
      <c r="M283" s="9" t="str">
        <f t="shared" si="7"/>
        <v>2023 - MONTH 04</v>
      </c>
      <c r="N283" s="12">
        <f t="shared" ref="N283:O283" si="292">IFERROR(AVERAGEIF(L:L,L283,$J:$J)," ")</f>
        <v>0.9460273973</v>
      </c>
      <c r="O283" s="12">
        <f t="shared" si="292"/>
        <v>0.9460273973</v>
      </c>
      <c r="P283" s="9" t="str">
        <f>IF(ISBLANK(A283)," ",IF(N283&gt;MASTER!$B$3/100,"SB",IF(N283&gt;MASTER!$B$4/100,"B",IF(N283&gt;MASTER!$B$5/100,"C","K"))))</f>
        <v>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45068.3304</v>
      </c>
      <c r="B284" s="9" t="str">
        <f>INDIRECT(ADDRESS(2+QUOTIENT(ROW()-2,COUNTA('Form Responses 1'!$1:$1)-4),2,,TRUE,"Form Responses 1"))</f>
        <v>arnosuta896@gmail.com</v>
      </c>
      <c r="C284" s="9" t="str">
        <f>INDIRECT(ADDRESS(2+QUOTIENT(ROW()-2,COUNTA('Form Responses 1'!$1:$1)-4),3,,TRUE,"Form Responses 1"))</f>
        <v>sutarno</v>
      </c>
      <c r="D284" s="10">
        <f>INDIRECT(ADDRESS(2+QUOTIENT(ROW()-2,COUNTA('Form Responses 1'!$1:$1)-4),4,,TRUE,"Form Responses 1"))</f>
        <v>45041</v>
      </c>
      <c r="E284" s="11">
        <f t="shared" si="2"/>
        <v>2</v>
      </c>
      <c r="F284" s="9" t="str">
        <f>IF(ISBLANK(A284)," ",INDIRECT(ADDRESS(1,5+MOD(ROW()-2,COUNTA('Form Responses 1'!$1:$1)-4),,TRUE,"Form Responses 1")))</f>
        <v>Gedung Rusun 3 Lt. 1 [R RT RW]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Gedung Rusun 3 Lt. 1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17</v>
      </c>
      <c r="L284" s="9" t="str">
        <f t="shared" si="6"/>
        <v>2023 - WEEK 17</v>
      </c>
      <c r="M284" s="9" t="str">
        <f t="shared" si="7"/>
        <v>2023 - MONTH 04</v>
      </c>
      <c r="N284" s="12">
        <f t="shared" ref="N284:O284" si="293">IFERROR(AVERAGEIF(L:L,L284,$J:$J)," ")</f>
        <v>0.9460273973</v>
      </c>
      <c r="O284" s="12">
        <f t="shared" si="293"/>
        <v>0.9460273973</v>
      </c>
      <c r="P284" s="9" t="str">
        <f>IF(ISBLANK(A284)," ",IF(N284&gt;MASTER!$B$3/100,"SB",IF(N284&gt;MASTER!$B$4/100,"B",IF(N284&gt;MASTER!$B$5/100,"C","K"))))</f>
        <v>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45068.3304</v>
      </c>
      <c r="B285" s="9" t="str">
        <f>INDIRECT(ADDRESS(2+QUOTIENT(ROW()-2,COUNTA('Form Responses 1'!$1:$1)-4),2,,TRUE,"Form Responses 1"))</f>
        <v>arnosuta896@gmail.com</v>
      </c>
      <c r="C285" s="9" t="str">
        <f>INDIRECT(ADDRESS(2+QUOTIENT(ROW()-2,COUNTA('Form Responses 1'!$1:$1)-4),3,,TRUE,"Form Responses 1"))</f>
        <v>sutarno</v>
      </c>
      <c r="D285" s="10">
        <f>INDIRECT(ADDRESS(2+QUOTIENT(ROW()-2,COUNTA('Form Responses 1'!$1:$1)-4),4,,TRUE,"Form Responses 1"))</f>
        <v>45041</v>
      </c>
      <c r="E285" s="11">
        <f t="shared" si="2"/>
        <v>2</v>
      </c>
      <c r="F285" s="9" t="str">
        <f>IF(ISBLANK(A285)," ",INDIRECT(ADDRESS(1,5+MOD(ROW()-2,COUNTA('Form Responses 1'!$1:$1)-4),,TRUE,"Form Responses 1")))</f>
        <v>Gedung Rusun 3 Lt. 1 [R Panel]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Gedung Rusun 3 Lt. 1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17</v>
      </c>
      <c r="L285" s="9" t="str">
        <f t="shared" si="6"/>
        <v>2023 - WEEK 17</v>
      </c>
      <c r="M285" s="9" t="str">
        <f t="shared" si="7"/>
        <v>2023 - MONTH 04</v>
      </c>
      <c r="N285" s="12">
        <f t="shared" ref="N285:O285" si="294">IFERROR(AVERAGEIF(L:L,L285,$J:$J)," ")</f>
        <v>0.9460273973</v>
      </c>
      <c r="O285" s="12">
        <f t="shared" si="294"/>
        <v>0.9460273973</v>
      </c>
      <c r="P285" s="9" t="str">
        <f>IF(ISBLANK(A285)," ",IF(N285&gt;MASTER!$B$3/100,"SB",IF(N285&gt;MASTER!$B$4/100,"B",IF(N285&gt;MASTER!$B$5/100,"C","K"))))</f>
        <v>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45068.3304</v>
      </c>
      <c r="B286" s="9" t="str">
        <f>INDIRECT(ADDRESS(2+QUOTIENT(ROW()-2,COUNTA('Form Responses 1'!$1:$1)-4),2,,TRUE,"Form Responses 1"))</f>
        <v>arnosuta896@gmail.com</v>
      </c>
      <c r="C286" s="9" t="str">
        <f>INDIRECT(ADDRESS(2+QUOTIENT(ROW()-2,COUNTA('Form Responses 1'!$1:$1)-4),3,,TRUE,"Form Responses 1"))</f>
        <v>sutarno</v>
      </c>
      <c r="D286" s="10">
        <f>INDIRECT(ADDRESS(2+QUOTIENT(ROW()-2,COUNTA('Form Responses 1'!$1:$1)-4),4,,TRUE,"Form Responses 1"))</f>
        <v>45041</v>
      </c>
      <c r="E286" s="11">
        <f t="shared" si="2"/>
        <v>2</v>
      </c>
      <c r="F286" s="9" t="str">
        <f>IF(ISBLANK(A286)," ",INDIRECT(ADDRESS(1,5+MOD(ROW()-2,COUNTA('Form Responses 1'!$1:$1)-4),,TRUE,"Form Responses 1")))</f>
        <v>Gedung Rusun 3 Lt. 1 [Koridor 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Gedung Rusun 3 Lt. 1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17</v>
      </c>
      <c r="L286" s="9" t="str">
        <f t="shared" si="6"/>
        <v>2023 - WEEK 17</v>
      </c>
      <c r="M286" s="9" t="str">
        <f t="shared" si="7"/>
        <v>2023 - MONTH 04</v>
      </c>
      <c r="N286" s="12">
        <f t="shared" ref="N286:O286" si="295">IFERROR(AVERAGEIF(L:L,L286,$J:$J)," ")</f>
        <v>0.9460273973</v>
      </c>
      <c r="O286" s="12">
        <f t="shared" si="295"/>
        <v>0.9460273973</v>
      </c>
      <c r="P286" s="9" t="str">
        <f>IF(ISBLANK(A286)," ",IF(N286&gt;MASTER!$B$3/100,"SB",IF(N286&gt;MASTER!$B$4/100,"B",IF(N286&gt;MASTER!$B$5/100,"C","K"))))</f>
        <v>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45068.3304</v>
      </c>
      <c r="B287" s="9" t="str">
        <f>INDIRECT(ADDRESS(2+QUOTIENT(ROW()-2,COUNTA('Form Responses 1'!$1:$1)-4),2,,TRUE,"Form Responses 1"))</f>
        <v>arnosuta896@gmail.com</v>
      </c>
      <c r="C287" s="9" t="str">
        <f>INDIRECT(ADDRESS(2+QUOTIENT(ROW()-2,COUNTA('Form Responses 1'!$1:$1)-4),3,,TRUE,"Form Responses 1"))</f>
        <v>sutarno</v>
      </c>
      <c r="D287" s="10">
        <f>INDIRECT(ADDRESS(2+QUOTIENT(ROW()-2,COUNTA('Form Responses 1'!$1:$1)-4),4,,TRUE,"Form Responses 1"))</f>
        <v>45041</v>
      </c>
      <c r="E287" s="11">
        <f t="shared" si="2"/>
        <v>2</v>
      </c>
      <c r="F287" s="9" t="str">
        <f>IF(ISBLANK(A287)," ",INDIRECT(ADDRESS(1,5+MOD(ROW()-2,COUNTA('Form Responses 1'!$1:$1)-4),,TRUE,"Form Responses 1")))</f>
        <v>Gedung Rusun 3 Lt. 1 [Toilet Umum Pria / Wanita]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Gedung Rusun 3 Lt. 1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17</v>
      </c>
      <c r="L287" s="9" t="str">
        <f t="shared" si="6"/>
        <v>2023 - WEEK 17</v>
      </c>
      <c r="M287" s="9" t="str">
        <f t="shared" si="7"/>
        <v>2023 - MONTH 04</v>
      </c>
      <c r="N287" s="12">
        <f t="shared" ref="N287:O287" si="296">IFERROR(AVERAGEIF(L:L,L287,$J:$J)," ")</f>
        <v>0.9460273973</v>
      </c>
      <c r="O287" s="12">
        <f t="shared" si="296"/>
        <v>0.9460273973</v>
      </c>
      <c r="P287" s="9" t="str">
        <f>IF(ISBLANK(A287)," ",IF(N287&gt;MASTER!$B$3/100,"SB",IF(N287&gt;MASTER!$B$4/100,"B",IF(N287&gt;MASTER!$B$5/100,"C","K"))))</f>
        <v>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45068.3304</v>
      </c>
      <c r="B288" s="9" t="str">
        <f>INDIRECT(ADDRESS(2+QUOTIENT(ROW()-2,COUNTA('Form Responses 1'!$1:$1)-4),2,,TRUE,"Form Responses 1"))</f>
        <v>arnosuta896@gmail.com</v>
      </c>
      <c r="C288" s="9" t="str">
        <f>INDIRECT(ADDRESS(2+QUOTIENT(ROW()-2,COUNTA('Form Responses 1'!$1:$1)-4),3,,TRUE,"Form Responses 1"))</f>
        <v>sutarno</v>
      </c>
      <c r="D288" s="10">
        <f>INDIRECT(ADDRESS(2+QUOTIENT(ROW()-2,COUNTA('Form Responses 1'!$1:$1)-4),4,,TRUE,"Form Responses 1"))</f>
        <v>45041</v>
      </c>
      <c r="E288" s="11">
        <f t="shared" si="2"/>
        <v>2</v>
      </c>
      <c r="F288" s="9" t="str">
        <f>IF(ISBLANK(A288)," ",INDIRECT(ADDRESS(1,5+MOD(ROW()-2,COUNTA('Form Responses 1'!$1:$1)-4),,TRUE,"Form Responses 1")))</f>
        <v>Halaman Rusun 3 [Gutter]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Halaman Rusun 3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17</v>
      </c>
      <c r="L288" s="9" t="str">
        <f t="shared" si="6"/>
        <v>2023 - WEEK 17</v>
      </c>
      <c r="M288" s="9" t="str">
        <f t="shared" si="7"/>
        <v>2023 - MONTH 04</v>
      </c>
      <c r="N288" s="12">
        <f t="shared" ref="N288:O288" si="297">IFERROR(AVERAGEIF(L:L,L288,$J:$J)," ")</f>
        <v>0.9460273973</v>
      </c>
      <c r="O288" s="12">
        <f t="shared" si="297"/>
        <v>0.9460273973</v>
      </c>
      <c r="P288" s="9" t="str">
        <f>IF(ISBLANK(A288)," ",IF(N288&gt;MASTER!$B$3/100,"SB",IF(N288&gt;MASTER!$B$4/100,"B",IF(N288&gt;MASTER!$B$5/100,"C","K"))))</f>
        <v>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45068.3304</v>
      </c>
      <c r="B289" s="9" t="str">
        <f>INDIRECT(ADDRESS(2+QUOTIENT(ROW()-2,COUNTA('Form Responses 1'!$1:$1)-4),2,,TRUE,"Form Responses 1"))</f>
        <v>arnosuta896@gmail.com</v>
      </c>
      <c r="C289" s="9" t="str">
        <f>INDIRECT(ADDRESS(2+QUOTIENT(ROW()-2,COUNTA('Form Responses 1'!$1:$1)-4),3,,TRUE,"Form Responses 1"))</f>
        <v>sutarno</v>
      </c>
      <c r="D289" s="10">
        <f>INDIRECT(ADDRESS(2+QUOTIENT(ROW()-2,COUNTA('Form Responses 1'!$1:$1)-4),4,,TRUE,"Form Responses 1"))</f>
        <v>45041</v>
      </c>
      <c r="E289" s="11">
        <f t="shared" si="2"/>
        <v>2</v>
      </c>
      <c r="F289" s="9" t="str">
        <f>IF(ISBLANK(A289)," ",INDIRECT(ADDRESS(1,5+MOD(ROW()-2,COUNTA('Form Responses 1'!$1:$1)-4),,TRUE,"Form Responses 1")))</f>
        <v>Halaman Rusun 3 [Taman 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Halaman Rusun 3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17</v>
      </c>
      <c r="L289" s="9" t="str">
        <f t="shared" si="6"/>
        <v>2023 - WEEK 17</v>
      </c>
      <c r="M289" s="9" t="str">
        <f t="shared" si="7"/>
        <v>2023 - MONTH 04</v>
      </c>
      <c r="N289" s="12">
        <f t="shared" ref="N289:O289" si="298">IFERROR(AVERAGEIF(L:L,L289,$J:$J)," ")</f>
        <v>0.9460273973</v>
      </c>
      <c r="O289" s="12">
        <f t="shared" si="298"/>
        <v>0.9460273973</v>
      </c>
      <c r="P289" s="9" t="str">
        <f>IF(ISBLANK(A289)," ",IF(N289&gt;MASTER!$B$3/100,"SB",IF(N289&gt;MASTER!$B$4/100,"B",IF(N289&gt;MASTER!$B$5/100,"C","K"))))</f>
        <v>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45068.3304</v>
      </c>
      <c r="B290" s="9" t="str">
        <f>INDIRECT(ADDRESS(2+QUOTIENT(ROW()-2,COUNTA('Form Responses 1'!$1:$1)-4),2,,TRUE,"Form Responses 1"))</f>
        <v>arnosuta896@gmail.com</v>
      </c>
      <c r="C290" s="9" t="str">
        <f>INDIRECT(ADDRESS(2+QUOTIENT(ROW()-2,COUNTA('Form Responses 1'!$1:$1)-4),3,,TRUE,"Form Responses 1"))</f>
        <v>sutarno</v>
      </c>
      <c r="D290" s="10">
        <f>INDIRECT(ADDRESS(2+QUOTIENT(ROW()-2,COUNTA('Form Responses 1'!$1:$1)-4),4,,TRUE,"Form Responses 1"))</f>
        <v>45041</v>
      </c>
      <c r="E290" s="11">
        <f t="shared" si="2"/>
        <v>2</v>
      </c>
      <c r="F290" s="9" t="str">
        <f>IF(ISBLANK(A290)," ",INDIRECT(ADDRESS(1,5+MOD(ROW()-2,COUNTA('Form Responses 1'!$1:$1)-4),,TRUE,"Form Responses 1")))</f>
        <v>Halaman Rusun 3 [Parkir Motor 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Halaman Rusun 3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17</v>
      </c>
      <c r="L290" s="9" t="str">
        <f t="shared" si="6"/>
        <v>2023 - WEEK 17</v>
      </c>
      <c r="M290" s="9" t="str">
        <f t="shared" si="7"/>
        <v>2023 - MONTH 04</v>
      </c>
      <c r="N290" s="12">
        <f t="shared" ref="N290:O290" si="299">IFERROR(AVERAGEIF(L:L,L290,$J:$J)," ")</f>
        <v>0.9460273973</v>
      </c>
      <c r="O290" s="12">
        <f t="shared" si="299"/>
        <v>0.9460273973</v>
      </c>
      <c r="P290" s="9" t="str">
        <f>IF(ISBLANK(A290)," ",IF(N290&gt;MASTER!$B$3/100,"SB",IF(N290&gt;MASTER!$B$4/100,"B",IF(N290&gt;MASTER!$B$5/100,"C","K"))))</f>
        <v>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45068.3304</v>
      </c>
      <c r="B291" s="9" t="str">
        <f>INDIRECT(ADDRESS(2+QUOTIENT(ROW()-2,COUNTA('Form Responses 1'!$1:$1)-4),2,,TRUE,"Form Responses 1"))</f>
        <v>arnosuta896@gmail.com</v>
      </c>
      <c r="C291" s="9" t="str">
        <f>INDIRECT(ADDRESS(2+QUOTIENT(ROW()-2,COUNTA('Form Responses 1'!$1:$1)-4),3,,TRUE,"Form Responses 1"))</f>
        <v>sutarno</v>
      </c>
      <c r="D291" s="10">
        <f>INDIRECT(ADDRESS(2+QUOTIENT(ROW()-2,COUNTA('Form Responses 1'!$1:$1)-4),4,,TRUE,"Form Responses 1"))</f>
        <v>45041</v>
      </c>
      <c r="E291" s="11">
        <f t="shared" si="2"/>
        <v>2</v>
      </c>
      <c r="F291" s="9" t="str">
        <f>IF(ISBLANK(A291)," ",INDIRECT(ADDRESS(1,5+MOD(ROW()-2,COUNTA('Form Responses 1'!$1:$1)-4),,TRUE,"Form Responses 1")))</f>
        <v>Halaman Rusun 3 [Parkir Mobil]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Halaman Rusun 3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17</v>
      </c>
      <c r="L291" s="9" t="str">
        <f t="shared" si="6"/>
        <v>2023 - WEEK 17</v>
      </c>
      <c r="M291" s="9" t="str">
        <f t="shared" si="7"/>
        <v>2023 - MONTH 04</v>
      </c>
      <c r="N291" s="12">
        <f t="shared" ref="N291:O291" si="300">IFERROR(AVERAGEIF(L:L,L291,$J:$J)," ")</f>
        <v>0.9460273973</v>
      </c>
      <c r="O291" s="12">
        <f t="shared" si="300"/>
        <v>0.9460273973</v>
      </c>
      <c r="P291" s="9" t="str">
        <f>IF(ISBLANK(A291)," ",IF(N291&gt;MASTER!$B$3/100,"SB",IF(N291&gt;MASTER!$B$4/100,"B",IF(N291&gt;MASTER!$B$5/100,"C","K"))))</f>
        <v>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45068.3304</v>
      </c>
      <c r="B292" s="9" t="str">
        <f>INDIRECT(ADDRESS(2+QUOTIENT(ROW()-2,COUNTA('Form Responses 1'!$1:$1)-4),2,,TRUE,"Form Responses 1"))</f>
        <v>arnosuta896@gmail.com</v>
      </c>
      <c r="C292" s="9" t="str">
        <f>INDIRECT(ADDRESS(2+QUOTIENT(ROW()-2,COUNTA('Form Responses 1'!$1:$1)-4),3,,TRUE,"Form Responses 1"))</f>
        <v>sutarno</v>
      </c>
      <c r="D292" s="10">
        <f>INDIRECT(ADDRESS(2+QUOTIENT(ROW()-2,COUNTA('Form Responses 1'!$1:$1)-4),4,,TRUE,"Form Responses 1"))</f>
        <v>45041</v>
      </c>
      <c r="E292" s="11">
        <f t="shared" si="2"/>
        <v>2</v>
      </c>
      <c r="F292" s="9" t="str">
        <f>IF(ISBLANK(A292)," ",INDIRECT(ADDRESS(1,5+MOD(ROW()-2,COUNTA('Form Responses 1'!$1:$1)-4),,TRUE,"Form Responses 1")))</f>
        <v>Halaman Rusun 3 [Halaman depan samping dan belakang]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Halaman Rusun 3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17</v>
      </c>
      <c r="L292" s="9" t="str">
        <f t="shared" si="6"/>
        <v>2023 - WEEK 17</v>
      </c>
      <c r="M292" s="9" t="str">
        <f t="shared" si="7"/>
        <v>2023 - MONTH 04</v>
      </c>
      <c r="N292" s="12">
        <f t="shared" ref="N292:O292" si="301">IFERROR(AVERAGEIF(L:L,L292,$J:$J)," ")</f>
        <v>0.9460273973</v>
      </c>
      <c r="O292" s="12">
        <f t="shared" si="301"/>
        <v>0.9460273973</v>
      </c>
      <c r="P292" s="9" t="str">
        <f>IF(ISBLANK(A292)," ",IF(N292&gt;MASTER!$B$3/100,"SB",IF(N292&gt;MASTER!$B$4/100,"B",IF(N292&gt;MASTER!$B$5/100,"C","K"))))</f>
        <v>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45068.3304</v>
      </c>
      <c r="B293" s="9" t="str">
        <f>INDIRECT(ADDRESS(2+QUOTIENT(ROW()-2,COUNTA('Form Responses 1'!$1:$1)-4),2,,TRUE,"Form Responses 1"))</f>
        <v>arnosuta896@gmail.com</v>
      </c>
      <c r="C293" s="9" t="str">
        <f>INDIRECT(ADDRESS(2+QUOTIENT(ROW()-2,COUNTA('Form Responses 1'!$1:$1)-4),3,,TRUE,"Form Responses 1"))</f>
        <v>sutarno</v>
      </c>
      <c r="D293" s="10">
        <f>INDIRECT(ADDRESS(2+QUOTIENT(ROW()-2,COUNTA('Form Responses 1'!$1:$1)-4),4,,TRUE,"Form Responses 1"))</f>
        <v>45041</v>
      </c>
      <c r="E293" s="11">
        <f t="shared" si="2"/>
        <v>2</v>
      </c>
      <c r="F293" s="9" t="str">
        <f>IF(ISBLANK(A293)," ",INDIRECT(ADDRESS(1,5+MOD(ROW()-2,COUNTA('Form Responses 1'!$1:$1)-4),,TRUE,"Form Responses 1")))</f>
        <v>Halaman Rusun 3 [TPS 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Halaman Rusun 3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17</v>
      </c>
      <c r="L293" s="9" t="str">
        <f t="shared" si="6"/>
        <v>2023 - WEEK 17</v>
      </c>
      <c r="M293" s="9" t="str">
        <f t="shared" si="7"/>
        <v>2023 - MONTH 04</v>
      </c>
      <c r="N293" s="12">
        <f t="shared" ref="N293:O293" si="302">IFERROR(AVERAGEIF(L:L,L293,$J:$J)," ")</f>
        <v>0.9460273973</v>
      </c>
      <c r="O293" s="12">
        <f t="shared" si="302"/>
        <v>0.9460273973</v>
      </c>
      <c r="P293" s="9" t="str">
        <f>IF(ISBLANK(A293)," ",IF(N293&gt;MASTER!$B$3/100,"SB",IF(N293&gt;MASTER!$B$4/100,"B",IF(N293&gt;MASTER!$B$5/100,"C","K"))))</f>
        <v>B</v>
      </c>
      <c r="Q293" s="9" t="str">
        <f>IF(ISBLANK(B293)," ",IF(O293&gt;MASTER!$B$3/100,"SB",IF(O293&gt;MASTER!$B$4/100,"B",IF(O293&gt;MASTER!$B$5/100,"C","K"))))</f>
        <v>B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>
      <c r="B4" s="5"/>
      <c r="C4" s="5"/>
      <c r="D4" s="5"/>
      <c r="E4" s="5"/>
      <c r="F4" s="5"/>
      <c r="G4" s="5"/>
      <c r="H4" s="5"/>
      <c r="I4" s="5"/>
      <c r="J4" s="5"/>
      <c r="K4" s="5"/>
    </row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E1" s="5"/>
      <c r="F1" s="5"/>
      <c r="G1" s="5"/>
      <c r="H1" s="5"/>
      <c r="I1" s="5"/>
      <c r="J1" s="5"/>
      <c r="K1" s="5"/>
    </row>
    <row r="2">
      <c r="E2" s="5"/>
      <c r="F2" s="5"/>
      <c r="G2" s="5"/>
      <c r="H2" s="5"/>
      <c r="I2" s="5"/>
      <c r="J2" s="5"/>
      <c r="K2" s="5"/>
    </row>
    <row r="3">
      <c r="E3" s="5"/>
      <c r="F3" s="5"/>
      <c r="G3" s="5"/>
      <c r="H3" s="5"/>
      <c r="I3" s="5"/>
      <c r="J3" s="5"/>
      <c r="K3" s="5"/>
    </row>
    <row r="4">
      <c r="E4" s="5"/>
      <c r="F4" s="5"/>
      <c r="G4" s="5"/>
      <c r="H4" s="5"/>
      <c r="I4" s="5"/>
      <c r="J4" s="5"/>
      <c r="K4" s="5"/>
    </row>
    <row r="5">
      <c r="E5" s="5"/>
      <c r="F5" s="5"/>
      <c r="G5" s="5"/>
      <c r="H5" s="5"/>
      <c r="I5" s="5"/>
      <c r="J5" s="5"/>
      <c r="K5" s="5"/>
    </row>
    <row r="6">
      <c r="E6" s="5"/>
      <c r="F6" s="5"/>
      <c r="G6" s="5"/>
      <c r="H6" s="5"/>
      <c r="I6" s="5"/>
      <c r="J6" s="5"/>
      <c r="K6" s="5"/>
    </row>
    <row r="7">
      <c r="E7" s="5"/>
      <c r="F7" s="5"/>
      <c r="G7" s="5"/>
      <c r="H7" s="5"/>
      <c r="I7" s="5"/>
      <c r="J7" s="5"/>
      <c r="K7" s="5"/>
    </row>
    <row r="8">
      <c r="E8" s="5"/>
      <c r="F8" s="5"/>
      <c r="G8" s="5"/>
      <c r="H8" s="5"/>
      <c r="I8" s="5"/>
      <c r="J8" s="5"/>
      <c r="K8" s="5"/>
    </row>
    <row r="9">
      <c r="E9" s="5"/>
      <c r="F9" s="5"/>
      <c r="G9" s="5"/>
      <c r="H9" s="5"/>
      <c r="I9" s="5"/>
      <c r="J9" s="5"/>
      <c r="K9" s="5"/>
    </row>
    <row r="10">
      <c r="E10" s="5"/>
      <c r="F10" s="5"/>
      <c r="G10" s="5"/>
      <c r="H10" s="5"/>
      <c r="I10" s="5"/>
      <c r="J10" s="5"/>
      <c r="K10" s="5"/>
    </row>
    <row r="11">
      <c r="E11" s="5"/>
      <c r="F11" s="5"/>
      <c r="G11" s="5"/>
      <c r="H11" s="5"/>
      <c r="I11" s="5"/>
      <c r="J11" s="5"/>
      <c r="K11" s="5"/>
    </row>
    <row r="12">
      <c r="E12" s="5"/>
      <c r="F12" s="5"/>
      <c r="G12" s="5"/>
      <c r="H12" s="5"/>
      <c r="I12" s="5"/>
      <c r="J12" s="5"/>
      <c r="K12" s="5"/>
    </row>
    <row r="13">
      <c r="E13" s="5"/>
      <c r="F13" s="5"/>
      <c r="G13" s="5"/>
      <c r="H13" s="5"/>
      <c r="I13" s="5"/>
      <c r="J13" s="5"/>
      <c r="K13" s="5"/>
    </row>
    <row r="14">
      <c r="E14" s="5"/>
      <c r="F14" s="5"/>
      <c r="G14" s="5"/>
      <c r="H14" s="5"/>
      <c r="I14" s="5"/>
      <c r="J14" s="5"/>
      <c r="K14" s="5"/>
    </row>
    <row r="15">
      <c r="E15" s="5"/>
      <c r="F15" s="5"/>
      <c r="G15" s="5"/>
      <c r="H15" s="5"/>
      <c r="I15" s="5"/>
      <c r="J15" s="5"/>
      <c r="K15" s="5"/>
    </row>
    <row r="16">
      <c r="E16" s="5"/>
      <c r="F16" s="5"/>
      <c r="G16" s="5"/>
      <c r="H16" s="5"/>
      <c r="I16" s="5"/>
      <c r="J16" s="5"/>
      <c r="K16" s="5"/>
    </row>
    <row r="17">
      <c r="E17" s="5"/>
      <c r="F17" s="5"/>
      <c r="G17" s="5"/>
      <c r="H17" s="5"/>
      <c r="I17" s="5"/>
      <c r="J17" s="5"/>
      <c r="K17" s="5"/>
    </row>
    <row r="18">
      <c r="E18" s="5"/>
      <c r="F18" s="5"/>
      <c r="G18" s="5"/>
      <c r="H18" s="5"/>
      <c r="I18" s="5"/>
      <c r="J18" s="5"/>
      <c r="K18" s="5"/>
    </row>
    <row r="19">
      <c r="E19" s="5"/>
      <c r="F19" s="5"/>
      <c r="G19" s="5"/>
      <c r="H19" s="5"/>
      <c r="I19" s="5"/>
      <c r="J19" s="5"/>
      <c r="K19" s="5"/>
    </row>
    <row r="20">
      <c r="E20" s="5"/>
      <c r="F20" s="5"/>
      <c r="G20" s="5"/>
      <c r="H20" s="5"/>
      <c r="I20" s="5"/>
      <c r="J20" s="5"/>
      <c r="K20" s="5"/>
    </row>
    <row r="21">
      <c r="E21" s="5"/>
      <c r="F21" s="5"/>
      <c r="G21" s="5"/>
      <c r="H21" s="5"/>
      <c r="I21" s="5"/>
      <c r="J21" s="5"/>
      <c r="K21" s="5"/>
    </row>
    <row r="22">
      <c r="E22" s="5"/>
      <c r="F22" s="5"/>
      <c r="G22" s="5"/>
      <c r="H22" s="5"/>
      <c r="I22" s="5"/>
      <c r="J22" s="5"/>
      <c r="K22" s="5"/>
    </row>
    <row r="23">
      <c r="E23" s="5"/>
      <c r="F23" s="5"/>
      <c r="G23" s="5"/>
      <c r="H23" s="5"/>
      <c r="I23" s="5"/>
      <c r="J23" s="5"/>
      <c r="K23" s="5"/>
    </row>
    <row r="24">
      <c r="E24" s="5"/>
      <c r="F24" s="5"/>
      <c r="G24" s="5"/>
      <c r="H24" s="5"/>
      <c r="I24" s="5"/>
      <c r="J24" s="5"/>
      <c r="K24" s="5"/>
    </row>
    <row r="25">
      <c r="E25" s="5"/>
      <c r="F25" s="5"/>
      <c r="G25" s="5"/>
      <c r="H25" s="5"/>
      <c r="I25" s="5"/>
      <c r="J25" s="5"/>
      <c r="K25" s="5"/>
    </row>
    <row r="26">
      <c r="E26" s="5"/>
      <c r="F26" s="5"/>
      <c r="G26" s="5"/>
      <c r="H26" s="5"/>
      <c r="I26" s="5"/>
      <c r="J26" s="5"/>
      <c r="K26" s="5"/>
    </row>
    <row r="27">
      <c r="E27" s="5"/>
      <c r="F27" s="5"/>
      <c r="G27" s="5"/>
      <c r="H27" s="5"/>
      <c r="I27" s="5"/>
      <c r="J27" s="5"/>
      <c r="K27" s="5"/>
    </row>
    <row r="28">
      <c r="E28" s="5"/>
      <c r="F28" s="5"/>
      <c r="G28" s="5"/>
      <c r="H28" s="5"/>
      <c r="I28" s="5"/>
      <c r="J28" s="5"/>
      <c r="K28" s="5"/>
    </row>
    <row r="29">
      <c r="E29" s="5"/>
      <c r="F29" s="5"/>
      <c r="G29" s="5"/>
      <c r="H29" s="5"/>
      <c r="I29" s="5"/>
      <c r="J29" s="5"/>
      <c r="K29" s="5"/>
    </row>
    <row r="30">
      <c r="E30" s="5"/>
      <c r="F30" s="5"/>
      <c r="G30" s="5"/>
      <c r="H30" s="5"/>
      <c r="I30" s="5"/>
      <c r="J30" s="5"/>
      <c r="K30" s="5"/>
    </row>
    <row r="31">
      <c r="E31" s="5"/>
      <c r="F31" s="5"/>
      <c r="G31" s="5"/>
      <c r="H31" s="5"/>
      <c r="I31" s="5"/>
      <c r="J31" s="5"/>
      <c r="K31" s="5"/>
    </row>
    <row r="32">
      <c r="E32" s="5"/>
      <c r="F32" s="5"/>
      <c r="G32" s="5"/>
      <c r="H32" s="5"/>
      <c r="I32" s="5"/>
      <c r="J32" s="5"/>
      <c r="K32" s="5"/>
    </row>
    <row r="33">
      <c r="E33" s="5"/>
      <c r="F33" s="5"/>
      <c r="G33" s="5"/>
      <c r="H33" s="5"/>
      <c r="I33" s="5"/>
      <c r="J33" s="5"/>
      <c r="K33" s="5"/>
    </row>
    <row r="34">
      <c r="E34" s="5"/>
      <c r="F34" s="5"/>
      <c r="G34" s="5"/>
      <c r="H34" s="5"/>
      <c r="I34" s="5"/>
      <c r="J34" s="5"/>
      <c r="K34" s="5"/>
    </row>
    <row r="35">
      <c r="E35" s="5"/>
      <c r="F35" s="5"/>
      <c r="G35" s="5"/>
      <c r="H35" s="5"/>
      <c r="I35" s="5"/>
      <c r="J35" s="5"/>
      <c r="K35" s="5"/>
    </row>
    <row r="36">
      <c r="E36" s="5"/>
      <c r="F36" s="5"/>
      <c r="G36" s="5"/>
      <c r="H36" s="5"/>
      <c r="I36" s="5"/>
      <c r="J36" s="5"/>
      <c r="K36" s="5"/>
    </row>
    <row r="37">
      <c r="E37" s="5"/>
      <c r="F37" s="5"/>
      <c r="G37" s="5"/>
      <c r="H37" s="5"/>
      <c r="I37" s="5"/>
      <c r="J37" s="5"/>
      <c r="K37" s="5"/>
    </row>
    <row r="38">
      <c r="E38" s="5"/>
      <c r="F38" s="5"/>
      <c r="G38" s="5"/>
      <c r="H38" s="5"/>
      <c r="I38" s="5"/>
      <c r="J38" s="5"/>
      <c r="K38" s="5"/>
    </row>
    <row r="39">
      <c r="E39" s="5"/>
      <c r="F39" s="5"/>
      <c r="G39" s="5"/>
      <c r="H39" s="5"/>
      <c r="I39" s="5"/>
      <c r="J39" s="5"/>
      <c r="K39" s="5"/>
    </row>
    <row r="40">
      <c r="E40" s="5"/>
      <c r="F40" s="5"/>
      <c r="G40" s="5"/>
      <c r="H40" s="5"/>
      <c r="I40" s="5"/>
      <c r="J40" s="5"/>
      <c r="K40" s="5"/>
    </row>
    <row r="41">
      <c r="E41" s="5"/>
      <c r="F41" s="5"/>
      <c r="G41" s="5"/>
      <c r="H41" s="5"/>
      <c r="I41" s="5"/>
      <c r="J41" s="5"/>
      <c r="K41" s="5"/>
    </row>
    <row r="42">
      <c r="E42" s="5"/>
      <c r="F42" s="5"/>
      <c r="G42" s="5"/>
      <c r="H42" s="5"/>
      <c r="I42" s="5"/>
      <c r="J42" s="5"/>
      <c r="K42" s="5"/>
    </row>
    <row r="43">
      <c r="E43" s="5"/>
      <c r="F43" s="5"/>
      <c r="G43" s="5"/>
      <c r="H43" s="5"/>
      <c r="I43" s="5"/>
      <c r="J43" s="5"/>
      <c r="K43" s="5"/>
    </row>
    <row r="44">
      <c r="E44" s="5"/>
      <c r="F44" s="5"/>
      <c r="G44" s="5"/>
      <c r="H44" s="5"/>
      <c r="I44" s="5"/>
      <c r="J44" s="5"/>
      <c r="K44" s="5"/>
    </row>
    <row r="45">
      <c r="E45" s="5"/>
      <c r="F45" s="5"/>
      <c r="G45" s="5"/>
      <c r="H45" s="5"/>
      <c r="I45" s="5"/>
      <c r="J45" s="5"/>
      <c r="K45" s="5"/>
    </row>
    <row r="46">
      <c r="E46" s="5"/>
      <c r="F46" s="5"/>
      <c r="G46" s="5"/>
      <c r="H46" s="5"/>
      <c r="I46" s="5"/>
      <c r="J46" s="5"/>
      <c r="K46" s="5"/>
    </row>
    <row r="47">
      <c r="E47" s="5"/>
      <c r="F47" s="5"/>
      <c r="G47" s="5"/>
      <c r="H47" s="5"/>
      <c r="I47" s="5"/>
      <c r="J47" s="5"/>
      <c r="K47" s="5"/>
    </row>
    <row r="48">
      <c r="E48" s="5"/>
      <c r="F48" s="5"/>
      <c r="G48" s="5"/>
      <c r="H48" s="5"/>
      <c r="I48" s="5"/>
      <c r="J48" s="5"/>
      <c r="K48" s="5"/>
    </row>
    <row r="49">
      <c r="E49" s="5"/>
      <c r="F49" s="5"/>
      <c r="G49" s="5"/>
      <c r="H49" s="5"/>
      <c r="I49" s="5"/>
      <c r="J49" s="5"/>
      <c r="K49" s="5"/>
    </row>
    <row r="50">
      <c r="E50" s="5"/>
      <c r="F50" s="5"/>
      <c r="G50" s="5"/>
      <c r="H50" s="5"/>
      <c r="I50" s="5"/>
      <c r="J50" s="5"/>
      <c r="K50" s="5"/>
    </row>
    <row r="51">
      <c r="E51" s="5"/>
      <c r="F51" s="5"/>
      <c r="G51" s="5"/>
      <c r="H51" s="5"/>
      <c r="I51" s="5"/>
      <c r="J51" s="5"/>
      <c r="K51" s="5"/>
    </row>
    <row r="52">
      <c r="E52" s="5"/>
      <c r="F52" s="5"/>
      <c r="G52" s="5"/>
      <c r="H52" s="5"/>
      <c r="I52" s="5"/>
      <c r="J52" s="5"/>
      <c r="K52" s="5"/>
    </row>
    <row r="53">
      <c r="E53" s="5"/>
      <c r="F53" s="5"/>
      <c r="G53" s="5"/>
      <c r="H53" s="5"/>
      <c r="I53" s="5"/>
      <c r="J53" s="5"/>
      <c r="K53" s="5"/>
    </row>
    <row r="54">
      <c r="E54" s="5"/>
      <c r="F54" s="5"/>
      <c r="G54" s="5"/>
      <c r="H54" s="5"/>
      <c r="I54" s="5"/>
      <c r="J54" s="5"/>
      <c r="K54" s="5"/>
    </row>
    <row r="55">
      <c r="E55" s="5"/>
      <c r="F55" s="5"/>
      <c r="G55" s="5"/>
      <c r="H55" s="5"/>
      <c r="I55" s="5"/>
      <c r="J55" s="5"/>
      <c r="K55" s="5"/>
    </row>
    <row r="56">
      <c r="E56" s="5"/>
      <c r="F56" s="5"/>
      <c r="G56" s="5"/>
      <c r="H56" s="5"/>
      <c r="I56" s="5"/>
      <c r="J56" s="5"/>
      <c r="K56" s="5"/>
    </row>
    <row r="57">
      <c r="E57" s="5"/>
      <c r="F57" s="5"/>
      <c r="G57" s="5"/>
      <c r="H57" s="5"/>
      <c r="I57" s="5"/>
      <c r="J57" s="5"/>
      <c r="K57" s="5"/>
    </row>
    <row r="58">
      <c r="E58" s="5"/>
      <c r="F58" s="5"/>
      <c r="G58" s="5"/>
      <c r="H58" s="5"/>
      <c r="I58" s="5"/>
      <c r="J58" s="5"/>
      <c r="K58" s="5"/>
    </row>
    <row r="59">
      <c r="E59" s="5"/>
      <c r="F59" s="5"/>
      <c r="G59" s="5"/>
      <c r="H59" s="5"/>
      <c r="I59" s="5"/>
      <c r="J59" s="5"/>
      <c r="K59" s="5"/>
    </row>
    <row r="60">
      <c r="E60" s="5"/>
      <c r="F60" s="5"/>
      <c r="G60" s="5"/>
      <c r="H60" s="5"/>
      <c r="I60" s="5"/>
      <c r="J60" s="5"/>
      <c r="K60" s="5"/>
    </row>
    <row r="61">
      <c r="E61" s="5"/>
      <c r="F61" s="5"/>
      <c r="G61" s="5"/>
      <c r="H61" s="5"/>
      <c r="I61" s="5"/>
      <c r="J61" s="5"/>
      <c r="K61" s="5"/>
    </row>
    <row r="62">
      <c r="E62" s="5"/>
      <c r="F62" s="5"/>
      <c r="G62" s="5"/>
      <c r="H62" s="5"/>
      <c r="I62" s="5"/>
      <c r="J62" s="5"/>
      <c r="K62" s="5"/>
    </row>
    <row r="63">
      <c r="E63" s="5"/>
      <c r="F63" s="5"/>
      <c r="G63" s="5"/>
      <c r="H63" s="5"/>
      <c r="I63" s="5"/>
      <c r="J63" s="5"/>
      <c r="K63" s="5"/>
    </row>
    <row r="64">
      <c r="E64" s="5"/>
      <c r="F64" s="5"/>
      <c r="G64" s="5"/>
      <c r="H64" s="5"/>
      <c r="I64" s="5"/>
      <c r="J64" s="5"/>
      <c r="K64" s="5"/>
    </row>
    <row r="65">
      <c r="E65" s="5"/>
      <c r="F65" s="5"/>
      <c r="G65" s="5"/>
      <c r="H65" s="5"/>
      <c r="I65" s="5"/>
      <c r="J65" s="5"/>
      <c r="K65" s="5"/>
    </row>
    <row r="66">
      <c r="E66" s="5"/>
      <c r="F66" s="5"/>
      <c r="G66" s="5"/>
      <c r="H66" s="5"/>
      <c r="I66" s="5"/>
      <c r="J66" s="5"/>
      <c r="K66" s="5"/>
    </row>
    <row r="67">
      <c r="E67" s="5"/>
      <c r="F67" s="5"/>
      <c r="G67" s="5"/>
      <c r="H67" s="5"/>
      <c r="I67" s="5"/>
      <c r="J67" s="5"/>
      <c r="K67" s="5"/>
    </row>
    <row r="68">
      <c r="E68" s="5"/>
      <c r="F68" s="5"/>
      <c r="G68" s="5"/>
      <c r="H68" s="5"/>
      <c r="I68" s="5"/>
      <c r="J68" s="5"/>
      <c r="K68" s="5"/>
    </row>
    <row r="69">
      <c r="E69" s="5"/>
      <c r="F69" s="5"/>
      <c r="G69" s="5"/>
      <c r="H69" s="5"/>
      <c r="I69" s="5"/>
      <c r="J69" s="5"/>
      <c r="K69" s="5"/>
    </row>
    <row r="70">
      <c r="E70" s="5"/>
      <c r="F70" s="5"/>
      <c r="G70" s="5"/>
      <c r="H70" s="5"/>
      <c r="I70" s="5"/>
      <c r="J70" s="5"/>
      <c r="K70" s="5"/>
    </row>
    <row r="71">
      <c r="E71" s="5"/>
      <c r="F71" s="5"/>
      <c r="G71" s="5"/>
      <c r="H71" s="5"/>
      <c r="I71" s="5"/>
      <c r="J71" s="5"/>
      <c r="K71" s="5"/>
    </row>
    <row r="72">
      <c r="E72" s="5"/>
      <c r="F72" s="5"/>
      <c r="G72" s="5"/>
      <c r="H72" s="5"/>
      <c r="I72" s="5"/>
      <c r="J72" s="5"/>
      <c r="K72" s="5"/>
    </row>
    <row r="73">
      <c r="E73" s="5"/>
      <c r="F73" s="5"/>
      <c r="G73" s="5"/>
      <c r="H73" s="5"/>
      <c r="I73" s="5"/>
      <c r="J73" s="5"/>
      <c r="K73" s="5"/>
    </row>
    <row r="74">
      <c r="E74" s="5"/>
      <c r="F74" s="5"/>
      <c r="G74" s="5"/>
      <c r="H74" s="5"/>
      <c r="I74" s="5"/>
      <c r="J74" s="5"/>
      <c r="K74" s="5"/>
    </row>
    <row r="75">
      <c r="E75" s="5"/>
      <c r="F75" s="5"/>
      <c r="G75" s="5"/>
      <c r="H75" s="5"/>
      <c r="I75" s="5"/>
      <c r="J75" s="5"/>
      <c r="K75" s="5"/>
    </row>
    <row r="76">
      <c r="E76" s="5"/>
      <c r="F76" s="5"/>
      <c r="G76" s="5"/>
      <c r="H76" s="5"/>
      <c r="I76" s="5"/>
      <c r="J76" s="5"/>
      <c r="K76" s="5"/>
    </row>
    <row r="77">
      <c r="E77" s="5"/>
      <c r="F77" s="5"/>
      <c r="G77" s="5"/>
      <c r="H77" s="5"/>
      <c r="I77" s="5"/>
      <c r="J77" s="5"/>
      <c r="K77" s="5"/>
    </row>
    <row r="78">
      <c r="E78" s="5"/>
      <c r="F78" s="5"/>
      <c r="G78" s="5"/>
      <c r="H78" s="5"/>
      <c r="I78" s="5"/>
      <c r="J78" s="5"/>
      <c r="K78" s="5"/>
    </row>
    <row r="79"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193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194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195</v>
      </c>
      <c r="E3" s="20"/>
      <c r="F3" s="21">
        <v>2023.0</v>
      </c>
      <c r="G3" s="22"/>
      <c r="H3" s="20" t="s">
        <v>86</v>
      </c>
      <c r="I3" s="20"/>
      <c r="J3" s="21" t="s">
        <v>100</v>
      </c>
      <c r="K3" s="18"/>
      <c r="L3" s="18"/>
      <c r="N3" s="23">
        <f>$J$6/$F$6</f>
        <v>0.2173913043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196</v>
      </c>
      <c r="E4" s="20"/>
      <c r="F4" s="25">
        <f t="array" ref="F4">DATE(F3,INDEX(MASTER!G:G,MATCH(J3,MASTER!F:F,0)),1)</f>
        <v>44986</v>
      </c>
      <c r="G4" s="26"/>
      <c r="H4" s="20" t="s">
        <v>197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199</v>
      </c>
      <c r="E5" s="20"/>
      <c r="F5" s="25">
        <f>EOMONTH(F4,0)</f>
        <v>45016</v>
      </c>
      <c r="G5" s="26"/>
      <c r="H5" s="20" t="s">
        <v>200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201</v>
      </c>
      <c r="E6" s="20"/>
      <c r="F6" s="27">
        <f>NETWORKDAYS(F4,F5)</f>
        <v>23</v>
      </c>
      <c r="G6" s="30"/>
      <c r="H6" s="20" t="s">
        <v>202</v>
      </c>
      <c r="I6" s="20"/>
      <c r="J6" s="27">
        <f>COUNTIFS($AK:$AK,"&lt;=7",$AL:$AL,"&gt;="&amp;$J$4,$AL:$AL,"&lt;="&amp;$J$5,$AM:$AM,$L$1)</f>
        <v>5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5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191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203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SB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1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1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187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203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99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SB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99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0.9635714286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0.9635714286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189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203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99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SB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99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1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1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198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38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198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38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204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195</v>
      </c>
      <c r="E3" s="20"/>
      <c r="F3" s="21">
        <f>DASHBOARD!F3</f>
        <v>2023</v>
      </c>
      <c r="G3" s="22"/>
      <c r="H3" s="20" t="s">
        <v>86</v>
      </c>
      <c r="I3" s="20"/>
      <c r="J3" s="21" t="s">
        <v>100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196</v>
      </c>
      <c r="E4" s="20"/>
      <c r="F4" s="25">
        <f t="array" ref="F4">DATE(F3,INDEX(MASTER!G:G,MATCH(J3,MASTER!F:F,0)),1)</f>
        <v>44986</v>
      </c>
      <c r="G4" s="26"/>
      <c r="H4" s="20" t="s">
        <v>197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199</v>
      </c>
      <c r="E5" s="20"/>
      <c r="F5" s="25">
        <f>EOMONTH(F4,0)</f>
        <v>45016</v>
      </c>
      <c r="G5" s="26"/>
      <c r="H5" s="20" t="s">
        <v>200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201</v>
      </c>
      <c r="E6" s="20"/>
      <c r="F6" s="27">
        <f>NETWORKDAYS(F4,F5)</f>
        <v>23</v>
      </c>
      <c r="G6" s="30"/>
      <c r="H6" s="20" t="s">
        <v>202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0.9650684932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38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9"/>
      <c r="C9" s="39"/>
      <c r="D9" s="33" t="str">
        <f>IF($J$4+DIVIDE(COLUMN(),2)-2&lt;=$J$5,CONCATENATE($F$3," - WEEK ",TEXT($J$4+DIVIDE(COLUMN(),2)-2,"00"))," ")</f>
        <v>2023 - WEEK 09</v>
      </c>
      <c r="E9" s="39"/>
      <c r="F9" s="33" t="str">
        <f>IF($J$4+DIVIDE(COLUMN(),2)-2&lt;=$J$5,CONCATENATE($F$3," - WEEK ",TEXT($J$4+DIVIDE(COLUMN(),2)-2,"00"))," ")</f>
        <v>2023 - WEEK 10</v>
      </c>
      <c r="G9" s="39"/>
      <c r="H9" s="33" t="str">
        <f>IF($J$4+DIVIDE(COLUMN(),2)-2&lt;=$J$5,CONCATENATE($F$3," - WEEK ",TEXT($J$4+DIVIDE(COLUMN(),2)-2,"00"))," ")</f>
        <v>2023 - WEEK 11</v>
      </c>
      <c r="I9" s="39"/>
      <c r="J9" s="33" t="str">
        <f>IF($J$4+DIVIDE(COLUMN(),2)-2&lt;=$J$5,CONCATENATE($F$3," - WEEK ",TEXT($J$4+DIVIDE(COLUMN(),2)-2,"00"))," ")</f>
        <v>2023 - WEEK 12</v>
      </c>
      <c r="K9" s="39"/>
      <c r="L9" s="33" t="str">
        <f>IF($J$4+DIVIDE(COLUMN(),2)-2&lt;=$J$5,CONCATENATE($F$3," - WEEK ",TEXT($J$4+DIVIDE(COLUMN(),2)-2,"00"))," ")</f>
        <v>2023 - WEEK 13</v>
      </c>
      <c r="M9" s="39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0" t="s">
        <v>191</v>
      </c>
      <c r="C10" s="4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2" t="s">
        <v>4</v>
      </c>
      <c r="C11" s="43"/>
      <c r="D11" s="44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4"/>
      <c r="F11" s="44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4"/>
      <c r="H11" s="44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4"/>
      <c r="J11" s="44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SB</v>
      </c>
      <c r="K11" s="44"/>
      <c r="L11" s="44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5"/>
      <c r="N11" s="44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6"/>
      <c r="C12" s="38"/>
      <c r="D12" s="47"/>
      <c r="E12" s="38"/>
      <c r="F12" s="48"/>
      <c r="G12" s="38"/>
      <c r="H12" s="48"/>
      <c r="I12" s="38"/>
      <c r="J12" s="48"/>
      <c r="K12" s="38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189</v>
      </c>
      <c r="C13" s="38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4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4"/>
      <c r="F14" s="44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4"/>
      <c r="H14" s="44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4"/>
      <c r="J14" s="44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SB</v>
      </c>
      <c r="K14" s="44"/>
      <c r="L14" s="44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5"/>
      <c r="N14" s="44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4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4"/>
      <c r="F15" s="44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4"/>
      <c r="H15" s="44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4"/>
      <c r="J15" s="44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SB</v>
      </c>
      <c r="K15" s="44"/>
      <c r="L15" s="44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5"/>
      <c r="N15" s="44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6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187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42" t="str">
        <f>IF(ISBLANK(#REF!)," ",INDIRECT(ADDRESS(1,5+MOD(ROW()-2,COUNTA('Form Responses 1'!$1:$1)-4),,TRUE,"Form Responses 1")))</f>
        <v>Halaman Rusun 1 [Taman ]</v>
      </c>
      <c r="C18" s="43"/>
      <c r="D18" s="44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4"/>
      <c r="F18" s="44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4"/>
      <c r="H18" s="44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4"/>
      <c r="J18" s="44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4"/>
      <c r="L18" s="44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5"/>
      <c r="N18" s="44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6" t="str">
        <f>IF(ISBLANK(#REF!)," ",INDIRECT(ADDRESS(1,5+MOD(ROW()-2,COUNTA('Form Responses 1'!$1:$1)-4),,TRUE,"Form Responses 1")))</f>
        <v>Halaman Rusun 1 [Parkir Motor ]</v>
      </c>
      <c r="C19" s="43"/>
      <c r="D19" s="44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4"/>
      <c r="F19" s="44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4"/>
      <c r="H19" s="44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4"/>
      <c r="J19" s="44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SB</v>
      </c>
      <c r="K19" s="44"/>
      <c r="L19" s="44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5"/>
      <c r="N19" s="44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tr">
        <f>IF(ISBLANK(#REF!)," ",INDIRECT(ADDRESS(1,5+MOD(ROW()-2,COUNTA('Form Responses 1'!$1:$1)-4),,TRUE,"Form Responses 1")))</f>
        <v>Halaman Rusun 1 [Parkir Mobil]</v>
      </c>
      <c r="C20" s="43"/>
      <c r="D20" s="44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4"/>
      <c r="F20" s="44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4"/>
      <c r="H20" s="44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4"/>
      <c r="J20" s="44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SB</v>
      </c>
      <c r="K20" s="44"/>
      <c r="L20" s="44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5"/>
      <c r="N20" s="44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tr">
        <f>IF(ISBLANK(#REF!)," ",INDIRECT(ADDRESS(1,5+MOD(ROW()-2,COUNTA('Form Responses 1'!$1:$1)-4),,TRUE,"Form Responses 1")))</f>
        <v>Halaman Rusun 1 [Halaman depan samping dan belakang]</v>
      </c>
      <c r="C21" s="43"/>
      <c r="D21" s="44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4"/>
      <c r="F21" s="44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4"/>
      <c r="H21" s="44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4"/>
      <c r="J21" s="44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4"/>
      <c r="L21" s="44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5"/>
      <c r="N21" s="44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tr">
        <f>IF(ISBLANK(#REF!)," ",INDIRECT(ADDRESS(1,5+MOD(ROW()-2,COUNTA('Form Responses 1'!$1:$1)-4),,TRUE,"Form Responses 1")))</f>
        <v>Halaman Rusun 1 [TPS ]</v>
      </c>
      <c r="C22" s="43"/>
      <c r="D22" s="44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4"/>
      <c r="F22" s="44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4"/>
      <c r="H22" s="44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4"/>
      <c r="J22" s="44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4"/>
      <c r="L22" s="44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5"/>
      <c r="N22" s="44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tr">
        <f>IF(ISBLANK(#REF!)," ",INDIRECT(ADDRESS(1,5+MOD(ROW()-2,COUNTA('Form Responses 1'!$1:$1)-4),,TRUE,"Form Responses 1")))</f>
        <v>Gedung Rusun 2 Lt. 4 [Tangga Exit Barat &amp; Timur]</v>
      </c>
      <c r="C23" s="43"/>
      <c r="D23" s="44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4"/>
      <c r="F23" s="44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4"/>
      <c r="H23" s="44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4"/>
      <c r="J23" s="44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4"/>
      <c r="L23" s="44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5"/>
      <c r="N23" s="44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tr">
        <f>IF(ISBLANK(#REF!)," ",INDIRECT(ADDRESS(1,5+MOD(ROW()-2,COUNTA('Form Responses 1'!$1:$1)-4),,TRUE,"Form Responses 1")))</f>
        <v>Gedung Rusun 2 Lt. 4 [Koridor ]</v>
      </c>
      <c r="C24" s="43"/>
      <c r="D24" s="44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4"/>
      <c r="F24" s="44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4"/>
      <c r="H24" s="44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4"/>
      <c r="J24" s="44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SB</v>
      </c>
      <c r="K24" s="44"/>
      <c r="L24" s="44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5"/>
      <c r="N24" s="44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6" t="str">
        <f>IF(ISBLANK(#REF!)," ",INDIRECT(ADDRESS(1,5+MOD(ROW()-2,COUNTA('Form Responses 1'!$1:$1)-4),,TRUE,"Form Responses 1")))</f>
        <v>Gedung Rusun 2 Lt. 4 [Pantry umum]</v>
      </c>
      <c r="C25" s="43"/>
      <c r="D25" s="44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4"/>
      <c r="F25" s="44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4"/>
      <c r="H25" s="44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4"/>
      <c r="J25" s="44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4"/>
      <c r="L25" s="44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5"/>
      <c r="N25" s="44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6" t="str">
        <f>IF(ISBLANK(#REF!)," ",INDIRECT(ADDRESS(1,5+MOD(ROW()-2,COUNTA('Form Responses 1'!$1:$1)-4),,TRUE,"Form Responses 1")))</f>
        <v>Gedung Rusun 2 Lt. 4 [R Panel]</v>
      </c>
      <c r="C26" s="43"/>
      <c r="D26" s="44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4"/>
      <c r="F26" s="44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4"/>
      <c r="H26" s="44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4"/>
      <c r="J26" s="44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4"/>
      <c r="L26" s="44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5"/>
      <c r="N26" s="44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6" t="str">
        <f>IF(ISBLANK(#REF!)," ",INDIRECT(ADDRESS(1,5+MOD(ROW()-2,COUNTA('Form Responses 1'!$1:$1)-4),,TRUE,"Form Responses 1")))</f>
        <v>Gedung Rusun 2 Lt. 3 [Tangga Exit Barat]</v>
      </c>
      <c r="C27" s="43"/>
      <c r="D27" s="44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4"/>
      <c r="F27" s="44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4"/>
      <c r="H27" s="44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4"/>
      <c r="J27" s="44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4"/>
      <c r="L27" s="44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5"/>
      <c r="N27" s="44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6" t="str">
        <f>IF(ISBLANK(#REF!)," ",INDIRECT(ADDRESS(1,5+MOD(ROW()-2,COUNTA('Form Responses 1'!$1:$1)-4),,TRUE,"Form Responses 1")))</f>
        <v>Gedung Rusun 2 Lt. 3 [ &amp; Timur]</v>
      </c>
      <c r="C28" s="43"/>
      <c r="D28" s="44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4"/>
      <c r="F28" s="44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4"/>
      <c r="H28" s="44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4"/>
      <c r="J28" s="44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4"/>
      <c r="L28" s="44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5"/>
      <c r="N28" s="44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6" t="str">
        <f>IF(ISBLANK(#REF!)," ",INDIRECT(ADDRESS(1,5+MOD(ROW()-2,COUNTA('Form Responses 1'!$1:$1)-4),,TRUE,"Form Responses 1")))</f>
        <v>Gedung Rusun 2 Lt. 3 [Koridor ]</v>
      </c>
      <c r="C29" s="43"/>
      <c r="D29" s="44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4"/>
      <c r="F29" s="44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4"/>
      <c r="H29" s="44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4"/>
      <c r="J29" s="44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SB</v>
      </c>
      <c r="K29" s="44"/>
      <c r="L29" s="44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5"/>
      <c r="N29" s="44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6" t="str">
        <f>IF(ISBLANK(#REF!)," ",INDIRECT(ADDRESS(1,5+MOD(ROW()-2,COUNTA('Form Responses 1'!$1:$1)-4),,TRUE,"Form Responses 1")))</f>
        <v>Gedung Rusun 2 Lt. 3 [Pantry umum]</v>
      </c>
      <c r="C30" s="43"/>
      <c r="D30" s="44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4"/>
      <c r="F30" s="44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4"/>
      <c r="H30" s="44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4"/>
      <c r="J30" s="44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4"/>
      <c r="L30" s="44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5"/>
      <c r="N30" s="44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6" t="str">
        <f>IF(ISBLANK(#REF!)," ",INDIRECT(ADDRESS(1,5+MOD(ROW()-2,COUNTA('Form Responses 1'!$1:$1)-4),,TRUE,"Form Responses 1")))</f>
        <v>Gedung Rusun 2 Lt. 3 [R Panel]</v>
      </c>
      <c r="C31" s="43"/>
      <c r="D31" s="44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4"/>
      <c r="F31" s="44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4"/>
      <c r="H31" s="44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4"/>
      <c r="J31" s="44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4"/>
      <c r="L31" s="44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5"/>
      <c r="N31" s="44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6" t="str">
        <f>IF(ISBLANK(#REF!)," ",INDIRECT(ADDRESS(1,5+MOD(ROW()-2,COUNTA('Form Responses 1'!$1:$1)-4),,TRUE,"Form Responses 1")))</f>
        <v>Gedung Rusun 2 Lt. 2 [Tangga Exit Barat &amp; Timur]</v>
      </c>
      <c r="C32" s="43"/>
      <c r="D32" s="44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4"/>
      <c r="F32" s="44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4"/>
      <c r="H32" s="44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4"/>
      <c r="J32" s="44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4"/>
      <c r="L32" s="44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5"/>
      <c r="N32" s="44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6" t="str">
        <f>IF(ISBLANK(#REF!)," ",INDIRECT(ADDRESS(1,5+MOD(ROW()-2,COUNTA('Form Responses 1'!$1:$1)-4),,TRUE,"Form Responses 1")))</f>
        <v>Gedung Rusun 2 Lt. 2 [Koridor ]</v>
      </c>
      <c r="C33" s="43"/>
      <c r="D33" s="44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4"/>
      <c r="F33" s="44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4"/>
      <c r="H33" s="44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4"/>
      <c r="J33" s="44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4"/>
      <c r="L33" s="44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5"/>
      <c r="N33" s="44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6" t="str">
        <f>IF(ISBLANK(#REF!)," ",INDIRECT(ADDRESS(1,5+MOD(ROW()-2,COUNTA('Form Responses 1'!$1:$1)-4),,TRUE,"Form Responses 1")))</f>
        <v>Gedung Rusun 2 Lt. 2 [Pantry umum]</v>
      </c>
      <c r="C34" s="43"/>
      <c r="D34" s="44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4"/>
      <c r="F34" s="44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4"/>
      <c r="H34" s="44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4"/>
      <c r="J34" s="44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4"/>
      <c r="L34" s="44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5"/>
      <c r="N34" s="44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6" t="str">
        <f>IF(ISBLANK(#REF!)," ",INDIRECT(ADDRESS(1,5+MOD(ROW()-2,COUNTA('Form Responses 1'!$1:$1)-4),,TRUE,"Form Responses 1")))</f>
        <v>Gedung Rusun 2 Lt. 2 [R Panel]</v>
      </c>
      <c r="C35" s="43"/>
      <c r="D35" s="44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4"/>
      <c r="F35" s="44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4"/>
      <c r="H35" s="44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4"/>
      <c r="J35" s="44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4"/>
      <c r="L35" s="44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5"/>
      <c r="N35" s="44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6" t="str">
        <f>IF(ISBLANK(#REF!)," ",INDIRECT(ADDRESS(1,5+MOD(ROW()-2,COUNTA('Form Responses 1'!$1:$1)-4),,TRUE,"Form Responses 1")))</f>
        <v>Gedung Rusun 2 Lt. 1 [Lobby Utama]</v>
      </c>
      <c r="C36" s="43"/>
      <c r="D36" s="44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4"/>
      <c r="F36" s="44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4"/>
      <c r="H36" s="44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4"/>
      <c r="J36" s="44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SB</v>
      </c>
      <c r="K36" s="44"/>
      <c r="L36" s="44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5"/>
      <c r="N36" s="44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6" t="str">
        <f>IF(ISBLANK(#REF!)," ",INDIRECT(ADDRESS(1,5+MOD(ROW()-2,COUNTA('Form Responses 1'!$1:$1)-4),,TRUE,"Form Responses 1")))</f>
        <v>Gedung Rusun 2 Lt. 1 [Mushola ]</v>
      </c>
      <c r="C37" s="43"/>
      <c r="D37" s="44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4"/>
      <c r="F37" s="44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4"/>
      <c r="H37" s="44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4"/>
      <c r="J37" s="44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SB</v>
      </c>
      <c r="K37" s="44"/>
      <c r="L37" s="44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5"/>
      <c r="N37" s="44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6" t="str">
        <f>IF(ISBLANK(#REF!)," ",INDIRECT(ADDRESS(1,5+MOD(ROW()-2,COUNTA('Form Responses 1'!$1:$1)-4),,TRUE,"Form Responses 1")))</f>
        <v>Gedung Rusun 2 Lt. 1 [Pantry ]</v>
      </c>
      <c r="C38" s="43"/>
      <c r="D38" s="44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4"/>
      <c r="F38" s="44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4"/>
      <c r="H38" s="44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4"/>
      <c r="J38" s="44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4"/>
      <c r="L38" s="44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5"/>
      <c r="N38" s="44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6" t="str">
        <f>IF(ISBLANK(#REF!)," ",INDIRECT(ADDRESS(1,5+MOD(ROW()-2,COUNTA('Form Responses 1'!$1:$1)-4),,TRUE,"Form Responses 1")))</f>
        <v>Gedung Rusun 2 Lt. 1 [R pengelola]</v>
      </c>
      <c r="C39" s="43"/>
      <c r="D39" s="44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4"/>
      <c r="F39" s="44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4"/>
      <c r="H39" s="44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4"/>
      <c r="J39" s="44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SB</v>
      </c>
      <c r="K39" s="44"/>
      <c r="L39" s="44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5"/>
      <c r="N39" s="44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6" t="str">
        <f>IF(ISBLANK(#REF!)," ",INDIRECT(ADDRESS(1,5+MOD(ROW()-2,COUNTA('Form Responses 1'!$1:$1)-4),,TRUE,"Form Responses 1")))</f>
        <v>Gedung Rusun 2 Lt. 1 [Koridor ]</v>
      </c>
      <c r="C40" s="43"/>
      <c r="D40" s="44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4"/>
      <c r="F40" s="44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4"/>
      <c r="H40" s="44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4"/>
      <c r="J40" s="44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SB</v>
      </c>
      <c r="K40" s="44"/>
      <c r="L40" s="44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5"/>
      <c r="N40" s="44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6" t="str">
        <f>IF(ISBLANK(#REF!)," ",INDIRECT(ADDRESS(1,5+MOD(ROW()-2,COUNTA('Form Responses 1'!$1:$1)-4),,TRUE,"Form Responses 1")))</f>
        <v>Gedung Rusun 2 Lt. 1 [Toilet Umum Pria / Wanita]</v>
      </c>
      <c r="C41" s="43"/>
      <c r="D41" s="44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4"/>
      <c r="F41" s="44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4"/>
      <c r="H41" s="44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4"/>
      <c r="J41" s="44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4"/>
      <c r="L41" s="44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5"/>
      <c r="N41" s="44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6" t="str">
        <f>IF(ISBLANK(#REF!)," ",INDIRECT(ADDRESS(1,5+MOD(ROW()-2,COUNTA('Form Responses 1'!$1:$1)-4),,TRUE,"Form Responses 1")))</f>
        <v>Halaman Rusun 2 [Gutter]</v>
      </c>
      <c r="C42" s="43"/>
      <c r="D42" s="44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4"/>
      <c r="F42" s="44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4"/>
      <c r="H42" s="44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4"/>
      <c r="J42" s="44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4"/>
      <c r="L42" s="44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5"/>
      <c r="N42" s="44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6" t="str">
        <f>IF(ISBLANK(#REF!)," ",INDIRECT(ADDRESS(1,5+MOD(ROW()-2,COUNTA('Form Responses 1'!$1:$1)-4),,TRUE,"Form Responses 1")))</f>
        <v>Halaman Rusun 2 [Taman ]</v>
      </c>
      <c r="C43" s="43"/>
      <c r="D43" s="44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4"/>
      <c r="F43" s="44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4"/>
      <c r="H43" s="44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4"/>
      <c r="J43" s="44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4"/>
      <c r="L43" s="44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5"/>
      <c r="N43" s="44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6" t="str">
        <f>IF(ISBLANK(#REF!)," ",INDIRECT(ADDRESS(1,5+MOD(ROW()-2,COUNTA('Form Responses 1'!$1:$1)-4),,TRUE,"Form Responses 1")))</f>
        <v>Halaman Rusun 2 [Parkir Motor ]</v>
      </c>
      <c r="C44" s="43"/>
      <c r="D44" s="44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4"/>
      <c r="F44" s="44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4"/>
      <c r="H44" s="44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4"/>
      <c r="J44" s="44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4"/>
      <c r="L44" s="44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5"/>
      <c r="N44" s="44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6" t="str">
        <f>IF(ISBLANK(#REF!)," ",INDIRECT(ADDRESS(1,5+MOD(ROW()-2,COUNTA('Form Responses 1'!$1:$1)-4),,TRUE,"Form Responses 1")))</f>
        <v>Halaman Rusun 2 [Parkir Mobil]</v>
      </c>
      <c r="C45" s="43"/>
      <c r="D45" s="44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4"/>
      <c r="F45" s="44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4"/>
      <c r="H45" s="44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4"/>
      <c r="J45" s="44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SB</v>
      </c>
      <c r="K45" s="44"/>
      <c r="L45" s="44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5"/>
      <c r="N45" s="44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6" t="str">
        <f>IF(ISBLANK(#REF!)," ",INDIRECT(ADDRESS(1,5+MOD(ROW()-2,COUNTA('Form Responses 1'!$1:$1)-4),,TRUE,"Form Responses 1")))</f>
        <v>Halaman Rusun 2 [Halaman depan samping dan belakang]</v>
      </c>
      <c r="C46" s="43"/>
      <c r="D46" s="44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4"/>
      <c r="F46" s="44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4"/>
      <c r="H46" s="44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4"/>
      <c r="J46" s="44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4"/>
      <c r="L46" s="44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5"/>
      <c r="N46" s="44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6" t="str">
        <f>IF(ISBLANK(#REF!)," ",INDIRECT(ADDRESS(1,5+MOD(ROW()-2,COUNTA('Form Responses 1'!$1:$1)-4),,TRUE,"Form Responses 1")))</f>
        <v>Halaman Rusun 2 [TPS ]</v>
      </c>
      <c r="C47" s="43"/>
      <c r="D47" s="44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4"/>
      <c r="F47" s="44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4"/>
      <c r="H47" s="44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4"/>
      <c r="J47" s="44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4"/>
      <c r="L47" s="44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5"/>
      <c r="N47" s="44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6" t="str">
        <f>IF(ISBLANK(#REF!)," ",INDIRECT(ADDRESS(1,5+MOD(ROW()-2,COUNTA('Form Responses 1'!$1:$1)-4),,TRUE,"Form Responses 1")))</f>
        <v>Gedung Rusun 3 Lt. 3 [Tangga Exit Barat]</v>
      </c>
      <c r="C48" s="43"/>
      <c r="D48" s="44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4"/>
      <c r="F48" s="44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4"/>
      <c r="H48" s="44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4"/>
      <c r="J48" s="44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B</v>
      </c>
      <c r="K48" s="44"/>
      <c r="L48" s="44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5"/>
      <c r="N48" s="44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6" t="str">
        <f>IF(ISBLANK(#REF!)," ",INDIRECT(ADDRESS(1,5+MOD(ROW()-2,COUNTA('Form Responses 1'!$1:$1)-4),,TRUE,"Form Responses 1")))</f>
        <v>Gedung Rusun 3 Lt. 3 [ &amp; Timur]</v>
      </c>
      <c r="C49" s="43"/>
      <c r="D49" s="44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4"/>
      <c r="F49" s="44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4"/>
      <c r="H49" s="44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4"/>
      <c r="J49" s="44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4"/>
      <c r="L49" s="44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5"/>
      <c r="N49" s="44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6" t="str">
        <f>IF(ISBLANK(#REF!)," ",INDIRECT(ADDRESS(1,5+MOD(ROW()-2,COUNTA('Form Responses 1'!$1:$1)-4),,TRUE,"Form Responses 1")))</f>
        <v>Gedung Rusun 3 Lt. 3 [Koridor ]</v>
      </c>
      <c r="C50" s="43"/>
      <c r="D50" s="44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4"/>
      <c r="F50" s="44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4"/>
      <c r="H50" s="44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4"/>
      <c r="J50" s="44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SB</v>
      </c>
      <c r="K50" s="44"/>
      <c r="L50" s="44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5"/>
      <c r="N50" s="44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6" t="str">
        <f>IF(ISBLANK(#REF!)," ",INDIRECT(ADDRESS(1,5+MOD(ROW()-2,COUNTA('Form Responses 1'!$1:$1)-4),,TRUE,"Form Responses 1")))</f>
        <v>Gedung Rusun 3 Lt. 3 [Pantry umum]</v>
      </c>
      <c r="C51" s="43"/>
      <c r="D51" s="44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4"/>
      <c r="F51" s="44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4"/>
      <c r="H51" s="44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4"/>
      <c r="J51" s="44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B</v>
      </c>
      <c r="K51" s="44"/>
      <c r="L51" s="44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5"/>
      <c r="N51" s="44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6" t="str">
        <f>IF(ISBLANK(#REF!)," ",INDIRECT(ADDRESS(1,5+MOD(ROW()-2,COUNTA('Form Responses 1'!$1:$1)-4),,TRUE,"Form Responses 1")))</f>
        <v>Gedung Rusun 3 Lt. 3 [R Panel]</v>
      </c>
      <c r="C52" s="43"/>
      <c r="D52" s="44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4"/>
      <c r="F52" s="44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4"/>
      <c r="H52" s="44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4"/>
      <c r="J52" s="44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B</v>
      </c>
      <c r="K52" s="44"/>
      <c r="L52" s="44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5"/>
      <c r="N52" s="44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6" t="str">
        <f>IF(ISBLANK(#REF!)," ",INDIRECT(ADDRESS(1,5+MOD(ROW()-2,COUNTA('Form Responses 1'!$1:$1)-4),,TRUE,"Form Responses 1")))</f>
        <v>Gedung Rusun 3 Lt. 3 [Janitor]</v>
      </c>
      <c r="C53" s="43"/>
      <c r="D53" s="44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4"/>
      <c r="F53" s="44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4"/>
      <c r="H53" s="44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4"/>
      <c r="J53" s="44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B</v>
      </c>
      <c r="K53" s="44"/>
      <c r="L53" s="44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5"/>
      <c r="N53" s="44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6" t="str">
        <f>IF(ISBLANK(#REF!)," ",INDIRECT(ADDRESS(1,5+MOD(ROW()-2,COUNTA('Form Responses 1'!$1:$1)-4),,TRUE,"Form Responses 1")))</f>
        <v>Gedung Rusun 3 Lt. 2 [Tangga Exit Barat]</v>
      </c>
      <c r="C54" s="43"/>
      <c r="D54" s="44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4"/>
      <c r="F54" s="44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4"/>
      <c r="H54" s="44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4"/>
      <c r="J54" s="44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B</v>
      </c>
      <c r="K54" s="44"/>
      <c r="L54" s="44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5"/>
      <c r="N54" s="44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6" t="str">
        <f>IF(ISBLANK(#REF!)," ",INDIRECT(ADDRESS(1,5+MOD(ROW()-2,COUNTA('Form Responses 1'!$1:$1)-4),,TRUE,"Form Responses 1")))</f>
        <v>Gedung Rusun 3 Lt. 2 [ &amp; Timur]</v>
      </c>
      <c r="C55" s="43"/>
      <c r="D55" s="44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4"/>
      <c r="F55" s="44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4"/>
      <c r="H55" s="44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4"/>
      <c r="J55" s="44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B</v>
      </c>
      <c r="K55" s="44"/>
      <c r="L55" s="44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5"/>
      <c r="N55" s="44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6" t="str">
        <f>IF(ISBLANK(#REF!)," ",INDIRECT(ADDRESS(1,5+MOD(ROW()-2,COUNTA('Form Responses 1'!$1:$1)-4),,TRUE,"Form Responses 1")))</f>
        <v>Gedung Rusun 3 Lt. 2 [Koridor ]</v>
      </c>
      <c r="C56" s="43"/>
      <c r="D56" s="44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4"/>
      <c r="F56" s="44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4"/>
      <c r="H56" s="44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4"/>
      <c r="J56" s="44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B</v>
      </c>
      <c r="K56" s="44"/>
      <c r="L56" s="44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5"/>
      <c r="N56" s="44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6" t="str">
        <f>IF(ISBLANK(#REF!)," ",INDIRECT(ADDRESS(1,5+MOD(ROW()-2,COUNTA('Form Responses 1'!$1:$1)-4),,TRUE,"Form Responses 1")))</f>
        <v>Gedung Rusun 3 Lt. 2 [Pantry umum]</v>
      </c>
      <c r="C57" s="43"/>
      <c r="D57" s="44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4"/>
      <c r="F57" s="44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4"/>
      <c r="H57" s="44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4"/>
      <c r="J57" s="44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B</v>
      </c>
      <c r="K57" s="44"/>
      <c r="L57" s="44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5"/>
      <c r="N57" s="44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6" t="str">
        <f>IF(ISBLANK(#REF!)," ",INDIRECT(ADDRESS(1,5+MOD(ROW()-2,COUNTA('Form Responses 1'!$1:$1)-4),,TRUE,"Form Responses 1")))</f>
        <v>Gedung Rusun 3 Lt. 2 [R Panel]</v>
      </c>
      <c r="C58" s="43"/>
      <c r="D58" s="44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4"/>
      <c r="F58" s="44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4"/>
      <c r="H58" s="44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4"/>
      <c r="J58" s="44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B</v>
      </c>
      <c r="K58" s="44"/>
      <c r="L58" s="44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5"/>
      <c r="N58" s="44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6" t="str">
        <f>IF(ISBLANK(#REF!)," ",INDIRECT(ADDRESS(1,5+MOD(ROW()-2,COUNTA('Form Responses 1'!$1:$1)-4),,TRUE,"Form Responses 1")))</f>
        <v>Gedung Rusun 3 Lt. 2 [Janitor]</v>
      </c>
      <c r="C59" s="43"/>
      <c r="D59" s="44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4"/>
      <c r="F59" s="44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4"/>
      <c r="H59" s="44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4"/>
      <c r="J59" s="44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B</v>
      </c>
      <c r="K59" s="44"/>
      <c r="L59" s="44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5"/>
      <c r="N59" s="44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6" t="str">
        <f>IF(ISBLANK(#REF!)," ",INDIRECT(ADDRESS(1,5+MOD(ROW()-2,COUNTA('Form Responses 1'!$1:$1)-4),,TRUE,"Form Responses 1")))</f>
        <v>Gedung Rusun 3 Lt. 1 [Lobby Utama]</v>
      </c>
      <c r="C60" s="43"/>
      <c r="D60" s="44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4"/>
      <c r="F60" s="44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4"/>
      <c r="H60" s="44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4"/>
      <c r="J60" s="44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SB</v>
      </c>
      <c r="K60" s="44"/>
      <c r="L60" s="44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5"/>
      <c r="N60" s="44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6" t="str">
        <f>IF(ISBLANK(#REF!)," ",INDIRECT(ADDRESS(1,5+MOD(ROW()-2,COUNTA('Form Responses 1'!$1:$1)-4),,TRUE,"Form Responses 1")))</f>
        <v>Gedung Rusun 3 Lt. 1 [Mushola ]</v>
      </c>
      <c r="C61" s="43"/>
      <c r="D61" s="44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4"/>
      <c r="F61" s="44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4"/>
      <c r="H61" s="44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4"/>
      <c r="J61" s="44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SB</v>
      </c>
      <c r="K61" s="44"/>
      <c r="L61" s="44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5"/>
      <c r="N61" s="44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6" t="str">
        <f>IF(ISBLANK(#REF!)," ",INDIRECT(ADDRESS(1,5+MOD(ROW()-2,COUNTA('Form Responses 1'!$1:$1)-4),,TRUE,"Form Responses 1")))</f>
        <v>Gedung Rusun 3 Lt. 1 [Pantry ]</v>
      </c>
      <c r="C62" s="43"/>
      <c r="D62" s="44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4"/>
      <c r="F62" s="44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4"/>
      <c r="H62" s="44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4"/>
      <c r="J62" s="44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B</v>
      </c>
      <c r="K62" s="44"/>
      <c r="L62" s="44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5"/>
      <c r="N62" s="44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6" t="str">
        <f>IF(ISBLANK(#REF!)," ",INDIRECT(ADDRESS(1,5+MOD(ROW()-2,COUNTA('Form Responses 1'!$1:$1)-4),,TRUE,"Form Responses 1")))</f>
        <v>Gedung Rusun 3 Lt. 1 [R pengelola]</v>
      </c>
      <c r="C63" s="43"/>
      <c r="D63" s="44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4"/>
      <c r="F63" s="44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4"/>
      <c r="H63" s="44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4"/>
      <c r="J63" s="44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SB</v>
      </c>
      <c r="K63" s="44"/>
      <c r="L63" s="44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5"/>
      <c r="N63" s="44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6" t="str">
        <f>IF(ISBLANK(#REF!)," ",INDIRECT(ADDRESS(1,5+MOD(ROW()-2,COUNTA('Form Responses 1'!$1:$1)-4),,TRUE,"Form Responses 1")))</f>
        <v>Gedung Rusun 3 Lt. 1 [R minimarket]</v>
      </c>
      <c r="C64" s="43"/>
      <c r="D64" s="44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4"/>
      <c r="F64" s="44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4"/>
      <c r="H64" s="44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4"/>
      <c r="J64" s="44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B</v>
      </c>
      <c r="K64" s="44"/>
      <c r="L64" s="44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5"/>
      <c r="N64" s="44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6" t="str">
        <f>IF(ISBLANK(#REF!)," ",INDIRECT(ADDRESS(1,5+MOD(ROW()-2,COUNTA('Form Responses 1'!$1:$1)-4),,TRUE,"Form Responses 1")))</f>
        <v>Gedung Rusun 3 Lt. 1 [R RT RW]</v>
      </c>
      <c r="C65" s="43"/>
      <c r="D65" s="44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4"/>
      <c r="F65" s="44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4"/>
      <c r="H65" s="44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4"/>
      <c r="J65" s="44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SB</v>
      </c>
      <c r="K65" s="44"/>
      <c r="L65" s="44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5"/>
      <c r="N65" s="44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6" t="str">
        <f>IF(ISBLANK(#REF!)," ",INDIRECT(ADDRESS(1,5+MOD(ROW()-2,COUNTA('Form Responses 1'!$1:$1)-4),,TRUE,"Form Responses 1")))</f>
        <v>Gedung Rusun 3 Lt. 1 [R Panel]</v>
      </c>
      <c r="C66" s="43"/>
      <c r="D66" s="44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4"/>
      <c r="F66" s="44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4"/>
      <c r="H66" s="44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4"/>
      <c r="J66" s="44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B</v>
      </c>
      <c r="K66" s="44"/>
      <c r="L66" s="44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5"/>
      <c r="N66" s="44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6" t="str">
        <f>IF(ISBLANK(#REF!)," ",INDIRECT(ADDRESS(1,5+MOD(ROW()-2,COUNTA('Form Responses 1'!$1:$1)-4),,TRUE,"Form Responses 1")))</f>
        <v>Gedung Rusun 3 Lt. 1 [Koridor ]</v>
      </c>
      <c r="C67" s="43"/>
      <c r="D67" s="44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4"/>
      <c r="F67" s="44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4"/>
      <c r="H67" s="44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4"/>
      <c r="J67" s="44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B</v>
      </c>
      <c r="K67" s="44"/>
      <c r="L67" s="44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5"/>
      <c r="N67" s="44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6" t="str">
        <f>IF(ISBLANK(#REF!)," ",INDIRECT(ADDRESS(1,5+MOD(ROW()-2,COUNTA('Form Responses 1'!$1:$1)-4),,TRUE,"Form Responses 1")))</f>
        <v>Gedung Rusun 3 Lt. 1 [Toilet Umum Pria / Wanita]</v>
      </c>
      <c r="C68" s="43"/>
      <c r="D68" s="44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4"/>
      <c r="F68" s="44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4"/>
      <c r="H68" s="44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4"/>
      <c r="J68" s="44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B</v>
      </c>
      <c r="K68" s="44"/>
      <c r="L68" s="44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5"/>
      <c r="N68" s="44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6" t="str">
        <f>IF(ISBLANK(#REF!)," ",INDIRECT(ADDRESS(1,5+MOD(ROW()-2,COUNTA('Form Responses 1'!$1:$1)-4),,TRUE,"Form Responses 1")))</f>
        <v>Halaman Rusun 3 [Gutter]</v>
      </c>
      <c r="C69" s="43"/>
      <c r="D69" s="44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4"/>
      <c r="F69" s="44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4"/>
      <c r="H69" s="44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4"/>
      <c r="J69" s="44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B</v>
      </c>
      <c r="K69" s="44"/>
      <c r="L69" s="44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5"/>
      <c r="N69" s="44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6" t="str">
        <f>IF(ISBLANK(#REF!)," ",INDIRECT(ADDRESS(1,5+MOD(ROW()-2,COUNTA('Form Responses 1'!$1:$1)-4),,TRUE,"Form Responses 1")))</f>
        <v>Halaman Rusun 3 [Taman ]</v>
      </c>
      <c r="C70" s="43"/>
      <c r="D70" s="44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4"/>
      <c r="F70" s="44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4"/>
      <c r="H70" s="44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4"/>
      <c r="J70" s="44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B</v>
      </c>
      <c r="K70" s="44"/>
      <c r="L70" s="44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5"/>
      <c r="N70" s="44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6" t="str">
        <f>IF(ISBLANK(#REF!)," ",INDIRECT(ADDRESS(1,5+MOD(ROW()-2,COUNTA('Form Responses 1'!$1:$1)-4),,TRUE,"Form Responses 1")))</f>
        <v>Halaman Rusun 3 [Parkir Motor ]</v>
      </c>
      <c r="C71" s="43"/>
      <c r="D71" s="44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4"/>
      <c r="F71" s="44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4"/>
      <c r="H71" s="44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4"/>
      <c r="J71" s="44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SB</v>
      </c>
      <c r="K71" s="44"/>
      <c r="L71" s="44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5"/>
      <c r="N71" s="44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6" t="str">
        <f>IF(ISBLANK(#REF!)," ",INDIRECT(ADDRESS(1,5+MOD(ROW()-2,COUNTA('Form Responses 1'!$1:$1)-4),,TRUE,"Form Responses 1")))</f>
        <v>Halaman Rusun 3 [Parkir Mobil]</v>
      </c>
      <c r="C72" s="43"/>
      <c r="D72" s="44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4"/>
      <c r="F72" s="44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4"/>
      <c r="H72" s="44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4"/>
      <c r="J72" s="44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B</v>
      </c>
      <c r="K72" s="44"/>
      <c r="L72" s="44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5"/>
      <c r="N72" s="44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6" t="str">
        <f>IF(ISBLANK(#REF!)," ",INDIRECT(ADDRESS(1,5+MOD(ROW()-2,COUNTA('Form Responses 1'!$1:$1)-4),,TRUE,"Form Responses 1")))</f>
        <v>Halaman Rusun 3 [Halaman depan samping dan belakang]</v>
      </c>
      <c r="C73" s="43"/>
      <c r="D73" s="44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4"/>
      <c r="F73" s="44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4"/>
      <c r="H73" s="44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4"/>
      <c r="J73" s="44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B</v>
      </c>
      <c r="K73" s="44"/>
      <c r="L73" s="44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5"/>
      <c r="N73" s="44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6" t="str">
        <f>IF(ISBLANK(#REF!)," ",INDIRECT(ADDRESS(1,5+MOD(ROW()-2,COUNTA('Form Responses 1'!$1:$1)-4),,TRUE,"Form Responses 1")))</f>
        <v>Halaman Rusun 3 [TPS ]</v>
      </c>
      <c r="C74" s="43"/>
      <c r="D74" s="44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4"/>
      <c r="F74" s="44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4"/>
      <c r="H74" s="44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4"/>
      <c r="J74" s="44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B</v>
      </c>
      <c r="K74" s="44"/>
      <c r="L74" s="44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5"/>
      <c r="N74" s="44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6" t="str">
        <f>IF(ISBLANK(#REF!)," ",INDIRECT(ADDRESS(1,5+MOD(ROW()-2,COUNTA('Form Responses 1'!$1:$1)-4),,TRUE,"Form Responses 1")))</f>
        <v>Security [Security Functions]</v>
      </c>
      <c r="C75" s="43"/>
      <c r="D75" s="44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4"/>
      <c r="F75" s="44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4"/>
      <c r="H75" s="44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4"/>
      <c r="J75" s="44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SB</v>
      </c>
      <c r="K75" s="44"/>
      <c r="L75" s="44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5"/>
      <c r="N75" s="44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6" t="str">
        <f>IF(ISBLANK(#REF!)," ",INDIRECT(ADDRESS(1,5+MOD(ROW()-2,COUNTA('Form Responses 1'!$1:$1)-4),,TRUE,"Form Responses 1")))</f>
        <v>Driver [Driving Safety]</v>
      </c>
      <c r="C76" s="43"/>
      <c r="D76" s="44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4"/>
      <c r="F76" s="44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4"/>
      <c r="H76" s="44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4"/>
      <c r="J76" s="44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SB</v>
      </c>
      <c r="K76" s="44"/>
      <c r="L76" s="44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5"/>
      <c r="N76" s="44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6" t="str">
        <f>IF(ISBLANK(#REF!)," ",INDIRECT(ADDRESS(1,5+MOD(ROW()-2,COUNTA('Form Responses 1'!$1:$1)-4),,TRUE,"Form Responses 1")))</f>
        <v>Driver [ Attendance]</v>
      </c>
      <c r="C77" s="43"/>
      <c r="D77" s="44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4"/>
      <c r="F77" s="44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4"/>
      <c r="H77" s="44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4"/>
      <c r="J77" s="44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SB</v>
      </c>
      <c r="K77" s="44"/>
      <c r="L77" s="44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5"/>
      <c r="N77" s="44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6" t="str">
        <f>IF(ISBLANK(#REF!)," ",INDIRECT(ADDRESS(1,5+MOD(ROW()-2,COUNTA('Form Responses 1'!$1:$1)-4),,TRUE,"Form Responses 1")))</f>
        <v>Gedung Rusun 1 Lt. 3 [Tangga Exit Barat &amp; Timur]</v>
      </c>
      <c r="C78" s="43"/>
      <c r="D78" s="44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4"/>
      <c r="F78" s="44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4"/>
      <c r="H78" s="44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4"/>
      <c r="J78" s="44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B</v>
      </c>
      <c r="K78" s="44"/>
      <c r="L78" s="44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5"/>
      <c r="N78" s="44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6" t="str">
        <f>IF(ISBLANK(#REF!)," ",INDIRECT(ADDRESS(1,5+MOD(ROW()-2,COUNTA('Form Responses 1'!$1:$1)-4),,TRUE,"Form Responses 1")))</f>
        <v>Gedung Rusun 1 Lt. 3 [Koridor ]</v>
      </c>
      <c r="C79" s="43"/>
      <c r="D79" s="44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4"/>
      <c r="F79" s="44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4"/>
      <c r="H79" s="44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4"/>
      <c r="J79" s="44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SB</v>
      </c>
      <c r="K79" s="44"/>
      <c r="L79" s="44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5"/>
      <c r="N79" s="44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6" t="str">
        <f>IF(ISBLANK(#REF!)," ",INDIRECT(ADDRESS(1,5+MOD(ROW()-2,COUNTA('Form Responses 1'!$1:$1)-4),,TRUE,"Form Responses 1")))</f>
        <v>Gedung Rusun 1 Lt. 3 [Pantry umum]</v>
      </c>
      <c r="C80" s="43"/>
      <c r="D80" s="44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4"/>
      <c r="F80" s="44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4"/>
      <c r="H80" s="44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4"/>
      <c r="J80" s="44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B</v>
      </c>
      <c r="K80" s="44"/>
      <c r="L80" s="44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5"/>
      <c r="N80" s="44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6" t="str">
        <f>IF(ISBLANK(#REF!)," ",INDIRECT(ADDRESS(1,5+MOD(ROW()-2,COUNTA('Form Responses 1'!$1:$1)-4),,TRUE,"Form Responses 1")))</f>
        <v>Gedung Rusun 1 Lt. 3 [R Panel]</v>
      </c>
      <c r="C81" s="43"/>
      <c r="D81" s="44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4"/>
      <c r="F81" s="44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4"/>
      <c r="H81" s="44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4"/>
      <c r="J81" s="44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B</v>
      </c>
      <c r="K81" s="44"/>
      <c r="L81" s="44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5"/>
      <c r="N81" s="44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6" t="str">
        <f>IF(ISBLANK(#REF!)," ",INDIRECT(ADDRESS(1,5+MOD(ROW()-2,COUNTA('Form Responses 1'!$1:$1)-4),,TRUE,"Form Responses 1")))</f>
        <v>Gedung Rusun 1 LT. 2 [Tangga Exit Barat &amp; Timur]</v>
      </c>
      <c r="C82" s="43"/>
      <c r="D82" s="44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4"/>
      <c r="F82" s="44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4"/>
      <c r="H82" s="44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4"/>
      <c r="J82" s="44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B</v>
      </c>
      <c r="K82" s="44"/>
      <c r="L82" s="44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5"/>
      <c r="N82" s="44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6" t="str">
        <f>IF(ISBLANK(#REF!)," ",INDIRECT(ADDRESS(1,5+MOD(ROW()-2,COUNTA('Form Responses 1'!$1:$1)-4),,TRUE,"Form Responses 1")))</f>
        <v>Gedung Rusun 1 LT. 2 [Koridor ]</v>
      </c>
      <c r="C83" s="43"/>
      <c r="D83" s="44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4"/>
      <c r="F83" s="44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4"/>
      <c r="H83" s="44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4"/>
      <c r="J83" s="44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SB</v>
      </c>
      <c r="K83" s="44"/>
      <c r="L83" s="44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5"/>
      <c r="N83" s="44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6" t="str">
        <f>IF(ISBLANK(#REF!)," ",INDIRECT(ADDRESS(1,5+MOD(ROW()-2,COUNTA('Form Responses 1'!$1:$1)-4),,TRUE,"Form Responses 1")))</f>
        <v>Gedung Rusun 1 LT. 2 [Pantry umum]</v>
      </c>
      <c r="C84" s="43"/>
      <c r="D84" s="44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4"/>
      <c r="F84" s="44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4"/>
      <c r="H84" s="44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4"/>
      <c r="J84" s="44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SB</v>
      </c>
      <c r="K84" s="44"/>
      <c r="L84" s="44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5"/>
      <c r="N84" s="44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6" t="str">
        <f>IF(ISBLANK(#REF!)," ",INDIRECT(ADDRESS(1,5+MOD(ROW()-2,COUNTA('Form Responses 1'!$1:$1)-4),,TRUE,"Form Responses 1")))</f>
        <v>Gedung Rusun 1 LT. 2 [R Panel]</v>
      </c>
      <c r="C85" s="43"/>
      <c r="D85" s="44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4"/>
      <c r="F85" s="44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4"/>
      <c r="H85" s="44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4"/>
      <c r="J85" s="44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B</v>
      </c>
      <c r="K85" s="44"/>
      <c r="L85" s="44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5"/>
      <c r="N85" s="44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6" t="str">
        <f>IF(ISBLANK(#REF!)," ",INDIRECT(ADDRESS(1,5+MOD(ROW()-2,COUNTA('Form Responses 1'!$1:$1)-4),,TRUE,"Form Responses 1")))</f>
        <v>Gedung Rusun 1 LT. 1 [Koridor ]</v>
      </c>
      <c r="C86" s="43"/>
      <c r="D86" s="44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4"/>
      <c r="F86" s="44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4"/>
      <c r="H86" s="44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4"/>
      <c r="J86" s="44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B</v>
      </c>
      <c r="K86" s="44"/>
      <c r="L86" s="44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5"/>
      <c r="N86" s="44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6" t="str">
        <f>IF(ISBLANK(#REF!)," ",INDIRECT(ADDRESS(1,5+MOD(ROW()-2,COUNTA('Form Responses 1'!$1:$1)-4),,TRUE,"Form Responses 1")))</f>
        <v>Gedung Rusun 1 LT. 1 [Pantry umum]</v>
      </c>
      <c r="C87" s="43"/>
      <c r="D87" s="44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4"/>
      <c r="F87" s="44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4"/>
      <c r="H87" s="44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4"/>
      <c r="J87" s="44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B</v>
      </c>
      <c r="K87" s="44"/>
      <c r="L87" s="44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5"/>
      <c r="N87" s="44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48"/>
      <c r="C88" s="15"/>
      <c r="D88" s="35"/>
      <c r="E88" s="15"/>
      <c r="F88" s="35"/>
      <c r="G88" s="15"/>
      <c r="H88" s="35"/>
      <c r="I88" s="15"/>
      <c r="J88" s="35"/>
      <c r="K88" s="15"/>
      <c r="L88" s="35"/>
      <c r="M88" s="15"/>
      <c r="N88" s="49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7"/>
      <c r="C89" s="15"/>
      <c r="D89" s="58"/>
      <c r="E89" s="15"/>
      <c r="F89" s="58"/>
      <c r="G89" s="15"/>
      <c r="H89" s="58"/>
      <c r="I89" s="15"/>
      <c r="J89" s="58"/>
      <c r="K89" s="15"/>
      <c r="L89" s="58"/>
      <c r="M89" s="15"/>
      <c r="N89" s="59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35"/>
      <c r="B90" s="60"/>
      <c r="C90" s="35"/>
      <c r="D90" s="61"/>
      <c r="E90" s="35"/>
      <c r="F90" s="61"/>
      <c r="G90" s="35"/>
      <c r="H90" s="61"/>
      <c r="I90" s="35"/>
      <c r="J90" s="61"/>
      <c r="K90" s="35"/>
      <c r="L90" s="61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</row>
    <row r="91">
      <c r="A91" s="14"/>
      <c r="B91" s="46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38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62" t="s">
        <v>205</v>
      </c>
      <c r="C93" s="15"/>
      <c r="E93" s="15"/>
      <c r="F93" s="63" t="s">
        <v>206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38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38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38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38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4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46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38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38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64" t="s">
        <v>207</v>
      </c>
      <c r="C102" s="15"/>
      <c r="D102" s="15"/>
      <c r="E102" s="15"/>
      <c r="F102" s="14" t="s">
        <v>207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64" t="s">
        <v>208</v>
      </c>
      <c r="C103" s="15"/>
      <c r="D103" s="15"/>
      <c r="E103" s="15"/>
      <c r="F103" s="14" t="s">
        <v>208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38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38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38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38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38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38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38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38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38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38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38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38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38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38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38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38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38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38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38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38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38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38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38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38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38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38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38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38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38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38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38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38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38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38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38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38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38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38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38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38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38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38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38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38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38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38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38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38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38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38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38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38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38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38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38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38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38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38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38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38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38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38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38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38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38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38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38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38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38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38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38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38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38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38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38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38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38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38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38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38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38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38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38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38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38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38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38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38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38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38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38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38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38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38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38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38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38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38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38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38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38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38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38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38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38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38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38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38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38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38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38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38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38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38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38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38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38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38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38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38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38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38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38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38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38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38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38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38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38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38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38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38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38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38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38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38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38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38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38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38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38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38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38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38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38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38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38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38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38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38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38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38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38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38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38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38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38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38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38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38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38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38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38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38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38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38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38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38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38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38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38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38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38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38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38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38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38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38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38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38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38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38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38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38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38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38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38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38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38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38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38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38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38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38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38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38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38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38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38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38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38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38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38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38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38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38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38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38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38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38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38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38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38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38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38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38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38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38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38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38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38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38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38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38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38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38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38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38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38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38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38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38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38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38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38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38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38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38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38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38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38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38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38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38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38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38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38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38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38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38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38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38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38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38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38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38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38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38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38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38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38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38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38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38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38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38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38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38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38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38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38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38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38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38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38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38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38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38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38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38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38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38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38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38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38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38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38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38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38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38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38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38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38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38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38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38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38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38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38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38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38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38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38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38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38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38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38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38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38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38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38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38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38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38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38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38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38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38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38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38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38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38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38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38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38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38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38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38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38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38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38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38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38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38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38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38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38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38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38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38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38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38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38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38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38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38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38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38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38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38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38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38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38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38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38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38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38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38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38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38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38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38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38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38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38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38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38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38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38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38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38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38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38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38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38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38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38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38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38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38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38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38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38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38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38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38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38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38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38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38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38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38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38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38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38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38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38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38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38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38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38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38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38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38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38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38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38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38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38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38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38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38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38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38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38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38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38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38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38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38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38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38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38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38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38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38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38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38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38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38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38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38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38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38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38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38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38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38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38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38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38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38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38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38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38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38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38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38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38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38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38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38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38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38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38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38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38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38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38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38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38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38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38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38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38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38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38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38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38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38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38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38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38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38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38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38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38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38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38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38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38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38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38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38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38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38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38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38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38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38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38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38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38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38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38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38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38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38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38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38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38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38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38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38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38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38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38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38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38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38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38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38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38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38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38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38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38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38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38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38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38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38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38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38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38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38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38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38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38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38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38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38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38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38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38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38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38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38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38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38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38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38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38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38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38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38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38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38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38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38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38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38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38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38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38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38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38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38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38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38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38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38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38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38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38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38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38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38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38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38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38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38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38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38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38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38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38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38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38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38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38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38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38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38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38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38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38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38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38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38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38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38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38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38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38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38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38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38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38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38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38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38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38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38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38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38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38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38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38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38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38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38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38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38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38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38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38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38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38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38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38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38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38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38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38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38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38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38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38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38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38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38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38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38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38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38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38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38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38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38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38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38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38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38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38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38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38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38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38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38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38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38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38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38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38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38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38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38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38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38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38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38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38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38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38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38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38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38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38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38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38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38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38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38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38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38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38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38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38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38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38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38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38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38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38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38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38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38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38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38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38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38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38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38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38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38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38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38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38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38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38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38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38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38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38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38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38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38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38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38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38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38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38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38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38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38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38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38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38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38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38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38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38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38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38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38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38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38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38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38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38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38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38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38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38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38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38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38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38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38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38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38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38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38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38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38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38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38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38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38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38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38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38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38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38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38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38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38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38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38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38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38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38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38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38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38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38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38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38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38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38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38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38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38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38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38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38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38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38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38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38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38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38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38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38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38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38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38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38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38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38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38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38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38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38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38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38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38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38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38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38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38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38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38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38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38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38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38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38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38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38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38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38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38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38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38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38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38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38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38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38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38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38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38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38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38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38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38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38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38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38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38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38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38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38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38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38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38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38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38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38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38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38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38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38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38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38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38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38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38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38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38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38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38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38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38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38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38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38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38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38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38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38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38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38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38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38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38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38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38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38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38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38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38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38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38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38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38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38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38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38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38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38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38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38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38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38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38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38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38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38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38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38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38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38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38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38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38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38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38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38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38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38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38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38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38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38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38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38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38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38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38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38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38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38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38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38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38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38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38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38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38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38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38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38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38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38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38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38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38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38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38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38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38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38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38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38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38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38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38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38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38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38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38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38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38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38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38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38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38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38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38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38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38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38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38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38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38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38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38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38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38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38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38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38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38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5" t="s">
        <v>209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6">
        <f t="array" ref="D2">DATE(D5,INDEX(MASTER!G:G,MATCH(D7,MASTER!F:F,0)),1)</f>
        <v>45017</v>
      </c>
      <c r="E2" s="14" t="s">
        <v>198</v>
      </c>
      <c r="F2" s="16" t="str">
        <f>CONCATENATE(D5," - MONTH ",TEXT(MONTH(D2),"00"))</f>
        <v>2023 - MONTH 04</v>
      </c>
      <c r="G2" s="3" t="s">
        <v>198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204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7" t="s">
        <v>210</v>
      </c>
      <c r="E4" s="68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9">
        <f>DASHBOARD!F3</f>
        <v>2023</v>
      </c>
      <c r="E5" s="70"/>
      <c r="I5" s="71"/>
      <c r="J5" s="72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7" t="s">
        <v>211</v>
      </c>
      <c r="E6" s="70"/>
      <c r="I6" s="71"/>
      <c r="J6" s="72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7" t="s">
        <v>105</v>
      </c>
      <c r="E7" s="73"/>
      <c r="I7" s="71"/>
      <c r="J7" s="72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0.946</v>
      </c>
      <c r="I8" s="15"/>
      <c r="J8" s="72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/>
      <c r="C10" s="39"/>
      <c r="D10" s="19" t="s">
        <v>212</v>
      </c>
      <c r="E10" s="39"/>
      <c r="F10" s="19" t="s">
        <v>213</v>
      </c>
      <c r="I10" s="74"/>
      <c r="J10" s="75"/>
      <c r="K10" s="74"/>
      <c r="L10" s="75"/>
      <c r="M10" s="74"/>
      <c r="N10" s="7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6"/>
      <c r="B11" s="40" t="s">
        <v>191</v>
      </c>
      <c r="C11" s="77"/>
      <c r="D11" s="78">
        <f>IFERROR(ROUND(AVERAGEIFS(DATA!$J:$J,DATA!$I:$I,$B11,DATA!$M:$M,$F$2,DATA!$E:$E,"&lt;=7"),4)," ")</f>
        <v>1</v>
      </c>
      <c r="E11" s="44"/>
      <c r="F11" s="52" t="str">
        <f>IF($D11=" "," ",IFERROR(IF($D11&gt;MASTER!$B$3/100,"SB",IF($D11&gt;MASTER!$B$4/100,"B",IF($D11&gt;MASTER!$B$5/100,"C","K"))),0))</f>
        <v>SB</v>
      </c>
      <c r="I11" s="79"/>
      <c r="J11" s="79"/>
      <c r="K11" s="79"/>
      <c r="L11" s="79"/>
      <c r="M11" s="79"/>
      <c r="N11" s="79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9"/>
      <c r="Z11" s="79"/>
      <c r="AA11" s="79"/>
      <c r="AB11" s="79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</row>
    <row r="12">
      <c r="A12" s="15"/>
      <c r="B12" s="80" t="s">
        <v>4</v>
      </c>
      <c r="C12" s="44"/>
      <c r="D12" s="81">
        <f>IFERROR(ROUND(AVERAGEIFS(DATA!$J:$J,DATA!$F:$F,$B12,DATA!$M:$M,$F$2,DATA!$E:$E,"&lt;=7"),4)," ")</f>
        <v>1</v>
      </c>
      <c r="E12" s="44"/>
      <c r="F12" s="44" t="str">
        <f>IF($D12=" "," ",IFERROR(IF($D12&gt;MASTER!$B$3/100,"SB",IF($D12&gt;MASTER!$B$4/100,"B",IF($D12&gt;MASTER!$B$5/100,"C","K"))),0))</f>
        <v>SB</v>
      </c>
      <c r="I12" s="82"/>
      <c r="J12" s="82"/>
      <c r="K12" s="82"/>
      <c r="L12" s="82"/>
      <c r="M12" s="83"/>
      <c r="N12" s="82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6"/>
      <c r="C13" s="38"/>
      <c r="D13" s="48"/>
      <c r="E13" s="38"/>
      <c r="F13" s="47"/>
      <c r="I13" s="38"/>
      <c r="J13" s="48"/>
      <c r="K13" s="38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6"/>
      <c r="B14" s="50" t="s">
        <v>189</v>
      </c>
      <c r="C14" s="77"/>
      <c r="D14" s="78">
        <f>IFERROR(ROUND(AVERAGEIFS(DATA!$J:$J,DATA!$I:$I,$B14,DATA!$M:$M,$F$2,DATA!$E:$E,"&lt;=7"),4)," ")</f>
        <v>1</v>
      </c>
      <c r="E14" s="44"/>
      <c r="F14" s="52" t="str">
        <f>IF($D14=" "," ",IFERROR(IF($D14&gt;MASTER!$B$3/100,"SB",IF($D14&gt;MASTER!$B$4/100,"B",IF($D14&gt;MASTER!$B$5/100,"C","K"))),0))</f>
        <v>SB</v>
      </c>
      <c r="I14" s="79"/>
      <c r="J14" s="79"/>
      <c r="K14" s="79"/>
      <c r="L14" s="79"/>
      <c r="M14" s="79"/>
      <c r="N14" s="79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</row>
    <row r="15">
      <c r="A15" s="35"/>
      <c r="B15" s="80" t="s">
        <v>5</v>
      </c>
      <c r="C15" s="44"/>
      <c r="D15" s="81">
        <f>IFERROR(ROUND(AVERAGEIFS(DATA!$J:$J,DATA!$F:$F,$B15,DATA!$M:$M,$F$2,DATA!$E:$E,"&lt;=7"),4)," ")</f>
        <v>1</v>
      </c>
      <c r="E15" s="44"/>
      <c r="F15" s="44" t="str">
        <f>IF($D15=" "," ",IFERROR(IF($D15&gt;MASTER!$B$3/100,"SB",IF($D15&gt;MASTER!$B$4/100,"B",IF($D15&gt;MASTER!$B$5/100,"C","K"))),0))</f>
        <v>SB</v>
      </c>
      <c r="I15" s="82"/>
      <c r="J15" s="82"/>
      <c r="K15" s="82"/>
      <c r="L15" s="82"/>
      <c r="M15" s="83"/>
      <c r="N15" s="82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4" t="s">
        <v>6</v>
      </c>
      <c r="C16" s="44"/>
      <c r="D16" s="81">
        <f>IFERROR(ROUND(AVERAGEIFS(DATA!$J:$J,DATA!$F:$F,$B16,DATA!$M:$M,$F$2,DATA!$E:$E,"&lt;=7"),4)," ")</f>
        <v>1</v>
      </c>
      <c r="E16" s="44"/>
      <c r="F16" s="44" t="str">
        <f>IF($D16=" "," ",IFERROR(IF($D16&gt;MASTER!$B$3/100,"SB",IF($D16&gt;MASTER!$B$4/100,"B",IF($D16&gt;MASTER!$B$5/100,"C","K"))),0))</f>
        <v>SB</v>
      </c>
      <c r="I16" s="82"/>
      <c r="J16" s="82"/>
      <c r="K16" s="82"/>
      <c r="L16" s="82"/>
      <c r="M16" s="83"/>
      <c r="N16" s="82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6"/>
      <c r="C17" s="38"/>
      <c r="D17" s="82"/>
      <c r="E17" s="38"/>
      <c r="F17" s="38"/>
      <c r="I17" s="38"/>
      <c r="J17" s="38"/>
      <c r="K17" s="38"/>
      <c r="L17" s="38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6"/>
      <c r="B18" s="50" t="s">
        <v>187</v>
      </c>
      <c r="C18" s="77"/>
      <c r="D18" s="78">
        <f>IFERROR(ROUND(AVERAGEIFS(DATA!$J:$J,DATA!$I:$I,$B18,DATA!$M:$M,$F$2,DATA!$E:$E,"&lt;=7"),4)," ")</f>
        <v>0.9437</v>
      </c>
      <c r="E18" s="44"/>
      <c r="F18" s="52" t="str">
        <f>IF($D18=" "," ",IFERROR(IF($D18&gt;MASTER!$B$3/100,"SB",IF($D18&gt;MASTER!$B$4/100,"B",IF($D18&gt;MASTER!$B$5/100,"C","K"))),0))</f>
        <v>B</v>
      </c>
      <c r="I18" s="79"/>
      <c r="J18" s="79"/>
      <c r="K18" s="79"/>
      <c r="L18" s="79"/>
      <c r="M18" s="79"/>
      <c r="N18" s="79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</row>
    <row r="19">
      <c r="A19" s="15"/>
      <c r="B19" s="42" t="str">
        <f>IF(ISBLANK(#REF!)," ",INDIRECT(ADDRESS(1,5+MOD(ROW()-2,COUNTA('Form Responses 1'!$1:$1)-4),,TRUE,"Form Responses 1")))</f>
        <v>Halaman Rusun 1 [Parkir Motor ]</v>
      </c>
      <c r="C19" s="44"/>
      <c r="D19" s="81">
        <f>IFERROR(ROUND(AVERAGEIFS(DATA!$J:$J,DATA!$F:$F,$B19,DATA!$M:$M,$F$2,DATA!$E:$E,"&lt;=7"),4)," ")</f>
        <v>0.95</v>
      </c>
      <c r="E19" s="44"/>
      <c r="F19" s="44" t="str">
        <f>IF($D19=" "," ",IFERROR(IF($D19&gt;MASTER!$B$3/100,"SB",IF($D19&gt;MASTER!$B$4/100,"B",IF($D19&gt;MASTER!$B$5/100,"C","K"))),0))</f>
        <v>B</v>
      </c>
      <c r="I19" s="82"/>
      <c r="J19" s="82"/>
      <c r="K19" s="82"/>
      <c r="L19" s="82"/>
      <c r="M19" s="83"/>
      <c r="N19" s="82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tr">
        <f>IF(ISBLANK(#REF!)," ",INDIRECT(ADDRESS(1,5+MOD(ROW()-2,COUNTA('Form Responses 1'!$1:$1)-4),,TRUE,"Form Responses 1")))</f>
        <v>Halaman Rusun 1 [Parkir Mobil]</v>
      </c>
      <c r="C20" s="44"/>
      <c r="D20" s="81">
        <f>IFERROR(ROUND(AVERAGEIFS(DATA!$J:$J,DATA!$F:$F,$B20,DATA!$M:$M,$F$2,DATA!$E:$E,"&lt;=7"),4)," ")</f>
        <v>0.95</v>
      </c>
      <c r="E20" s="44"/>
      <c r="F20" s="44" t="str">
        <f>IF($D20=" "," ",IFERROR(IF($D20&gt;MASTER!$B$3/100,"SB",IF($D20&gt;MASTER!$B$4/100,"B",IF($D20&gt;MASTER!$B$5/100,"C","K"))),0))</f>
        <v>B</v>
      </c>
      <c r="I20" s="82"/>
      <c r="J20" s="82"/>
      <c r="K20" s="82"/>
      <c r="L20" s="82"/>
      <c r="M20" s="83"/>
      <c r="N20" s="82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tr">
        <f>IF(ISBLANK(#REF!)," ",INDIRECT(ADDRESS(1,5+MOD(ROW()-2,COUNTA('Form Responses 1'!$1:$1)-4),,TRUE,"Form Responses 1")))</f>
        <v>Halaman Rusun 1 [Halaman depan samping dan belakang]</v>
      </c>
      <c r="C21" s="44"/>
      <c r="D21" s="81">
        <f>IFERROR(ROUND(AVERAGEIFS(DATA!$J:$J,DATA!$F:$F,$B21,DATA!$M:$M,$F$2,DATA!$E:$E,"&lt;=7"),4)," ")</f>
        <v>0.89</v>
      </c>
      <c r="E21" s="44"/>
      <c r="F21" s="44" t="str">
        <f>IF($D21=" "," ",IFERROR(IF($D21&gt;MASTER!$B$3/100,"SB",IF($D21&gt;MASTER!$B$4/100,"B",IF($D21&gt;MASTER!$B$5/100,"C","K"))),0))</f>
        <v>C</v>
      </c>
      <c r="I21" s="82"/>
      <c r="J21" s="82"/>
      <c r="K21" s="82"/>
      <c r="L21" s="82"/>
      <c r="M21" s="83"/>
      <c r="N21" s="82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tr">
        <f>IF(ISBLANK(#REF!)," ",INDIRECT(ADDRESS(1,5+MOD(ROW()-2,COUNTA('Form Responses 1'!$1:$1)-4),,TRUE,"Form Responses 1")))</f>
        <v>Halaman Rusun 1 [TPS ]</v>
      </c>
      <c r="C22" s="44"/>
      <c r="D22" s="81">
        <f>IFERROR(ROUND(AVERAGEIFS(DATA!$J:$J,DATA!$F:$F,$B22,DATA!$M:$M,$F$2,DATA!$E:$E,"&lt;=7"),4)," ")</f>
        <v>0.95</v>
      </c>
      <c r="E22" s="44"/>
      <c r="F22" s="44" t="str">
        <f>IF($D22=" "," ",IFERROR(IF($D22&gt;MASTER!$B$3/100,"SB",IF($D22&gt;MASTER!$B$4/100,"B",IF($D22&gt;MASTER!$B$5/100,"C","K"))),0))</f>
        <v>B</v>
      </c>
      <c r="I22" s="82"/>
      <c r="J22" s="82"/>
      <c r="K22" s="82"/>
      <c r="L22" s="82"/>
      <c r="M22" s="83"/>
      <c r="N22" s="8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tr">
        <f>IF(ISBLANK(#REF!)," ",INDIRECT(ADDRESS(1,5+MOD(ROW()-2,COUNTA('Form Responses 1'!$1:$1)-4),,TRUE,"Form Responses 1")))</f>
        <v>Gedung Rusun 2 Lt. 4 [Tangga Exit Barat &amp; Timur]</v>
      </c>
      <c r="C23" s="44"/>
      <c r="D23" s="81">
        <f>IFERROR(ROUND(AVERAGEIFS(DATA!$J:$J,DATA!$F:$F,$B23,DATA!$M:$M,$F$2,DATA!$E:$E,"&lt;=7"),4)," ")</f>
        <v>0.95</v>
      </c>
      <c r="E23" s="44"/>
      <c r="F23" s="44" t="str">
        <f>IF($D23=" "," ",IFERROR(IF($D23&gt;MASTER!$B$3/100,"SB",IF($D23&gt;MASTER!$B$4/100,"B",IF($D23&gt;MASTER!$B$5/100,"C","K"))),0))</f>
        <v>B</v>
      </c>
      <c r="I23" s="82"/>
      <c r="J23" s="82"/>
      <c r="K23" s="82"/>
      <c r="L23" s="82"/>
      <c r="M23" s="83"/>
      <c r="N23" s="82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tr">
        <f>IF(ISBLANK(#REF!)," ",INDIRECT(ADDRESS(1,5+MOD(ROW()-2,COUNTA('Form Responses 1'!$1:$1)-4),,TRUE,"Form Responses 1")))</f>
        <v>Gedung Rusun 2 Lt. 4 [Koridor ]</v>
      </c>
      <c r="C24" s="44"/>
      <c r="D24" s="81">
        <f>IFERROR(ROUND(AVERAGEIFS(DATA!$J:$J,DATA!$F:$F,$B24,DATA!$M:$M,$F$2,DATA!$E:$E,"&lt;=7"),4)," ")</f>
        <v>0.95</v>
      </c>
      <c r="E24" s="44"/>
      <c r="F24" s="44" t="str">
        <f>IF($D24=" "," ",IFERROR(IF($D24&gt;MASTER!$B$3/100,"SB",IF($D24&gt;MASTER!$B$4/100,"B",IF($D24&gt;MASTER!$B$5/100,"C","K"))),0))</f>
        <v>B</v>
      </c>
      <c r="I24" s="82"/>
      <c r="J24" s="82"/>
      <c r="K24" s="82"/>
      <c r="L24" s="82"/>
      <c r="M24" s="83"/>
      <c r="N24" s="82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6" t="str">
        <f>IF(ISBLANK(#REF!)," ",INDIRECT(ADDRESS(1,5+MOD(ROW()-2,COUNTA('Form Responses 1'!$1:$1)-4),,TRUE,"Form Responses 1")))</f>
        <v>Gedung Rusun 2 Lt. 4 [Pantry umum]</v>
      </c>
      <c r="C25" s="44"/>
      <c r="D25" s="81">
        <f>IFERROR(ROUND(AVERAGEIFS(DATA!$J:$J,DATA!$F:$F,$B25,DATA!$M:$M,$F$2,DATA!$E:$E,"&lt;=7"),4)," ")</f>
        <v>0.95</v>
      </c>
      <c r="E25" s="44"/>
      <c r="F25" s="44" t="str">
        <f>IF($D25=" "," ",IFERROR(IF($D25&gt;MASTER!$B$3/100,"SB",IF($D25&gt;MASTER!$B$4/100,"B",IF($D25&gt;MASTER!$B$5/100,"C","K"))),0))</f>
        <v>B</v>
      </c>
      <c r="I25" s="82"/>
      <c r="J25" s="82"/>
      <c r="K25" s="82"/>
      <c r="L25" s="82"/>
      <c r="M25" s="83"/>
      <c r="N25" s="82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6" t="str">
        <f>IF(ISBLANK(#REF!)," ",INDIRECT(ADDRESS(1,5+MOD(ROW()-2,COUNTA('Form Responses 1'!$1:$1)-4),,TRUE,"Form Responses 1")))</f>
        <v>Gedung Rusun 2 Lt. 4 [R Panel]</v>
      </c>
      <c r="C26" s="44"/>
      <c r="D26" s="81">
        <f>IFERROR(ROUND(AVERAGEIFS(DATA!$J:$J,DATA!$F:$F,$B26,DATA!$M:$M,$F$2,DATA!$E:$E,"&lt;=7"),4)," ")</f>
        <v>0.95</v>
      </c>
      <c r="E26" s="44"/>
      <c r="F26" s="44" t="str">
        <f>IF($D26=" "," ",IFERROR(IF($D26&gt;MASTER!$B$3/100,"SB",IF($D26&gt;MASTER!$B$4/100,"B",IF($D26&gt;MASTER!$B$5/100,"C","K"))),0))</f>
        <v>B</v>
      </c>
      <c r="I26" s="82"/>
      <c r="J26" s="82"/>
      <c r="K26" s="82"/>
      <c r="L26" s="82"/>
      <c r="M26" s="83"/>
      <c r="N26" s="82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6" t="str">
        <f>IF(ISBLANK(#REF!)," ",INDIRECT(ADDRESS(1,5+MOD(ROW()-2,COUNTA('Form Responses 1'!$1:$1)-4),,TRUE,"Form Responses 1")))</f>
        <v>Gedung Rusun 2 Lt. 3 [Tangga Exit Barat]</v>
      </c>
      <c r="C27" s="44"/>
      <c r="D27" s="81">
        <f>IFERROR(ROUND(AVERAGEIFS(DATA!$J:$J,DATA!$F:$F,$B27,DATA!$M:$M,$F$2,DATA!$E:$E,"&lt;=7"),4)," ")</f>
        <v>0.95</v>
      </c>
      <c r="E27" s="44"/>
      <c r="F27" s="44" t="str">
        <f>IF($D27=" "," ",IFERROR(IF($D27&gt;MASTER!$B$3/100,"SB",IF($D27&gt;MASTER!$B$4/100,"B",IF($D27&gt;MASTER!$B$5/100,"C","K"))),0))</f>
        <v>B</v>
      </c>
      <c r="I27" s="82"/>
      <c r="J27" s="82"/>
      <c r="K27" s="82"/>
      <c r="L27" s="82"/>
      <c r="M27" s="83"/>
      <c r="N27" s="82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6" t="str">
        <f>IF(ISBLANK(#REF!)," ",INDIRECT(ADDRESS(1,5+MOD(ROW()-2,COUNTA('Form Responses 1'!$1:$1)-4),,TRUE,"Form Responses 1")))</f>
        <v>Gedung Rusun 2 Lt. 3 [ &amp; Timur]</v>
      </c>
      <c r="C28" s="44"/>
      <c r="D28" s="81">
        <f>IFERROR(ROUND(AVERAGEIFS(DATA!$J:$J,DATA!$F:$F,$B28,DATA!$M:$M,$F$2,DATA!$E:$E,"&lt;=7"),4)," ")</f>
        <v>0.95</v>
      </c>
      <c r="E28" s="44"/>
      <c r="F28" s="44" t="str">
        <f>IF($D28=" "," ",IFERROR(IF($D28&gt;MASTER!$B$3/100,"SB",IF($D28&gt;MASTER!$B$4/100,"B",IF($D28&gt;MASTER!$B$5/100,"C","K"))),0))</f>
        <v>B</v>
      </c>
      <c r="I28" s="82"/>
      <c r="J28" s="82"/>
      <c r="K28" s="82"/>
      <c r="L28" s="82"/>
      <c r="M28" s="83"/>
      <c r="N28" s="82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6" t="str">
        <f>IF(ISBLANK(#REF!)," ",INDIRECT(ADDRESS(1,5+MOD(ROW()-2,COUNTA('Form Responses 1'!$1:$1)-4),,TRUE,"Form Responses 1")))</f>
        <v>Gedung Rusun 2 Lt. 3 [Koridor ]</v>
      </c>
      <c r="C29" s="44"/>
      <c r="D29" s="81">
        <f>IFERROR(ROUND(AVERAGEIFS(DATA!$J:$J,DATA!$F:$F,$B29,DATA!$M:$M,$F$2,DATA!$E:$E,"&lt;=7"),4)," ")</f>
        <v>0.95</v>
      </c>
      <c r="E29" s="44"/>
      <c r="F29" s="44" t="str">
        <f>IF($D29=" "," ",IFERROR(IF($D29&gt;MASTER!$B$3/100,"SB",IF($D29&gt;MASTER!$B$4/100,"B",IF($D29&gt;MASTER!$B$5/100,"C","K"))),0))</f>
        <v>B</v>
      </c>
      <c r="I29" s="82"/>
      <c r="J29" s="82"/>
      <c r="K29" s="82"/>
      <c r="L29" s="82"/>
      <c r="M29" s="83"/>
      <c r="N29" s="82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6" t="str">
        <f>IF(ISBLANK(#REF!)," ",INDIRECT(ADDRESS(1,5+MOD(ROW()-2,COUNTA('Form Responses 1'!$1:$1)-4),,TRUE,"Form Responses 1")))</f>
        <v>Gedung Rusun 2 Lt. 3 [Pantry umum]</v>
      </c>
      <c r="C30" s="44"/>
      <c r="D30" s="81">
        <f>IFERROR(ROUND(AVERAGEIFS(DATA!$J:$J,DATA!$F:$F,$B30,DATA!$M:$M,$F$2,DATA!$E:$E,"&lt;=7"),4)," ")</f>
        <v>0.95</v>
      </c>
      <c r="E30" s="44"/>
      <c r="F30" s="44" t="str">
        <f>IF($D30=" "," ",IFERROR(IF($D30&gt;MASTER!$B$3/100,"SB",IF($D30&gt;MASTER!$B$4/100,"B",IF($D30&gt;MASTER!$B$5/100,"C","K"))),0))</f>
        <v>B</v>
      </c>
      <c r="I30" s="82"/>
      <c r="J30" s="82"/>
      <c r="K30" s="82"/>
      <c r="L30" s="82"/>
      <c r="M30" s="83"/>
      <c r="N30" s="82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6" t="str">
        <f>IF(ISBLANK(#REF!)," ",INDIRECT(ADDRESS(1,5+MOD(ROW()-2,COUNTA('Form Responses 1'!$1:$1)-4),,TRUE,"Form Responses 1")))</f>
        <v>Gedung Rusun 2 Lt. 3 [R Panel]</v>
      </c>
      <c r="C31" s="44"/>
      <c r="D31" s="81">
        <f>IFERROR(ROUND(AVERAGEIFS(DATA!$J:$J,DATA!$F:$F,$B31,DATA!$M:$M,$F$2,DATA!$E:$E,"&lt;=7"),4)," ")</f>
        <v>0.95</v>
      </c>
      <c r="E31" s="44"/>
      <c r="F31" s="44" t="str">
        <f>IF($D31=" "," ",IFERROR(IF($D31&gt;MASTER!$B$3/100,"SB",IF($D31&gt;MASTER!$B$4/100,"B",IF($D31&gt;MASTER!$B$5/100,"C","K"))),0))</f>
        <v>B</v>
      </c>
      <c r="I31" s="82"/>
      <c r="J31" s="82"/>
      <c r="K31" s="82"/>
      <c r="L31" s="82"/>
      <c r="M31" s="83"/>
      <c r="N31" s="82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6" t="str">
        <f>IF(ISBLANK(#REF!)," ",INDIRECT(ADDRESS(1,5+MOD(ROW()-2,COUNTA('Form Responses 1'!$1:$1)-4),,TRUE,"Form Responses 1")))</f>
        <v>Gedung Rusun 2 Lt. 2 [Tangga Exit Barat &amp; Timur]</v>
      </c>
      <c r="C32" s="44"/>
      <c r="D32" s="81">
        <f>IFERROR(ROUND(AVERAGEIFS(DATA!$J:$J,DATA!$F:$F,$B32,DATA!$M:$M,$F$2,DATA!$E:$E,"&lt;=7"),4)," ")</f>
        <v>0.95</v>
      </c>
      <c r="E32" s="44"/>
      <c r="F32" s="44" t="str">
        <f>IF($D32=" "," ",IFERROR(IF($D32&gt;MASTER!$B$3/100,"SB",IF($D32&gt;MASTER!$B$4/100,"B",IF($D32&gt;MASTER!$B$5/100,"C","K"))),0))</f>
        <v>B</v>
      </c>
      <c r="I32" s="82"/>
      <c r="J32" s="82"/>
      <c r="K32" s="82"/>
      <c r="L32" s="82"/>
      <c r="M32" s="83"/>
      <c r="N32" s="82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6" t="str">
        <f>IF(ISBLANK(#REF!)," ",INDIRECT(ADDRESS(1,5+MOD(ROW()-2,COUNTA('Form Responses 1'!$1:$1)-4),,TRUE,"Form Responses 1")))</f>
        <v>Gedung Rusun 2 Lt. 2 [Koridor ]</v>
      </c>
      <c r="C33" s="44"/>
      <c r="D33" s="81">
        <f>IFERROR(ROUND(AVERAGEIFS(DATA!$J:$J,DATA!$F:$F,$B33,DATA!$M:$M,$F$2,DATA!$E:$E,"&lt;=7"),4)," ")</f>
        <v>0.95</v>
      </c>
      <c r="E33" s="44"/>
      <c r="F33" s="44" t="str">
        <f>IF($D33=" "," ",IFERROR(IF($D33&gt;MASTER!$B$3/100,"SB",IF($D33&gt;MASTER!$B$4/100,"B",IF($D33&gt;MASTER!$B$5/100,"C","K"))),0))</f>
        <v>B</v>
      </c>
      <c r="I33" s="82"/>
      <c r="J33" s="82"/>
      <c r="K33" s="82"/>
      <c r="L33" s="82"/>
      <c r="M33" s="83"/>
      <c r="N33" s="82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6" t="str">
        <f>IF(ISBLANK(#REF!)," ",INDIRECT(ADDRESS(1,5+MOD(ROW()-2,COUNTA('Form Responses 1'!$1:$1)-4),,TRUE,"Form Responses 1")))</f>
        <v>Gedung Rusun 2 Lt. 2 [Pantry umum]</v>
      </c>
      <c r="C34" s="44"/>
      <c r="D34" s="81">
        <f>IFERROR(ROUND(AVERAGEIFS(DATA!$J:$J,DATA!$F:$F,$B34,DATA!$M:$M,$F$2,DATA!$E:$E,"&lt;=7"),4)," ")</f>
        <v>0.95</v>
      </c>
      <c r="E34" s="44"/>
      <c r="F34" s="44" t="str">
        <f>IF($D34=" "," ",IFERROR(IF($D34&gt;MASTER!$B$3/100,"SB",IF($D34&gt;MASTER!$B$4/100,"B",IF($D34&gt;MASTER!$B$5/100,"C","K"))),0))</f>
        <v>B</v>
      </c>
      <c r="I34" s="82"/>
      <c r="J34" s="82"/>
      <c r="K34" s="82"/>
      <c r="L34" s="82"/>
      <c r="M34" s="83"/>
      <c r="N34" s="82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6" t="str">
        <f>IF(ISBLANK(#REF!)," ",INDIRECT(ADDRESS(1,5+MOD(ROW()-2,COUNTA('Form Responses 1'!$1:$1)-4),,TRUE,"Form Responses 1")))</f>
        <v>Gedung Rusun 2 Lt. 2 [R Panel]</v>
      </c>
      <c r="C35" s="44"/>
      <c r="D35" s="81">
        <f>IFERROR(ROUND(AVERAGEIFS(DATA!$J:$J,DATA!$F:$F,$B35,DATA!$M:$M,$F$2,DATA!$E:$E,"&lt;=7"),4)," ")</f>
        <v>0.89</v>
      </c>
      <c r="E35" s="44"/>
      <c r="F35" s="44" t="str">
        <f>IF($D35=" "," ",IFERROR(IF($D35&gt;MASTER!$B$3/100,"SB",IF($D35&gt;MASTER!$B$4/100,"B",IF($D35&gt;MASTER!$B$5/100,"C","K"))),0))</f>
        <v>C</v>
      </c>
      <c r="I35" s="82"/>
      <c r="J35" s="82"/>
      <c r="K35" s="82"/>
      <c r="L35" s="82"/>
      <c r="M35" s="83"/>
      <c r="N35" s="82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6" t="str">
        <f>IF(ISBLANK(#REF!)," ",INDIRECT(ADDRESS(1,5+MOD(ROW()-2,COUNTA('Form Responses 1'!$1:$1)-4),,TRUE,"Form Responses 1")))</f>
        <v>Gedung Rusun 2 Lt. 1 [Lobby Utama]</v>
      </c>
      <c r="C36" s="44"/>
      <c r="D36" s="81">
        <f>IFERROR(ROUND(AVERAGEIFS(DATA!$J:$J,DATA!$F:$F,$B36,DATA!$M:$M,$F$2,DATA!$E:$E,"&lt;=7"),4)," ")</f>
        <v>0.95</v>
      </c>
      <c r="E36" s="44"/>
      <c r="F36" s="44" t="str">
        <f>IF($D36=" "," ",IFERROR(IF($D36&gt;MASTER!$B$3/100,"SB",IF($D36&gt;MASTER!$B$4/100,"B",IF($D36&gt;MASTER!$B$5/100,"C","K"))),0))</f>
        <v>B</v>
      </c>
      <c r="I36" s="82"/>
      <c r="J36" s="82"/>
      <c r="K36" s="82"/>
      <c r="L36" s="82"/>
      <c r="M36" s="83"/>
      <c r="N36" s="82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6" t="str">
        <f>IF(ISBLANK(#REF!)," ",INDIRECT(ADDRESS(1,5+MOD(ROW()-2,COUNTA('Form Responses 1'!$1:$1)-4),,TRUE,"Form Responses 1")))</f>
        <v>Gedung Rusun 2 Lt. 1 [Mushola ]</v>
      </c>
      <c r="C37" s="44"/>
      <c r="D37" s="81">
        <f>IFERROR(ROUND(AVERAGEIFS(DATA!$J:$J,DATA!$F:$F,$B37,DATA!$M:$M,$F$2,DATA!$E:$E,"&lt;=7"),4)," ")</f>
        <v>1</v>
      </c>
      <c r="E37" s="44"/>
      <c r="F37" s="44" t="str">
        <f>IF($D37=" "," ",IFERROR(IF($D37&gt;MASTER!$B$3/100,"SB",IF($D37&gt;MASTER!$B$4/100,"B",IF($D37&gt;MASTER!$B$5/100,"C","K"))),0))</f>
        <v>SB</v>
      </c>
      <c r="I37" s="82"/>
      <c r="J37" s="82"/>
      <c r="K37" s="82"/>
      <c r="L37" s="82"/>
      <c r="M37" s="83"/>
      <c r="N37" s="82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6" t="str">
        <f>IF(ISBLANK(#REF!)," ",INDIRECT(ADDRESS(1,5+MOD(ROW()-2,COUNTA('Form Responses 1'!$1:$1)-4),,TRUE,"Form Responses 1")))</f>
        <v>Gedung Rusun 2 Lt. 1 [Pantry ]</v>
      </c>
      <c r="C38" s="44"/>
      <c r="D38" s="81">
        <f>IFERROR(ROUND(AVERAGEIFS(DATA!$J:$J,DATA!$F:$F,$B38,DATA!$M:$M,$F$2,DATA!$E:$E,"&lt;=7"),4)," ")</f>
        <v>0.95</v>
      </c>
      <c r="E38" s="44"/>
      <c r="F38" s="44" t="str">
        <f>IF($D38=" "," ",IFERROR(IF($D38&gt;MASTER!$B$3/100,"SB",IF($D38&gt;MASTER!$B$4/100,"B",IF($D38&gt;MASTER!$B$5/100,"C","K"))),0))</f>
        <v>B</v>
      </c>
      <c r="I38" s="82"/>
      <c r="J38" s="82"/>
      <c r="K38" s="82"/>
      <c r="L38" s="82"/>
      <c r="M38" s="83"/>
      <c r="N38" s="82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6" t="str">
        <f>IF(ISBLANK(#REF!)," ",INDIRECT(ADDRESS(1,5+MOD(ROW()-2,COUNTA('Form Responses 1'!$1:$1)-4),,TRUE,"Form Responses 1")))</f>
        <v>Gedung Rusun 2 Lt. 1 [R pengelola]</v>
      </c>
      <c r="C39" s="44"/>
      <c r="D39" s="81">
        <f>IFERROR(ROUND(AVERAGEIFS(DATA!$J:$J,DATA!$F:$F,$B39,DATA!$M:$M,$F$2,DATA!$E:$E,"&lt;=7"),4)," ")</f>
        <v>0.95</v>
      </c>
      <c r="E39" s="44"/>
      <c r="F39" s="44" t="str">
        <f>IF($D39=" "," ",IFERROR(IF($D39&gt;MASTER!$B$3/100,"SB",IF($D39&gt;MASTER!$B$4/100,"B",IF($D39&gt;MASTER!$B$5/100,"C","K"))),0))</f>
        <v>B</v>
      </c>
      <c r="I39" s="82"/>
      <c r="J39" s="82"/>
      <c r="K39" s="82"/>
      <c r="L39" s="82"/>
      <c r="M39" s="83"/>
      <c r="N39" s="82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6" t="str">
        <f>IF(ISBLANK(#REF!)," ",INDIRECT(ADDRESS(1,5+MOD(ROW()-2,COUNTA('Form Responses 1'!$1:$1)-4),,TRUE,"Form Responses 1")))</f>
        <v>Gedung Rusun 2 Lt. 1 [Koridor ]</v>
      </c>
      <c r="C40" s="44"/>
      <c r="D40" s="81">
        <f>IFERROR(ROUND(AVERAGEIFS(DATA!$J:$J,DATA!$F:$F,$B40,DATA!$M:$M,$F$2,DATA!$E:$E,"&lt;=7"),4)," ")</f>
        <v>0.95</v>
      </c>
      <c r="E40" s="44"/>
      <c r="F40" s="44" t="str">
        <f>IF($D40=" "," ",IFERROR(IF($D40&gt;MASTER!$B$3/100,"SB",IF($D40&gt;MASTER!$B$4/100,"B",IF($D40&gt;MASTER!$B$5/100,"C","K"))),0))</f>
        <v>B</v>
      </c>
      <c r="I40" s="82"/>
      <c r="J40" s="82"/>
      <c r="K40" s="82"/>
      <c r="L40" s="82"/>
      <c r="M40" s="83"/>
      <c r="N40" s="82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6" t="str">
        <f>IF(ISBLANK(#REF!)," ",INDIRECT(ADDRESS(1,5+MOD(ROW()-2,COUNTA('Form Responses 1'!$1:$1)-4),,TRUE,"Form Responses 1")))</f>
        <v>Gedung Rusun 2 Lt. 1 [Toilet Umum Pria / Wanita]</v>
      </c>
      <c r="C41" s="44"/>
      <c r="D41" s="81">
        <f>IFERROR(ROUND(AVERAGEIFS(DATA!$J:$J,DATA!$F:$F,$B41,DATA!$M:$M,$F$2,DATA!$E:$E,"&lt;=7"),4)," ")</f>
        <v>0.95</v>
      </c>
      <c r="E41" s="44"/>
      <c r="F41" s="44" t="str">
        <f>IF($D41=" "," ",IFERROR(IF($D41&gt;MASTER!$B$3/100,"SB",IF($D41&gt;MASTER!$B$4/100,"B",IF($D41&gt;MASTER!$B$5/100,"C","K"))),0))</f>
        <v>B</v>
      </c>
      <c r="I41" s="82"/>
      <c r="J41" s="82"/>
      <c r="K41" s="82"/>
      <c r="L41" s="82"/>
      <c r="M41" s="83"/>
      <c r="N41" s="82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6" t="str">
        <f>IF(ISBLANK(#REF!)," ",INDIRECT(ADDRESS(1,5+MOD(ROW()-2,COUNTA('Form Responses 1'!$1:$1)-4),,TRUE,"Form Responses 1")))</f>
        <v>Halaman Rusun 2 [Gutter]</v>
      </c>
      <c r="C42" s="44"/>
      <c r="D42" s="81">
        <f>IFERROR(ROUND(AVERAGEIFS(DATA!$J:$J,DATA!$F:$F,$B42,DATA!$M:$M,$F$2,DATA!$E:$E,"&lt;=7"),4)," ")</f>
        <v>0.95</v>
      </c>
      <c r="E42" s="44"/>
      <c r="F42" s="44" t="str">
        <f>IF($D42=" "," ",IFERROR(IF($D42&gt;MASTER!$B$3/100,"SB",IF($D42&gt;MASTER!$B$4/100,"B",IF($D42&gt;MASTER!$B$5/100,"C","K"))),0))</f>
        <v>B</v>
      </c>
      <c r="I42" s="82"/>
      <c r="J42" s="82"/>
      <c r="K42" s="82"/>
      <c r="L42" s="82"/>
      <c r="M42" s="83"/>
      <c r="N42" s="82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6" t="str">
        <f>IF(ISBLANK(#REF!)," ",INDIRECT(ADDRESS(1,5+MOD(ROW()-2,COUNTA('Form Responses 1'!$1:$1)-4),,TRUE,"Form Responses 1")))</f>
        <v>Halaman Rusun 2 [Taman ]</v>
      </c>
      <c r="C43" s="44"/>
      <c r="D43" s="81">
        <f>IFERROR(ROUND(AVERAGEIFS(DATA!$J:$J,DATA!$F:$F,$B43,DATA!$M:$M,$F$2,DATA!$E:$E,"&lt;=7"),4)," ")</f>
        <v>0.89</v>
      </c>
      <c r="E43" s="44"/>
      <c r="F43" s="44" t="str">
        <f>IF($D43=" "," ",IFERROR(IF($D43&gt;MASTER!$B$3/100,"SB",IF($D43&gt;MASTER!$B$4/100,"B",IF($D43&gt;MASTER!$B$5/100,"C","K"))),0))</f>
        <v>C</v>
      </c>
      <c r="I43" s="82"/>
      <c r="J43" s="82"/>
      <c r="K43" s="82"/>
      <c r="L43" s="82"/>
      <c r="M43" s="83"/>
      <c r="N43" s="82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6" t="str">
        <f>IF(ISBLANK(#REF!)," ",INDIRECT(ADDRESS(1,5+MOD(ROW()-2,COUNTA('Form Responses 1'!$1:$1)-4),,TRUE,"Form Responses 1")))</f>
        <v>Halaman Rusun 2 [Parkir Motor ]</v>
      </c>
      <c r="C44" s="44"/>
      <c r="D44" s="81">
        <f>IFERROR(ROUND(AVERAGEIFS(DATA!$J:$J,DATA!$F:$F,$B44,DATA!$M:$M,$F$2,DATA!$E:$E,"&lt;=7"),4)," ")</f>
        <v>0.95</v>
      </c>
      <c r="E44" s="44"/>
      <c r="F44" s="44" t="str">
        <f>IF($D44=" "," ",IFERROR(IF($D44&gt;MASTER!$B$3/100,"SB",IF($D44&gt;MASTER!$B$4/100,"B",IF($D44&gt;MASTER!$B$5/100,"C","K"))),0))</f>
        <v>B</v>
      </c>
      <c r="I44" s="82"/>
      <c r="J44" s="82"/>
      <c r="K44" s="82"/>
      <c r="L44" s="82"/>
      <c r="M44" s="83"/>
      <c r="N44" s="82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6" t="str">
        <f>IF(ISBLANK(#REF!)," ",INDIRECT(ADDRESS(1,5+MOD(ROW()-2,COUNTA('Form Responses 1'!$1:$1)-4),,TRUE,"Form Responses 1")))</f>
        <v>Halaman Rusun 2 [Parkir Mobil]</v>
      </c>
      <c r="C45" s="44"/>
      <c r="D45" s="81">
        <f>IFERROR(ROUND(AVERAGEIFS(DATA!$J:$J,DATA!$F:$F,$B45,DATA!$M:$M,$F$2,DATA!$E:$E,"&lt;=7"),4)," ")</f>
        <v>0.95</v>
      </c>
      <c r="E45" s="44"/>
      <c r="F45" s="44" t="str">
        <f>IF($D45=" "," ",IFERROR(IF($D45&gt;MASTER!$B$3/100,"SB",IF($D45&gt;MASTER!$B$4/100,"B",IF($D45&gt;MASTER!$B$5/100,"C","K"))),0))</f>
        <v>B</v>
      </c>
      <c r="I45" s="82"/>
      <c r="J45" s="82"/>
      <c r="K45" s="82"/>
      <c r="L45" s="82"/>
      <c r="M45" s="83"/>
      <c r="N45" s="82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6" t="str">
        <f>IF(ISBLANK(#REF!)," ",INDIRECT(ADDRESS(1,5+MOD(ROW()-2,COUNTA('Form Responses 1'!$1:$1)-4),,TRUE,"Form Responses 1")))</f>
        <v>Halaman Rusun 2 [Halaman depan samping dan belakang]</v>
      </c>
      <c r="C46" s="44"/>
      <c r="D46" s="81">
        <f>IFERROR(ROUND(AVERAGEIFS(DATA!$J:$J,DATA!$F:$F,$B46,DATA!$M:$M,$F$2,DATA!$E:$E,"&lt;=7"),4)," ")</f>
        <v>0.89</v>
      </c>
      <c r="E46" s="44"/>
      <c r="F46" s="44" t="str">
        <f>IF($D46=" "," ",IFERROR(IF($D46&gt;MASTER!$B$3/100,"SB",IF($D46&gt;MASTER!$B$4/100,"B",IF($D46&gt;MASTER!$B$5/100,"C","K"))),0))</f>
        <v>C</v>
      </c>
      <c r="I46" s="82"/>
      <c r="J46" s="82"/>
      <c r="K46" s="82"/>
      <c r="L46" s="82"/>
      <c r="M46" s="83"/>
      <c r="N46" s="82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6" t="str">
        <f>IF(ISBLANK(#REF!)," ",INDIRECT(ADDRESS(1,5+MOD(ROW()-2,COUNTA('Form Responses 1'!$1:$1)-4),,TRUE,"Form Responses 1")))</f>
        <v>Halaman Rusun 2 [TPS ]</v>
      </c>
      <c r="C47" s="44"/>
      <c r="D47" s="81">
        <f>IFERROR(ROUND(AVERAGEIFS(DATA!$J:$J,DATA!$F:$F,$B47,DATA!$M:$M,$F$2,DATA!$E:$E,"&lt;=7"),4)," ")</f>
        <v>0.89</v>
      </c>
      <c r="E47" s="44"/>
      <c r="F47" s="44" t="str">
        <f>IF($D47=" "," ",IFERROR(IF($D47&gt;MASTER!$B$3/100,"SB",IF($D47&gt;MASTER!$B$4/100,"B",IF($D47&gt;MASTER!$B$5/100,"C","K"))),0))</f>
        <v>C</v>
      </c>
      <c r="I47" s="82"/>
      <c r="J47" s="82"/>
      <c r="K47" s="82"/>
      <c r="L47" s="82"/>
      <c r="M47" s="83"/>
      <c r="N47" s="82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6" t="str">
        <f>IF(ISBLANK(#REF!)," ",INDIRECT(ADDRESS(1,5+MOD(ROW()-2,COUNTA('Form Responses 1'!$1:$1)-4),,TRUE,"Form Responses 1")))</f>
        <v>Gedung Rusun 3 Lt. 3 [Tangga Exit Barat]</v>
      </c>
      <c r="C48" s="44"/>
      <c r="D48" s="81">
        <f>IFERROR(ROUND(AVERAGEIFS(DATA!$J:$J,DATA!$F:$F,$B48,DATA!$M:$M,$F$2,DATA!$E:$E,"&lt;=7"),4)," ")</f>
        <v>0.95</v>
      </c>
      <c r="E48" s="44"/>
      <c r="F48" s="44" t="str">
        <f>IF($D48=" "," ",IFERROR(IF($D48&gt;MASTER!$B$3/100,"SB",IF($D48&gt;MASTER!$B$4/100,"B",IF($D48&gt;MASTER!$B$5/100,"C","K"))),0))</f>
        <v>B</v>
      </c>
      <c r="I48" s="82"/>
      <c r="J48" s="82"/>
      <c r="K48" s="82"/>
      <c r="L48" s="82"/>
      <c r="M48" s="83"/>
      <c r="N48" s="82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6" t="str">
        <f>IF(ISBLANK(#REF!)," ",INDIRECT(ADDRESS(1,5+MOD(ROW()-2,COUNTA('Form Responses 1'!$1:$1)-4),,TRUE,"Form Responses 1")))</f>
        <v>Gedung Rusun 3 Lt. 3 [ &amp; Timur]</v>
      </c>
      <c r="C49" s="44"/>
      <c r="D49" s="81">
        <f>IFERROR(ROUND(AVERAGEIFS(DATA!$J:$J,DATA!$F:$F,$B49,DATA!$M:$M,$F$2,DATA!$E:$E,"&lt;=7"),4)," ")</f>
        <v>0.95</v>
      </c>
      <c r="E49" s="44"/>
      <c r="F49" s="44" t="str">
        <f>IF($D49=" "," ",IFERROR(IF($D49&gt;MASTER!$B$3/100,"SB",IF($D49&gt;MASTER!$B$4/100,"B",IF($D49&gt;MASTER!$B$5/100,"C","K"))),0))</f>
        <v>B</v>
      </c>
      <c r="I49" s="82"/>
      <c r="J49" s="82"/>
      <c r="K49" s="82"/>
      <c r="L49" s="82"/>
      <c r="M49" s="83"/>
      <c r="N49" s="82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6" t="str">
        <f>IF(ISBLANK(#REF!)," ",INDIRECT(ADDRESS(1,5+MOD(ROW()-2,COUNTA('Form Responses 1'!$1:$1)-4),,TRUE,"Form Responses 1")))</f>
        <v>Gedung Rusun 3 Lt. 3 [Koridor ]</v>
      </c>
      <c r="C50" s="44"/>
      <c r="D50" s="81">
        <f>IFERROR(ROUND(AVERAGEIFS(DATA!$J:$J,DATA!$F:$F,$B50,DATA!$M:$M,$F$2,DATA!$E:$E,"&lt;=7"),4)," ")</f>
        <v>0.95</v>
      </c>
      <c r="E50" s="44"/>
      <c r="F50" s="44" t="str">
        <f>IF($D50=" "," ",IFERROR(IF($D50&gt;MASTER!$B$3/100,"SB",IF($D50&gt;MASTER!$B$4/100,"B",IF($D50&gt;MASTER!$B$5/100,"C","K"))),0))</f>
        <v>B</v>
      </c>
      <c r="I50" s="82"/>
      <c r="J50" s="82"/>
      <c r="K50" s="82"/>
      <c r="L50" s="82"/>
      <c r="M50" s="83"/>
      <c r="N50" s="82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6" t="str">
        <f>IF(ISBLANK(#REF!)," ",INDIRECT(ADDRESS(1,5+MOD(ROW()-2,COUNTA('Form Responses 1'!$1:$1)-4),,TRUE,"Form Responses 1")))</f>
        <v>Gedung Rusun 3 Lt. 3 [Pantry umum]</v>
      </c>
      <c r="C51" s="44"/>
      <c r="D51" s="81">
        <f>IFERROR(ROUND(AVERAGEIFS(DATA!$J:$J,DATA!$F:$F,$B51,DATA!$M:$M,$F$2,DATA!$E:$E,"&lt;=7"),4)," ")</f>
        <v>0.95</v>
      </c>
      <c r="E51" s="44"/>
      <c r="F51" s="44" t="str">
        <f>IF($D51=" "," ",IFERROR(IF($D51&gt;MASTER!$B$3/100,"SB",IF($D51&gt;MASTER!$B$4/100,"B",IF($D51&gt;MASTER!$B$5/100,"C","K"))),0))</f>
        <v>B</v>
      </c>
      <c r="I51" s="82"/>
      <c r="J51" s="82"/>
      <c r="K51" s="82"/>
      <c r="L51" s="82"/>
      <c r="M51" s="83"/>
      <c r="N51" s="82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6" t="str">
        <f>IF(ISBLANK(#REF!)," ",INDIRECT(ADDRESS(1,5+MOD(ROW()-2,COUNTA('Form Responses 1'!$1:$1)-4),,TRUE,"Form Responses 1")))</f>
        <v>Gedung Rusun 3 Lt. 3 [R Panel]</v>
      </c>
      <c r="C52" s="44"/>
      <c r="D52" s="81">
        <f>IFERROR(ROUND(AVERAGEIFS(DATA!$J:$J,DATA!$F:$F,$B52,DATA!$M:$M,$F$2,DATA!$E:$E,"&lt;=7"),4)," ")</f>
        <v>0.95</v>
      </c>
      <c r="E52" s="44"/>
      <c r="F52" s="44" t="str">
        <f>IF($D52=" "," ",IFERROR(IF($D52&gt;MASTER!$B$3/100,"SB",IF($D52&gt;MASTER!$B$4/100,"B",IF($D52&gt;MASTER!$B$5/100,"C","K"))),0))</f>
        <v>B</v>
      </c>
      <c r="I52" s="82"/>
      <c r="J52" s="82"/>
      <c r="K52" s="82"/>
      <c r="L52" s="82"/>
      <c r="M52" s="83"/>
      <c r="N52" s="82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6" t="str">
        <f>IF(ISBLANK(#REF!)," ",INDIRECT(ADDRESS(1,5+MOD(ROW()-2,COUNTA('Form Responses 1'!$1:$1)-4),,TRUE,"Form Responses 1")))</f>
        <v>Gedung Rusun 3 Lt. 3 [Janitor]</v>
      </c>
      <c r="C53" s="44"/>
      <c r="D53" s="81">
        <f>IFERROR(ROUND(AVERAGEIFS(DATA!$J:$J,DATA!$F:$F,$B53,DATA!$M:$M,$F$2,DATA!$E:$E,"&lt;=7"),4)," ")</f>
        <v>0.95</v>
      </c>
      <c r="E53" s="44"/>
      <c r="F53" s="44" t="str">
        <f>IF($D53=" "," ",IFERROR(IF($D53&gt;MASTER!$B$3/100,"SB",IF($D53&gt;MASTER!$B$4/100,"B",IF($D53&gt;MASTER!$B$5/100,"C","K"))),0))</f>
        <v>B</v>
      </c>
      <c r="I53" s="82"/>
      <c r="J53" s="82"/>
      <c r="K53" s="82"/>
      <c r="L53" s="82"/>
      <c r="M53" s="83"/>
      <c r="N53" s="82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6" t="str">
        <f>IF(ISBLANK(#REF!)," ",INDIRECT(ADDRESS(1,5+MOD(ROW()-2,COUNTA('Form Responses 1'!$1:$1)-4),,TRUE,"Form Responses 1")))</f>
        <v>Gedung Rusun 3 Lt. 2 [Tangga Exit Barat]</v>
      </c>
      <c r="C54" s="44"/>
      <c r="D54" s="81">
        <f>IFERROR(ROUND(AVERAGEIFS(DATA!$J:$J,DATA!$F:$F,$B54,DATA!$M:$M,$F$2,DATA!$E:$E,"&lt;=7"),4)," ")</f>
        <v>0.95</v>
      </c>
      <c r="E54" s="44"/>
      <c r="F54" s="44" t="str">
        <f>IF($D54=" "," ",IFERROR(IF($D54&gt;MASTER!$B$3/100,"SB",IF($D54&gt;MASTER!$B$4/100,"B",IF($D54&gt;MASTER!$B$5/100,"C","K"))),0))</f>
        <v>B</v>
      </c>
      <c r="I54" s="82"/>
      <c r="J54" s="82"/>
      <c r="K54" s="82"/>
      <c r="L54" s="82"/>
      <c r="M54" s="83"/>
      <c r="N54" s="82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6" t="str">
        <f>IF(ISBLANK(#REF!)," ",INDIRECT(ADDRESS(1,5+MOD(ROW()-2,COUNTA('Form Responses 1'!$1:$1)-4),,TRUE,"Form Responses 1")))</f>
        <v>Gedung Rusun 3 Lt. 2 [ &amp; Timur]</v>
      </c>
      <c r="C55" s="44"/>
      <c r="D55" s="81">
        <f>IFERROR(ROUND(AVERAGEIFS(DATA!$J:$J,DATA!$F:$F,$B55,DATA!$M:$M,$F$2,DATA!$E:$E,"&lt;=7"),4)," ")</f>
        <v>0.95</v>
      </c>
      <c r="E55" s="44"/>
      <c r="F55" s="44" t="str">
        <f>IF($D55=" "," ",IFERROR(IF($D55&gt;MASTER!$B$3/100,"SB",IF($D55&gt;MASTER!$B$4/100,"B",IF($D55&gt;MASTER!$B$5/100,"C","K"))),0))</f>
        <v>B</v>
      </c>
      <c r="I55" s="82"/>
      <c r="J55" s="82"/>
      <c r="K55" s="82"/>
      <c r="L55" s="82"/>
      <c r="M55" s="83"/>
      <c r="N55" s="82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6" t="str">
        <f>IF(ISBLANK(#REF!)," ",INDIRECT(ADDRESS(1,5+MOD(ROW()-2,COUNTA('Form Responses 1'!$1:$1)-4),,TRUE,"Form Responses 1")))</f>
        <v>Gedung Rusun 3 Lt. 2 [Koridor ]</v>
      </c>
      <c r="C56" s="44"/>
      <c r="D56" s="81">
        <f>IFERROR(ROUND(AVERAGEIFS(DATA!$J:$J,DATA!$F:$F,$B56,DATA!$M:$M,$F$2,DATA!$E:$E,"&lt;=7"),4)," ")</f>
        <v>0.95</v>
      </c>
      <c r="E56" s="44"/>
      <c r="F56" s="44" t="str">
        <f>IF($D56=" "," ",IFERROR(IF($D56&gt;MASTER!$B$3/100,"SB",IF($D56&gt;MASTER!$B$4/100,"B",IF($D56&gt;MASTER!$B$5/100,"C","K"))),0))</f>
        <v>B</v>
      </c>
      <c r="I56" s="82"/>
      <c r="J56" s="82"/>
      <c r="K56" s="82"/>
      <c r="L56" s="82"/>
      <c r="M56" s="83"/>
      <c r="N56" s="82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6" t="str">
        <f>IF(ISBLANK(#REF!)," ",INDIRECT(ADDRESS(1,5+MOD(ROW()-2,COUNTA('Form Responses 1'!$1:$1)-4),,TRUE,"Form Responses 1")))</f>
        <v>Gedung Rusun 3 Lt. 2 [Pantry umum]</v>
      </c>
      <c r="C57" s="44"/>
      <c r="D57" s="81">
        <f>IFERROR(ROUND(AVERAGEIFS(DATA!$J:$J,DATA!$F:$F,$B57,DATA!$M:$M,$F$2,DATA!$E:$E,"&lt;=7"),4)," ")</f>
        <v>0.95</v>
      </c>
      <c r="E57" s="44"/>
      <c r="F57" s="44" t="str">
        <f>IF($D57=" "," ",IFERROR(IF($D57&gt;MASTER!$B$3/100,"SB",IF($D57&gt;MASTER!$B$4/100,"B",IF($D57&gt;MASTER!$B$5/100,"C","K"))),0))</f>
        <v>B</v>
      </c>
      <c r="I57" s="82"/>
      <c r="J57" s="82"/>
      <c r="K57" s="82"/>
      <c r="L57" s="82"/>
      <c r="M57" s="83"/>
      <c r="N57" s="82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6" t="str">
        <f>IF(ISBLANK(#REF!)," ",INDIRECT(ADDRESS(1,5+MOD(ROW()-2,COUNTA('Form Responses 1'!$1:$1)-4),,TRUE,"Form Responses 1")))</f>
        <v>Gedung Rusun 3 Lt. 2 [R Panel]</v>
      </c>
      <c r="C58" s="44"/>
      <c r="D58" s="81">
        <f>IFERROR(ROUND(AVERAGEIFS(DATA!$J:$J,DATA!$F:$F,$B58,DATA!$M:$M,$F$2,DATA!$E:$E,"&lt;=7"),4)," ")</f>
        <v>0.95</v>
      </c>
      <c r="E58" s="44"/>
      <c r="F58" s="44" t="str">
        <f>IF($D58=" "," ",IFERROR(IF($D58&gt;MASTER!$B$3/100,"SB",IF($D58&gt;MASTER!$B$4/100,"B",IF($D58&gt;MASTER!$B$5/100,"C","K"))),0))</f>
        <v>B</v>
      </c>
      <c r="I58" s="82"/>
      <c r="J58" s="82"/>
      <c r="K58" s="82"/>
      <c r="L58" s="82"/>
      <c r="M58" s="83"/>
      <c r="N58" s="82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6" t="str">
        <f>IF(ISBLANK(#REF!)," ",INDIRECT(ADDRESS(1,5+MOD(ROW()-2,COUNTA('Form Responses 1'!$1:$1)-4),,TRUE,"Form Responses 1")))</f>
        <v>Gedung Rusun 3 Lt. 2 [Janitor]</v>
      </c>
      <c r="C59" s="44"/>
      <c r="D59" s="81">
        <f>IFERROR(ROUND(AVERAGEIFS(DATA!$J:$J,DATA!$F:$F,$B59,DATA!$M:$M,$F$2,DATA!$E:$E,"&lt;=7"),4)," ")</f>
        <v>0.95</v>
      </c>
      <c r="E59" s="44"/>
      <c r="F59" s="44" t="str">
        <f>IF($D59=" "," ",IFERROR(IF($D59&gt;MASTER!$B$3/100,"SB",IF($D59&gt;MASTER!$B$4/100,"B",IF($D59&gt;MASTER!$B$5/100,"C","K"))),0))</f>
        <v>B</v>
      </c>
      <c r="I59" s="82"/>
      <c r="J59" s="82"/>
      <c r="K59" s="82"/>
      <c r="L59" s="82"/>
      <c r="M59" s="83"/>
      <c r="N59" s="82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6" t="str">
        <f>IF(ISBLANK(#REF!)," ",INDIRECT(ADDRESS(1,5+MOD(ROW()-2,COUNTA('Form Responses 1'!$1:$1)-4),,TRUE,"Form Responses 1")))</f>
        <v>Gedung Rusun 3 Lt. 1 [Lobby Utama]</v>
      </c>
      <c r="C60" s="44"/>
      <c r="D60" s="81">
        <f>IFERROR(ROUND(AVERAGEIFS(DATA!$J:$J,DATA!$F:$F,$B60,DATA!$M:$M,$F$2,DATA!$E:$E,"&lt;=7"),4)," ")</f>
        <v>1</v>
      </c>
      <c r="E60" s="44"/>
      <c r="F60" s="44" t="str">
        <f>IF($D60=" "," ",IFERROR(IF($D60&gt;MASTER!$B$3/100,"SB",IF($D60&gt;MASTER!$B$4/100,"B",IF($D60&gt;MASTER!$B$5/100,"C","K"))),0))</f>
        <v>SB</v>
      </c>
      <c r="I60" s="82"/>
      <c r="J60" s="82"/>
      <c r="K60" s="82"/>
      <c r="L60" s="82"/>
      <c r="M60" s="83"/>
      <c r="N60" s="82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6" t="str">
        <f>IF(ISBLANK(#REF!)," ",INDIRECT(ADDRESS(1,5+MOD(ROW()-2,COUNTA('Form Responses 1'!$1:$1)-4),,TRUE,"Form Responses 1")))</f>
        <v>Gedung Rusun 3 Lt. 1 [Mushola ]</v>
      </c>
      <c r="C61" s="44"/>
      <c r="D61" s="81">
        <f>IFERROR(ROUND(AVERAGEIFS(DATA!$J:$J,DATA!$F:$F,$B61,DATA!$M:$M,$F$2,DATA!$E:$E,"&lt;=7"),4)," ")</f>
        <v>0.95</v>
      </c>
      <c r="E61" s="44"/>
      <c r="F61" s="44" t="str">
        <f>IF($D61=" "," ",IFERROR(IF($D61&gt;MASTER!$B$3/100,"SB",IF($D61&gt;MASTER!$B$4/100,"B",IF($D61&gt;MASTER!$B$5/100,"C","K"))),0))</f>
        <v>B</v>
      </c>
      <c r="I61" s="82"/>
      <c r="J61" s="82"/>
      <c r="K61" s="82"/>
      <c r="L61" s="82"/>
      <c r="M61" s="83"/>
      <c r="N61" s="82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6" t="str">
        <f>IF(ISBLANK(#REF!)," ",INDIRECT(ADDRESS(1,5+MOD(ROW()-2,COUNTA('Form Responses 1'!$1:$1)-4),,TRUE,"Form Responses 1")))</f>
        <v>Gedung Rusun 3 Lt. 1 [Pantry ]</v>
      </c>
      <c r="C62" s="44"/>
      <c r="D62" s="81">
        <f>IFERROR(ROUND(AVERAGEIFS(DATA!$J:$J,DATA!$F:$F,$B62,DATA!$M:$M,$F$2,DATA!$E:$E,"&lt;=7"),4)," ")</f>
        <v>0.95</v>
      </c>
      <c r="E62" s="44"/>
      <c r="F62" s="44" t="str">
        <f>IF($D62=" "," ",IFERROR(IF($D62&gt;MASTER!$B$3/100,"SB",IF($D62&gt;MASTER!$B$4/100,"B",IF($D62&gt;MASTER!$B$5/100,"C","K"))),0))</f>
        <v>B</v>
      </c>
      <c r="I62" s="82"/>
      <c r="J62" s="82"/>
      <c r="K62" s="82"/>
      <c r="L62" s="82"/>
      <c r="M62" s="83"/>
      <c r="N62" s="82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6" t="str">
        <f>IF(ISBLANK(#REF!)," ",INDIRECT(ADDRESS(1,5+MOD(ROW()-2,COUNTA('Form Responses 1'!$1:$1)-4),,TRUE,"Form Responses 1")))</f>
        <v>Gedung Rusun 3 Lt. 1 [R pengelola]</v>
      </c>
      <c r="C63" s="44"/>
      <c r="D63" s="81">
        <f>IFERROR(ROUND(AVERAGEIFS(DATA!$J:$J,DATA!$F:$F,$B63,DATA!$M:$M,$F$2,DATA!$E:$E,"&lt;=7"),4)," ")</f>
        <v>0.95</v>
      </c>
      <c r="E63" s="44"/>
      <c r="F63" s="44" t="str">
        <f>IF($D63=" "," ",IFERROR(IF($D63&gt;MASTER!$B$3/100,"SB",IF($D63&gt;MASTER!$B$4/100,"B",IF($D63&gt;MASTER!$B$5/100,"C","K"))),0))</f>
        <v>B</v>
      </c>
      <c r="I63" s="82"/>
      <c r="J63" s="82"/>
      <c r="K63" s="82"/>
      <c r="L63" s="82"/>
      <c r="M63" s="83"/>
      <c r="N63" s="82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6" t="str">
        <f>IF(ISBLANK(#REF!)," ",INDIRECT(ADDRESS(1,5+MOD(ROW()-2,COUNTA('Form Responses 1'!$1:$1)-4),,TRUE,"Form Responses 1")))</f>
        <v>Gedung Rusun 3 Lt. 1 [R minimarket]</v>
      </c>
      <c r="C64" s="44"/>
      <c r="D64" s="81">
        <f>IFERROR(ROUND(AVERAGEIFS(DATA!$J:$J,DATA!$F:$F,$B64,DATA!$M:$M,$F$2,DATA!$E:$E,"&lt;=7"),4)," ")</f>
        <v>0.89</v>
      </c>
      <c r="E64" s="44"/>
      <c r="F64" s="44" t="str">
        <f>IF($D64=" "," ",IFERROR(IF($D64&gt;MASTER!$B$3/100,"SB",IF($D64&gt;MASTER!$B$4/100,"B",IF($D64&gt;MASTER!$B$5/100,"C","K"))),0))</f>
        <v>C</v>
      </c>
      <c r="I64" s="82"/>
      <c r="J64" s="82"/>
      <c r="K64" s="82"/>
      <c r="L64" s="82"/>
      <c r="M64" s="83"/>
      <c r="N64" s="82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6" t="str">
        <f>IF(ISBLANK(#REF!)," ",INDIRECT(ADDRESS(1,5+MOD(ROW()-2,COUNTA('Form Responses 1'!$1:$1)-4),,TRUE,"Form Responses 1")))</f>
        <v>Gedung Rusun 3 Lt. 1 [R RT RW]</v>
      </c>
      <c r="C65" s="44"/>
      <c r="D65" s="81">
        <f>IFERROR(ROUND(AVERAGEIFS(DATA!$J:$J,DATA!$F:$F,$B65,DATA!$M:$M,$F$2,DATA!$E:$E,"&lt;=7"),4)," ")</f>
        <v>0.95</v>
      </c>
      <c r="E65" s="44"/>
      <c r="F65" s="44" t="str">
        <f>IF($D65=" "," ",IFERROR(IF($D65&gt;MASTER!$B$3/100,"SB",IF($D65&gt;MASTER!$B$4/100,"B",IF($D65&gt;MASTER!$B$5/100,"C","K"))),0))</f>
        <v>B</v>
      </c>
      <c r="I65" s="82"/>
      <c r="J65" s="82"/>
      <c r="K65" s="82"/>
      <c r="L65" s="82"/>
      <c r="M65" s="83"/>
      <c r="N65" s="82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6" t="str">
        <f>IF(ISBLANK(#REF!)," ",INDIRECT(ADDRESS(1,5+MOD(ROW()-2,COUNTA('Form Responses 1'!$1:$1)-4),,TRUE,"Form Responses 1")))</f>
        <v>Gedung Rusun 3 Lt. 1 [R Panel]</v>
      </c>
      <c r="C66" s="44"/>
      <c r="D66" s="81">
        <f>IFERROR(ROUND(AVERAGEIFS(DATA!$J:$J,DATA!$F:$F,$B66,DATA!$M:$M,$F$2,DATA!$E:$E,"&lt;=7"),4)," ")</f>
        <v>0.95</v>
      </c>
      <c r="E66" s="44"/>
      <c r="F66" s="44" t="str">
        <f>IF($D66=" "," ",IFERROR(IF($D66&gt;MASTER!$B$3/100,"SB",IF($D66&gt;MASTER!$B$4/100,"B",IF($D66&gt;MASTER!$B$5/100,"C","K"))),0))</f>
        <v>B</v>
      </c>
      <c r="I66" s="82"/>
      <c r="J66" s="82"/>
      <c r="K66" s="82"/>
      <c r="L66" s="82"/>
      <c r="M66" s="83"/>
      <c r="N66" s="82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6" t="str">
        <f>IF(ISBLANK(#REF!)," ",INDIRECT(ADDRESS(1,5+MOD(ROW()-2,COUNTA('Form Responses 1'!$1:$1)-4),,TRUE,"Form Responses 1")))</f>
        <v>Gedung Rusun 3 Lt. 1 [Koridor ]</v>
      </c>
      <c r="C67" s="44"/>
      <c r="D67" s="81">
        <f>IFERROR(ROUND(AVERAGEIFS(DATA!$J:$J,DATA!$F:$F,$B67,DATA!$M:$M,$F$2,DATA!$E:$E,"&lt;=7"),4)," ")</f>
        <v>0.95</v>
      </c>
      <c r="E67" s="44"/>
      <c r="F67" s="44" t="str">
        <f>IF($D67=" "," ",IFERROR(IF($D67&gt;MASTER!$B$3/100,"SB",IF($D67&gt;MASTER!$B$4/100,"B",IF($D67&gt;MASTER!$B$5/100,"C","K"))),0))</f>
        <v>B</v>
      </c>
      <c r="I67" s="82"/>
      <c r="J67" s="82"/>
      <c r="K67" s="82"/>
      <c r="L67" s="82"/>
      <c r="M67" s="83"/>
      <c r="N67" s="82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6" t="str">
        <f>IF(ISBLANK(#REF!)," ",INDIRECT(ADDRESS(1,5+MOD(ROW()-2,COUNTA('Form Responses 1'!$1:$1)-4),,TRUE,"Form Responses 1")))</f>
        <v>Gedung Rusun 3 Lt. 1 [Toilet Umum Pria / Wanita]</v>
      </c>
      <c r="C68" s="44"/>
      <c r="D68" s="81">
        <f>IFERROR(ROUND(AVERAGEIFS(DATA!$J:$J,DATA!$F:$F,$B68,DATA!$M:$M,$F$2,DATA!$E:$E,"&lt;=7"),4)," ")</f>
        <v>0.95</v>
      </c>
      <c r="E68" s="44"/>
      <c r="F68" s="44" t="str">
        <f>IF($D68=" "," ",IFERROR(IF($D68&gt;MASTER!$B$3/100,"SB",IF($D68&gt;MASTER!$B$4/100,"B",IF($D68&gt;MASTER!$B$5/100,"C","K"))),0))</f>
        <v>B</v>
      </c>
      <c r="I68" s="82"/>
      <c r="J68" s="82"/>
      <c r="K68" s="82"/>
      <c r="L68" s="82"/>
      <c r="M68" s="83"/>
      <c r="N68" s="82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6" t="str">
        <f>IF(ISBLANK(#REF!)," ",INDIRECT(ADDRESS(1,5+MOD(ROW()-2,COUNTA('Form Responses 1'!$1:$1)-4),,TRUE,"Form Responses 1")))</f>
        <v>Halaman Rusun 3 [Gutter]</v>
      </c>
      <c r="C69" s="44"/>
      <c r="D69" s="81">
        <f>IFERROR(ROUND(AVERAGEIFS(DATA!$J:$J,DATA!$F:$F,$B69,DATA!$M:$M,$F$2,DATA!$E:$E,"&lt;=7"),4)," ")</f>
        <v>0.95</v>
      </c>
      <c r="E69" s="44"/>
      <c r="F69" s="44" t="str">
        <f>IF($D69=" "," ",IFERROR(IF($D69&gt;MASTER!$B$3/100,"SB",IF($D69&gt;MASTER!$B$4/100,"B",IF($D69&gt;MASTER!$B$5/100,"C","K"))),0))</f>
        <v>B</v>
      </c>
      <c r="I69" s="82"/>
      <c r="J69" s="82"/>
      <c r="K69" s="82"/>
      <c r="L69" s="82"/>
      <c r="M69" s="83"/>
      <c r="N69" s="82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6" t="str">
        <f>IF(ISBLANK(#REF!)," ",INDIRECT(ADDRESS(1,5+MOD(ROW()-2,COUNTA('Form Responses 1'!$1:$1)-4),,TRUE,"Form Responses 1")))</f>
        <v>Halaman Rusun 3 [Taman ]</v>
      </c>
      <c r="C70" s="44"/>
      <c r="D70" s="81">
        <f>IFERROR(ROUND(AVERAGEIFS(DATA!$J:$J,DATA!$F:$F,$B70,DATA!$M:$M,$F$2,DATA!$E:$E,"&lt;=7"),4)," ")</f>
        <v>0.95</v>
      </c>
      <c r="E70" s="44"/>
      <c r="F70" s="44" t="str">
        <f>IF($D70=" "," ",IFERROR(IF($D70&gt;MASTER!$B$3/100,"SB",IF($D70&gt;MASTER!$B$4/100,"B",IF($D70&gt;MASTER!$B$5/100,"C","K"))),0))</f>
        <v>B</v>
      </c>
      <c r="I70" s="82"/>
      <c r="J70" s="82"/>
      <c r="K70" s="82"/>
      <c r="L70" s="82"/>
      <c r="M70" s="83"/>
      <c r="N70" s="82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6" t="str">
        <f>IF(ISBLANK(#REF!)," ",INDIRECT(ADDRESS(1,5+MOD(ROW()-2,COUNTA('Form Responses 1'!$1:$1)-4),,TRUE,"Form Responses 1")))</f>
        <v>Halaman Rusun 3 [Parkir Motor ]</v>
      </c>
      <c r="C71" s="44"/>
      <c r="D71" s="81">
        <f>IFERROR(ROUND(AVERAGEIFS(DATA!$J:$J,DATA!$F:$F,$B71,DATA!$M:$M,$F$2,DATA!$E:$E,"&lt;=7"),4)," ")</f>
        <v>0.95</v>
      </c>
      <c r="E71" s="44"/>
      <c r="F71" s="44" t="str">
        <f>IF($D71=" "," ",IFERROR(IF($D71&gt;MASTER!$B$3/100,"SB",IF($D71&gt;MASTER!$B$4/100,"B",IF($D71&gt;MASTER!$B$5/100,"C","K"))),0))</f>
        <v>B</v>
      </c>
      <c r="I71" s="82"/>
      <c r="J71" s="82"/>
      <c r="K71" s="82"/>
      <c r="L71" s="82"/>
      <c r="M71" s="83"/>
      <c r="N71" s="82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6" t="str">
        <f>IF(ISBLANK(#REF!)," ",INDIRECT(ADDRESS(1,5+MOD(ROW()-2,COUNTA('Form Responses 1'!$1:$1)-4),,TRUE,"Form Responses 1")))</f>
        <v>Halaman Rusun 3 [Parkir Mobil]</v>
      </c>
      <c r="C72" s="44"/>
      <c r="D72" s="81">
        <f>IFERROR(ROUND(AVERAGEIFS(DATA!$J:$J,DATA!$F:$F,$B72,DATA!$M:$M,$F$2,DATA!$E:$E,"&lt;=7"),4)," ")</f>
        <v>0.95</v>
      </c>
      <c r="E72" s="44"/>
      <c r="F72" s="44" t="str">
        <f>IF($D72=" "," ",IFERROR(IF($D72&gt;MASTER!$B$3/100,"SB",IF($D72&gt;MASTER!$B$4/100,"B",IF($D72&gt;MASTER!$B$5/100,"C","K"))),0))</f>
        <v>B</v>
      </c>
      <c r="I72" s="82"/>
      <c r="J72" s="82"/>
      <c r="K72" s="82"/>
      <c r="L72" s="82"/>
      <c r="M72" s="83"/>
      <c r="N72" s="82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6" t="str">
        <f>IF(ISBLANK(#REF!)," ",INDIRECT(ADDRESS(1,5+MOD(ROW()-2,COUNTA('Form Responses 1'!$1:$1)-4),,TRUE,"Form Responses 1")))</f>
        <v>Halaman Rusun 3 [Halaman depan samping dan belakang]</v>
      </c>
      <c r="C73" s="44"/>
      <c r="D73" s="81">
        <f>IFERROR(ROUND(AVERAGEIFS(DATA!$J:$J,DATA!$F:$F,$B73,DATA!$M:$M,$F$2,DATA!$E:$E,"&lt;=7"),4)," ")</f>
        <v>0.95</v>
      </c>
      <c r="E73" s="44"/>
      <c r="F73" s="44" t="str">
        <f>IF($D73=" "," ",IFERROR(IF($D73&gt;MASTER!$B$3/100,"SB",IF($D73&gt;MASTER!$B$4/100,"B",IF($D73&gt;MASTER!$B$5/100,"C","K"))),0))</f>
        <v>B</v>
      </c>
      <c r="I73" s="82"/>
      <c r="J73" s="82"/>
      <c r="K73" s="82"/>
      <c r="L73" s="82"/>
      <c r="M73" s="83"/>
      <c r="N73" s="82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6" t="str">
        <f>IF(ISBLANK(#REF!)," ",INDIRECT(ADDRESS(1,5+MOD(ROW()-2,COUNTA('Form Responses 1'!$1:$1)-4),,TRUE,"Form Responses 1")))</f>
        <v>Halaman Rusun 3 [TPS ]</v>
      </c>
      <c r="C74" s="44"/>
      <c r="D74" s="81">
        <f>IFERROR(ROUND(AVERAGEIFS(DATA!$J:$J,DATA!$F:$F,$B74,DATA!$M:$M,$F$2,DATA!$E:$E,"&lt;=7"),4)," ")</f>
        <v>0.95</v>
      </c>
      <c r="E74" s="44"/>
      <c r="F74" s="44" t="str">
        <f>IF($D74=" "," ",IFERROR(IF($D74&gt;MASTER!$B$3/100,"SB",IF($D74&gt;MASTER!$B$4/100,"B",IF($D74&gt;MASTER!$B$5/100,"C","K"))),0))</f>
        <v>B</v>
      </c>
      <c r="I74" s="82"/>
      <c r="J74" s="82"/>
      <c r="K74" s="82"/>
      <c r="L74" s="82"/>
      <c r="M74" s="83"/>
      <c r="N74" s="82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6" t="str">
        <f>IF(ISBLANK(#REF!)," ",INDIRECT(ADDRESS(1,5+MOD(ROW()-2,COUNTA('Form Responses 1'!$1:$1)-4),,TRUE,"Form Responses 1")))</f>
        <v>Security [Security Functions]</v>
      </c>
      <c r="C75" s="44"/>
      <c r="D75" s="81">
        <f>IFERROR(ROUND(AVERAGEIFS(DATA!$J:$J,DATA!$F:$F,$B75,DATA!$M:$M,$F$2,DATA!$E:$E,"&lt;=7"),4)," ")</f>
        <v>1</v>
      </c>
      <c r="E75" s="44"/>
      <c r="F75" s="44" t="str">
        <f>IF($D75=" "," ",IFERROR(IF($D75&gt;MASTER!$B$3/100,"SB",IF($D75&gt;MASTER!$B$4/100,"B",IF($D75&gt;MASTER!$B$5/100,"C","K"))),0))</f>
        <v>SB</v>
      </c>
      <c r="I75" s="82"/>
      <c r="J75" s="82"/>
      <c r="K75" s="82"/>
      <c r="L75" s="82"/>
      <c r="M75" s="83"/>
      <c r="N75" s="82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6" t="str">
        <f>IF(ISBLANK(#REF!)," ",INDIRECT(ADDRESS(1,5+MOD(ROW()-2,COUNTA('Form Responses 1'!$1:$1)-4),,TRUE,"Form Responses 1")))</f>
        <v>Driver [Driving Safety]</v>
      </c>
      <c r="C76" s="44"/>
      <c r="D76" s="81">
        <f>IFERROR(ROUND(AVERAGEIFS(DATA!$J:$J,DATA!$F:$F,$B76,DATA!$M:$M,$F$2,DATA!$E:$E,"&lt;=7"),4)," ")</f>
        <v>1</v>
      </c>
      <c r="E76" s="44"/>
      <c r="F76" s="44" t="str">
        <f>IF($D76=" "," ",IFERROR(IF($D76&gt;MASTER!$B$3/100,"SB",IF($D76&gt;MASTER!$B$4/100,"B",IF($D76&gt;MASTER!$B$5/100,"C","K"))),0))</f>
        <v>SB</v>
      </c>
      <c r="I76" s="82"/>
      <c r="J76" s="82"/>
      <c r="K76" s="82"/>
      <c r="L76" s="82"/>
      <c r="M76" s="83"/>
      <c r="N76" s="82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6" t="str">
        <f>IF(ISBLANK(#REF!)," ",INDIRECT(ADDRESS(1,5+MOD(ROW()-2,COUNTA('Form Responses 1'!$1:$1)-4),,TRUE,"Form Responses 1")))</f>
        <v>Driver [ Attendance]</v>
      </c>
      <c r="C77" s="44"/>
      <c r="D77" s="81">
        <f>IFERROR(ROUND(AVERAGEIFS(DATA!$J:$J,DATA!$F:$F,$B77,DATA!$M:$M,$F$2,DATA!$E:$E,"&lt;=7"),4)," ")</f>
        <v>1</v>
      </c>
      <c r="E77" s="44"/>
      <c r="F77" s="44" t="str">
        <f>IF($D77=" "," ",IFERROR(IF($D77&gt;MASTER!$B$3/100,"SB",IF($D77&gt;MASTER!$B$4/100,"B",IF($D77&gt;MASTER!$B$5/100,"C","K"))),0))</f>
        <v>SB</v>
      </c>
      <c r="I77" s="82"/>
      <c r="J77" s="82"/>
      <c r="K77" s="82"/>
      <c r="L77" s="82"/>
      <c r="M77" s="83"/>
      <c r="N77" s="82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6" t="str">
        <f>IF(ISBLANK(#REF!)," ",INDIRECT(ADDRESS(1,5+MOD(ROW()-2,COUNTA('Form Responses 1'!$1:$1)-4),,TRUE,"Form Responses 1")))</f>
        <v>Gedung Rusun 1 Lt. 3 [Tangga Exit Barat &amp; Timur]</v>
      </c>
      <c r="C78" s="44"/>
      <c r="D78" s="81">
        <f>IFERROR(ROUND(AVERAGEIFS(DATA!$J:$J,DATA!$F:$F,$B78,DATA!$M:$M,$F$2,DATA!$E:$E,"&lt;=7"),4)," ")</f>
        <v>0.95</v>
      </c>
      <c r="E78" s="44"/>
      <c r="F78" s="44" t="str">
        <f>IF($D78=" "," ",IFERROR(IF($D78&gt;MASTER!$B$3/100,"SB",IF($D78&gt;MASTER!$B$4/100,"B",IF($D78&gt;MASTER!$B$5/100,"C","K"))),0))</f>
        <v>B</v>
      </c>
      <c r="I78" s="82"/>
      <c r="J78" s="82"/>
      <c r="K78" s="82"/>
      <c r="L78" s="82"/>
      <c r="M78" s="83"/>
      <c r="N78" s="82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6" t="str">
        <f>IF(ISBLANK(#REF!)," ",INDIRECT(ADDRESS(1,5+MOD(ROW()-2,COUNTA('Form Responses 1'!$1:$1)-4),,TRUE,"Form Responses 1")))</f>
        <v>Gedung Rusun 1 Lt. 3 [Koridor ]</v>
      </c>
      <c r="C79" s="44"/>
      <c r="D79" s="81">
        <f>IFERROR(ROUND(AVERAGEIFS(DATA!$J:$J,DATA!$F:$F,$B79,DATA!$M:$M,$F$2,DATA!$E:$E,"&lt;=7"),4)," ")</f>
        <v>0.95</v>
      </c>
      <c r="E79" s="44"/>
      <c r="F79" s="44" t="str">
        <f>IF($D79=" "," ",IFERROR(IF($D79&gt;MASTER!$B$3/100,"SB",IF($D79&gt;MASTER!$B$4/100,"B",IF($D79&gt;MASTER!$B$5/100,"C","K"))),0))</f>
        <v>B</v>
      </c>
      <c r="I79" s="82"/>
      <c r="J79" s="82"/>
      <c r="K79" s="82"/>
      <c r="L79" s="82"/>
      <c r="M79" s="83"/>
      <c r="N79" s="82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6" t="str">
        <f>IF(ISBLANK(#REF!)," ",INDIRECT(ADDRESS(1,5+MOD(ROW()-2,COUNTA('Form Responses 1'!$1:$1)-4),,TRUE,"Form Responses 1")))</f>
        <v>Gedung Rusun 1 Lt. 3 [Pantry umum]</v>
      </c>
      <c r="C80" s="44"/>
      <c r="D80" s="81">
        <f>IFERROR(ROUND(AVERAGEIFS(DATA!$J:$J,DATA!$F:$F,$B80,DATA!$M:$M,$F$2,DATA!$E:$E,"&lt;=7"),4)," ")</f>
        <v>0.89</v>
      </c>
      <c r="E80" s="44"/>
      <c r="F80" s="44" t="str">
        <f>IF($D80=" "," ",IFERROR(IF($D80&gt;MASTER!$B$3/100,"SB",IF($D80&gt;MASTER!$B$4/100,"B",IF($D80&gt;MASTER!$B$5/100,"C","K"))),0))</f>
        <v>C</v>
      </c>
      <c r="I80" s="82"/>
      <c r="J80" s="82"/>
      <c r="K80" s="82"/>
      <c r="L80" s="82"/>
      <c r="M80" s="83"/>
      <c r="N80" s="82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6" t="str">
        <f>IF(ISBLANK(#REF!)," ",INDIRECT(ADDRESS(1,5+MOD(ROW()-2,COUNTA('Form Responses 1'!$1:$1)-4),,TRUE,"Form Responses 1")))</f>
        <v>Gedung Rusun 1 Lt. 3 [R Panel]</v>
      </c>
      <c r="C81" s="44"/>
      <c r="D81" s="81">
        <f>IFERROR(ROUND(AVERAGEIFS(DATA!$J:$J,DATA!$F:$F,$B81,DATA!$M:$M,$F$2,DATA!$E:$E,"&lt;=7"),4)," ")</f>
        <v>0.95</v>
      </c>
      <c r="E81" s="44"/>
      <c r="F81" s="44" t="str">
        <f>IF($D81=" "," ",IFERROR(IF($D81&gt;MASTER!$B$3/100,"SB",IF($D81&gt;MASTER!$B$4/100,"B",IF($D81&gt;MASTER!$B$5/100,"C","K"))),0))</f>
        <v>B</v>
      </c>
      <c r="I81" s="82"/>
      <c r="J81" s="82"/>
      <c r="K81" s="82"/>
      <c r="L81" s="82"/>
      <c r="M81" s="83"/>
      <c r="N81" s="82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6" t="str">
        <f>IF(ISBLANK(#REF!)," ",INDIRECT(ADDRESS(1,5+MOD(ROW()-2,COUNTA('Form Responses 1'!$1:$1)-4),,TRUE,"Form Responses 1")))</f>
        <v>Gedung Rusun 1 LT. 2 [Tangga Exit Barat &amp; Timur]</v>
      </c>
      <c r="C82" s="44"/>
      <c r="D82" s="81">
        <f>IFERROR(ROUND(AVERAGEIFS(DATA!$J:$J,DATA!$F:$F,$B82,DATA!$M:$M,$F$2,DATA!$E:$E,"&lt;=7"),4)," ")</f>
        <v>0.95</v>
      </c>
      <c r="E82" s="44"/>
      <c r="F82" s="44" t="str">
        <f>IF($D82=" "," ",IFERROR(IF($D82&gt;MASTER!$B$3/100,"SB",IF($D82&gt;MASTER!$B$4/100,"B",IF($D82&gt;MASTER!$B$5/100,"C","K"))),0))</f>
        <v>B</v>
      </c>
      <c r="I82" s="82"/>
      <c r="J82" s="82"/>
      <c r="K82" s="82"/>
      <c r="L82" s="82"/>
      <c r="M82" s="83"/>
      <c r="N82" s="82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6" t="str">
        <f>IF(ISBLANK(#REF!)," ",INDIRECT(ADDRESS(1,5+MOD(ROW()-2,COUNTA('Form Responses 1'!$1:$1)-4),,TRUE,"Form Responses 1")))</f>
        <v>Gedung Rusun 1 LT. 2 [Koridor ]</v>
      </c>
      <c r="C83" s="44"/>
      <c r="D83" s="81">
        <f>IFERROR(ROUND(AVERAGEIFS(DATA!$J:$J,DATA!$F:$F,$B83,DATA!$M:$M,$F$2,DATA!$E:$E,"&lt;=7"),4)," ")</f>
        <v>0.95</v>
      </c>
      <c r="E83" s="44"/>
      <c r="F83" s="44" t="str">
        <f>IF($D83=" "," ",IFERROR(IF($D83&gt;MASTER!$B$3/100,"SB",IF($D83&gt;MASTER!$B$4/100,"B",IF($D83&gt;MASTER!$B$5/100,"C","K"))),0))</f>
        <v>B</v>
      </c>
      <c r="I83" s="82"/>
      <c r="J83" s="82"/>
      <c r="K83" s="82"/>
      <c r="L83" s="82"/>
      <c r="M83" s="83"/>
      <c r="N83" s="82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6" t="str">
        <f>IF(ISBLANK(#REF!)," ",INDIRECT(ADDRESS(1,5+MOD(ROW()-2,COUNTA('Form Responses 1'!$1:$1)-4),,TRUE,"Form Responses 1")))</f>
        <v>Gedung Rusun 1 LT. 2 [Pantry umum]</v>
      </c>
      <c r="C84" s="44"/>
      <c r="D84" s="81">
        <f>IFERROR(ROUND(AVERAGEIFS(DATA!$J:$J,DATA!$F:$F,$B84,DATA!$M:$M,$F$2,DATA!$E:$E,"&lt;=7"),4)," ")</f>
        <v>0.95</v>
      </c>
      <c r="E84" s="44"/>
      <c r="F84" s="44" t="str">
        <f>IF($D84=" "," ",IFERROR(IF($D84&gt;MASTER!$B$3/100,"SB",IF($D84&gt;MASTER!$B$4/100,"B",IF($D84&gt;MASTER!$B$5/100,"C","K"))),0))</f>
        <v>B</v>
      </c>
      <c r="I84" s="82"/>
      <c r="J84" s="82"/>
      <c r="K84" s="82"/>
      <c r="L84" s="82"/>
      <c r="M84" s="83"/>
      <c r="N84" s="82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6" t="str">
        <f>IF(ISBLANK(#REF!)," ",INDIRECT(ADDRESS(1,5+MOD(ROW()-2,COUNTA('Form Responses 1'!$1:$1)-4),,TRUE,"Form Responses 1")))</f>
        <v>Gedung Rusun 1 LT. 2 [R Panel]</v>
      </c>
      <c r="C85" s="44"/>
      <c r="D85" s="81">
        <f>IFERROR(ROUND(AVERAGEIFS(DATA!$J:$J,DATA!$F:$F,$B85,DATA!$M:$M,$F$2,DATA!$E:$E,"&lt;=7"),4)," ")</f>
        <v>0.95</v>
      </c>
      <c r="E85" s="44"/>
      <c r="F85" s="44" t="str">
        <f>IF($D85=" "," ",IFERROR(IF($D85&gt;MASTER!$B$3/100,"SB",IF($D85&gt;MASTER!$B$4/100,"B",IF($D85&gt;MASTER!$B$5/100,"C","K"))),0))</f>
        <v>B</v>
      </c>
      <c r="I85" s="82"/>
      <c r="J85" s="82"/>
      <c r="K85" s="82"/>
      <c r="L85" s="82"/>
      <c r="M85" s="83"/>
      <c r="N85" s="82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6" t="str">
        <f>IF(ISBLANK(#REF!)," ",INDIRECT(ADDRESS(1,5+MOD(ROW()-2,COUNTA('Form Responses 1'!$1:$1)-4),,TRUE,"Form Responses 1")))</f>
        <v>Gedung Rusun 1 LT. 1 [Koridor ]</v>
      </c>
      <c r="C86" s="44"/>
      <c r="D86" s="81">
        <f>IFERROR(ROUND(AVERAGEIFS(DATA!$J:$J,DATA!$F:$F,$B86,DATA!$M:$M,$F$2,DATA!$E:$E,"&lt;=7"),4)," ")</f>
        <v>0.95</v>
      </c>
      <c r="E86" s="44"/>
      <c r="F86" s="44" t="str">
        <f>IF($D86=" "," ",IFERROR(IF($D86&gt;MASTER!$B$3/100,"SB",IF($D86&gt;MASTER!$B$4/100,"B",IF($D86&gt;MASTER!$B$5/100,"C","K"))),0))</f>
        <v>B</v>
      </c>
      <c r="I86" s="82"/>
      <c r="J86" s="82"/>
      <c r="K86" s="82"/>
      <c r="L86" s="82"/>
      <c r="M86" s="83"/>
      <c r="N86" s="82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6" t="str">
        <f>IF(ISBLANK(#REF!)," ",INDIRECT(ADDRESS(1,5+MOD(ROW()-2,COUNTA('Form Responses 1'!$1:$1)-4),,TRUE,"Form Responses 1")))</f>
        <v>Gedung Rusun 1 LT. 1 [Pantry umum]</v>
      </c>
      <c r="C87" s="44"/>
      <c r="D87" s="81">
        <f>IFERROR(ROUND(AVERAGEIFS(DATA!$J:$J,DATA!$F:$F,$B87,DATA!$M:$M,$F$2,DATA!$E:$E,"&lt;=7"),4)," ")</f>
        <v>0.89</v>
      </c>
      <c r="E87" s="44"/>
      <c r="F87" s="44" t="str">
        <f>IF($D87=" "," ",IFERROR(IF($D87&gt;MASTER!$B$3/100,"SB",IF($D87&gt;MASTER!$B$4/100,"B",IF($D87&gt;MASTER!$B$5/100,"C","K"))),0))</f>
        <v>C</v>
      </c>
      <c r="I87" s="82"/>
      <c r="J87" s="82"/>
      <c r="K87" s="82"/>
      <c r="L87" s="82"/>
      <c r="M87" s="83"/>
      <c r="N87" s="82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6" t="str">
        <f>IF(ISBLANK(#REF!)," ",INDIRECT(ADDRESS(1,5+MOD(ROW()-2,COUNTA('Form Responses 1'!$1:$1)-4),,TRUE,"Form Responses 1")))</f>
        <v>Gedung Rusun 1 LT. 1 [R Panel]</v>
      </c>
      <c r="C88" s="44"/>
      <c r="D88" s="81">
        <f>IFERROR(ROUND(AVERAGEIFS(DATA!$J:$J,DATA!$F:$F,$B88,DATA!$M:$M,$F$2,DATA!$E:$E,"&lt;=7"),4)," ")</f>
        <v>0.95</v>
      </c>
      <c r="E88" s="44"/>
      <c r="F88" s="44" t="str">
        <f>IF($D88=" "," ",IFERROR(IF($D88&gt;MASTER!$B$3/100,"SB",IF($D88&gt;MASTER!$B$4/100,"B",IF($D88&gt;MASTER!$B$5/100,"C","K"))),0))</f>
        <v>B</v>
      </c>
      <c r="I88" s="82"/>
      <c r="J88" s="82"/>
      <c r="K88" s="82"/>
      <c r="L88" s="82"/>
      <c r="M88" s="83"/>
      <c r="N88" s="82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63" t="s">
        <v>205</v>
      </c>
      <c r="C94" s="15"/>
      <c r="E94" s="15"/>
      <c r="F94" s="63" t="s">
        <v>206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4" t="s">
        <v>207</v>
      </c>
      <c r="C103" s="15"/>
      <c r="D103" s="15"/>
      <c r="E103" s="15"/>
      <c r="F103" s="14" t="s">
        <v>207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4" t="s">
        <v>208</v>
      </c>
      <c r="C104" s="15"/>
      <c r="D104" s="15"/>
      <c r="E104" s="15"/>
      <c r="F104" s="14" t="s">
        <v>208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