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<sst xmlns="http://schemas.openxmlformats.org/spreadsheetml/2006/main" count="509" uniqueCount="171">
  <si>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</si>
  <si>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</si>
  <si>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</si>
  <si>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</si>
  <si>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</si>
  <si>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</si>
  <si>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</si>
  <si>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</si>
  <si>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</si>
  <si>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</si>
  <si>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Pimpinan]</t>
  </si>
  <si>
    <t>LANTAI-1 [Mushollah]</t>
  </si>
  <si>
    <t>LANTAI-1 [R. Kepala TU]</t>
  </si>
  <si>
    <t>LANTAI-1 [R. staff TU]</t>
  </si>
  <si>
    <t>LANTAI-1 [R. Analisis]</t>
  </si>
  <si>
    <t>LANTAI-1 [R. Audio Visual]</t>
  </si>
  <si>
    <t>LANTAI-1 [R. Artefak]</t>
  </si>
  <si>
    <t>LANTAI-1 [R. Keuangan]</t>
  </si>
  <si>
    <t>LANTAI-1 [Meeting room kecil]</t>
  </si>
  <si>
    <t>LANTAI-1 [Pantry]</t>
  </si>
  <si>
    <t>LANTAI-1 [Tangga Penghubung lt.1-2]</t>
  </si>
  <si>
    <t>LANTAI-1 [Toilet 1]</t>
  </si>
  <si>
    <t>LANTAI-2 [Koridor]</t>
  </si>
  <si>
    <t>LANTAI-2 [Meeting Room besar]</t>
  </si>
  <si>
    <t>LANTAI-2 [R. Peneliti 1-5]</t>
  </si>
  <si>
    <t>LANTAI-2 [Perpustakaan]</t>
  </si>
  <si>
    <t>LANTAI-2 [R. baca]</t>
  </si>
  <si>
    <t>LANTAI-2 [Tangga Penghubung lt.1-2]</t>
  </si>
  <si>
    <t>LANTAI-2 [Toilet 1]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</si>
  <si>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</si>
  <si>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</si>
  <si>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</si>
  <si>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</si>
  <si>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</si>
  <si>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maranikostantina78@gmail.com</t>
  </si>
  <si>
    <t>Kostantina Magdalena Marani, S.IP</t>
  </si>
  <si>
    <t>BAIK</t>
  </si>
  <si>
    <t>Kostantina Magdalena Marani,S.IP</t>
  </si>
  <si>
    <t>SANGATBAIK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</si>
  <si>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</si>
  <si>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</si>
  <si>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</si>
  <si>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</si>
  <si>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</si>
  <si>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</si>
  <si>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</si>
  <si>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</si>
  <si>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</si>
  <si>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</si>
  <si>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</si>
  <si>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</si>
  <si>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</si>
  <si>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</si>
  <si>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</si>
  <si>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</si>
  <si>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</si>
  <si>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</si>
  <si>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</si>
  <si>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</si>
  <si>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</si>
  <si>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</si>
  <si>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</si>
  <si>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</si>
  <si>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</si>
  <si>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</si>
  <si>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</si>
  <si>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</si>
  <si>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</si>
  <si>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</si>
  <si>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</si>
  <si>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</si>
  <si>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</si>
  <si>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</si>
  <si>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</si>
  <si>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</si>
  <si>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</si>
  <si>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</si>
  <si>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</si>
  <si>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</si>
  <si>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</si>
  <si>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</si>
  <si>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</si>
  <si>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</si>
  <si>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</si>
  <si>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</si>
  <si>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</si>
  <si>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</si>
  <si>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</si>
  <si>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</si>
  <si>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</si>
  <si>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</si>
  <si>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</si>
  <si>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</si>
  <si>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</si>
  <si>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</si>
  <si>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</si>
  <si>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</si>
  <si>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</si>
  <si>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</si>
  <si>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</si>
  <si>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</si>
  <si>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</si>
  <si>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</si>
  <si>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</si>
  <si>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</si>
  <si>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</si>
  <si>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</si>
  <si>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</si>
  <si>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</si>
  <si>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</si>
  <si>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</si>
  <si>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</si>
  <si>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</si>
  <si>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</si>
  <si>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</si>
  <si>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</si>
  <si>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</si>
  <si>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</si>
  <si>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</si>
  <si>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</si>
  <si>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</si>
  <si>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</si>
  <si>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</si>
  <si>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</si>
  <si>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</si>
  <si>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</si>
  <si>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</si>
  <si>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</si>
  <si>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</si>
  <si>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</si>
  <si>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</si>
  <si>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</si>
  <si>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</si>
  <si>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</si>
  <si>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</si>
  <si>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</si>
  <si>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</si>
  <si>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</si>
  <si>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</si>
  <si>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</si>
  <si>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</si>
  <si>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</si>
  <si>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</si>
  <si>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</si>
  <si>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</si>
  <si>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</si>
  <si>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</si>
  <si>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</si>
  <si>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</si>
  <si>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</si>
  <si>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</si>
  <si>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</si>
  <si>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</si>
  <si>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</si>
  <si>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</si>
  <si>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</si>
  <si>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</si>
  <si>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</si>
  <si>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</si>
  <si>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</si>
  <si>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</si>
  <si>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</si>
  <si>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</si>
  <si>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</si>
  <si>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</si>
  <si>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</si>
  <si>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SUMAPA - ARKENAS BALAR PAPUA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</si>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</sst>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5-30T09:42:52Z"/>
        <d v="2023-05-30T09:58:11Z"/>
        <d v="2023-05-30T10:03:19Z"/>
        <d v="2023-05-30T10:08:16Z"/>
        <m/>
      </sharedItems>
    </cacheField>
    <cacheField name="Email Address" numFmtId="0">
      <sharedItems containsBlank="1">
        <s v="maranikostantina78@gmail.com"/>
        <m/>
      </sharedItems>
    </cacheField>
    <cacheField name="Full Name" numFmtId="0">
      <sharedItems containsBlank="1">
        <s v="Kostantina Magdalena Marani, S.IP"/>
        <s v="Kostantina Magdalena Marani,S.IP"/>
        <m/>
      </sharedItems>
    </cacheField>
    <cacheField name="Penilaian untuk pekerjaan tanggal" numFmtId="14">
      <sharedItems containsDate="1" containsString="0" containsBlank="1">
        <d v="2023-01-25T00:00:00Z"/>
        <d v="2023-03-25T00:00:00Z"/>
        <d v="2023-02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LANTAI-1 [Enterance]"/>
        <s v="LANTAI-1 [Lobby Utama]"/>
        <s v="LANTAI-1 [Koridor]"/>
        <s v="LANTAI-1 [R. Pimpinan]"/>
        <s v="LANTAI-1 [Mushollah]"/>
        <s v="LANTAI-1 [R. Kepala TU]"/>
        <s v="LANTAI-1 [R. staff TU]"/>
        <s v="LANTAI-1 [R. Analisis]"/>
        <s v="LANTAI-1 [R. Audio Visual]"/>
        <s v="LANTAI-1 [R. Artefak]"/>
        <s v="LANTAI-1 [R. Keuangan]"/>
        <s v="LANTAI-1 [Meeting room kecil]"/>
        <s v="LANTAI-1 [Pantry]"/>
        <s v="LANTAI-1 [Tangga Penghubung lt.1-2]"/>
        <s v="LANTAI-1 [Toilet 1]"/>
        <s v="LANTAI-2 [Koridor]"/>
        <s v="LANTAI-2 [Meeting Room besar]"/>
        <s v="LANTAI-2 [R. Peneliti 1-5]"/>
        <s v="LANTAI-2 [Perpustakaan]"/>
        <s v="LANTAI-2 [R. baca]"/>
        <s v="LANTAI-2 [Tangga Penghubung lt.1-2]"/>
        <s v="LANTAI-2 [Toilet 1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  <s v=" "/>
      </sharedItems>
    </cacheField>
    <cacheField name="Value" numFmtId="0">
      <sharedItems>
        <s v="BAIK"/>
        <s v="SANGATBAIK"/>
        <s v=" "/>
      </sharedItems>
    </cacheField>
    <cacheField name="Area" numFmtId="10">
      <sharedItems>
        <s v="Security"/>
        <s v="Driver"/>
        <s v="LANTAI-1"/>
        <s v="LANTAI-2"/>
        <s v="TAMAN DAN AREA PARKIR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s v=" "/>
      </sharedItems>
    </cacheField>
    <cacheField name="WeekNum">
      <sharedItems containsMixedTypes="1" containsNumber="1" containsInteger="1">
        <n v="4.0"/>
        <n v="12.0"/>
        <n v="8.0"/>
        <n v="17.0"/>
        <s v=" "/>
      </sharedItems>
    </cacheField>
    <cacheField name="Week" numFmtId="0">
      <sharedItems>
        <s v="2023 - WEEK 04"/>
        <s v="2023 - WEEK 12"/>
        <s v="2023 - WEEK 08"/>
        <s v="2023 - WEEK 17"/>
        <s v=" "/>
      </sharedItems>
    </cacheField>
    <cacheField name="Month" numFmtId="0">
      <sharedItems>
        <s v="2023 - MONTH 01"/>
        <s v="2023 - MONTH 03"/>
        <s v="2023 - MONTH 02"/>
        <s v="2023 - MONTH 04"/>
        <s v=" "/>
      </sharedItems>
    </cacheField>
    <cacheField name="Average Week">
      <sharedItems containsMixedTypes="1" containsNumber="1">
        <n v="0.9499999999999995"/>
        <n v="0.968333333333333"/>
        <n v="0.9699999999999996"/>
        <n v="0.9816666666666666"/>
        <s v=" "/>
      </sharedItems>
    </cacheField>
    <cacheField name="Average Value Month">
      <sharedItems containsMixedTypes="1" containsNumber="1">
        <n v="0.9499999999999995"/>
        <n v="0.968333333333333"/>
        <n v="0.9699999999999996"/>
        <n v="0.9816666666666666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I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0"/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0"/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1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1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2"/>
        <item x="1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45076.40476953704</v>
      </c>
      <c r="B2" s="3" t="s">
        <v>34</v>
      </c>
      <c r="C2" s="3" t="s">
        <v>35</v>
      </c>
      <c r="D2" s="4">
        <v>44951.0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</row>
    <row r="3">
      <c r="A3" s="2">
        <v>45076.41541295139</v>
      </c>
      <c r="B3" s="3" t="s">
        <v>34</v>
      </c>
      <c r="C3" s="3" t="s">
        <v>37</v>
      </c>
      <c r="D3" s="4">
        <v>45010.0</v>
      </c>
      <c r="E3" s="3" t="s">
        <v>38</v>
      </c>
      <c r="F3" s="3" t="s">
        <v>38</v>
      </c>
      <c r="G3" s="3" t="s">
        <v>38</v>
      </c>
      <c r="H3" s="3" t="s">
        <v>36</v>
      </c>
      <c r="I3" s="3" t="s">
        <v>38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38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38</v>
      </c>
      <c r="AE3" s="3" t="s">
        <v>38</v>
      </c>
      <c r="AF3" s="3" t="s">
        <v>36</v>
      </c>
      <c r="AG3" s="3" t="s">
        <v>36</v>
      </c>
      <c r="AH3" s="3" t="s">
        <v>36</v>
      </c>
    </row>
    <row r="4">
      <c r="A4" s="2">
        <v>45076.418981006944</v>
      </c>
      <c r="B4" s="3" t="s">
        <v>34</v>
      </c>
      <c r="C4" s="3" t="s">
        <v>37</v>
      </c>
      <c r="D4" s="4">
        <v>44982.0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38</v>
      </c>
      <c r="R4" s="3" t="s">
        <v>36</v>
      </c>
      <c r="S4" s="3" t="s">
        <v>36</v>
      </c>
      <c r="T4" s="3" t="s">
        <v>36</v>
      </c>
      <c r="U4" s="3" t="s">
        <v>38</v>
      </c>
      <c r="V4" s="3" t="s">
        <v>38</v>
      </c>
      <c r="W4" s="3" t="s">
        <v>36</v>
      </c>
      <c r="X4" s="3" t="s">
        <v>38</v>
      </c>
      <c r="Y4" s="3" t="s">
        <v>38</v>
      </c>
      <c r="Z4" s="3" t="s">
        <v>36</v>
      </c>
      <c r="AA4" s="3" t="s">
        <v>36</v>
      </c>
      <c r="AB4" s="3" t="s">
        <v>36</v>
      </c>
      <c r="AC4" s="3" t="s">
        <v>38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</row>
    <row r="5">
      <c r="A5" s="2">
        <v>45076.42241342593</v>
      </c>
      <c r="B5" s="3" t="s">
        <v>34</v>
      </c>
      <c r="C5" s="3" t="s">
        <v>37</v>
      </c>
      <c r="D5" s="4">
        <v>45041.0</v>
      </c>
      <c r="E5" s="3" t="s">
        <v>38</v>
      </c>
      <c r="F5" s="3" t="s">
        <v>38</v>
      </c>
      <c r="G5" s="3" t="s">
        <v>38</v>
      </c>
      <c r="H5" s="3" t="s">
        <v>36</v>
      </c>
      <c r="I5" s="3" t="s">
        <v>38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38</v>
      </c>
      <c r="W5" s="3" t="s">
        <v>36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36</v>
      </c>
      <c r="AE5" s="3" t="s">
        <v>38</v>
      </c>
      <c r="AF5" s="3" t="s">
        <v>38</v>
      </c>
      <c r="AG5" s="3" t="s">
        <v>38</v>
      </c>
      <c r="AH5" s="3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39</v>
      </c>
      <c r="B1" s="3" t="s">
        <v>40</v>
      </c>
      <c r="C1" s="3" t="s">
        <v>41</v>
      </c>
      <c r="E1" s="3" t="s">
        <v>42</v>
      </c>
      <c r="F1" s="3" t="s">
        <v>43</v>
      </c>
      <c r="G1" s="3" t="s">
        <v>44</v>
      </c>
      <c r="I1" s="3" t="s">
        <v>45</v>
      </c>
    </row>
    <row r="2">
      <c r="A2" s="3" t="s">
        <v>38</v>
      </c>
      <c r="B2" s="3">
        <v>100.0</v>
      </c>
      <c r="C2" s="3" t="s">
        <v>46</v>
      </c>
      <c r="E2" s="3" t="s">
        <v>47</v>
      </c>
      <c r="F2" s="3" t="s">
        <v>48</v>
      </c>
      <c r="G2" s="3">
        <v>1.0</v>
      </c>
      <c r="I2" s="5" t="s">
        <v>49</v>
      </c>
    </row>
    <row r="3">
      <c r="A3" s="3" t="s">
        <v>36</v>
      </c>
      <c r="B3" s="3">
        <v>95.0</v>
      </c>
      <c r="C3" s="3" t="s">
        <v>50</v>
      </c>
      <c r="E3" s="3" t="s">
        <v>51</v>
      </c>
      <c r="F3" s="3" t="s">
        <v>52</v>
      </c>
      <c r="G3" s="3">
        <v>2.0</v>
      </c>
      <c r="I3" s="5" t="s">
        <v>53</v>
      </c>
    </row>
    <row r="4">
      <c r="A4" s="3" t="s">
        <v>54</v>
      </c>
      <c r="B4" s="3">
        <v>89.0</v>
      </c>
      <c r="C4" s="3" t="s">
        <v>55</v>
      </c>
      <c r="E4" s="3" t="s">
        <v>56</v>
      </c>
      <c r="F4" s="3" t="s">
        <v>57</v>
      </c>
      <c r="G4" s="3">
        <v>3.0</v>
      </c>
      <c r="I4" s="5" t="s">
        <v>58</v>
      </c>
    </row>
    <row r="5">
      <c r="A5" s="3" t="s">
        <v>59</v>
      </c>
      <c r="B5" s="3">
        <v>74.0</v>
      </c>
      <c r="C5" s="3" t="s">
        <v>60</v>
      </c>
      <c r="E5" s="3" t="s">
        <v>61</v>
      </c>
      <c r="F5" s="3" t="s">
        <v>62</v>
      </c>
      <c r="G5" s="3">
        <v>4.0</v>
      </c>
      <c r="I5" s="5" t="s">
        <v>63</v>
      </c>
    </row>
    <row r="6">
      <c r="E6" s="3" t="s">
        <v>64</v>
      </c>
      <c r="F6" s="3" t="s">
        <v>65</v>
      </c>
      <c r="G6" s="3">
        <v>5.0</v>
      </c>
      <c r="I6" s="5" t="s">
        <v>66</v>
      </c>
    </row>
    <row r="7">
      <c r="E7" s="3" t="s">
        <v>67</v>
      </c>
      <c r="F7" s="3" t="s">
        <v>68</v>
      </c>
      <c r="G7" s="3">
        <v>6.0</v>
      </c>
      <c r="I7" s="5" t="s">
        <v>69</v>
      </c>
    </row>
    <row r="8">
      <c r="E8" s="3" t="s">
        <v>70</v>
      </c>
      <c r="F8" s="3" t="s">
        <v>71</v>
      </c>
      <c r="G8" s="3">
        <v>7.0</v>
      </c>
      <c r="I8" s="5" t="s">
        <v>72</v>
      </c>
    </row>
    <row r="9">
      <c r="E9" s="3" t="s">
        <v>73</v>
      </c>
      <c r="F9" s="3" t="s">
        <v>74</v>
      </c>
      <c r="G9" s="3">
        <v>8.0</v>
      </c>
      <c r="I9" s="5" t="s">
        <v>75</v>
      </c>
    </row>
    <row r="10">
      <c r="E10" s="3" t="s">
        <v>76</v>
      </c>
      <c r="F10" s="3" t="s">
        <v>77</v>
      </c>
      <c r="G10" s="3">
        <v>9.0</v>
      </c>
      <c r="I10" s="5" t="s">
        <v>78</v>
      </c>
    </row>
    <row r="11">
      <c r="E11" s="3" t="s">
        <v>79</v>
      </c>
      <c r="F11" s="3" t="s">
        <v>80</v>
      </c>
      <c r="G11" s="3">
        <v>10.0</v>
      </c>
      <c r="I11" s="5" t="s">
        <v>81</v>
      </c>
    </row>
    <row r="12">
      <c r="E12" s="3" t="s">
        <v>82</v>
      </c>
      <c r="F12" s="3" t="s">
        <v>83</v>
      </c>
      <c r="G12" s="3">
        <v>11.0</v>
      </c>
      <c r="I12" s="5" t="s">
        <v>84</v>
      </c>
    </row>
    <row r="13">
      <c r="E13" s="3" t="s">
        <v>85</v>
      </c>
      <c r="F13" s="3" t="s">
        <v>86</v>
      </c>
      <c r="G13" s="3">
        <v>12.0</v>
      </c>
      <c r="I13" s="5" t="s">
        <v>87</v>
      </c>
    </row>
    <row r="14">
      <c r="I14" s="5" t="s">
        <v>88</v>
      </c>
    </row>
    <row r="15">
      <c r="I15" s="5" t="s">
        <v>89</v>
      </c>
    </row>
    <row r="16">
      <c r="I16" s="5" t="s">
        <v>90</v>
      </c>
    </row>
    <row r="17">
      <c r="I17" s="5" t="s">
        <v>91</v>
      </c>
    </row>
    <row r="18">
      <c r="I18" s="5" t="s">
        <v>92</v>
      </c>
    </row>
    <row r="19">
      <c r="I19" s="5" t="s">
        <v>93</v>
      </c>
    </row>
    <row r="20">
      <c r="I20" s="5" t="s">
        <v>94</v>
      </c>
    </row>
    <row r="21">
      <c r="I21" s="5" t="s">
        <v>95</v>
      </c>
    </row>
    <row r="22">
      <c r="I22" s="5" t="s">
        <v>96</v>
      </c>
    </row>
    <row r="23">
      <c r="I23" s="5" t="s">
        <v>97</v>
      </c>
    </row>
    <row r="24">
      <c r="I24" s="5" t="s">
        <v>98</v>
      </c>
    </row>
    <row r="25">
      <c r="I25" s="5" t="s">
        <v>99</v>
      </c>
    </row>
    <row r="26">
      <c r="I26" s="5" t="s">
        <v>100</v>
      </c>
    </row>
    <row r="27">
      <c r="I27" s="5" t="s">
        <v>101</v>
      </c>
    </row>
    <row r="28">
      <c r="I28" s="5" t="s">
        <v>102</v>
      </c>
    </row>
    <row r="29">
      <c r="I29" s="5" t="s">
        <v>103</v>
      </c>
    </row>
    <row r="30">
      <c r="I30" s="5" t="s">
        <v>104</v>
      </c>
    </row>
    <row r="31">
      <c r="I31" s="5" t="s">
        <v>105</v>
      </c>
    </row>
    <row r="32">
      <c r="I32" s="5" t="s">
        <v>106</v>
      </c>
    </row>
    <row r="33">
      <c r="I33" s="5" t="s">
        <v>107</v>
      </c>
    </row>
    <row r="34">
      <c r="I34" s="5" t="s">
        <v>108</v>
      </c>
    </row>
    <row r="35">
      <c r="I35" s="5" t="s">
        <v>109</v>
      </c>
    </row>
    <row r="36">
      <c r="I36" s="5" t="s">
        <v>110</v>
      </c>
    </row>
    <row r="37">
      <c r="I37" s="5" t="s">
        <v>111</v>
      </c>
    </row>
    <row r="38">
      <c r="I38" s="5" t="s">
        <v>112</v>
      </c>
    </row>
    <row r="39">
      <c r="I39" s="5" t="s">
        <v>113</v>
      </c>
    </row>
    <row r="40">
      <c r="I40" s="5" t="s">
        <v>114</v>
      </c>
    </row>
    <row r="41">
      <c r="I41" s="5" t="s">
        <v>115</v>
      </c>
    </row>
    <row r="42">
      <c r="I42" s="5" t="s">
        <v>116</v>
      </c>
    </row>
    <row r="43">
      <c r="I43" s="5" t="s">
        <v>117</v>
      </c>
    </row>
    <row r="44">
      <c r="I44" s="5" t="s">
        <v>118</v>
      </c>
    </row>
    <row r="45">
      <c r="I45" s="5" t="s">
        <v>119</v>
      </c>
    </row>
    <row r="46">
      <c r="I46" s="5" t="s">
        <v>120</v>
      </c>
    </row>
    <row r="47">
      <c r="I47" s="5" t="s">
        <v>121</v>
      </c>
    </row>
    <row r="48">
      <c r="I48" s="5" t="s">
        <v>122</v>
      </c>
    </row>
    <row r="49">
      <c r="I49" s="5" t="s">
        <v>123</v>
      </c>
    </row>
    <row r="50">
      <c r="I50" s="5" t="s">
        <v>124</v>
      </c>
    </row>
    <row r="51">
      <c r="I51" s="5" t="s">
        <v>125</v>
      </c>
    </row>
    <row r="52">
      <c r="I52" s="5" t="s">
        <v>126</v>
      </c>
    </row>
    <row r="53">
      <c r="I53" s="5" t="s">
        <v>127</v>
      </c>
    </row>
    <row r="54">
      <c r="I54" s="5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129</v>
      </c>
      <c r="F1" s="6" t="s">
        <v>130</v>
      </c>
      <c r="G1" s="6" t="s">
        <v>131</v>
      </c>
      <c r="H1" s="6" t="s">
        <v>132</v>
      </c>
      <c r="I1" s="6" t="s">
        <v>133</v>
      </c>
      <c r="J1" s="7" t="s">
        <v>134</v>
      </c>
      <c r="K1" s="6" t="s">
        <v>135</v>
      </c>
      <c r="L1" s="6" t="s">
        <v>136</v>
      </c>
      <c r="M1" s="6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1"/>
      <c r="S1" s="1"/>
    </row>
    <row r="2">
      <c r="A2" s="8">
        <f>INDIRECT(ADDRESS(2+QUOTIENT(ROW()-2,COUNTA('Form Responses 1'!$1:$1)-4),1,,TRUE,"Form Responses 1"))</f>
        <v>45076.40477</v>
      </c>
      <c r="B2" s="9" t="str">
        <f>INDIRECT(ADDRESS(2+QUOTIENT(ROW()-2,COUNTA('Form Responses 1'!$1:$1)-4),2,,TRUE,"Form Responses 1"))</f>
        <v>maranikostantina78@gmail.com</v>
      </c>
      <c r="C2" s="9" t="str">
        <f>INDIRECT(ADDRESS(2+QUOTIENT(ROW()-2,COUNTA('Form Responses 1'!$1:$1)-4),3,,TRUE,"Form Responses 1"))</f>
        <v>Kostantina Magdalena Marani, S.IP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45076.40477</v>
      </c>
      <c r="B3" s="9" t="str">
        <f>INDIRECT(ADDRESS(2+QUOTIENT(ROW()-2,COUNTA('Form Responses 1'!$1:$1)-4),2,,TRUE,"Form Responses 1"))</f>
        <v>maranikostantina78@gmail.com</v>
      </c>
      <c r="C3" s="9" t="str">
        <f>INDIRECT(ADDRESS(2+QUOTIENT(ROW()-2,COUNTA('Form Responses 1'!$1:$1)-4),3,,TRUE,"Form Responses 1"))</f>
        <v>Kostantina Magdalena Marani, S.IP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45076.40477</v>
      </c>
      <c r="B4" s="9" t="str">
        <f>INDIRECT(ADDRESS(2+QUOTIENT(ROW()-2,COUNTA('Form Responses 1'!$1:$1)-4),2,,TRUE,"Form Responses 1"))</f>
        <v>maranikostantina78@gmail.com</v>
      </c>
      <c r="C4" s="9" t="str">
        <f>INDIRECT(ADDRESS(2+QUOTIENT(ROW()-2,COUNTA('Form Responses 1'!$1:$1)-4),3,,TRUE,"Form Responses 1"))</f>
        <v>Kostantina Magdalena Marani, S.IP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45076.40477</v>
      </c>
      <c r="B5" s="9" t="str">
        <f>INDIRECT(ADDRESS(2+QUOTIENT(ROW()-2,COUNTA('Form Responses 1'!$1:$1)-4),2,,TRUE,"Form Responses 1"))</f>
        <v>maranikostantina78@gmail.com</v>
      </c>
      <c r="C5" s="9" t="str">
        <f>INDIRECT(ADDRESS(2+QUOTIENT(ROW()-2,COUNTA('Form Responses 1'!$1:$1)-4),3,,TRUE,"Form Responses 1"))</f>
        <v>Kostantina Magdalena Marani, S.IP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LANTAI-1 [Enterance]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LANTAI-1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45076.40477</v>
      </c>
      <c r="B6" s="9" t="str">
        <f>INDIRECT(ADDRESS(2+QUOTIENT(ROW()-2,COUNTA('Form Responses 1'!$1:$1)-4),2,,TRUE,"Form Responses 1"))</f>
        <v>maranikostantina78@gmail.com</v>
      </c>
      <c r="C6" s="9" t="str">
        <f>INDIRECT(ADDRESS(2+QUOTIENT(ROW()-2,COUNTA('Form Responses 1'!$1:$1)-4),3,,TRUE,"Form Responses 1"))</f>
        <v>Kostantina Magdalena Marani, S.IP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LANTAI-1 [Lobby Utama]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LANTAI-1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45076.40477</v>
      </c>
      <c r="B7" s="9" t="str">
        <f>INDIRECT(ADDRESS(2+QUOTIENT(ROW()-2,COUNTA('Form Responses 1'!$1:$1)-4),2,,TRUE,"Form Responses 1"))</f>
        <v>maranikostantina78@gmail.com</v>
      </c>
      <c r="C7" s="9" t="str">
        <f>INDIRECT(ADDRESS(2+QUOTIENT(ROW()-2,COUNTA('Form Responses 1'!$1:$1)-4),3,,TRUE,"Form Responses 1"))</f>
        <v>Kostantina Magdalena Marani, S.IP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LANTAI-1 [Koridor]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LANTAI-1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45076.40477</v>
      </c>
      <c r="B8" s="9" t="str">
        <f>INDIRECT(ADDRESS(2+QUOTIENT(ROW()-2,COUNTA('Form Responses 1'!$1:$1)-4),2,,TRUE,"Form Responses 1"))</f>
        <v>maranikostantina78@gmail.com</v>
      </c>
      <c r="C8" s="9" t="str">
        <f>INDIRECT(ADDRESS(2+QUOTIENT(ROW()-2,COUNTA('Form Responses 1'!$1:$1)-4),3,,TRUE,"Form Responses 1"))</f>
        <v>Kostantina Magdalena Marani, S.IP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LANTAI-1 [R. Pimpinan]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LANTAI-1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45076.40477</v>
      </c>
      <c r="B9" s="9" t="str">
        <f>INDIRECT(ADDRESS(2+QUOTIENT(ROW()-2,COUNTA('Form Responses 1'!$1:$1)-4),2,,TRUE,"Form Responses 1"))</f>
        <v>maranikostantina78@gmail.com</v>
      </c>
      <c r="C9" s="9" t="str">
        <f>INDIRECT(ADDRESS(2+QUOTIENT(ROW()-2,COUNTA('Form Responses 1'!$1:$1)-4),3,,TRUE,"Form Responses 1"))</f>
        <v>Kostantina Magdalena Marani, S.IP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LANTAI-1 [Mushollah]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LANTAI-1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45076.40477</v>
      </c>
      <c r="B10" s="9" t="str">
        <f>INDIRECT(ADDRESS(2+QUOTIENT(ROW()-2,COUNTA('Form Responses 1'!$1:$1)-4),2,,TRUE,"Form Responses 1"))</f>
        <v>maranikostantina78@gmail.com</v>
      </c>
      <c r="C10" s="9" t="str">
        <f>INDIRECT(ADDRESS(2+QUOTIENT(ROW()-2,COUNTA('Form Responses 1'!$1:$1)-4),3,,TRUE,"Form Responses 1"))</f>
        <v>Kostantina Magdalena Marani, S.IP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LANTAI-1 [R. Kepala TU]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LANTAI-1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45076.40477</v>
      </c>
      <c r="B11" s="9" t="str">
        <f>INDIRECT(ADDRESS(2+QUOTIENT(ROW()-2,COUNTA('Form Responses 1'!$1:$1)-4),2,,TRUE,"Form Responses 1"))</f>
        <v>maranikostantina78@gmail.com</v>
      </c>
      <c r="C11" s="9" t="str">
        <f>INDIRECT(ADDRESS(2+QUOTIENT(ROW()-2,COUNTA('Form Responses 1'!$1:$1)-4),3,,TRUE,"Form Responses 1"))</f>
        <v>Kostantina Magdalena Marani, S.IP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LANTAI-1 [R. staff TU]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LANTAI-1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45076.40477</v>
      </c>
      <c r="B12" s="9" t="str">
        <f>INDIRECT(ADDRESS(2+QUOTIENT(ROW()-2,COUNTA('Form Responses 1'!$1:$1)-4),2,,TRUE,"Form Responses 1"))</f>
        <v>maranikostantina78@gmail.com</v>
      </c>
      <c r="C12" s="9" t="str">
        <f>INDIRECT(ADDRESS(2+QUOTIENT(ROW()-2,COUNTA('Form Responses 1'!$1:$1)-4),3,,TRUE,"Form Responses 1"))</f>
        <v>Kostantina Magdalena Marani, S.IP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LANTAI-1 [R. Analisis]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LANTAI-1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45076.40477</v>
      </c>
      <c r="B13" s="9" t="str">
        <f>INDIRECT(ADDRESS(2+QUOTIENT(ROW()-2,COUNTA('Form Responses 1'!$1:$1)-4),2,,TRUE,"Form Responses 1"))</f>
        <v>maranikostantina78@gmail.com</v>
      </c>
      <c r="C13" s="9" t="str">
        <f>INDIRECT(ADDRESS(2+QUOTIENT(ROW()-2,COUNTA('Form Responses 1'!$1:$1)-4),3,,TRUE,"Form Responses 1"))</f>
        <v>Kostantina Magdalena Marani, S.IP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LANTAI-1 [R. Audio Visual]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LANTAI-1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45076.40477</v>
      </c>
      <c r="B14" s="9" t="str">
        <f>INDIRECT(ADDRESS(2+QUOTIENT(ROW()-2,COUNTA('Form Responses 1'!$1:$1)-4),2,,TRUE,"Form Responses 1"))</f>
        <v>maranikostantina78@gmail.com</v>
      </c>
      <c r="C14" s="9" t="str">
        <f>INDIRECT(ADDRESS(2+QUOTIENT(ROW()-2,COUNTA('Form Responses 1'!$1:$1)-4),3,,TRUE,"Form Responses 1"))</f>
        <v>Kostantina Magdalena Marani, S.IP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LANTAI-1 [R. Artefak]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LANTAI-1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45076.40477</v>
      </c>
      <c r="B15" s="9" t="str">
        <f>INDIRECT(ADDRESS(2+QUOTIENT(ROW()-2,COUNTA('Form Responses 1'!$1:$1)-4),2,,TRUE,"Form Responses 1"))</f>
        <v>maranikostantina78@gmail.com</v>
      </c>
      <c r="C15" s="9" t="str">
        <f>INDIRECT(ADDRESS(2+QUOTIENT(ROW()-2,COUNTA('Form Responses 1'!$1:$1)-4),3,,TRUE,"Form Responses 1"))</f>
        <v>Kostantina Magdalena Marani, S.IP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LANTAI-1 [R. Keuangan]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LANTAI-1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45076.40477</v>
      </c>
      <c r="B16" s="9" t="str">
        <f>INDIRECT(ADDRESS(2+QUOTIENT(ROW()-2,COUNTA('Form Responses 1'!$1:$1)-4),2,,TRUE,"Form Responses 1"))</f>
        <v>maranikostantina78@gmail.com</v>
      </c>
      <c r="C16" s="9" t="str">
        <f>INDIRECT(ADDRESS(2+QUOTIENT(ROW()-2,COUNTA('Form Responses 1'!$1:$1)-4),3,,TRUE,"Form Responses 1"))</f>
        <v>Kostantina Magdalena Marani, S.IP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LANTAI-1 [Meeting room kecil]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LANTAI-1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45076.40477</v>
      </c>
      <c r="B17" s="9" t="str">
        <f>INDIRECT(ADDRESS(2+QUOTIENT(ROW()-2,COUNTA('Form Responses 1'!$1:$1)-4),2,,TRUE,"Form Responses 1"))</f>
        <v>maranikostantina78@gmail.com</v>
      </c>
      <c r="C17" s="9" t="str">
        <f>INDIRECT(ADDRESS(2+QUOTIENT(ROW()-2,COUNTA('Form Responses 1'!$1:$1)-4),3,,TRUE,"Form Responses 1"))</f>
        <v>Kostantina Magdalena Marani, S.IP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LANTAI-1 [Pantry]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LANTAI-1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45076.40477</v>
      </c>
      <c r="B18" s="9" t="str">
        <f>INDIRECT(ADDRESS(2+QUOTIENT(ROW()-2,COUNTA('Form Responses 1'!$1:$1)-4),2,,TRUE,"Form Responses 1"))</f>
        <v>maranikostantina78@gmail.com</v>
      </c>
      <c r="C18" s="9" t="str">
        <f>INDIRECT(ADDRESS(2+QUOTIENT(ROW()-2,COUNTA('Form Responses 1'!$1:$1)-4),3,,TRUE,"Form Responses 1"))</f>
        <v>Kostantina Magdalena Marani, S.IP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LANTAI-1 [Tangga Penghubung lt.1-2]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LANTAI-1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45076.40477</v>
      </c>
      <c r="B19" s="9" t="str">
        <f>INDIRECT(ADDRESS(2+QUOTIENT(ROW()-2,COUNTA('Form Responses 1'!$1:$1)-4),2,,TRUE,"Form Responses 1"))</f>
        <v>maranikostantina78@gmail.com</v>
      </c>
      <c r="C19" s="9" t="str">
        <f>INDIRECT(ADDRESS(2+QUOTIENT(ROW()-2,COUNTA('Form Responses 1'!$1:$1)-4),3,,TRUE,"Form Responses 1"))</f>
        <v>Kostantina Magdalena Marani, S.IP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LANTAI-1 [Toilet 1]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LANTAI-1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45076.40477</v>
      </c>
      <c r="B20" s="9" t="str">
        <f>INDIRECT(ADDRESS(2+QUOTIENT(ROW()-2,COUNTA('Form Responses 1'!$1:$1)-4),2,,TRUE,"Form Responses 1"))</f>
        <v>maranikostantina78@gmail.com</v>
      </c>
      <c r="C20" s="9" t="str">
        <f>INDIRECT(ADDRESS(2+QUOTIENT(ROW()-2,COUNTA('Form Responses 1'!$1:$1)-4),3,,TRUE,"Form Responses 1"))</f>
        <v>Kostantina Magdalena Marani, S.IP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LANTAI-2 [Koridor]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LANTAI-2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45076.40477</v>
      </c>
      <c r="B21" s="9" t="str">
        <f>INDIRECT(ADDRESS(2+QUOTIENT(ROW()-2,COUNTA('Form Responses 1'!$1:$1)-4),2,,TRUE,"Form Responses 1"))</f>
        <v>maranikostantina78@gmail.com</v>
      </c>
      <c r="C21" s="9" t="str">
        <f>INDIRECT(ADDRESS(2+QUOTIENT(ROW()-2,COUNTA('Form Responses 1'!$1:$1)-4),3,,TRUE,"Form Responses 1"))</f>
        <v>Kostantina Magdalena Marani, S.IP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LANTAI-2 [Meeting Room besar]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LANTAI-2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45076.40477</v>
      </c>
      <c r="B22" s="9" t="str">
        <f>INDIRECT(ADDRESS(2+QUOTIENT(ROW()-2,COUNTA('Form Responses 1'!$1:$1)-4),2,,TRUE,"Form Responses 1"))</f>
        <v>maranikostantina78@gmail.com</v>
      </c>
      <c r="C22" s="9" t="str">
        <f>INDIRECT(ADDRESS(2+QUOTIENT(ROW()-2,COUNTA('Form Responses 1'!$1:$1)-4),3,,TRUE,"Form Responses 1"))</f>
        <v>Kostantina Magdalena Marani, S.IP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LANTAI-2 [R. Peneliti 1-5]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LANTAI-2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45076.40477</v>
      </c>
      <c r="B23" s="9" t="str">
        <f>INDIRECT(ADDRESS(2+QUOTIENT(ROW()-2,COUNTA('Form Responses 1'!$1:$1)-4),2,,TRUE,"Form Responses 1"))</f>
        <v>maranikostantina78@gmail.com</v>
      </c>
      <c r="C23" s="9" t="str">
        <f>INDIRECT(ADDRESS(2+QUOTIENT(ROW()-2,COUNTA('Form Responses 1'!$1:$1)-4),3,,TRUE,"Form Responses 1"))</f>
        <v>Kostantina Magdalena Marani, S.IP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LANTAI-2 [Perpustakaan]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LANTAI-2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45076.40477</v>
      </c>
      <c r="B24" s="9" t="str">
        <f>INDIRECT(ADDRESS(2+QUOTIENT(ROW()-2,COUNTA('Form Responses 1'!$1:$1)-4),2,,TRUE,"Form Responses 1"))</f>
        <v>maranikostantina78@gmail.com</v>
      </c>
      <c r="C24" s="9" t="str">
        <f>INDIRECT(ADDRESS(2+QUOTIENT(ROW()-2,COUNTA('Form Responses 1'!$1:$1)-4),3,,TRUE,"Form Responses 1"))</f>
        <v>Kostantina Magdalena Marani, S.IP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LANTAI-2 [R. baca]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LANTAI-2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45076.40477</v>
      </c>
      <c r="B25" s="9" t="str">
        <f>INDIRECT(ADDRESS(2+QUOTIENT(ROW()-2,COUNTA('Form Responses 1'!$1:$1)-4),2,,TRUE,"Form Responses 1"))</f>
        <v>maranikostantina78@gmail.com</v>
      </c>
      <c r="C25" s="9" t="str">
        <f>INDIRECT(ADDRESS(2+QUOTIENT(ROW()-2,COUNTA('Form Responses 1'!$1:$1)-4),3,,TRUE,"Form Responses 1"))</f>
        <v>Kostantina Magdalena Marani, S.IP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LANTAI-2 [Tangga Penghubung lt.1-2]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LANTAI-2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45076.40477</v>
      </c>
      <c r="B26" s="9" t="str">
        <f>INDIRECT(ADDRESS(2+QUOTIENT(ROW()-2,COUNTA('Form Responses 1'!$1:$1)-4),2,,TRUE,"Form Responses 1"))</f>
        <v>maranikostantina78@gmail.com</v>
      </c>
      <c r="C26" s="9" t="str">
        <f>INDIRECT(ADDRESS(2+QUOTIENT(ROW()-2,COUNTA('Form Responses 1'!$1:$1)-4),3,,TRUE,"Form Responses 1"))</f>
        <v>Kostantina Magdalena Marani, S.IP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LANTAI-2 [Toilet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LANTAI-2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45076.40477</v>
      </c>
      <c r="B27" s="9" t="str">
        <f>INDIRECT(ADDRESS(2+QUOTIENT(ROW()-2,COUNTA('Form Responses 1'!$1:$1)-4),2,,TRUE,"Form Responses 1"))</f>
        <v>maranikostantina78@gmail.com</v>
      </c>
      <c r="C27" s="9" t="str">
        <f>INDIRECT(ADDRESS(2+QUOTIENT(ROW()-2,COUNTA('Form Responses 1'!$1:$1)-4),3,,TRUE,"Form Responses 1"))</f>
        <v>Kostantina Magdalena Marani, S.IP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TAMAN DAN AREA PARKIR [Area parkir mobil]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TAMAN DAN AREA PARKIR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45076.40477</v>
      </c>
      <c r="B28" s="9" t="str">
        <f>INDIRECT(ADDRESS(2+QUOTIENT(ROW()-2,COUNTA('Form Responses 1'!$1:$1)-4),2,,TRUE,"Form Responses 1"))</f>
        <v>maranikostantina78@gmail.com</v>
      </c>
      <c r="C28" s="9" t="str">
        <f>INDIRECT(ADDRESS(2+QUOTIENT(ROW()-2,COUNTA('Form Responses 1'!$1:$1)-4),3,,TRUE,"Form Responses 1"))</f>
        <v>Kostantina Magdalena Marani, S.IP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TAMAN DAN AREA PARKIR [Area parkir motor]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TAMAN DAN AREA PARKIR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45076.40477</v>
      </c>
      <c r="B29" s="9" t="str">
        <f>INDIRECT(ADDRESS(2+QUOTIENT(ROW()-2,COUNTA('Form Responses 1'!$1:$1)-4),2,,TRUE,"Form Responses 1"))</f>
        <v>maranikostantina78@gmail.com</v>
      </c>
      <c r="C29" s="9" t="str">
        <f>INDIRECT(ADDRESS(2+QUOTIENT(ROW()-2,COUNTA('Form Responses 1'!$1:$1)-4),3,,TRUE,"Form Responses 1"))</f>
        <v>Kostantina Magdalena Marani, S.IP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TAMAN DAN AREA PARKIR [Taman depan]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TAMAN DAN AREA PARKIR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45076.40477</v>
      </c>
      <c r="B30" s="9" t="str">
        <f>INDIRECT(ADDRESS(2+QUOTIENT(ROW()-2,COUNTA('Form Responses 1'!$1:$1)-4),2,,TRUE,"Form Responses 1"))</f>
        <v>maranikostantina78@gmail.com</v>
      </c>
      <c r="C30" s="9" t="str">
        <f>INDIRECT(ADDRESS(2+QUOTIENT(ROW()-2,COUNTA('Form Responses 1'!$1:$1)-4),3,,TRUE,"Form Responses 1"))</f>
        <v>Kostantina Magdalena Marani, S.IP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TAMAN DAN AREA PARKIR [Pos Security]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TAMAN DAN AREA PARKIR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45076.40477</v>
      </c>
      <c r="B31" s="9" t="str">
        <f>INDIRECT(ADDRESS(2+QUOTIENT(ROW()-2,COUNTA('Form Responses 1'!$1:$1)-4),2,,TRUE,"Form Responses 1"))</f>
        <v>maranikostantina78@gmail.com</v>
      </c>
      <c r="C31" s="9" t="str">
        <f>INDIRECT(ADDRESS(2+QUOTIENT(ROW()-2,COUNTA('Form Responses 1'!$1:$1)-4),3,,TRUE,"Form Responses 1"))</f>
        <v>Kostantina Magdalena Marani, S.IP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TAMAN DAN AREA PARKIR [TPS]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TAMAN DAN AREA PARKIR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45076.41541</v>
      </c>
      <c r="B32" s="9" t="str">
        <f>INDIRECT(ADDRESS(2+QUOTIENT(ROW()-2,COUNTA('Form Responses 1'!$1:$1)-4),2,,TRUE,"Form Responses 1"))</f>
        <v>maranikostantina78@gmail.com</v>
      </c>
      <c r="C32" s="9" t="str">
        <f>INDIRECT(ADDRESS(2+QUOTIENT(ROW()-2,COUNTA('Form Responses 1'!$1:$1)-4),3,,TRUE,"Form Responses 1"))</f>
        <v>Kostantina Magdalena Marani,S.IP</v>
      </c>
      <c r="D32" s="10">
        <f>INDIRECT(ADDRESS(2+QUOTIENT(ROW()-2,COUNTA('Form Responses 1'!$1:$1)-4),4,,TRUE,"Form Responses 1"))</f>
        <v>45010</v>
      </c>
      <c r="E32" s="11">
        <f t="shared" si="2"/>
        <v>6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1</v>
      </c>
      <c r="K32" s="9">
        <f t="shared" si="5"/>
        <v>12</v>
      </c>
      <c r="L32" s="9" t="str">
        <f t="shared" si="6"/>
        <v>2023 - WEEK 12</v>
      </c>
      <c r="M32" s="9" t="str">
        <f t="shared" si="7"/>
        <v>2023 - MONTH 03</v>
      </c>
      <c r="N32" s="12">
        <f t="shared" ref="N32:O32" si="41">IFERROR(AVERAGEIF(L:L,L32,$J:$J)," ")</f>
        <v>0.9683333333</v>
      </c>
      <c r="O32" s="12">
        <f t="shared" si="41"/>
        <v>0.9683333333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12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45076.41541</v>
      </c>
      <c r="B33" s="9" t="str">
        <f>INDIRECT(ADDRESS(2+QUOTIENT(ROW()-2,COUNTA('Form Responses 1'!$1:$1)-4),2,,TRUE,"Form Responses 1"))</f>
        <v>maranikostantina78@gmail.com</v>
      </c>
      <c r="C33" s="9" t="str">
        <f>INDIRECT(ADDRESS(2+QUOTIENT(ROW()-2,COUNTA('Form Responses 1'!$1:$1)-4),3,,TRUE,"Form Responses 1"))</f>
        <v>Kostantina Magdalena Marani,S.IP</v>
      </c>
      <c r="D33" s="10">
        <f>INDIRECT(ADDRESS(2+QUOTIENT(ROW()-2,COUNTA('Form Responses 1'!$1:$1)-4),4,,TRUE,"Form Responses 1"))</f>
        <v>45010</v>
      </c>
      <c r="E33" s="11">
        <f t="shared" si="2"/>
        <v>6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1</v>
      </c>
      <c r="K33" s="9">
        <f t="shared" si="5"/>
        <v>12</v>
      </c>
      <c r="L33" s="9" t="str">
        <f t="shared" si="6"/>
        <v>2023 - WEEK 12</v>
      </c>
      <c r="M33" s="9" t="str">
        <f t="shared" si="7"/>
        <v>2023 - MONTH 03</v>
      </c>
      <c r="N33" s="12">
        <f t="shared" ref="N33:O33" si="42">IFERROR(AVERAGEIF(L:L,L33,$J:$J)," ")</f>
        <v>0.9683333333</v>
      </c>
      <c r="O33" s="12">
        <f t="shared" si="42"/>
        <v>0.9683333333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12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45076.41541</v>
      </c>
      <c r="B34" s="9" t="str">
        <f>INDIRECT(ADDRESS(2+QUOTIENT(ROW()-2,COUNTA('Form Responses 1'!$1:$1)-4),2,,TRUE,"Form Responses 1"))</f>
        <v>maranikostantina78@gmail.com</v>
      </c>
      <c r="C34" s="9" t="str">
        <f>INDIRECT(ADDRESS(2+QUOTIENT(ROW()-2,COUNTA('Form Responses 1'!$1:$1)-4),3,,TRUE,"Form Responses 1"))</f>
        <v>Kostantina Magdalena Marani,S.IP</v>
      </c>
      <c r="D34" s="10">
        <f>INDIRECT(ADDRESS(2+QUOTIENT(ROW()-2,COUNTA('Form Responses 1'!$1:$1)-4),4,,TRUE,"Form Responses 1"))</f>
        <v>45010</v>
      </c>
      <c r="E34" s="11">
        <f t="shared" si="2"/>
        <v>6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1</v>
      </c>
      <c r="K34" s="9">
        <f t="shared" si="5"/>
        <v>12</v>
      </c>
      <c r="L34" s="9" t="str">
        <f t="shared" si="6"/>
        <v>2023 - WEEK 12</v>
      </c>
      <c r="M34" s="9" t="str">
        <f t="shared" si="7"/>
        <v>2023 - MONTH 03</v>
      </c>
      <c r="N34" s="12">
        <f t="shared" ref="N34:O34" si="43">IFERROR(AVERAGEIF(L:L,L34,$J:$J)," ")</f>
        <v>0.9683333333</v>
      </c>
      <c r="O34" s="12">
        <f t="shared" si="43"/>
        <v>0.9683333333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12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45076.41541</v>
      </c>
      <c r="B35" s="9" t="str">
        <f>INDIRECT(ADDRESS(2+QUOTIENT(ROW()-2,COUNTA('Form Responses 1'!$1:$1)-4),2,,TRUE,"Form Responses 1"))</f>
        <v>maranikostantina78@gmail.com</v>
      </c>
      <c r="C35" s="9" t="str">
        <f>INDIRECT(ADDRESS(2+QUOTIENT(ROW()-2,COUNTA('Form Responses 1'!$1:$1)-4),3,,TRUE,"Form Responses 1"))</f>
        <v>Kostantina Magdalena Marani,S.IP</v>
      </c>
      <c r="D35" s="10">
        <f>INDIRECT(ADDRESS(2+QUOTIENT(ROW()-2,COUNTA('Form Responses 1'!$1:$1)-4),4,,TRUE,"Form Responses 1"))</f>
        <v>45010</v>
      </c>
      <c r="E35" s="11">
        <f t="shared" si="2"/>
        <v>6</v>
      </c>
      <c r="F35" s="9" t="str">
        <f>IF(ISBLANK(A35)," ",INDIRECT(ADDRESS(1,5+MOD(ROW()-2,COUNTA('Form Responses 1'!$1:$1)-4),,TRUE,"Form Responses 1")))</f>
        <v>LANTAI-1 [Enterance]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LANTAI-1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12</v>
      </c>
      <c r="L35" s="9" t="str">
        <f t="shared" si="6"/>
        <v>2023 - WEEK 12</v>
      </c>
      <c r="M35" s="9" t="str">
        <f t="shared" si="7"/>
        <v>2023 - MONTH 03</v>
      </c>
      <c r="N35" s="12">
        <f t="shared" ref="N35:O35" si="44">IFERROR(AVERAGEIF(L:L,L35,$J:$J)," ")</f>
        <v>0.9683333333</v>
      </c>
      <c r="O35" s="12">
        <f t="shared" si="44"/>
        <v>0.9683333333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12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45076.41541</v>
      </c>
      <c r="B36" s="9" t="str">
        <f>INDIRECT(ADDRESS(2+QUOTIENT(ROW()-2,COUNTA('Form Responses 1'!$1:$1)-4),2,,TRUE,"Form Responses 1"))</f>
        <v>maranikostantina78@gmail.com</v>
      </c>
      <c r="C36" s="9" t="str">
        <f>INDIRECT(ADDRESS(2+QUOTIENT(ROW()-2,COUNTA('Form Responses 1'!$1:$1)-4),3,,TRUE,"Form Responses 1"))</f>
        <v>Kostantina Magdalena Marani,S.IP</v>
      </c>
      <c r="D36" s="10">
        <f>INDIRECT(ADDRESS(2+QUOTIENT(ROW()-2,COUNTA('Form Responses 1'!$1:$1)-4),4,,TRUE,"Form Responses 1"))</f>
        <v>45010</v>
      </c>
      <c r="E36" s="11">
        <f t="shared" si="2"/>
        <v>6</v>
      </c>
      <c r="F36" s="9" t="str">
        <f>IF(ISBLANK(A36)," ",INDIRECT(ADDRESS(1,5+MOD(ROW()-2,COUNTA('Form Responses 1'!$1:$1)-4),,TRUE,"Form Responses 1")))</f>
        <v>LANTAI-1 [Lobby Utama]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LANTAI-1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12</v>
      </c>
      <c r="L36" s="9" t="str">
        <f t="shared" si="6"/>
        <v>2023 - WEEK 12</v>
      </c>
      <c r="M36" s="9" t="str">
        <f t="shared" si="7"/>
        <v>2023 - MONTH 03</v>
      </c>
      <c r="N36" s="12">
        <f t="shared" ref="N36:O36" si="45">IFERROR(AVERAGEIF(L:L,L36,$J:$J)," ")</f>
        <v>0.9683333333</v>
      </c>
      <c r="O36" s="12">
        <f t="shared" si="45"/>
        <v>0.9683333333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12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45076.41541</v>
      </c>
      <c r="B37" s="9" t="str">
        <f>INDIRECT(ADDRESS(2+QUOTIENT(ROW()-2,COUNTA('Form Responses 1'!$1:$1)-4),2,,TRUE,"Form Responses 1"))</f>
        <v>maranikostantina78@gmail.com</v>
      </c>
      <c r="C37" s="9" t="str">
        <f>INDIRECT(ADDRESS(2+QUOTIENT(ROW()-2,COUNTA('Form Responses 1'!$1:$1)-4),3,,TRUE,"Form Responses 1"))</f>
        <v>Kostantina Magdalena Marani,S.IP</v>
      </c>
      <c r="D37" s="10">
        <f>INDIRECT(ADDRESS(2+QUOTIENT(ROW()-2,COUNTA('Form Responses 1'!$1:$1)-4),4,,TRUE,"Form Responses 1"))</f>
        <v>45010</v>
      </c>
      <c r="E37" s="11">
        <f t="shared" si="2"/>
        <v>6</v>
      </c>
      <c r="F37" s="9" t="str">
        <f>IF(ISBLANK(A37)," ",INDIRECT(ADDRESS(1,5+MOD(ROW()-2,COUNTA('Form Responses 1'!$1:$1)-4),,TRUE,"Form Responses 1")))</f>
        <v>LANTAI-1 [Koridor]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LANTAI-1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12</v>
      </c>
      <c r="L37" s="9" t="str">
        <f t="shared" si="6"/>
        <v>2023 - WEEK 12</v>
      </c>
      <c r="M37" s="9" t="str">
        <f t="shared" si="7"/>
        <v>2023 - MONTH 03</v>
      </c>
      <c r="N37" s="12">
        <f t="shared" ref="N37:O37" si="46">IFERROR(AVERAGEIF(L:L,L37,$J:$J)," ")</f>
        <v>0.9683333333</v>
      </c>
      <c r="O37" s="12">
        <f t="shared" si="46"/>
        <v>0.9683333333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12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45076.41541</v>
      </c>
      <c r="B38" s="9" t="str">
        <f>INDIRECT(ADDRESS(2+QUOTIENT(ROW()-2,COUNTA('Form Responses 1'!$1:$1)-4),2,,TRUE,"Form Responses 1"))</f>
        <v>maranikostantina78@gmail.com</v>
      </c>
      <c r="C38" s="9" t="str">
        <f>INDIRECT(ADDRESS(2+QUOTIENT(ROW()-2,COUNTA('Form Responses 1'!$1:$1)-4),3,,TRUE,"Form Responses 1"))</f>
        <v>Kostantina Magdalena Marani,S.IP</v>
      </c>
      <c r="D38" s="10">
        <f>INDIRECT(ADDRESS(2+QUOTIENT(ROW()-2,COUNTA('Form Responses 1'!$1:$1)-4),4,,TRUE,"Form Responses 1"))</f>
        <v>45010</v>
      </c>
      <c r="E38" s="11">
        <f t="shared" si="2"/>
        <v>6</v>
      </c>
      <c r="F38" s="9" t="str">
        <f>IF(ISBLANK(A38)," ",INDIRECT(ADDRESS(1,5+MOD(ROW()-2,COUNTA('Form Responses 1'!$1:$1)-4),,TRUE,"Form Responses 1")))</f>
        <v>LANTAI-1 [R. Pimpinan]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LANTAI-1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12</v>
      </c>
      <c r="L38" s="9" t="str">
        <f t="shared" si="6"/>
        <v>2023 - WEEK 12</v>
      </c>
      <c r="M38" s="9" t="str">
        <f t="shared" si="7"/>
        <v>2023 - MONTH 03</v>
      </c>
      <c r="N38" s="12">
        <f t="shared" ref="N38:O38" si="47">IFERROR(AVERAGEIF(L:L,L38,$J:$J)," ")</f>
        <v>0.9683333333</v>
      </c>
      <c r="O38" s="12">
        <f t="shared" si="47"/>
        <v>0.9683333333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12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45076.41541</v>
      </c>
      <c r="B39" s="9" t="str">
        <f>INDIRECT(ADDRESS(2+QUOTIENT(ROW()-2,COUNTA('Form Responses 1'!$1:$1)-4),2,,TRUE,"Form Responses 1"))</f>
        <v>maranikostantina78@gmail.com</v>
      </c>
      <c r="C39" s="9" t="str">
        <f>INDIRECT(ADDRESS(2+QUOTIENT(ROW()-2,COUNTA('Form Responses 1'!$1:$1)-4),3,,TRUE,"Form Responses 1"))</f>
        <v>Kostantina Magdalena Marani,S.IP</v>
      </c>
      <c r="D39" s="10">
        <f>INDIRECT(ADDRESS(2+QUOTIENT(ROW()-2,COUNTA('Form Responses 1'!$1:$1)-4),4,,TRUE,"Form Responses 1"))</f>
        <v>45010</v>
      </c>
      <c r="E39" s="11">
        <f t="shared" si="2"/>
        <v>6</v>
      </c>
      <c r="F39" s="9" t="str">
        <f>IF(ISBLANK(A39)," ",INDIRECT(ADDRESS(1,5+MOD(ROW()-2,COUNTA('Form Responses 1'!$1:$1)-4),,TRUE,"Form Responses 1")))</f>
        <v>LANTAI-1 [Mushollah]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LANTAI-1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12</v>
      </c>
      <c r="L39" s="9" t="str">
        <f t="shared" si="6"/>
        <v>2023 - WEEK 12</v>
      </c>
      <c r="M39" s="9" t="str">
        <f t="shared" si="7"/>
        <v>2023 - MONTH 03</v>
      </c>
      <c r="N39" s="12">
        <f t="shared" ref="N39:O39" si="48">IFERROR(AVERAGEIF(L:L,L39,$J:$J)," ")</f>
        <v>0.9683333333</v>
      </c>
      <c r="O39" s="12">
        <f t="shared" si="48"/>
        <v>0.9683333333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12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45076.41541</v>
      </c>
      <c r="B40" s="9" t="str">
        <f>INDIRECT(ADDRESS(2+QUOTIENT(ROW()-2,COUNTA('Form Responses 1'!$1:$1)-4),2,,TRUE,"Form Responses 1"))</f>
        <v>maranikostantina78@gmail.com</v>
      </c>
      <c r="C40" s="9" t="str">
        <f>INDIRECT(ADDRESS(2+QUOTIENT(ROW()-2,COUNTA('Form Responses 1'!$1:$1)-4),3,,TRUE,"Form Responses 1"))</f>
        <v>Kostantina Magdalena Marani,S.IP</v>
      </c>
      <c r="D40" s="10">
        <f>INDIRECT(ADDRESS(2+QUOTIENT(ROW()-2,COUNTA('Form Responses 1'!$1:$1)-4),4,,TRUE,"Form Responses 1"))</f>
        <v>45010</v>
      </c>
      <c r="E40" s="11">
        <f t="shared" si="2"/>
        <v>6</v>
      </c>
      <c r="F40" s="9" t="str">
        <f>IF(ISBLANK(A40)," ",INDIRECT(ADDRESS(1,5+MOD(ROW()-2,COUNTA('Form Responses 1'!$1:$1)-4),,TRUE,"Form Responses 1")))</f>
        <v>LANTAI-1 [R. Kepala TU]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LANTAI-1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12</v>
      </c>
      <c r="L40" s="9" t="str">
        <f t="shared" si="6"/>
        <v>2023 - WEEK 12</v>
      </c>
      <c r="M40" s="9" t="str">
        <f t="shared" si="7"/>
        <v>2023 - MONTH 03</v>
      </c>
      <c r="N40" s="12">
        <f t="shared" ref="N40:O40" si="49">IFERROR(AVERAGEIF(L:L,L40,$J:$J)," ")</f>
        <v>0.9683333333</v>
      </c>
      <c r="O40" s="12">
        <f t="shared" si="49"/>
        <v>0.9683333333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12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45076.41541</v>
      </c>
      <c r="B41" s="9" t="str">
        <f>INDIRECT(ADDRESS(2+QUOTIENT(ROW()-2,COUNTA('Form Responses 1'!$1:$1)-4),2,,TRUE,"Form Responses 1"))</f>
        <v>maranikostantina78@gmail.com</v>
      </c>
      <c r="C41" s="9" t="str">
        <f>INDIRECT(ADDRESS(2+QUOTIENT(ROW()-2,COUNTA('Form Responses 1'!$1:$1)-4),3,,TRUE,"Form Responses 1"))</f>
        <v>Kostantina Magdalena Marani,S.IP</v>
      </c>
      <c r="D41" s="10">
        <f>INDIRECT(ADDRESS(2+QUOTIENT(ROW()-2,COUNTA('Form Responses 1'!$1:$1)-4),4,,TRUE,"Form Responses 1"))</f>
        <v>45010</v>
      </c>
      <c r="E41" s="11">
        <f t="shared" si="2"/>
        <v>6</v>
      </c>
      <c r="F41" s="9" t="str">
        <f>IF(ISBLANK(A41)," ",INDIRECT(ADDRESS(1,5+MOD(ROW()-2,COUNTA('Form Responses 1'!$1:$1)-4),,TRUE,"Form Responses 1")))</f>
        <v>LANTAI-1 [R. staff TU]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LANTAI-1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12</v>
      </c>
      <c r="L41" s="9" t="str">
        <f t="shared" si="6"/>
        <v>2023 - WEEK 12</v>
      </c>
      <c r="M41" s="9" t="str">
        <f t="shared" si="7"/>
        <v>2023 - MONTH 03</v>
      </c>
      <c r="N41" s="12">
        <f t="shared" ref="N41:O41" si="50">IFERROR(AVERAGEIF(L:L,L41,$J:$J)," ")</f>
        <v>0.9683333333</v>
      </c>
      <c r="O41" s="12">
        <f t="shared" si="50"/>
        <v>0.9683333333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12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45076.41541</v>
      </c>
      <c r="B42" s="9" t="str">
        <f>INDIRECT(ADDRESS(2+QUOTIENT(ROW()-2,COUNTA('Form Responses 1'!$1:$1)-4),2,,TRUE,"Form Responses 1"))</f>
        <v>maranikostantina78@gmail.com</v>
      </c>
      <c r="C42" s="9" t="str">
        <f>INDIRECT(ADDRESS(2+QUOTIENT(ROW()-2,COUNTA('Form Responses 1'!$1:$1)-4),3,,TRUE,"Form Responses 1"))</f>
        <v>Kostantina Magdalena Marani,S.IP</v>
      </c>
      <c r="D42" s="10">
        <f>INDIRECT(ADDRESS(2+QUOTIENT(ROW()-2,COUNTA('Form Responses 1'!$1:$1)-4),4,,TRUE,"Form Responses 1"))</f>
        <v>45010</v>
      </c>
      <c r="E42" s="11">
        <f t="shared" si="2"/>
        <v>6</v>
      </c>
      <c r="F42" s="9" t="str">
        <f>IF(ISBLANK(A42)," ",INDIRECT(ADDRESS(1,5+MOD(ROW()-2,COUNTA('Form Responses 1'!$1:$1)-4),,TRUE,"Form Responses 1")))</f>
        <v>LANTAI-1 [R. Analisis]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LANTAI-1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12</v>
      </c>
      <c r="L42" s="9" t="str">
        <f t="shared" si="6"/>
        <v>2023 - WEEK 12</v>
      </c>
      <c r="M42" s="9" t="str">
        <f t="shared" si="7"/>
        <v>2023 - MONTH 03</v>
      </c>
      <c r="N42" s="12">
        <f t="shared" ref="N42:O42" si="51">IFERROR(AVERAGEIF(L:L,L42,$J:$J)," ")</f>
        <v>0.9683333333</v>
      </c>
      <c r="O42" s="12">
        <f t="shared" si="51"/>
        <v>0.9683333333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12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45076.41541</v>
      </c>
      <c r="B43" s="9" t="str">
        <f>INDIRECT(ADDRESS(2+QUOTIENT(ROW()-2,COUNTA('Form Responses 1'!$1:$1)-4),2,,TRUE,"Form Responses 1"))</f>
        <v>maranikostantina78@gmail.com</v>
      </c>
      <c r="C43" s="9" t="str">
        <f>INDIRECT(ADDRESS(2+QUOTIENT(ROW()-2,COUNTA('Form Responses 1'!$1:$1)-4),3,,TRUE,"Form Responses 1"))</f>
        <v>Kostantina Magdalena Marani,S.IP</v>
      </c>
      <c r="D43" s="10">
        <f>INDIRECT(ADDRESS(2+QUOTIENT(ROW()-2,COUNTA('Form Responses 1'!$1:$1)-4),4,,TRUE,"Form Responses 1"))</f>
        <v>45010</v>
      </c>
      <c r="E43" s="11">
        <f t="shared" si="2"/>
        <v>6</v>
      </c>
      <c r="F43" s="9" t="str">
        <f>IF(ISBLANK(A43)," ",INDIRECT(ADDRESS(1,5+MOD(ROW()-2,COUNTA('Form Responses 1'!$1:$1)-4),,TRUE,"Form Responses 1")))</f>
        <v>LANTAI-1 [R. Audio Visual]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LANTAI-1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12</v>
      </c>
      <c r="L43" s="9" t="str">
        <f t="shared" si="6"/>
        <v>2023 - WEEK 12</v>
      </c>
      <c r="M43" s="9" t="str">
        <f t="shared" si="7"/>
        <v>2023 - MONTH 03</v>
      </c>
      <c r="N43" s="12">
        <f t="shared" ref="N43:O43" si="52">IFERROR(AVERAGEIF(L:L,L43,$J:$J)," ")</f>
        <v>0.9683333333</v>
      </c>
      <c r="O43" s="12">
        <f t="shared" si="52"/>
        <v>0.9683333333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12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45076.41541</v>
      </c>
      <c r="B44" s="9" t="str">
        <f>INDIRECT(ADDRESS(2+QUOTIENT(ROW()-2,COUNTA('Form Responses 1'!$1:$1)-4),2,,TRUE,"Form Responses 1"))</f>
        <v>maranikostantina78@gmail.com</v>
      </c>
      <c r="C44" s="9" t="str">
        <f>INDIRECT(ADDRESS(2+QUOTIENT(ROW()-2,COUNTA('Form Responses 1'!$1:$1)-4),3,,TRUE,"Form Responses 1"))</f>
        <v>Kostantina Magdalena Marani,S.IP</v>
      </c>
      <c r="D44" s="10">
        <f>INDIRECT(ADDRESS(2+QUOTIENT(ROW()-2,COUNTA('Form Responses 1'!$1:$1)-4),4,,TRUE,"Form Responses 1"))</f>
        <v>45010</v>
      </c>
      <c r="E44" s="11">
        <f t="shared" si="2"/>
        <v>6</v>
      </c>
      <c r="F44" s="9" t="str">
        <f>IF(ISBLANK(A44)," ",INDIRECT(ADDRESS(1,5+MOD(ROW()-2,COUNTA('Form Responses 1'!$1:$1)-4),,TRUE,"Form Responses 1")))</f>
        <v>LANTAI-1 [R. Artefak]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LANTAI-1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12</v>
      </c>
      <c r="L44" s="9" t="str">
        <f t="shared" si="6"/>
        <v>2023 - WEEK 12</v>
      </c>
      <c r="M44" s="9" t="str">
        <f t="shared" si="7"/>
        <v>2023 - MONTH 03</v>
      </c>
      <c r="N44" s="12">
        <f t="shared" ref="N44:O44" si="53">IFERROR(AVERAGEIF(L:L,L44,$J:$J)," ")</f>
        <v>0.9683333333</v>
      </c>
      <c r="O44" s="12">
        <f t="shared" si="53"/>
        <v>0.9683333333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12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45076.41541</v>
      </c>
      <c r="B45" s="9" t="str">
        <f>INDIRECT(ADDRESS(2+QUOTIENT(ROW()-2,COUNTA('Form Responses 1'!$1:$1)-4),2,,TRUE,"Form Responses 1"))</f>
        <v>maranikostantina78@gmail.com</v>
      </c>
      <c r="C45" s="9" t="str">
        <f>INDIRECT(ADDRESS(2+QUOTIENT(ROW()-2,COUNTA('Form Responses 1'!$1:$1)-4),3,,TRUE,"Form Responses 1"))</f>
        <v>Kostantina Magdalena Marani,S.IP</v>
      </c>
      <c r="D45" s="10">
        <f>INDIRECT(ADDRESS(2+QUOTIENT(ROW()-2,COUNTA('Form Responses 1'!$1:$1)-4),4,,TRUE,"Form Responses 1"))</f>
        <v>45010</v>
      </c>
      <c r="E45" s="11">
        <f t="shared" si="2"/>
        <v>6</v>
      </c>
      <c r="F45" s="9" t="str">
        <f>IF(ISBLANK(A45)," ",INDIRECT(ADDRESS(1,5+MOD(ROW()-2,COUNTA('Form Responses 1'!$1:$1)-4),,TRUE,"Form Responses 1")))</f>
        <v>LANTAI-1 [R. Keuangan]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LANTAI-1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12</v>
      </c>
      <c r="L45" s="9" t="str">
        <f t="shared" si="6"/>
        <v>2023 - WEEK 12</v>
      </c>
      <c r="M45" s="9" t="str">
        <f t="shared" si="7"/>
        <v>2023 - MONTH 03</v>
      </c>
      <c r="N45" s="12">
        <f t="shared" ref="N45:O45" si="54">IFERROR(AVERAGEIF(L:L,L45,$J:$J)," ")</f>
        <v>0.9683333333</v>
      </c>
      <c r="O45" s="12">
        <f t="shared" si="54"/>
        <v>0.9683333333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12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45076.41541</v>
      </c>
      <c r="B46" s="9" t="str">
        <f>INDIRECT(ADDRESS(2+QUOTIENT(ROW()-2,COUNTA('Form Responses 1'!$1:$1)-4),2,,TRUE,"Form Responses 1"))</f>
        <v>maranikostantina78@gmail.com</v>
      </c>
      <c r="C46" s="9" t="str">
        <f>INDIRECT(ADDRESS(2+QUOTIENT(ROW()-2,COUNTA('Form Responses 1'!$1:$1)-4),3,,TRUE,"Form Responses 1"))</f>
        <v>Kostantina Magdalena Marani,S.IP</v>
      </c>
      <c r="D46" s="10">
        <f>INDIRECT(ADDRESS(2+QUOTIENT(ROW()-2,COUNTA('Form Responses 1'!$1:$1)-4),4,,TRUE,"Form Responses 1"))</f>
        <v>45010</v>
      </c>
      <c r="E46" s="11">
        <f t="shared" si="2"/>
        <v>6</v>
      </c>
      <c r="F46" s="9" t="str">
        <f>IF(ISBLANK(A46)," ",INDIRECT(ADDRESS(1,5+MOD(ROW()-2,COUNTA('Form Responses 1'!$1:$1)-4),,TRUE,"Form Responses 1")))</f>
        <v>LANTAI-1 [Meeting room kecil]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LANTAI-1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12</v>
      </c>
      <c r="L46" s="9" t="str">
        <f t="shared" si="6"/>
        <v>2023 - WEEK 12</v>
      </c>
      <c r="M46" s="9" t="str">
        <f t="shared" si="7"/>
        <v>2023 - MONTH 03</v>
      </c>
      <c r="N46" s="12">
        <f t="shared" ref="N46:O46" si="55">IFERROR(AVERAGEIF(L:L,L46,$J:$J)," ")</f>
        <v>0.9683333333</v>
      </c>
      <c r="O46" s="12">
        <f t="shared" si="55"/>
        <v>0.9683333333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12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45076.41541</v>
      </c>
      <c r="B47" s="9" t="str">
        <f>INDIRECT(ADDRESS(2+QUOTIENT(ROW()-2,COUNTA('Form Responses 1'!$1:$1)-4),2,,TRUE,"Form Responses 1"))</f>
        <v>maranikostantina78@gmail.com</v>
      </c>
      <c r="C47" s="9" t="str">
        <f>INDIRECT(ADDRESS(2+QUOTIENT(ROW()-2,COUNTA('Form Responses 1'!$1:$1)-4),3,,TRUE,"Form Responses 1"))</f>
        <v>Kostantina Magdalena Marani,S.IP</v>
      </c>
      <c r="D47" s="10">
        <f>INDIRECT(ADDRESS(2+QUOTIENT(ROW()-2,COUNTA('Form Responses 1'!$1:$1)-4),4,,TRUE,"Form Responses 1"))</f>
        <v>45010</v>
      </c>
      <c r="E47" s="11">
        <f t="shared" si="2"/>
        <v>6</v>
      </c>
      <c r="F47" s="9" t="str">
        <f>IF(ISBLANK(A47)," ",INDIRECT(ADDRESS(1,5+MOD(ROW()-2,COUNTA('Form Responses 1'!$1:$1)-4),,TRUE,"Form Responses 1")))</f>
        <v>LANTAI-1 [Pantry]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LANTAI-1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12</v>
      </c>
      <c r="L47" s="9" t="str">
        <f t="shared" si="6"/>
        <v>2023 - WEEK 12</v>
      </c>
      <c r="M47" s="9" t="str">
        <f t="shared" si="7"/>
        <v>2023 - MONTH 03</v>
      </c>
      <c r="N47" s="12">
        <f t="shared" ref="N47:O47" si="56">IFERROR(AVERAGEIF(L:L,L47,$J:$J)," ")</f>
        <v>0.9683333333</v>
      </c>
      <c r="O47" s="12">
        <f t="shared" si="56"/>
        <v>0.9683333333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12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45076.41541</v>
      </c>
      <c r="B48" s="9" t="str">
        <f>INDIRECT(ADDRESS(2+QUOTIENT(ROW()-2,COUNTA('Form Responses 1'!$1:$1)-4),2,,TRUE,"Form Responses 1"))</f>
        <v>maranikostantina78@gmail.com</v>
      </c>
      <c r="C48" s="9" t="str">
        <f>INDIRECT(ADDRESS(2+QUOTIENT(ROW()-2,COUNTA('Form Responses 1'!$1:$1)-4),3,,TRUE,"Form Responses 1"))</f>
        <v>Kostantina Magdalena Marani,S.IP</v>
      </c>
      <c r="D48" s="10">
        <f>INDIRECT(ADDRESS(2+QUOTIENT(ROW()-2,COUNTA('Form Responses 1'!$1:$1)-4),4,,TRUE,"Form Responses 1"))</f>
        <v>45010</v>
      </c>
      <c r="E48" s="11">
        <f t="shared" si="2"/>
        <v>6</v>
      </c>
      <c r="F48" s="9" t="str">
        <f>IF(ISBLANK(A48)," ",INDIRECT(ADDRESS(1,5+MOD(ROW()-2,COUNTA('Form Responses 1'!$1:$1)-4),,TRUE,"Form Responses 1")))</f>
        <v>LANTAI-1 [Tangga Penghubung lt.1-2]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LANTAI-1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12</v>
      </c>
      <c r="L48" s="9" t="str">
        <f t="shared" si="6"/>
        <v>2023 - WEEK 12</v>
      </c>
      <c r="M48" s="9" t="str">
        <f t="shared" si="7"/>
        <v>2023 - MONTH 03</v>
      </c>
      <c r="N48" s="12">
        <f t="shared" ref="N48:O48" si="57">IFERROR(AVERAGEIF(L:L,L48,$J:$J)," ")</f>
        <v>0.9683333333</v>
      </c>
      <c r="O48" s="12">
        <f t="shared" si="57"/>
        <v>0.9683333333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12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45076.41541</v>
      </c>
      <c r="B49" s="9" t="str">
        <f>INDIRECT(ADDRESS(2+QUOTIENT(ROW()-2,COUNTA('Form Responses 1'!$1:$1)-4),2,,TRUE,"Form Responses 1"))</f>
        <v>maranikostantina78@gmail.com</v>
      </c>
      <c r="C49" s="9" t="str">
        <f>INDIRECT(ADDRESS(2+QUOTIENT(ROW()-2,COUNTA('Form Responses 1'!$1:$1)-4),3,,TRUE,"Form Responses 1"))</f>
        <v>Kostantina Magdalena Marani,S.IP</v>
      </c>
      <c r="D49" s="10">
        <f>INDIRECT(ADDRESS(2+QUOTIENT(ROW()-2,COUNTA('Form Responses 1'!$1:$1)-4),4,,TRUE,"Form Responses 1"))</f>
        <v>45010</v>
      </c>
      <c r="E49" s="11">
        <f t="shared" si="2"/>
        <v>6</v>
      </c>
      <c r="F49" s="9" t="str">
        <f>IF(ISBLANK(A49)," ",INDIRECT(ADDRESS(1,5+MOD(ROW()-2,COUNTA('Form Responses 1'!$1:$1)-4),,TRUE,"Form Responses 1")))</f>
        <v>LANTAI-1 [Toilet 1]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LANTAI-1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12</v>
      </c>
      <c r="L49" s="9" t="str">
        <f t="shared" si="6"/>
        <v>2023 - WEEK 12</v>
      </c>
      <c r="M49" s="9" t="str">
        <f t="shared" si="7"/>
        <v>2023 - MONTH 03</v>
      </c>
      <c r="N49" s="12">
        <f t="shared" ref="N49:O49" si="58">IFERROR(AVERAGEIF(L:L,L49,$J:$J)," ")</f>
        <v>0.9683333333</v>
      </c>
      <c r="O49" s="12">
        <f t="shared" si="58"/>
        <v>0.9683333333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12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45076.41541</v>
      </c>
      <c r="B50" s="9" t="str">
        <f>INDIRECT(ADDRESS(2+QUOTIENT(ROW()-2,COUNTA('Form Responses 1'!$1:$1)-4),2,,TRUE,"Form Responses 1"))</f>
        <v>maranikostantina78@gmail.com</v>
      </c>
      <c r="C50" s="9" t="str">
        <f>INDIRECT(ADDRESS(2+QUOTIENT(ROW()-2,COUNTA('Form Responses 1'!$1:$1)-4),3,,TRUE,"Form Responses 1"))</f>
        <v>Kostantina Magdalena Marani,S.IP</v>
      </c>
      <c r="D50" s="10">
        <f>INDIRECT(ADDRESS(2+QUOTIENT(ROW()-2,COUNTA('Form Responses 1'!$1:$1)-4),4,,TRUE,"Form Responses 1"))</f>
        <v>45010</v>
      </c>
      <c r="E50" s="11">
        <f t="shared" si="2"/>
        <v>6</v>
      </c>
      <c r="F50" s="9" t="str">
        <f>IF(ISBLANK(A50)," ",INDIRECT(ADDRESS(1,5+MOD(ROW()-2,COUNTA('Form Responses 1'!$1:$1)-4),,TRUE,"Form Responses 1")))</f>
        <v>LANTAI-2 [Koridor]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LANTAI-2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12</v>
      </c>
      <c r="L50" s="9" t="str">
        <f t="shared" si="6"/>
        <v>2023 - WEEK 12</v>
      </c>
      <c r="M50" s="9" t="str">
        <f t="shared" si="7"/>
        <v>2023 - MONTH 03</v>
      </c>
      <c r="N50" s="12">
        <f t="shared" ref="N50:O50" si="59">IFERROR(AVERAGEIF(L:L,L50,$J:$J)," ")</f>
        <v>0.9683333333</v>
      </c>
      <c r="O50" s="12">
        <f t="shared" si="59"/>
        <v>0.9683333333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12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45076.41541</v>
      </c>
      <c r="B51" s="9" t="str">
        <f>INDIRECT(ADDRESS(2+QUOTIENT(ROW()-2,COUNTA('Form Responses 1'!$1:$1)-4),2,,TRUE,"Form Responses 1"))</f>
        <v>maranikostantina78@gmail.com</v>
      </c>
      <c r="C51" s="9" t="str">
        <f>INDIRECT(ADDRESS(2+QUOTIENT(ROW()-2,COUNTA('Form Responses 1'!$1:$1)-4),3,,TRUE,"Form Responses 1"))</f>
        <v>Kostantina Magdalena Marani,S.IP</v>
      </c>
      <c r="D51" s="10">
        <f>INDIRECT(ADDRESS(2+QUOTIENT(ROW()-2,COUNTA('Form Responses 1'!$1:$1)-4),4,,TRUE,"Form Responses 1"))</f>
        <v>45010</v>
      </c>
      <c r="E51" s="11">
        <f t="shared" si="2"/>
        <v>6</v>
      </c>
      <c r="F51" s="9" t="str">
        <f>IF(ISBLANK(A51)," ",INDIRECT(ADDRESS(1,5+MOD(ROW()-2,COUNTA('Form Responses 1'!$1:$1)-4),,TRUE,"Form Responses 1")))</f>
        <v>LANTAI-2 [Meeting Room besar]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LANTAI-2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12</v>
      </c>
      <c r="L51" s="9" t="str">
        <f t="shared" si="6"/>
        <v>2023 - WEEK 12</v>
      </c>
      <c r="M51" s="9" t="str">
        <f t="shared" si="7"/>
        <v>2023 - MONTH 03</v>
      </c>
      <c r="N51" s="12">
        <f t="shared" ref="N51:O51" si="60">IFERROR(AVERAGEIF(L:L,L51,$J:$J)," ")</f>
        <v>0.9683333333</v>
      </c>
      <c r="O51" s="12">
        <f t="shared" si="60"/>
        <v>0.9683333333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12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45076.41541</v>
      </c>
      <c r="B52" s="9" t="str">
        <f>INDIRECT(ADDRESS(2+QUOTIENT(ROW()-2,COUNTA('Form Responses 1'!$1:$1)-4),2,,TRUE,"Form Responses 1"))</f>
        <v>maranikostantina78@gmail.com</v>
      </c>
      <c r="C52" s="9" t="str">
        <f>INDIRECT(ADDRESS(2+QUOTIENT(ROW()-2,COUNTA('Form Responses 1'!$1:$1)-4),3,,TRUE,"Form Responses 1"))</f>
        <v>Kostantina Magdalena Marani,S.IP</v>
      </c>
      <c r="D52" s="10">
        <f>INDIRECT(ADDRESS(2+QUOTIENT(ROW()-2,COUNTA('Form Responses 1'!$1:$1)-4),4,,TRUE,"Form Responses 1"))</f>
        <v>45010</v>
      </c>
      <c r="E52" s="11">
        <f t="shared" si="2"/>
        <v>6</v>
      </c>
      <c r="F52" s="9" t="str">
        <f>IF(ISBLANK(A52)," ",INDIRECT(ADDRESS(1,5+MOD(ROW()-2,COUNTA('Form Responses 1'!$1:$1)-4),,TRUE,"Form Responses 1")))</f>
        <v>LANTAI-2 [R. Peneliti 1-5]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LANTAI-2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0.9683333333</v>
      </c>
      <c r="O52" s="12">
        <f t="shared" si="61"/>
        <v>0.9683333333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45076.41541</v>
      </c>
      <c r="B53" s="9" t="str">
        <f>INDIRECT(ADDRESS(2+QUOTIENT(ROW()-2,COUNTA('Form Responses 1'!$1:$1)-4),2,,TRUE,"Form Responses 1"))</f>
        <v>maranikostantina78@gmail.com</v>
      </c>
      <c r="C53" s="9" t="str">
        <f>INDIRECT(ADDRESS(2+QUOTIENT(ROW()-2,COUNTA('Form Responses 1'!$1:$1)-4),3,,TRUE,"Form Responses 1"))</f>
        <v>Kostantina Magdalena Marani,S.IP</v>
      </c>
      <c r="D53" s="10">
        <f>INDIRECT(ADDRESS(2+QUOTIENT(ROW()-2,COUNTA('Form Responses 1'!$1:$1)-4),4,,TRUE,"Form Responses 1"))</f>
        <v>45010</v>
      </c>
      <c r="E53" s="11">
        <f t="shared" si="2"/>
        <v>6</v>
      </c>
      <c r="F53" s="9" t="str">
        <f>IF(ISBLANK(A53)," ",INDIRECT(ADDRESS(1,5+MOD(ROW()-2,COUNTA('Form Responses 1'!$1:$1)-4),,TRUE,"Form Responses 1")))</f>
        <v>LANTAI-2 [Perpustakaan]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LANTAI-2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0.9683333333</v>
      </c>
      <c r="O53" s="12">
        <f t="shared" si="62"/>
        <v>0.9683333333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45076.41541</v>
      </c>
      <c r="B54" s="9" t="str">
        <f>INDIRECT(ADDRESS(2+QUOTIENT(ROW()-2,COUNTA('Form Responses 1'!$1:$1)-4),2,,TRUE,"Form Responses 1"))</f>
        <v>maranikostantina78@gmail.com</v>
      </c>
      <c r="C54" s="9" t="str">
        <f>INDIRECT(ADDRESS(2+QUOTIENT(ROW()-2,COUNTA('Form Responses 1'!$1:$1)-4),3,,TRUE,"Form Responses 1"))</f>
        <v>Kostantina Magdalena Marani,S.IP</v>
      </c>
      <c r="D54" s="10">
        <f>INDIRECT(ADDRESS(2+QUOTIENT(ROW()-2,COUNTA('Form Responses 1'!$1:$1)-4),4,,TRUE,"Form Responses 1"))</f>
        <v>45010</v>
      </c>
      <c r="E54" s="11">
        <f t="shared" si="2"/>
        <v>6</v>
      </c>
      <c r="F54" s="9" t="str">
        <f>IF(ISBLANK(A54)," ",INDIRECT(ADDRESS(1,5+MOD(ROW()-2,COUNTA('Form Responses 1'!$1:$1)-4),,TRUE,"Form Responses 1")))</f>
        <v>LANTAI-2 [R. baca]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LANTAI-2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0.9683333333</v>
      </c>
      <c r="O54" s="12">
        <f t="shared" si="63"/>
        <v>0.9683333333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45076.41541</v>
      </c>
      <c r="B55" s="9" t="str">
        <f>INDIRECT(ADDRESS(2+QUOTIENT(ROW()-2,COUNTA('Form Responses 1'!$1:$1)-4),2,,TRUE,"Form Responses 1"))</f>
        <v>maranikostantina78@gmail.com</v>
      </c>
      <c r="C55" s="9" t="str">
        <f>INDIRECT(ADDRESS(2+QUOTIENT(ROW()-2,COUNTA('Form Responses 1'!$1:$1)-4),3,,TRUE,"Form Responses 1"))</f>
        <v>Kostantina Magdalena Marani,S.IP</v>
      </c>
      <c r="D55" s="10">
        <f>INDIRECT(ADDRESS(2+QUOTIENT(ROW()-2,COUNTA('Form Responses 1'!$1:$1)-4),4,,TRUE,"Form Responses 1"))</f>
        <v>45010</v>
      </c>
      <c r="E55" s="11">
        <f t="shared" si="2"/>
        <v>6</v>
      </c>
      <c r="F55" s="9" t="str">
        <f>IF(ISBLANK(A55)," ",INDIRECT(ADDRESS(1,5+MOD(ROW()-2,COUNTA('Form Responses 1'!$1:$1)-4),,TRUE,"Form Responses 1")))</f>
        <v>LANTAI-2 [Tangga Penghubung lt.1-2]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LANTAI-2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0.9683333333</v>
      </c>
      <c r="O55" s="12">
        <f t="shared" si="64"/>
        <v>0.9683333333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45076.41541</v>
      </c>
      <c r="B56" s="9" t="str">
        <f>INDIRECT(ADDRESS(2+QUOTIENT(ROW()-2,COUNTA('Form Responses 1'!$1:$1)-4),2,,TRUE,"Form Responses 1"))</f>
        <v>maranikostantina78@gmail.com</v>
      </c>
      <c r="C56" s="9" t="str">
        <f>INDIRECT(ADDRESS(2+QUOTIENT(ROW()-2,COUNTA('Form Responses 1'!$1:$1)-4),3,,TRUE,"Form Responses 1"))</f>
        <v>Kostantina Magdalena Marani,S.IP</v>
      </c>
      <c r="D56" s="10">
        <f>INDIRECT(ADDRESS(2+QUOTIENT(ROW()-2,COUNTA('Form Responses 1'!$1:$1)-4),4,,TRUE,"Form Responses 1"))</f>
        <v>45010</v>
      </c>
      <c r="E56" s="11">
        <f t="shared" si="2"/>
        <v>6</v>
      </c>
      <c r="F56" s="9" t="str">
        <f>IF(ISBLANK(A56)," ",INDIRECT(ADDRESS(1,5+MOD(ROW()-2,COUNTA('Form Responses 1'!$1:$1)-4),,TRUE,"Form Responses 1")))</f>
        <v>LANTAI-2 [Toilet 1]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LANTAI-2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0.9683333333</v>
      </c>
      <c r="O56" s="12">
        <f t="shared" si="65"/>
        <v>0.9683333333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45076.41541</v>
      </c>
      <c r="B57" s="9" t="str">
        <f>INDIRECT(ADDRESS(2+QUOTIENT(ROW()-2,COUNTA('Form Responses 1'!$1:$1)-4),2,,TRUE,"Form Responses 1"))</f>
        <v>maranikostantina78@gmail.com</v>
      </c>
      <c r="C57" s="9" t="str">
        <f>INDIRECT(ADDRESS(2+QUOTIENT(ROW()-2,COUNTA('Form Responses 1'!$1:$1)-4),3,,TRUE,"Form Responses 1"))</f>
        <v>Kostantina Magdalena Marani,S.IP</v>
      </c>
      <c r="D57" s="10">
        <f>INDIRECT(ADDRESS(2+QUOTIENT(ROW()-2,COUNTA('Form Responses 1'!$1:$1)-4),4,,TRUE,"Form Responses 1"))</f>
        <v>45010</v>
      </c>
      <c r="E57" s="11">
        <f t="shared" si="2"/>
        <v>6</v>
      </c>
      <c r="F57" s="9" t="str">
        <f>IF(ISBLANK(A57)," ",INDIRECT(ADDRESS(1,5+MOD(ROW()-2,COUNTA('Form Responses 1'!$1:$1)-4),,TRUE,"Form Responses 1")))</f>
        <v>TAMAN DAN AREA PARKIR [Area parkir mobil]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TAMAN DAN AREA PARKIR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0.9683333333</v>
      </c>
      <c r="O57" s="12">
        <f t="shared" si="66"/>
        <v>0.9683333333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45076.41541</v>
      </c>
      <c r="B58" s="9" t="str">
        <f>INDIRECT(ADDRESS(2+QUOTIENT(ROW()-2,COUNTA('Form Responses 1'!$1:$1)-4),2,,TRUE,"Form Responses 1"))</f>
        <v>maranikostantina78@gmail.com</v>
      </c>
      <c r="C58" s="9" t="str">
        <f>INDIRECT(ADDRESS(2+QUOTIENT(ROW()-2,COUNTA('Form Responses 1'!$1:$1)-4),3,,TRUE,"Form Responses 1"))</f>
        <v>Kostantina Magdalena Marani,S.IP</v>
      </c>
      <c r="D58" s="10">
        <f>INDIRECT(ADDRESS(2+QUOTIENT(ROW()-2,COUNTA('Form Responses 1'!$1:$1)-4),4,,TRUE,"Form Responses 1"))</f>
        <v>45010</v>
      </c>
      <c r="E58" s="11">
        <f t="shared" si="2"/>
        <v>6</v>
      </c>
      <c r="F58" s="9" t="str">
        <f>IF(ISBLANK(A58)," ",INDIRECT(ADDRESS(1,5+MOD(ROW()-2,COUNTA('Form Responses 1'!$1:$1)-4),,TRUE,"Form Responses 1")))</f>
        <v>TAMAN DAN AREA PARKIR [Area parkir motor]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TAMAN DAN AREA PARKIR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0.9683333333</v>
      </c>
      <c r="O58" s="12">
        <f t="shared" si="67"/>
        <v>0.9683333333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45076.41541</v>
      </c>
      <c r="B59" s="9" t="str">
        <f>INDIRECT(ADDRESS(2+QUOTIENT(ROW()-2,COUNTA('Form Responses 1'!$1:$1)-4),2,,TRUE,"Form Responses 1"))</f>
        <v>maranikostantina78@gmail.com</v>
      </c>
      <c r="C59" s="9" t="str">
        <f>INDIRECT(ADDRESS(2+QUOTIENT(ROW()-2,COUNTA('Form Responses 1'!$1:$1)-4),3,,TRUE,"Form Responses 1"))</f>
        <v>Kostantina Magdalena Marani,S.IP</v>
      </c>
      <c r="D59" s="10">
        <f>INDIRECT(ADDRESS(2+QUOTIENT(ROW()-2,COUNTA('Form Responses 1'!$1:$1)-4),4,,TRUE,"Form Responses 1"))</f>
        <v>45010</v>
      </c>
      <c r="E59" s="11">
        <f t="shared" si="2"/>
        <v>6</v>
      </c>
      <c r="F59" s="9" t="str">
        <f>IF(ISBLANK(A59)," ",INDIRECT(ADDRESS(1,5+MOD(ROW()-2,COUNTA('Form Responses 1'!$1:$1)-4),,TRUE,"Form Responses 1")))</f>
        <v>TAMAN DAN AREA PARKIR [Taman depan]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TAMAN DAN AREA PARKIR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0.9683333333</v>
      </c>
      <c r="O59" s="12">
        <f t="shared" si="68"/>
        <v>0.9683333333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45076.41541</v>
      </c>
      <c r="B60" s="9" t="str">
        <f>INDIRECT(ADDRESS(2+QUOTIENT(ROW()-2,COUNTA('Form Responses 1'!$1:$1)-4),2,,TRUE,"Form Responses 1"))</f>
        <v>maranikostantina78@gmail.com</v>
      </c>
      <c r="C60" s="9" t="str">
        <f>INDIRECT(ADDRESS(2+QUOTIENT(ROW()-2,COUNTA('Form Responses 1'!$1:$1)-4),3,,TRUE,"Form Responses 1"))</f>
        <v>Kostantina Magdalena Marani,S.IP</v>
      </c>
      <c r="D60" s="10">
        <f>INDIRECT(ADDRESS(2+QUOTIENT(ROW()-2,COUNTA('Form Responses 1'!$1:$1)-4),4,,TRUE,"Form Responses 1"))</f>
        <v>45010</v>
      </c>
      <c r="E60" s="11">
        <f t="shared" si="2"/>
        <v>6</v>
      </c>
      <c r="F60" s="9" t="str">
        <f>IF(ISBLANK(A60)," ",INDIRECT(ADDRESS(1,5+MOD(ROW()-2,COUNTA('Form Responses 1'!$1:$1)-4),,TRUE,"Form Responses 1")))</f>
        <v>TAMAN DAN AREA PARKIR [Pos Security]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TAMAN DAN AREA PARKIR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0.9683333333</v>
      </c>
      <c r="O60" s="12">
        <f t="shared" si="69"/>
        <v>0.9683333333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45076.41541</v>
      </c>
      <c r="B61" s="9" t="str">
        <f>INDIRECT(ADDRESS(2+QUOTIENT(ROW()-2,COUNTA('Form Responses 1'!$1:$1)-4),2,,TRUE,"Form Responses 1"))</f>
        <v>maranikostantina78@gmail.com</v>
      </c>
      <c r="C61" s="9" t="str">
        <f>INDIRECT(ADDRESS(2+QUOTIENT(ROW()-2,COUNTA('Form Responses 1'!$1:$1)-4),3,,TRUE,"Form Responses 1"))</f>
        <v>Kostantina Magdalena Marani,S.IP</v>
      </c>
      <c r="D61" s="10">
        <f>INDIRECT(ADDRESS(2+QUOTIENT(ROW()-2,COUNTA('Form Responses 1'!$1:$1)-4),4,,TRUE,"Form Responses 1"))</f>
        <v>45010</v>
      </c>
      <c r="E61" s="11">
        <f t="shared" si="2"/>
        <v>6</v>
      </c>
      <c r="F61" s="9" t="str">
        <f>IF(ISBLANK(A61)," ",INDIRECT(ADDRESS(1,5+MOD(ROW()-2,COUNTA('Form Responses 1'!$1:$1)-4),,TRUE,"Form Responses 1")))</f>
        <v>TAMAN DAN AREA PARKIR [TPS]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TAMAN DAN AREA PARKIR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0.9683333333</v>
      </c>
      <c r="O61" s="12">
        <f t="shared" si="70"/>
        <v>0.9683333333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45076.41898</v>
      </c>
      <c r="B62" s="9" t="str">
        <f>INDIRECT(ADDRESS(2+QUOTIENT(ROW()-2,COUNTA('Form Responses 1'!$1:$1)-4),2,,TRUE,"Form Responses 1"))</f>
        <v>maranikostantina78@gmail.com</v>
      </c>
      <c r="C62" s="9" t="str">
        <f>INDIRECT(ADDRESS(2+QUOTIENT(ROW()-2,COUNTA('Form Responses 1'!$1:$1)-4),3,,TRUE,"Form Responses 1"))</f>
        <v>Kostantina Magdalena Marani,S.IP</v>
      </c>
      <c r="D62" s="10">
        <f>INDIRECT(ADDRESS(2+QUOTIENT(ROW()-2,COUNTA('Form Responses 1'!$1:$1)-4),4,,TRUE,"Form Responses 1"))</f>
        <v>44982</v>
      </c>
      <c r="E62" s="11">
        <f t="shared" si="2"/>
        <v>6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1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0.97</v>
      </c>
      <c r="O62" s="12">
        <f t="shared" si="71"/>
        <v>0.97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45076.41898</v>
      </c>
      <c r="B63" s="9" t="str">
        <f>INDIRECT(ADDRESS(2+QUOTIENT(ROW()-2,COUNTA('Form Responses 1'!$1:$1)-4),2,,TRUE,"Form Responses 1"))</f>
        <v>maranikostantina78@gmail.com</v>
      </c>
      <c r="C63" s="9" t="str">
        <f>INDIRECT(ADDRESS(2+QUOTIENT(ROW()-2,COUNTA('Form Responses 1'!$1:$1)-4),3,,TRUE,"Form Responses 1"))</f>
        <v>Kostantina Magdalena Marani,S.IP</v>
      </c>
      <c r="D63" s="10">
        <f>INDIRECT(ADDRESS(2+QUOTIENT(ROW()-2,COUNTA('Form Responses 1'!$1:$1)-4),4,,TRUE,"Form Responses 1"))</f>
        <v>44982</v>
      </c>
      <c r="E63" s="11">
        <f t="shared" si="2"/>
        <v>6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1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0.97</v>
      </c>
      <c r="O63" s="12">
        <f t="shared" si="72"/>
        <v>0.97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45076.41898</v>
      </c>
      <c r="B64" s="9" t="str">
        <f>INDIRECT(ADDRESS(2+QUOTIENT(ROW()-2,COUNTA('Form Responses 1'!$1:$1)-4),2,,TRUE,"Form Responses 1"))</f>
        <v>maranikostantina78@gmail.com</v>
      </c>
      <c r="C64" s="9" t="str">
        <f>INDIRECT(ADDRESS(2+QUOTIENT(ROW()-2,COUNTA('Form Responses 1'!$1:$1)-4),3,,TRUE,"Form Responses 1"))</f>
        <v>Kostantina Magdalena Marani,S.IP</v>
      </c>
      <c r="D64" s="10">
        <f>INDIRECT(ADDRESS(2+QUOTIENT(ROW()-2,COUNTA('Form Responses 1'!$1:$1)-4),4,,TRUE,"Form Responses 1"))</f>
        <v>44982</v>
      </c>
      <c r="E64" s="11">
        <f t="shared" si="2"/>
        <v>6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1</v>
      </c>
      <c r="K64" s="9">
        <f t="shared" si="5"/>
        <v>8</v>
      </c>
      <c r="L64" s="9" t="str">
        <f t="shared" si="6"/>
        <v>2023 - WEEK 08</v>
      </c>
      <c r="M64" s="9" t="str">
        <f t="shared" si="7"/>
        <v>2023 - MONTH 02</v>
      </c>
      <c r="N64" s="12">
        <f t="shared" ref="N64:O64" si="73">IFERROR(AVERAGEIF(L:L,L64,$J:$J)," ")</f>
        <v>0.97</v>
      </c>
      <c r="O64" s="12">
        <f t="shared" si="73"/>
        <v>0.97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8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45076.41898</v>
      </c>
      <c r="B65" s="9" t="str">
        <f>INDIRECT(ADDRESS(2+QUOTIENT(ROW()-2,COUNTA('Form Responses 1'!$1:$1)-4),2,,TRUE,"Form Responses 1"))</f>
        <v>maranikostantina78@gmail.com</v>
      </c>
      <c r="C65" s="9" t="str">
        <f>INDIRECT(ADDRESS(2+QUOTIENT(ROW()-2,COUNTA('Form Responses 1'!$1:$1)-4),3,,TRUE,"Form Responses 1"))</f>
        <v>Kostantina Magdalena Marani,S.IP</v>
      </c>
      <c r="D65" s="10">
        <f>INDIRECT(ADDRESS(2+QUOTIENT(ROW()-2,COUNTA('Form Responses 1'!$1:$1)-4),4,,TRUE,"Form Responses 1"))</f>
        <v>44982</v>
      </c>
      <c r="E65" s="11">
        <f t="shared" si="2"/>
        <v>6</v>
      </c>
      <c r="F65" s="9" t="str">
        <f>IF(ISBLANK(A65)," ",INDIRECT(ADDRESS(1,5+MOD(ROW()-2,COUNTA('Form Responses 1'!$1:$1)-4),,TRUE,"Form Responses 1")))</f>
        <v>LANTAI-1 [Enterance]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LANTAI-1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8</v>
      </c>
      <c r="L65" s="9" t="str">
        <f t="shared" si="6"/>
        <v>2023 - WEEK 08</v>
      </c>
      <c r="M65" s="9" t="str">
        <f t="shared" si="7"/>
        <v>2023 - MONTH 02</v>
      </c>
      <c r="N65" s="12">
        <f t="shared" ref="N65:O65" si="74">IFERROR(AVERAGEIF(L:L,L65,$J:$J)," ")</f>
        <v>0.97</v>
      </c>
      <c r="O65" s="12">
        <f t="shared" si="74"/>
        <v>0.97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8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45076.41898</v>
      </c>
      <c r="B66" s="9" t="str">
        <f>INDIRECT(ADDRESS(2+QUOTIENT(ROW()-2,COUNTA('Form Responses 1'!$1:$1)-4),2,,TRUE,"Form Responses 1"))</f>
        <v>maranikostantina78@gmail.com</v>
      </c>
      <c r="C66" s="9" t="str">
        <f>INDIRECT(ADDRESS(2+QUOTIENT(ROW()-2,COUNTA('Form Responses 1'!$1:$1)-4),3,,TRUE,"Form Responses 1"))</f>
        <v>Kostantina Magdalena Marani,S.IP</v>
      </c>
      <c r="D66" s="10">
        <f>INDIRECT(ADDRESS(2+QUOTIENT(ROW()-2,COUNTA('Form Responses 1'!$1:$1)-4),4,,TRUE,"Form Responses 1"))</f>
        <v>44982</v>
      </c>
      <c r="E66" s="11">
        <f t="shared" si="2"/>
        <v>6</v>
      </c>
      <c r="F66" s="9" t="str">
        <f>IF(ISBLANK(A66)," ",INDIRECT(ADDRESS(1,5+MOD(ROW()-2,COUNTA('Form Responses 1'!$1:$1)-4),,TRUE,"Form Responses 1")))</f>
        <v>LANTAI-1 [Lobby Utama]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LANTAI-1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8</v>
      </c>
      <c r="L66" s="9" t="str">
        <f t="shared" si="6"/>
        <v>2023 - WEEK 08</v>
      </c>
      <c r="M66" s="9" t="str">
        <f t="shared" si="7"/>
        <v>2023 - MONTH 02</v>
      </c>
      <c r="N66" s="12">
        <f t="shared" ref="N66:O66" si="75">IFERROR(AVERAGEIF(L:L,L66,$J:$J)," ")</f>
        <v>0.97</v>
      </c>
      <c r="O66" s="12">
        <f t="shared" si="75"/>
        <v>0.97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8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45076.41898</v>
      </c>
      <c r="B67" s="9" t="str">
        <f>INDIRECT(ADDRESS(2+QUOTIENT(ROW()-2,COUNTA('Form Responses 1'!$1:$1)-4),2,,TRUE,"Form Responses 1"))</f>
        <v>maranikostantina78@gmail.com</v>
      </c>
      <c r="C67" s="9" t="str">
        <f>INDIRECT(ADDRESS(2+QUOTIENT(ROW()-2,COUNTA('Form Responses 1'!$1:$1)-4),3,,TRUE,"Form Responses 1"))</f>
        <v>Kostantina Magdalena Marani,S.IP</v>
      </c>
      <c r="D67" s="10">
        <f>INDIRECT(ADDRESS(2+QUOTIENT(ROW()-2,COUNTA('Form Responses 1'!$1:$1)-4),4,,TRUE,"Form Responses 1"))</f>
        <v>44982</v>
      </c>
      <c r="E67" s="11">
        <f t="shared" si="2"/>
        <v>6</v>
      </c>
      <c r="F67" s="9" t="str">
        <f>IF(ISBLANK(A67)," ",INDIRECT(ADDRESS(1,5+MOD(ROW()-2,COUNTA('Form Responses 1'!$1:$1)-4),,TRUE,"Form Responses 1")))</f>
        <v>LANTAI-1 [Koridor]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LANTAI-1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8</v>
      </c>
      <c r="L67" s="9" t="str">
        <f t="shared" si="6"/>
        <v>2023 - WEEK 08</v>
      </c>
      <c r="M67" s="9" t="str">
        <f t="shared" si="7"/>
        <v>2023 - MONTH 02</v>
      </c>
      <c r="N67" s="12">
        <f t="shared" ref="N67:O67" si="76">IFERROR(AVERAGEIF(L:L,L67,$J:$J)," ")</f>
        <v>0.97</v>
      </c>
      <c r="O67" s="12">
        <f t="shared" si="76"/>
        <v>0.97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8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45076.41898</v>
      </c>
      <c r="B68" s="9" t="str">
        <f>INDIRECT(ADDRESS(2+QUOTIENT(ROW()-2,COUNTA('Form Responses 1'!$1:$1)-4),2,,TRUE,"Form Responses 1"))</f>
        <v>maranikostantina78@gmail.com</v>
      </c>
      <c r="C68" s="9" t="str">
        <f>INDIRECT(ADDRESS(2+QUOTIENT(ROW()-2,COUNTA('Form Responses 1'!$1:$1)-4),3,,TRUE,"Form Responses 1"))</f>
        <v>Kostantina Magdalena Marani,S.IP</v>
      </c>
      <c r="D68" s="10">
        <f>INDIRECT(ADDRESS(2+QUOTIENT(ROW()-2,COUNTA('Form Responses 1'!$1:$1)-4),4,,TRUE,"Form Responses 1"))</f>
        <v>44982</v>
      </c>
      <c r="E68" s="11">
        <f t="shared" si="2"/>
        <v>6</v>
      </c>
      <c r="F68" s="9" t="str">
        <f>IF(ISBLANK(A68)," ",INDIRECT(ADDRESS(1,5+MOD(ROW()-2,COUNTA('Form Responses 1'!$1:$1)-4),,TRUE,"Form Responses 1")))</f>
        <v>LANTAI-1 [R. Pimpinan]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LANTAI-1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8</v>
      </c>
      <c r="L68" s="9" t="str">
        <f t="shared" si="6"/>
        <v>2023 - WEEK 08</v>
      </c>
      <c r="M68" s="9" t="str">
        <f t="shared" si="7"/>
        <v>2023 - MONTH 02</v>
      </c>
      <c r="N68" s="12">
        <f t="shared" ref="N68:O68" si="77">IFERROR(AVERAGEIF(L:L,L68,$J:$J)," ")</f>
        <v>0.97</v>
      </c>
      <c r="O68" s="12">
        <f t="shared" si="77"/>
        <v>0.97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8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45076.41898</v>
      </c>
      <c r="B69" s="9" t="str">
        <f>INDIRECT(ADDRESS(2+QUOTIENT(ROW()-2,COUNTA('Form Responses 1'!$1:$1)-4),2,,TRUE,"Form Responses 1"))</f>
        <v>maranikostantina78@gmail.com</v>
      </c>
      <c r="C69" s="9" t="str">
        <f>INDIRECT(ADDRESS(2+QUOTIENT(ROW()-2,COUNTA('Form Responses 1'!$1:$1)-4),3,,TRUE,"Form Responses 1"))</f>
        <v>Kostantina Magdalena Marani,S.IP</v>
      </c>
      <c r="D69" s="10">
        <f>INDIRECT(ADDRESS(2+QUOTIENT(ROW()-2,COUNTA('Form Responses 1'!$1:$1)-4),4,,TRUE,"Form Responses 1"))</f>
        <v>44982</v>
      </c>
      <c r="E69" s="11">
        <f t="shared" si="2"/>
        <v>6</v>
      </c>
      <c r="F69" s="9" t="str">
        <f>IF(ISBLANK(A69)," ",INDIRECT(ADDRESS(1,5+MOD(ROW()-2,COUNTA('Form Responses 1'!$1:$1)-4),,TRUE,"Form Responses 1")))</f>
        <v>LANTAI-1 [Mushollah]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LANTAI-1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8</v>
      </c>
      <c r="L69" s="9" t="str">
        <f t="shared" si="6"/>
        <v>2023 - WEEK 08</v>
      </c>
      <c r="M69" s="9" t="str">
        <f t="shared" si="7"/>
        <v>2023 - MONTH 02</v>
      </c>
      <c r="N69" s="12">
        <f t="shared" ref="N69:O69" si="78">IFERROR(AVERAGEIF(L:L,L69,$J:$J)," ")</f>
        <v>0.97</v>
      </c>
      <c r="O69" s="12">
        <f t="shared" si="78"/>
        <v>0.97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8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45076.41898</v>
      </c>
      <c r="B70" s="9" t="str">
        <f>INDIRECT(ADDRESS(2+QUOTIENT(ROW()-2,COUNTA('Form Responses 1'!$1:$1)-4),2,,TRUE,"Form Responses 1"))</f>
        <v>maranikostantina78@gmail.com</v>
      </c>
      <c r="C70" s="9" t="str">
        <f>INDIRECT(ADDRESS(2+QUOTIENT(ROW()-2,COUNTA('Form Responses 1'!$1:$1)-4),3,,TRUE,"Form Responses 1"))</f>
        <v>Kostantina Magdalena Marani,S.IP</v>
      </c>
      <c r="D70" s="10">
        <f>INDIRECT(ADDRESS(2+QUOTIENT(ROW()-2,COUNTA('Form Responses 1'!$1:$1)-4),4,,TRUE,"Form Responses 1"))</f>
        <v>44982</v>
      </c>
      <c r="E70" s="11">
        <f t="shared" si="2"/>
        <v>6</v>
      </c>
      <c r="F70" s="9" t="str">
        <f>IF(ISBLANK(A70)," ",INDIRECT(ADDRESS(1,5+MOD(ROW()-2,COUNTA('Form Responses 1'!$1:$1)-4),,TRUE,"Form Responses 1")))</f>
        <v>LANTAI-1 [R. Kepala TU]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LANTAI-1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8</v>
      </c>
      <c r="L70" s="9" t="str">
        <f t="shared" si="6"/>
        <v>2023 - WEEK 08</v>
      </c>
      <c r="M70" s="9" t="str">
        <f t="shared" si="7"/>
        <v>2023 - MONTH 02</v>
      </c>
      <c r="N70" s="12">
        <f t="shared" ref="N70:O70" si="79">IFERROR(AVERAGEIF(L:L,L70,$J:$J)," ")</f>
        <v>0.97</v>
      </c>
      <c r="O70" s="12">
        <f t="shared" si="79"/>
        <v>0.97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8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45076.41898</v>
      </c>
      <c r="B71" s="9" t="str">
        <f>INDIRECT(ADDRESS(2+QUOTIENT(ROW()-2,COUNTA('Form Responses 1'!$1:$1)-4),2,,TRUE,"Form Responses 1"))</f>
        <v>maranikostantina78@gmail.com</v>
      </c>
      <c r="C71" s="9" t="str">
        <f>INDIRECT(ADDRESS(2+QUOTIENT(ROW()-2,COUNTA('Form Responses 1'!$1:$1)-4),3,,TRUE,"Form Responses 1"))</f>
        <v>Kostantina Magdalena Marani,S.IP</v>
      </c>
      <c r="D71" s="10">
        <f>INDIRECT(ADDRESS(2+QUOTIENT(ROW()-2,COUNTA('Form Responses 1'!$1:$1)-4),4,,TRUE,"Form Responses 1"))</f>
        <v>44982</v>
      </c>
      <c r="E71" s="11">
        <f t="shared" si="2"/>
        <v>6</v>
      </c>
      <c r="F71" s="9" t="str">
        <f>IF(ISBLANK(A71)," ",INDIRECT(ADDRESS(1,5+MOD(ROW()-2,COUNTA('Form Responses 1'!$1:$1)-4),,TRUE,"Form Responses 1")))</f>
        <v>LANTAI-1 [R. staff TU]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LANTAI-1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8</v>
      </c>
      <c r="L71" s="9" t="str">
        <f t="shared" si="6"/>
        <v>2023 - WEEK 08</v>
      </c>
      <c r="M71" s="9" t="str">
        <f t="shared" si="7"/>
        <v>2023 - MONTH 02</v>
      </c>
      <c r="N71" s="12">
        <f t="shared" ref="N71:O71" si="80">IFERROR(AVERAGEIF(L:L,L71,$J:$J)," ")</f>
        <v>0.97</v>
      </c>
      <c r="O71" s="12">
        <f t="shared" si="80"/>
        <v>0.97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8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45076.41898</v>
      </c>
      <c r="B72" s="9" t="str">
        <f>INDIRECT(ADDRESS(2+QUOTIENT(ROW()-2,COUNTA('Form Responses 1'!$1:$1)-4),2,,TRUE,"Form Responses 1"))</f>
        <v>maranikostantina78@gmail.com</v>
      </c>
      <c r="C72" s="9" t="str">
        <f>INDIRECT(ADDRESS(2+QUOTIENT(ROW()-2,COUNTA('Form Responses 1'!$1:$1)-4),3,,TRUE,"Form Responses 1"))</f>
        <v>Kostantina Magdalena Marani,S.IP</v>
      </c>
      <c r="D72" s="10">
        <f>INDIRECT(ADDRESS(2+QUOTIENT(ROW()-2,COUNTA('Form Responses 1'!$1:$1)-4),4,,TRUE,"Form Responses 1"))</f>
        <v>44982</v>
      </c>
      <c r="E72" s="11">
        <f t="shared" si="2"/>
        <v>6</v>
      </c>
      <c r="F72" s="9" t="str">
        <f>IF(ISBLANK(A72)," ",INDIRECT(ADDRESS(1,5+MOD(ROW()-2,COUNTA('Form Responses 1'!$1:$1)-4),,TRUE,"Form Responses 1")))</f>
        <v>LANTAI-1 [R. Analisis]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LANTAI-1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0.97</v>
      </c>
      <c r="O72" s="12">
        <f t="shared" si="81"/>
        <v>0.97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45076.41898</v>
      </c>
      <c r="B73" s="9" t="str">
        <f>INDIRECT(ADDRESS(2+QUOTIENT(ROW()-2,COUNTA('Form Responses 1'!$1:$1)-4),2,,TRUE,"Form Responses 1"))</f>
        <v>maranikostantina78@gmail.com</v>
      </c>
      <c r="C73" s="9" t="str">
        <f>INDIRECT(ADDRESS(2+QUOTIENT(ROW()-2,COUNTA('Form Responses 1'!$1:$1)-4),3,,TRUE,"Form Responses 1"))</f>
        <v>Kostantina Magdalena Marani,S.IP</v>
      </c>
      <c r="D73" s="10">
        <f>INDIRECT(ADDRESS(2+QUOTIENT(ROW()-2,COUNTA('Form Responses 1'!$1:$1)-4),4,,TRUE,"Form Responses 1"))</f>
        <v>44982</v>
      </c>
      <c r="E73" s="11">
        <f t="shared" si="2"/>
        <v>6</v>
      </c>
      <c r="F73" s="9" t="str">
        <f>IF(ISBLANK(A73)," ",INDIRECT(ADDRESS(1,5+MOD(ROW()-2,COUNTA('Form Responses 1'!$1:$1)-4),,TRUE,"Form Responses 1")))</f>
        <v>LANTAI-1 [R. Audio Visual]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LANTAI-1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0.97</v>
      </c>
      <c r="O73" s="12">
        <f t="shared" si="82"/>
        <v>0.97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45076.41898</v>
      </c>
      <c r="B74" s="9" t="str">
        <f>INDIRECT(ADDRESS(2+QUOTIENT(ROW()-2,COUNTA('Form Responses 1'!$1:$1)-4),2,,TRUE,"Form Responses 1"))</f>
        <v>maranikostantina78@gmail.com</v>
      </c>
      <c r="C74" s="9" t="str">
        <f>INDIRECT(ADDRESS(2+QUOTIENT(ROW()-2,COUNTA('Form Responses 1'!$1:$1)-4),3,,TRUE,"Form Responses 1"))</f>
        <v>Kostantina Magdalena Marani,S.IP</v>
      </c>
      <c r="D74" s="10">
        <f>INDIRECT(ADDRESS(2+QUOTIENT(ROW()-2,COUNTA('Form Responses 1'!$1:$1)-4),4,,TRUE,"Form Responses 1"))</f>
        <v>44982</v>
      </c>
      <c r="E74" s="11">
        <f t="shared" si="2"/>
        <v>6</v>
      </c>
      <c r="F74" s="9" t="str">
        <f>IF(ISBLANK(A74)," ",INDIRECT(ADDRESS(1,5+MOD(ROW()-2,COUNTA('Form Responses 1'!$1:$1)-4),,TRUE,"Form Responses 1")))</f>
        <v>LANTAI-1 [R. Artefak]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LANTAI-1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0.97</v>
      </c>
      <c r="O74" s="12">
        <f t="shared" si="83"/>
        <v>0.97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45076.41898</v>
      </c>
      <c r="B75" s="9" t="str">
        <f>INDIRECT(ADDRESS(2+QUOTIENT(ROW()-2,COUNTA('Form Responses 1'!$1:$1)-4),2,,TRUE,"Form Responses 1"))</f>
        <v>maranikostantina78@gmail.com</v>
      </c>
      <c r="C75" s="9" t="str">
        <f>INDIRECT(ADDRESS(2+QUOTIENT(ROW()-2,COUNTA('Form Responses 1'!$1:$1)-4),3,,TRUE,"Form Responses 1"))</f>
        <v>Kostantina Magdalena Marani,S.IP</v>
      </c>
      <c r="D75" s="10">
        <f>INDIRECT(ADDRESS(2+QUOTIENT(ROW()-2,COUNTA('Form Responses 1'!$1:$1)-4),4,,TRUE,"Form Responses 1"))</f>
        <v>44982</v>
      </c>
      <c r="E75" s="11">
        <f t="shared" si="2"/>
        <v>6</v>
      </c>
      <c r="F75" s="9" t="str">
        <f>IF(ISBLANK(A75)," ",INDIRECT(ADDRESS(1,5+MOD(ROW()-2,COUNTA('Form Responses 1'!$1:$1)-4),,TRUE,"Form Responses 1")))</f>
        <v>LANTAI-1 [R. Keuangan]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LANTAI-1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0.97</v>
      </c>
      <c r="O75" s="12">
        <f t="shared" si="84"/>
        <v>0.97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45076.41898</v>
      </c>
      <c r="B76" s="9" t="str">
        <f>INDIRECT(ADDRESS(2+QUOTIENT(ROW()-2,COUNTA('Form Responses 1'!$1:$1)-4),2,,TRUE,"Form Responses 1"))</f>
        <v>maranikostantina78@gmail.com</v>
      </c>
      <c r="C76" s="9" t="str">
        <f>INDIRECT(ADDRESS(2+QUOTIENT(ROW()-2,COUNTA('Form Responses 1'!$1:$1)-4),3,,TRUE,"Form Responses 1"))</f>
        <v>Kostantina Magdalena Marani,S.IP</v>
      </c>
      <c r="D76" s="10">
        <f>INDIRECT(ADDRESS(2+QUOTIENT(ROW()-2,COUNTA('Form Responses 1'!$1:$1)-4),4,,TRUE,"Form Responses 1"))</f>
        <v>44982</v>
      </c>
      <c r="E76" s="11">
        <f t="shared" si="2"/>
        <v>6</v>
      </c>
      <c r="F76" s="9" t="str">
        <f>IF(ISBLANK(A76)," ",INDIRECT(ADDRESS(1,5+MOD(ROW()-2,COUNTA('Form Responses 1'!$1:$1)-4),,TRUE,"Form Responses 1")))</f>
        <v>LANTAI-1 [Meeting room kecil]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LANTAI-1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0.97</v>
      </c>
      <c r="O76" s="12">
        <f t="shared" si="85"/>
        <v>0.97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45076.41898</v>
      </c>
      <c r="B77" s="9" t="str">
        <f>INDIRECT(ADDRESS(2+QUOTIENT(ROW()-2,COUNTA('Form Responses 1'!$1:$1)-4),2,,TRUE,"Form Responses 1"))</f>
        <v>maranikostantina78@gmail.com</v>
      </c>
      <c r="C77" s="9" t="str">
        <f>INDIRECT(ADDRESS(2+QUOTIENT(ROW()-2,COUNTA('Form Responses 1'!$1:$1)-4),3,,TRUE,"Form Responses 1"))</f>
        <v>Kostantina Magdalena Marani,S.IP</v>
      </c>
      <c r="D77" s="10">
        <f>INDIRECT(ADDRESS(2+QUOTIENT(ROW()-2,COUNTA('Form Responses 1'!$1:$1)-4),4,,TRUE,"Form Responses 1"))</f>
        <v>44982</v>
      </c>
      <c r="E77" s="11">
        <f t="shared" si="2"/>
        <v>6</v>
      </c>
      <c r="F77" s="9" t="str">
        <f>IF(ISBLANK(A77)," ",INDIRECT(ADDRESS(1,5+MOD(ROW()-2,COUNTA('Form Responses 1'!$1:$1)-4),,TRUE,"Form Responses 1")))</f>
        <v>LANTAI-1 [Pantry]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LANTAI-1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0.97</v>
      </c>
      <c r="O77" s="12">
        <f t="shared" si="86"/>
        <v>0.97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45076.41898</v>
      </c>
      <c r="B78" s="9" t="str">
        <f>INDIRECT(ADDRESS(2+QUOTIENT(ROW()-2,COUNTA('Form Responses 1'!$1:$1)-4),2,,TRUE,"Form Responses 1"))</f>
        <v>maranikostantina78@gmail.com</v>
      </c>
      <c r="C78" s="9" t="str">
        <f>INDIRECT(ADDRESS(2+QUOTIENT(ROW()-2,COUNTA('Form Responses 1'!$1:$1)-4),3,,TRUE,"Form Responses 1"))</f>
        <v>Kostantina Magdalena Marani,S.IP</v>
      </c>
      <c r="D78" s="10">
        <f>INDIRECT(ADDRESS(2+QUOTIENT(ROW()-2,COUNTA('Form Responses 1'!$1:$1)-4),4,,TRUE,"Form Responses 1"))</f>
        <v>44982</v>
      </c>
      <c r="E78" s="11">
        <f t="shared" si="2"/>
        <v>6</v>
      </c>
      <c r="F78" s="9" t="str">
        <f>IF(ISBLANK(A78)," ",INDIRECT(ADDRESS(1,5+MOD(ROW()-2,COUNTA('Form Responses 1'!$1:$1)-4),,TRUE,"Form Responses 1")))</f>
        <v>LANTAI-1 [Tangga Penghubung lt.1-2]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LANTAI-1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0.97</v>
      </c>
      <c r="O78" s="12">
        <f t="shared" si="87"/>
        <v>0.97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45076.41898</v>
      </c>
      <c r="B79" s="9" t="str">
        <f>INDIRECT(ADDRESS(2+QUOTIENT(ROW()-2,COUNTA('Form Responses 1'!$1:$1)-4),2,,TRUE,"Form Responses 1"))</f>
        <v>maranikostantina78@gmail.com</v>
      </c>
      <c r="C79" s="9" t="str">
        <f>INDIRECT(ADDRESS(2+QUOTIENT(ROW()-2,COUNTA('Form Responses 1'!$1:$1)-4),3,,TRUE,"Form Responses 1"))</f>
        <v>Kostantina Magdalena Marani,S.IP</v>
      </c>
      <c r="D79" s="10">
        <f>INDIRECT(ADDRESS(2+QUOTIENT(ROW()-2,COUNTA('Form Responses 1'!$1:$1)-4),4,,TRUE,"Form Responses 1"))</f>
        <v>44982</v>
      </c>
      <c r="E79" s="11">
        <f t="shared" si="2"/>
        <v>6</v>
      </c>
      <c r="F79" s="9" t="str">
        <f>IF(ISBLANK(A79)," ",INDIRECT(ADDRESS(1,5+MOD(ROW()-2,COUNTA('Form Responses 1'!$1:$1)-4),,TRUE,"Form Responses 1")))</f>
        <v>LANTAI-1 [Toilet 1]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LANTAI-1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0.97</v>
      </c>
      <c r="O79" s="12">
        <f t="shared" si="88"/>
        <v>0.97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45076.41898</v>
      </c>
      <c r="B80" s="9" t="str">
        <f>INDIRECT(ADDRESS(2+QUOTIENT(ROW()-2,COUNTA('Form Responses 1'!$1:$1)-4),2,,TRUE,"Form Responses 1"))</f>
        <v>maranikostantina78@gmail.com</v>
      </c>
      <c r="C80" s="9" t="str">
        <f>INDIRECT(ADDRESS(2+QUOTIENT(ROW()-2,COUNTA('Form Responses 1'!$1:$1)-4),3,,TRUE,"Form Responses 1"))</f>
        <v>Kostantina Magdalena Marani,S.IP</v>
      </c>
      <c r="D80" s="10">
        <f>INDIRECT(ADDRESS(2+QUOTIENT(ROW()-2,COUNTA('Form Responses 1'!$1:$1)-4),4,,TRUE,"Form Responses 1"))</f>
        <v>44982</v>
      </c>
      <c r="E80" s="11">
        <f t="shared" si="2"/>
        <v>6</v>
      </c>
      <c r="F80" s="9" t="str">
        <f>IF(ISBLANK(A80)," ",INDIRECT(ADDRESS(1,5+MOD(ROW()-2,COUNTA('Form Responses 1'!$1:$1)-4),,TRUE,"Form Responses 1")))</f>
        <v>LANTAI-2 [Koridor]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LANTAI-2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0.97</v>
      </c>
      <c r="O80" s="12">
        <f t="shared" si="89"/>
        <v>0.97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45076.41898</v>
      </c>
      <c r="B81" s="9" t="str">
        <f>INDIRECT(ADDRESS(2+QUOTIENT(ROW()-2,COUNTA('Form Responses 1'!$1:$1)-4),2,,TRUE,"Form Responses 1"))</f>
        <v>maranikostantina78@gmail.com</v>
      </c>
      <c r="C81" s="9" t="str">
        <f>INDIRECT(ADDRESS(2+QUOTIENT(ROW()-2,COUNTA('Form Responses 1'!$1:$1)-4),3,,TRUE,"Form Responses 1"))</f>
        <v>Kostantina Magdalena Marani,S.IP</v>
      </c>
      <c r="D81" s="10">
        <f>INDIRECT(ADDRESS(2+QUOTIENT(ROW()-2,COUNTA('Form Responses 1'!$1:$1)-4),4,,TRUE,"Form Responses 1"))</f>
        <v>44982</v>
      </c>
      <c r="E81" s="11">
        <f t="shared" si="2"/>
        <v>6</v>
      </c>
      <c r="F81" s="9" t="str">
        <f>IF(ISBLANK(A81)," ",INDIRECT(ADDRESS(1,5+MOD(ROW()-2,COUNTA('Form Responses 1'!$1:$1)-4),,TRUE,"Form Responses 1")))</f>
        <v>LANTAI-2 [Meeting Room besar]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LANTAI-2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0.97</v>
      </c>
      <c r="O81" s="12">
        <f t="shared" si="90"/>
        <v>0.97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45076.41898</v>
      </c>
      <c r="B82" s="9" t="str">
        <f>INDIRECT(ADDRESS(2+QUOTIENT(ROW()-2,COUNTA('Form Responses 1'!$1:$1)-4),2,,TRUE,"Form Responses 1"))</f>
        <v>maranikostantina78@gmail.com</v>
      </c>
      <c r="C82" s="9" t="str">
        <f>INDIRECT(ADDRESS(2+QUOTIENT(ROW()-2,COUNTA('Form Responses 1'!$1:$1)-4),3,,TRUE,"Form Responses 1"))</f>
        <v>Kostantina Magdalena Marani,S.IP</v>
      </c>
      <c r="D82" s="10">
        <f>INDIRECT(ADDRESS(2+QUOTIENT(ROW()-2,COUNTA('Form Responses 1'!$1:$1)-4),4,,TRUE,"Form Responses 1"))</f>
        <v>44982</v>
      </c>
      <c r="E82" s="11">
        <f t="shared" si="2"/>
        <v>6</v>
      </c>
      <c r="F82" s="9" t="str">
        <f>IF(ISBLANK(A82)," ",INDIRECT(ADDRESS(1,5+MOD(ROW()-2,COUNTA('Form Responses 1'!$1:$1)-4),,TRUE,"Form Responses 1")))</f>
        <v>LANTAI-2 [R. Peneliti 1-5]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LANTAI-2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0.97</v>
      </c>
      <c r="O82" s="12">
        <f t="shared" si="91"/>
        <v>0.97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45076.41898</v>
      </c>
      <c r="B83" s="9" t="str">
        <f>INDIRECT(ADDRESS(2+QUOTIENT(ROW()-2,COUNTA('Form Responses 1'!$1:$1)-4),2,,TRUE,"Form Responses 1"))</f>
        <v>maranikostantina78@gmail.com</v>
      </c>
      <c r="C83" s="9" t="str">
        <f>INDIRECT(ADDRESS(2+QUOTIENT(ROW()-2,COUNTA('Form Responses 1'!$1:$1)-4),3,,TRUE,"Form Responses 1"))</f>
        <v>Kostantina Magdalena Marani,S.IP</v>
      </c>
      <c r="D83" s="10">
        <f>INDIRECT(ADDRESS(2+QUOTIENT(ROW()-2,COUNTA('Form Responses 1'!$1:$1)-4),4,,TRUE,"Form Responses 1"))</f>
        <v>44982</v>
      </c>
      <c r="E83" s="11">
        <f t="shared" si="2"/>
        <v>6</v>
      </c>
      <c r="F83" s="9" t="str">
        <f>IF(ISBLANK(A83)," ",INDIRECT(ADDRESS(1,5+MOD(ROW()-2,COUNTA('Form Responses 1'!$1:$1)-4),,TRUE,"Form Responses 1")))</f>
        <v>LANTAI-2 [Perpustakaan]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LANTAI-2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0.97</v>
      </c>
      <c r="O83" s="12">
        <f t="shared" si="92"/>
        <v>0.97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45076.41898</v>
      </c>
      <c r="B84" s="9" t="str">
        <f>INDIRECT(ADDRESS(2+QUOTIENT(ROW()-2,COUNTA('Form Responses 1'!$1:$1)-4),2,,TRUE,"Form Responses 1"))</f>
        <v>maranikostantina78@gmail.com</v>
      </c>
      <c r="C84" s="9" t="str">
        <f>INDIRECT(ADDRESS(2+QUOTIENT(ROW()-2,COUNTA('Form Responses 1'!$1:$1)-4),3,,TRUE,"Form Responses 1"))</f>
        <v>Kostantina Magdalena Marani,S.IP</v>
      </c>
      <c r="D84" s="10">
        <f>INDIRECT(ADDRESS(2+QUOTIENT(ROW()-2,COUNTA('Form Responses 1'!$1:$1)-4),4,,TRUE,"Form Responses 1"))</f>
        <v>44982</v>
      </c>
      <c r="E84" s="11">
        <f t="shared" si="2"/>
        <v>6</v>
      </c>
      <c r="F84" s="9" t="str">
        <f>IF(ISBLANK(A84)," ",INDIRECT(ADDRESS(1,5+MOD(ROW()-2,COUNTA('Form Responses 1'!$1:$1)-4),,TRUE,"Form Responses 1")))</f>
        <v>LANTAI-2 [R. baca]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LANTAI-2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0.97</v>
      </c>
      <c r="O84" s="12">
        <f t="shared" si="93"/>
        <v>0.97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45076.41898</v>
      </c>
      <c r="B85" s="9" t="str">
        <f>INDIRECT(ADDRESS(2+QUOTIENT(ROW()-2,COUNTA('Form Responses 1'!$1:$1)-4),2,,TRUE,"Form Responses 1"))</f>
        <v>maranikostantina78@gmail.com</v>
      </c>
      <c r="C85" s="9" t="str">
        <f>INDIRECT(ADDRESS(2+QUOTIENT(ROW()-2,COUNTA('Form Responses 1'!$1:$1)-4),3,,TRUE,"Form Responses 1"))</f>
        <v>Kostantina Magdalena Marani,S.IP</v>
      </c>
      <c r="D85" s="10">
        <f>INDIRECT(ADDRESS(2+QUOTIENT(ROW()-2,COUNTA('Form Responses 1'!$1:$1)-4),4,,TRUE,"Form Responses 1"))</f>
        <v>44982</v>
      </c>
      <c r="E85" s="11">
        <f t="shared" si="2"/>
        <v>6</v>
      </c>
      <c r="F85" s="9" t="str">
        <f>IF(ISBLANK(A85)," ",INDIRECT(ADDRESS(1,5+MOD(ROW()-2,COUNTA('Form Responses 1'!$1:$1)-4),,TRUE,"Form Responses 1")))</f>
        <v>LANTAI-2 [Tangga Penghubung lt.1-2]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LANTAI-2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0.97</v>
      </c>
      <c r="O85" s="12">
        <f t="shared" si="94"/>
        <v>0.97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45076.41898</v>
      </c>
      <c r="B86" s="9" t="str">
        <f>INDIRECT(ADDRESS(2+QUOTIENT(ROW()-2,COUNTA('Form Responses 1'!$1:$1)-4),2,,TRUE,"Form Responses 1"))</f>
        <v>maranikostantina78@gmail.com</v>
      </c>
      <c r="C86" s="9" t="str">
        <f>INDIRECT(ADDRESS(2+QUOTIENT(ROW()-2,COUNTA('Form Responses 1'!$1:$1)-4),3,,TRUE,"Form Responses 1"))</f>
        <v>Kostantina Magdalena Marani,S.IP</v>
      </c>
      <c r="D86" s="10">
        <f>INDIRECT(ADDRESS(2+QUOTIENT(ROW()-2,COUNTA('Form Responses 1'!$1:$1)-4),4,,TRUE,"Form Responses 1"))</f>
        <v>44982</v>
      </c>
      <c r="E86" s="11">
        <f t="shared" si="2"/>
        <v>6</v>
      </c>
      <c r="F86" s="9" t="str">
        <f>IF(ISBLANK(A86)," ",INDIRECT(ADDRESS(1,5+MOD(ROW()-2,COUNTA('Form Responses 1'!$1:$1)-4),,TRUE,"Form Responses 1")))</f>
        <v>LANTAI-2 [Toilet 1]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LANTAI-2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0.97</v>
      </c>
      <c r="O86" s="12">
        <f t="shared" si="95"/>
        <v>0.97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45076.41898</v>
      </c>
      <c r="B87" s="9" t="str">
        <f>INDIRECT(ADDRESS(2+QUOTIENT(ROW()-2,COUNTA('Form Responses 1'!$1:$1)-4),2,,TRUE,"Form Responses 1"))</f>
        <v>maranikostantina78@gmail.com</v>
      </c>
      <c r="C87" s="9" t="str">
        <f>INDIRECT(ADDRESS(2+QUOTIENT(ROW()-2,COUNTA('Form Responses 1'!$1:$1)-4),3,,TRUE,"Form Responses 1"))</f>
        <v>Kostantina Magdalena Marani,S.IP</v>
      </c>
      <c r="D87" s="10">
        <f>INDIRECT(ADDRESS(2+QUOTIENT(ROW()-2,COUNTA('Form Responses 1'!$1:$1)-4),4,,TRUE,"Form Responses 1"))</f>
        <v>44982</v>
      </c>
      <c r="E87" s="11">
        <f t="shared" si="2"/>
        <v>6</v>
      </c>
      <c r="F87" s="9" t="str">
        <f>IF(ISBLANK(A87)," ",INDIRECT(ADDRESS(1,5+MOD(ROW()-2,COUNTA('Form Responses 1'!$1:$1)-4),,TRUE,"Form Responses 1")))</f>
        <v>TAMAN DAN AREA PARKIR [Area parkir mobil]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TAMAN DAN AREA PARKIR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0.97</v>
      </c>
      <c r="O87" s="12">
        <f t="shared" si="96"/>
        <v>0.97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45076.41898</v>
      </c>
      <c r="B88" s="9" t="str">
        <f>INDIRECT(ADDRESS(2+QUOTIENT(ROW()-2,COUNTA('Form Responses 1'!$1:$1)-4),2,,TRUE,"Form Responses 1"))</f>
        <v>maranikostantina78@gmail.com</v>
      </c>
      <c r="C88" s="9" t="str">
        <f>INDIRECT(ADDRESS(2+QUOTIENT(ROW()-2,COUNTA('Form Responses 1'!$1:$1)-4),3,,TRUE,"Form Responses 1"))</f>
        <v>Kostantina Magdalena Marani,S.IP</v>
      </c>
      <c r="D88" s="10">
        <f>INDIRECT(ADDRESS(2+QUOTIENT(ROW()-2,COUNTA('Form Responses 1'!$1:$1)-4),4,,TRUE,"Form Responses 1"))</f>
        <v>44982</v>
      </c>
      <c r="E88" s="11">
        <f t="shared" si="2"/>
        <v>6</v>
      </c>
      <c r="F88" s="9" t="str">
        <f>IF(ISBLANK(A88)," ",INDIRECT(ADDRESS(1,5+MOD(ROW()-2,COUNTA('Form Responses 1'!$1:$1)-4),,TRUE,"Form Responses 1")))</f>
        <v>TAMAN DAN AREA PARKIR [Area parkir motor]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TAMAN DAN AREA PARKIR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0.97</v>
      </c>
      <c r="O88" s="12">
        <f t="shared" si="97"/>
        <v>0.97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45076.41898</v>
      </c>
      <c r="B89" s="9" t="str">
        <f>INDIRECT(ADDRESS(2+QUOTIENT(ROW()-2,COUNTA('Form Responses 1'!$1:$1)-4),2,,TRUE,"Form Responses 1"))</f>
        <v>maranikostantina78@gmail.com</v>
      </c>
      <c r="C89" s="9" t="str">
        <f>INDIRECT(ADDRESS(2+QUOTIENT(ROW()-2,COUNTA('Form Responses 1'!$1:$1)-4),3,,TRUE,"Form Responses 1"))</f>
        <v>Kostantina Magdalena Marani,S.IP</v>
      </c>
      <c r="D89" s="10">
        <f>INDIRECT(ADDRESS(2+QUOTIENT(ROW()-2,COUNTA('Form Responses 1'!$1:$1)-4),4,,TRUE,"Form Responses 1"))</f>
        <v>44982</v>
      </c>
      <c r="E89" s="11">
        <f t="shared" si="2"/>
        <v>6</v>
      </c>
      <c r="F89" s="9" t="str">
        <f>IF(ISBLANK(A89)," ",INDIRECT(ADDRESS(1,5+MOD(ROW()-2,COUNTA('Form Responses 1'!$1:$1)-4),,TRUE,"Form Responses 1")))</f>
        <v>TAMAN DAN AREA PARKIR [Taman depan]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TAMAN DAN AREA PARKIR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0.97</v>
      </c>
      <c r="O89" s="12">
        <f t="shared" si="98"/>
        <v>0.97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45076.41898</v>
      </c>
      <c r="B90" s="9" t="str">
        <f>INDIRECT(ADDRESS(2+QUOTIENT(ROW()-2,COUNTA('Form Responses 1'!$1:$1)-4),2,,TRUE,"Form Responses 1"))</f>
        <v>maranikostantina78@gmail.com</v>
      </c>
      <c r="C90" s="9" t="str">
        <f>INDIRECT(ADDRESS(2+QUOTIENT(ROW()-2,COUNTA('Form Responses 1'!$1:$1)-4),3,,TRUE,"Form Responses 1"))</f>
        <v>Kostantina Magdalena Marani,S.IP</v>
      </c>
      <c r="D90" s="10">
        <f>INDIRECT(ADDRESS(2+QUOTIENT(ROW()-2,COUNTA('Form Responses 1'!$1:$1)-4),4,,TRUE,"Form Responses 1"))</f>
        <v>44982</v>
      </c>
      <c r="E90" s="11">
        <f t="shared" si="2"/>
        <v>6</v>
      </c>
      <c r="F90" s="9" t="str">
        <f>IF(ISBLANK(A90)," ",INDIRECT(ADDRESS(1,5+MOD(ROW()-2,COUNTA('Form Responses 1'!$1:$1)-4),,TRUE,"Form Responses 1")))</f>
        <v>TAMAN DAN AREA PARKIR [Pos Security]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TAMAN DAN AREA PARKIR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0.97</v>
      </c>
      <c r="O90" s="12">
        <f t="shared" si="99"/>
        <v>0.97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45076.41898</v>
      </c>
      <c r="B91" s="9" t="str">
        <f>INDIRECT(ADDRESS(2+QUOTIENT(ROW()-2,COUNTA('Form Responses 1'!$1:$1)-4),2,,TRUE,"Form Responses 1"))</f>
        <v>maranikostantina78@gmail.com</v>
      </c>
      <c r="C91" s="9" t="str">
        <f>INDIRECT(ADDRESS(2+QUOTIENT(ROW()-2,COUNTA('Form Responses 1'!$1:$1)-4),3,,TRUE,"Form Responses 1"))</f>
        <v>Kostantina Magdalena Marani,S.IP</v>
      </c>
      <c r="D91" s="10">
        <f>INDIRECT(ADDRESS(2+QUOTIENT(ROW()-2,COUNTA('Form Responses 1'!$1:$1)-4),4,,TRUE,"Form Responses 1"))</f>
        <v>44982</v>
      </c>
      <c r="E91" s="11">
        <f t="shared" si="2"/>
        <v>6</v>
      </c>
      <c r="F91" s="9" t="str">
        <f>IF(ISBLANK(A91)," ",INDIRECT(ADDRESS(1,5+MOD(ROW()-2,COUNTA('Form Responses 1'!$1:$1)-4),,TRUE,"Form Responses 1")))</f>
        <v>TAMAN DAN AREA PARKIR [TPS]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TAMAN DAN AREA PARKIR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0.97</v>
      </c>
      <c r="O91" s="12">
        <f t="shared" si="100"/>
        <v>0.97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45076.42241</v>
      </c>
      <c r="B92" s="9" t="str">
        <f>INDIRECT(ADDRESS(2+QUOTIENT(ROW()-2,COUNTA('Form Responses 1'!$1:$1)-4),2,,TRUE,"Form Responses 1"))</f>
        <v>maranikostantina78@gmail.com</v>
      </c>
      <c r="C92" s="9" t="str">
        <f>INDIRECT(ADDRESS(2+QUOTIENT(ROW()-2,COUNTA('Form Responses 1'!$1:$1)-4),3,,TRUE,"Form Responses 1"))</f>
        <v>Kostantina Magdalena Marani,S.IP</v>
      </c>
      <c r="D92" s="10">
        <f>INDIRECT(ADDRESS(2+QUOTIENT(ROW()-2,COUNTA('Form Responses 1'!$1:$1)-4),4,,TRUE,"Form Responses 1"))</f>
        <v>45041</v>
      </c>
      <c r="E92" s="11">
        <f t="shared" si="2"/>
        <v>2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1</v>
      </c>
      <c r="K92" s="9">
        <f t="shared" si="5"/>
        <v>17</v>
      </c>
      <c r="L92" s="9" t="str">
        <f t="shared" si="6"/>
        <v>2023 - WEEK 17</v>
      </c>
      <c r="M92" s="9" t="str">
        <f t="shared" si="7"/>
        <v>2023 - MONTH 04</v>
      </c>
      <c r="N92" s="12">
        <f t="shared" ref="N92:O92" si="101">IFERROR(AVERAGEIF(L:L,L92,$J:$J)," ")</f>
        <v>0.9816666667</v>
      </c>
      <c r="O92" s="12">
        <f t="shared" si="101"/>
        <v>0.9816666667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17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45076.42241</v>
      </c>
      <c r="B93" s="9" t="str">
        <f>INDIRECT(ADDRESS(2+QUOTIENT(ROW()-2,COUNTA('Form Responses 1'!$1:$1)-4),2,,TRUE,"Form Responses 1"))</f>
        <v>maranikostantina78@gmail.com</v>
      </c>
      <c r="C93" s="9" t="str">
        <f>INDIRECT(ADDRESS(2+QUOTIENT(ROW()-2,COUNTA('Form Responses 1'!$1:$1)-4),3,,TRUE,"Form Responses 1"))</f>
        <v>Kostantina Magdalena Marani,S.IP</v>
      </c>
      <c r="D93" s="10">
        <f>INDIRECT(ADDRESS(2+QUOTIENT(ROW()-2,COUNTA('Form Responses 1'!$1:$1)-4),4,,TRUE,"Form Responses 1"))</f>
        <v>45041</v>
      </c>
      <c r="E93" s="11">
        <f t="shared" si="2"/>
        <v>2</v>
      </c>
      <c r="F93" s="9" t="str">
        <f>IF(ISBLANK(A93)," ",INDIRECT(ADDRESS(1,5+MOD(ROW()-2,COUNTA('Form Responses 1'!$1:$1)-4),,TRUE,"Form Responses 1")))</f>
        <v>Driver [Driving Safety]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1</v>
      </c>
      <c r="K93" s="9">
        <f t="shared" si="5"/>
        <v>17</v>
      </c>
      <c r="L93" s="9" t="str">
        <f t="shared" si="6"/>
        <v>2023 - WEEK 17</v>
      </c>
      <c r="M93" s="9" t="str">
        <f t="shared" si="7"/>
        <v>2023 - MONTH 04</v>
      </c>
      <c r="N93" s="12">
        <f t="shared" ref="N93:O93" si="102">IFERROR(AVERAGEIF(L:L,L93,$J:$J)," ")</f>
        <v>0.9816666667</v>
      </c>
      <c r="O93" s="12">
        <f t="shared" si="102"/>
        <v>0.9816666667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17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45076.42241</v>
      </c>
      <c r="B94" s="9" t="str">
        <f>INDIRECT(ADDRESS(2+QUOTIENT(ROW()-2,COUNTA('Form Responses 1'!$1:$1)-4),2,,TRUE,"Form Responses 1"))</f>
        <v>maranikostantina78@gmail.com</v>
      </c>
      <c r="C94" s="9" t="str">
        <f>INDIRECT(ADDRESS(2+QUOTIENT(ROW()-2,COUNTA('Form Responses 1'!$1:$1)-4),3,,TRUE,"Form Responses 1"))</f>
        <v>Kostantina Magdalena Marani,S.IP</v>
      </c>
      <c r="D94" s="10">
        <f>INDIRECT(ADDRESS(2+QUOTIENT(ROW()-2,COUNTA('Form Responses 1'!$1:$1)-4),4,,TRUE,"Form Responses 1"))</f>
        <v>45041</v>
      </c>
      <c r="E94" s="11">
        <f t="shared" si="2"/>
        <v>2</v>
      </c>
      <c r="F94" s="9" t="str">
        <f>IF(ISBLANK(A94)," ",INDIRECT(ADDRESS(1,5+MOD(ROW()-2,COUNTA('Form Responses 1'!$1:$1)-4),,TRUE,"Form Responses 1")))</f>
        <v>Driver [ Attendance]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Driver</v>
      </c>
      <c r="I94" s="12" t="str">
        <f t="shared" si="4"/>
        <v>LABOR SERVICE</v>
      </c>
      <c r="J94" s="12">
        <f t="array" ref="J94">IFERROR(INDEX(MASTER!B:B,MATCH(G94,MASTER!A:A,0))/100," ")</f>
        <v>1</v>
      </c>
      <c r="K94" s="9">
        <f t="shared" si="5"/>
        <v>17</v>
      </c>
      <c r="L94" s="9" t="str">
        <f t="shared" si="6"/>
        <v>2023 - WEEK 17</v>
      </c>
      <c r="M94" s="9" t="str">
        <f t="shared" si="7"/>
        <v>2023 - MONTH 04</v>
      </c>
      <c r="N94" s="12">
        <f t="shared" ref="N94:O94" si="103">IFERROR(AVERAGEIF(L:L,L94,$J:$J)," ")</f>
        <v>0.9816666667</v>
      </c>
      <c r="O94" s="12">
        <f t="shared" si="103"/>
        <v>0.9816666667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17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45076.42241</v>
      </c>
      <c r="B95" s="9" t="str">
        <f>INDIRECT(ADDRESS(2+QUOTIENT(ROW()-2,COUNTA('Form Responses 1'!$1:$1)-4),2,,TRUE,"Form Responses 1"))</f>
        <v>maranikostantina78@gmail.com</v>
      </c>
      <c r="C95" s="9" t="str">
        <f>INDIRECT(ADDRESS(2+QUOTIENT(ROW()-2,COUNTA('Form Responses 1'!$1:$1)-4),3,,TRUE,"Form Responses 1"))</f>
        <v>Kostantina Magdalena Marani,S.IP</v>
      </c>
      <c r="D95" s="10">
        <f>INDIRECT(ADDRESS(2+QUOTIENT(ROW()-2,COUNTA('Form Responses 1'!$1:$1)-4),4,,TRUE,"Form Responses 1"))</f>
        <v>45041</v>
      </c>
      <c r="E95" s="11">
        <f t="shared" si="2"/>
        <v>2</v>
      </c>
      <c r="F95" s="9" t="str">
        <f>IF(ISBLANK(A95)," ",INDIRECT(ADDRESS(1,5+MOD(ROW()-2,COUNTA('Form Responses 1'!$1:$1)-4),,TRUE,"Form Responses 1")))</f>
        <v>LANTAI-1 [Enterance]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LANTAI-1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17</v>
      </c>
      <c r="L95" s="9" t="str">
        <f t="shared" si="6"/>
        <v>2023 - WEEK 17</v>
      </c>
      <c r="M95" s="9" t="str">
        <f t="shared" si="7"/>
        <v>2023 - MONTH 04</v>
      </c>
      <c r="N95" s="12">
        <f t="shared" ref="N95:O95" si="104">IFERROR(AVERAGEIF(L:L,L95,$J:$J)," ")</f>
        <v>0.9816666667</v>
      </c>
      <c r="O95" s="12">
        <f t="shared" si="104"/>
        <v>0.9816666667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17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45076.42241</v>
      </c>
      <c r="B96" s="9" t="str">
        <f>INDIRECT(ADDRESS(2+QUOTIENT(ROW()-2,COUNTA('Form Responses 1'!$1:$1)-4),2,,TRUE,"Form Responses 1"))</f>
        <v>maranikostantina78@gmail.com</v>
      </c>
      <c r="C96" s="9" t="str">
        <f>INDIRECT(ADDRESS(2+QUOTIENT(ROW()-2,COUNTA('Form Responses 1'!$1:$1)-4),3,,TRUE,"Form Responses 1"))</f>
        <v>Kostantina Magdalena Marani,S.IP</v>
      </c>
      <c r="D96" s="10">
        <f>INDIRECT(ADDRESS(2+QUOTIENT(ROW()-2,COUNTA('Form Responses 1'!$1:$1)-4),4,,TRUE,"Form Responses 1"))</f>
        <v>45041</v>
      </c>
      <c r="E96" s="11">
        <f t="shared" si="2"/>
        <v>2</v>
      </c>
      <c r="F96" s="9" t="str">
        <f>IF(ISBLANK(A96)," ",INDIRECT(ADDRESS(1,5+MOD(ROW()-2,COUNTA('Form Responses 1'!$1:$1)-4),,TRUE,"Form Responses 1")))</f>
        <v>LANTAI-1 [Lobby Utama]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LANTAI-1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17</v>
      </c>
      <c r="L96" s="9" t="str">
        <f t="shared" si="6"/>
        <v>2023 - WEEK 17</v>
      </c>
      <c r="M96" s="9" t="str">
        <f t="shared" si="7"/>
        <v>2023 - MONTH 04</v>
      </c>
      <c r="N96" s="12">
        <f t="shared" ref="N96:O96" si="105">IFERROR(AVERAGEIF(L:L,L96,$J:$J)," ")</f>
        <v>0.9816666667</v>
      </c>
      <c r="O96" s="12">
        <f t="shared" si="105"/>
        <v>0.9816666667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17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45076.42241</v>
      </c>
      <c r="B97" s="9" t="str">
        <f>INDIRECT(ADDRESS(2+QUOTIENT(ROW()-2,COUNTA('Form Responses 1'!$1:$1)-4),2,,TRUE,"Form Responses 1"))</f>
        <v>maranikostantina78@gmail.com</v>
      </c>
      <c r="C97" s="9" t="str">
        <f>INDIRECT(ADDRESS(2+QUOTIENT(ROW()-2,COUNTA('Form Responses 1'!$1:$1)-4),3,,TRUE,"Form Responses 1"))</f>
        <v>Kostantina Magdalena Marani,S.IP</v>
      </c>
      <c r="D97" s="10">
        <f>INDIRECT(ADDRESS(2+QUOTIENT(ROW()-2,COUNTA('Form Responses 1'!$1:$1)-4),4,,TRUE,"Form Responses 1"))</f>
        <v>45041</v>
      </c>
      <c r="E97" s="11">
        <f t="shared" si="2"/>
        <v>2</v>
      </c>
      <c r="F97" s="9" t="str">
        <f>IF(ISBLANK(A97)," ",INDIRECT(ADDRESS(1,5+MOD(ROW()-2,COUNTA('Form Responses 1'!$1:$1)-4),,TRUE,"Form Responses 1")))</f>
        <v>LANTAI-1 [Koridor]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LANTAI-1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17</v>
      </c>
      <c r="L97" s="9" t="str">
        <f t="shared" si="6"/>
        <v>2023 - WEEK 17</v>
      </c>
      <c r="M97" s="9" t="str">
        <f t="shared" si="7"/>
        <v>2023 - MONTH 04</v>
      </c>
      <c r="N97" s="12">
        <f t="shared" ref="N97:O97" si="106">IFERROR(AVERAGEIF(L:L,L97,$J:$J)," ")</f>
        <v>0.9816666667</v>
      </c>
      <c r="O97" s="12">
        <f t="shared" si="106"/>
        <v>0.9816666667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17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45076.42241</v>
      </c>
      <c r="B98" s="9" t="str">
        <f>INDIRECT(ADDRESS(2+QUOTIENT(ROW()-2,COUNTA('Form Responses 1'!$1:$1)-4),2,,TRUE,"Form Responses 1"))</f>
        <v>maranikostantina78@gmail.com</v>
      </c>
      <c r="C98" s="9" t="str">
        <f>INDIRECT(ADDRESS(2+QUOTIENT(ROW()-2,COUNTA('Form Responses 1'!$1:$1)-4),3,,TRUE,"Form Responses 1"))</f>
        <v>Kostantina Magdalena Marani,S.IP</v>
      </c>
      <c r="D98" s="10">
        <f>INDIRECT(ADDRESS(2+QUOTIENT(ROW()-2,COUNTA('Form Responses 1'!$1:$1)-4),4,,TRUE,"Form Responses 1"))</f>
        <v>45041</v>
      </c>
      <c r="E98" s="11">
        <f t="shared" si="2"/>
        <v>2</v>
      </c>
      <c r="F98" s="9" t="str">
        <f>IF(ISBLANK(A98)," ",INDIRECT(ADDRESS(1,5+MOD(ROW()-2,COUNTA('Form Responses 1'!$1:$1)-4),,TRUE,"Form Responses 1")))</f>
        <v>LANTAI-1 [R. Pimpinan]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LANTAI-1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17</v>
      </c>
      <c r="L98" s="9" t="str">
        <f t="shared" si="6"/>
        <v>2023 - WEEK 17</v>
      </c>
      <c r="M98" s="9" t="str">
        <f t="shared" si="7"/>
        <v>2023 - MONTH 04</v>
      </c>
      <c r="N98" s="12">
        <f t="shared" ref="N98:O98" si="107">IFERROR(AVERAGEIF(L:L,L98,$J:$J)," ")</f>
        <v>0.9816666667</v>
      </c>
      <c r="O98" s="12">
        <f t="shared" si="107"/>
        <v>0.9816666667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17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45076.42241</v>
      </c>
      <c r="B99" s="9" t="str">
        <f>INDIRECT(ADDRESS(2+QUOTIENT(ROW()-2,COUNTA('Form Responses 1'!$1:$1)-4),2,,TRUE,"Form Responses 1"))</f>
        <v>maranikostantina78@gmail.com</v>
      </c>
      <c r="C99" s="9" t="str">
        <f>INDIRECT(ADDRESS(2+QUOTIENT(ROW()-2,COUNTA('Form Responses 1'!$1:$1)-4),3,,TRUE,"Form Responses 1"))</f>
        <v>Kostantina Magdalena Marani,S.IP</v>
      </c>
      <c r="D99" s="10">
        <f>INDIRECT(ADDRESS(2+QUOTIENT(ROW()-2,COUNTA('Form Responses 1'!$1:$1)-4),4,,TRUE,"Form Responses 1"))</f>
        <v>45041</v>
      </c>
      <c r="E99" s="11">
        <f t="shared" si="2"/>
        <v>2</v>
      </c>
      <c r="F99" s="9" t="str">
        <f>IF(ISBLANK(A99)," ",INDIRECT(ADDRESS(1,5+MOD(ROW()-2,COUNTA('Form Responses 1'!$1:$1)-4),,TRUE,"Form Responses 1")))</f>
        <v>LANTAI-1 [Mushollah]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LANTAI-1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17</v>
      </c>
      <c r="L99" s="9" t="str">
        <f t="shared" si="6"/>
        <v>2023 - WEEK 17</v>
      </c>
      <c r="M99" s="9" t="str">
        <f t="shared" si="7"/>
        <v>2023 - MONTH 04</v>
      </c>
      <c r="N99" s="12">
        <f t="shared" ref="N99:O99" si="108">IFERROR(AVERAGEIF(L:L,L99,$J:$J)," ")</f>
        <v>0.9816666667</v>
      </c>
      <c r="O99" s="12">
        <f t="shared" si="108"/>
        <v>0.9816666667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17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45076.42241</v>
      </c>
      <c r="B100" s="9" t="str">
        <f>INDIRECT(ADDRESS(2+QUOTIENT(ROW()-2,COUNTA('Form Responses 1'!$1:$1)-4),2,,TRUE,"Form Responses 1"))</f>
        <v>maranikostantina78@gmail.com</v>
      </c>
      <c r="C100" s="9" t="str">
        <f>INDIRECT(ADDRESS(2+QUOTIENT(ROW()-2,COUNTA('Form Responses 1'!$1:$1)-4),3,,TRUE,"Form Responses 1"))</f>
        <v>Kostantina Magdalena Marani,S.IP</v>
      </c>
      <c r="D100" s="10">
        <f>INDIRECT(ADDRESS(2+QUOTIENT(ROW()-2,COUNTA('Form Responses 1'!$1:$1)-4),4,,TRUE,"Form Responses 1"))</f>
        <v>45041</v>
      </c>
      <c r="E100" s="11">
        <f t="shared" si="2"/>
        <v>2</v>
      </c>
      <c r="F100" s="9" t="str">
        <f>IF(ISBLANK(A100)," ",INDIRECT(ADDRESS(1,5+MOD(ROW()-2,COUNTA('Form Responses 1'!$1:$1)-4),,TRUE,"Form Responses 1")))</f>
        <v>LANTAI-1 [R. Kepala TU]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LANTAI-1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17</v>
      </c>
      <c r="L100" s="9" t="str">
        <f t="shared" si="6"/>
        <v>2023 - WEEK 17</v>
      </c>
      <c r="M100" s="9" t="str">
        <f t="shared" si="7"/>
        <v>2023 - MONTH 04</v>
      </c>
      <c r="N100" s="12">
        <f t="shared" ref="N100:O100" si="109">IFERROR(AVERAGEIF(L:L,L100,$J:$J)," ")</f>
        <v>0.9816666667</v>
      </c>
      <c r="O100" s="12">
        <f t="shared" si="109"/>
        <v>0.9816666667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17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45076.42241</v>
      </c>
      <c r="B101" s="9" t="str">
        <f>INDIRECT(ADDRESS(2+QUOTIENT(ROW()-2,COUNTA('Form Responses 1'!$1:$1)-4),2,,TRUE,"Form Responses 1"))</f>
        <v>maranikostantina78@gmail.com</v>
      </c>
      <c r="C101" s="9" t="str">
        <f>INDIRECT(ADDRESS(2+QUOTIENT(ROW()-2,COUNTA('Form Responses 1'!$1:$1)-4),3,,TRUE,"Form Responses 1"))</f>
        <v>Kostantina Magdalena Marani,S.IP</v>
      </c>
      <c r="D101" s="10">
        <f>INDIRECT(ADDRESS(2+QUOTIENT(ROW()-2,COUNTA('Form Responses 1'!$1:$1)-4),4,,TRUE,"Form Responses 1"))</f>
        <v>45041</v>
      </c>
      <c r="E101" s="11">
        <f t="shared" si="2"/>
        <v>2</v>
      </c>
      <c r="F101" s="9" t="str">
        <f>IF(ISBLANK(A101)," ",INDIRECT(ADDRESS(1,5+MOD(ROW()-2,COUNTA('Form Responses 1'!$1:$1)-4),,TRUE,"Form Responses 1")))</f>
        <v>LANTAI-1 [R. staff TU]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LANTAI-1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17</v>
      </c>
      <c r="L101" s="9" t="str">
        <f t="shared" si="6"/>
        <v>2023 - WEEK 17</v>
      </c>
      <c r="M101" s="9" t="str">
        <f t="shared" si="7"/>
        <v>2023 - MONTH 04</v>
      </c>
      <c r="N101" s="12">
        <f t="shared" ref="N101:O101" si="110">IFERROR(AVERAGEIF(L:L,L101,$J:$J)," ")</f>
        <v>0.9816666667</v>
      </c>
      <c r="O101" s="12">
        <f t="shared" si="110"/>
        <v>0.9816666667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17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45076.42241</v>
      </c>
      <c r="B102" s="9" t="str">
        <f>INDIRECT(ADDRESS(2+QUOTIENT(ROW()-2,COUNTA('Form Responses 1'!$1:$1)-4),2,,TRUE,"Form Responses 1"))</f>
        <v>maranikostantina78@gmail.com</v>
      </c>
      <c r="C102" s="9" t="str">
        <f>INDIRECT(ADDRESS(2+QUOTIENT(ROW()-2,COUNTA('Form Responses 1'!$1:$1)-4),3,,TRUE,"Form Responses 1"))</f>
        <v>Kostantina Magdalena Marani,S.IP</v>
      </c>
      <c r="D102" s="10">
        <f>INDIRECT(ADDRESS(2+QUOTIENT(ROW()-2,COUNTA('Form Responses 1'!$1:$1)-4),4,,TRUE,"Form Responses 1"))</f>
        <v>45041</v>
      </c>
      <c r="E102" s="11">
        <f t="shared" si="2"/>
        <v>2</v>
      </c>
      <c r="F102" s="9" t="str">
        <f>IF(ISBLANK(A102)," ",INDIRECT(ADDRESS(1,5+MOD(ROW()-2,COUNTA('Form Responses 1'!$1:$1)-4),,TRUE,"Form Responses 1")))</f>
        <v>LANTAI-1 [R. Analisis]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LANTAI-1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17</v>
      </c>
      <c r="L102" s="9" t="str">
        <f t="shared" si="6"/>
        <v>2023 - WEEK 17</v>
      </c>
      <c r="M102" s="9" t="str">
        <f t="shared" si="7"/>
        <v>2023 - MONTH 04</v>
      </c>
      <c r="N102" s="12">
        <f t="shared" ref="N102:O102" si="111">IFERROR(AVERAGEIF(L:L,L102,$J:$J)," ")</f>
        <v>0.9816666667</v>
      </c>
      <c r="O102" s="12">
        <f t="shared" si="111"/>
        <v>0.9816666667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17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45076.42241</v>
      </c>
      <c r="B103" s="9" t="str">
        <f>INDIRECT(ADDRESS(2+QUOTIENT(ROW()-2,COUNTA('Form Responses 1'!$1:$1)-4),2,,TRUE,"Form Responses 1"))</f>
        <v>maranikostantina78@gmail.com</v>
      </c>
      <c r="C103" s="9" t="str">
        <f>INDIRECT(ADDRESS(2+QUOTIENT(ROW()-2,COUNTA('Form Responses 1'!$1:$1)-4),3,,TRUE,"Form Responses 1"))</f>
        <v>Kostantina Magdalena Marani,S.IP</v>
      </c>
      <c r="D103" s="10">
        <f>INDIRECT(ADDRESS(2+QUOTIENT(ROW()-2,COUNTA('Form Responses 1'!$1:$1)-4),4,,TRUE,"Form Responses 1"))</f>
        <v>45041</v>
      </c>
      <c r="E103" s="11">
        <f t="shared" si="2"/>
        <v>2</v>
      </c>
      <c r="F103" s="9" t="str">
        <f>IF(ISBLANK(A103)," ",INDIRECT(ADDRESS(1,5+MOD(ROW()-2,COUNTA('Form Responses 1'!$1:$1)-4),,TRUE,"Form Responses 1")))</f>
        <v>LANTAI-1 [R. Audio Visual]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LANTAI-1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17</v>
      </c>
      <c r="L103" s="9" t="str">
        <f t="shared" si="6"/>
        <v>2023 - WEEK 17</v>
      </c>
      <c r="M103" s="9" t="str">
        <f t="shared" si="7"/>
        <v>2023 - MONTH 04</v>
      </c>
      <c r="N103" s="12">
        <f t="shared" ref="N103:O103" si="112">IFERROR(AVERAGEIF(L:L,L103,$J:$J)," ")</f>
        <v>0.9816666667</v>
      </c>
      <c r="O103" s="12">
        <f t="shared" si="112"/>
        <v>0.9816666667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17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45076.42241</v>
      </c>
      <c r="B104" s="9" t="str">
        <f>INDIRECT(ADDRESS(2+QUOTIENT(ROW()-2,COUNTA('Form Responses 1'!$1:$1)-4),2,,TRUE,"Form Responses 1"))</f>
        <v>maranikostantina78@gmail.com</v>
      </c>
      <c r="C104" s="9" t="str">
        <f>INDIRECT(ADDRESS(2+QUOTIENT(ROW()-2,COUNTA('Form Responses 1'!$1:$1)-4),3,,TRUE,"Form Responses 1"))</f>
        <v>Kostantina Magdalena Marani,S.IP</v>
      </c>
      <c r="D104" s="10">
        <f>INDIRECT(ADDRESS(2+QUOTIENT(ROW()-2,COUNTA('Form Responses 1'!$1:$1)-4),4,,TRUE,"Form Responses 1"))</f>
        <v>45041</v>
      </c>
      <c r="E104" s="11">
        <f t="shared" si="2"/>
        <v>2</v>
      </c>
      <c r="F104" s="9" t="str">
        <f>IF(ISBLANK(A104)," ",INDIRECT(ADDRESS(1,5+MOD(ROW()-2,COUNTA('Form Responses 1'!$1:$1)-4),,TRUE,"Form Responses 1")))</f>
        <v>LANTAI-1 [R. Artefak]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LANTAI-1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17</v>
      </c>
      <c r="L104" s="9" t="str">
        <f t="shared" si="6"/>
        <v>2023 - WEEK 17</v>
      </c>
      <c r="M104" s="9" t="str">
        <f t="shared" si="7"/>
        <v>2023 - MONTH 04</v>
      </c>
      <c r="N104" s="12">
        <f t="shared" ref="N104:O104" si="113">IFERROR(AVERAGEIF(L:L,L104,$J:$J)," ")</f>
        <v>0.9816666667</v>
      </c>
      <c r="O104" s="12">
        <f t="shared" si="113"/>
        <v>0.9816666667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17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45076.42241</v>
      </c>
      <c r="B105" s="9" t="str">
        <f>INDIRECT(ADDRESS(2+QUOTIENT(ROW()-2,COUNTA('Form Responses 1'!$1:$1)-4),2,,TRUE,"Form Responses 1"))</f>
        <v>maranikostantina78@gmail.com</v>
      </c>
      <c r="C105" s="9" t="str">
        <f>INDIRECT(ADDRESS(2+QUOTIENT(ROW()-2,COUNTA('Form Responses 1'!$1:$1)-4),3,,TRUE,"Form Responses 1"))</f>
        <v>Kostantina Magdalena Marani,S.IP</v>
      </c>
      <c r="D105" s="10">
        <f>INDIRECT(ADDRESS(2+QUOTIENT(ROW()-2,COUNTA('Form Responses 1'!$1:$1)-4),4,,TRUE,"Form Responses 1"))</f>
        <v>45041</v>
      </c>
      <c r="E105" s="11">
        <f t="shared" si="2"/>
        <v>2</v>
      </c>
      <c r="F105" s="9" t="str">
        <f>IF(ISBLANK(A105)," ",INDIRECT(ADDRESS(1,5+MOD(ROW()-2,COUNTA('Form Responses 1'!$1:$1)-4),,TRUE,"Form Responses 1")))</f>
        <v>LANTAI-1 [R. Keuangan]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LANTAI-1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17</v>
      </c>
      <c r="L105" s="9" t="str">
        <f t="shared" si="6"/>
        <v>2023 - WEEK 17</v>
      </c>
      <c r="M105" s="9" t="str">
        <f t="shared" si="7"/>
        <v>2023 - MONTH 04</v>
      </c>
      <c r="N105" s="12">
        <f t="shared" ref="N105:O105" si="114">IFERROR(AVERAGEIF(L:L,L105,$J:$J)," ")</f>
        <v>0.9816666667</v>
      </c>
      <c r="O105" s="12">
        <f t="shared" si="114"/>
        <v>0.9816666667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17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45076.42241</v>
      </c>
      <c r="B106" s="9" t="str">
        <f>INDIRECT(ADDRESS(2+QUOTIENT(ROW()-2,COUNTA('Form Responses 1'!$1:$1)-4),2,,TRUE,"Form Responses 1"))</f>
        <v>maranikostantina78@gmail.com</v>
      </c>
      <c r="C106" s="9" t="str">
        <f>INDIRECT(ADDRESS(2+QUOTIENT(ROW()-2,COUNTA('Form Responses 1'!$1:$1)-4),3,,TRUE,"Form Responses 1"))</f>
        <v>Kostantina Magdalena Marani,S.IP</v>
      </c>
      <c r="D106" s="10">
        <f>INDIRECT(ADDRESS(2+QUOTIENT(ROW()-2,COUNTA('Form Responses 1'!$1:$1)-4),4,,TRUE,"Form Responses 1"))</f>
        <v>45041</v>
      </c>
      <c r="E106" s="11">
        <f t="shared" si="2"/>
        <v>2</v>
      </c>
      <c r="F106" s="9" t="str">
        <f>IF(ISBLANK(A106)," ",INDIRECT(ADDRESS(1,5+MOD(ROW()-2,COUNTA('Form Responses 1'!$1:$1)-4),,TRUE,"Form Responses 1")))</f>
        <v>LANTAI-1 [Meeting room kecil]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LANTAI-1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17</v>
      </c>
      <c r="L106" s="9" t="str">
        <f t="shared" si="6"/>
        <v>2023 - WEEK 17</v>
      </c>
      <c r="M106" s="9" t="str">
        <f t="shared" si="7"/>
        <v>2023 - MONTH 04</v>
      </c>
      <c r="N106" s="12">
        <f t="shared" ref="N106:O106" si="115">IFERROR(AVERAGEIF(L:L,L106,$J:$J)," ")</f>
        <v>0.9816666667</v>
      </c>
      <c r="O106" s="12">
        <f t="shared" si="115"/>
        <v>0.9816666667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17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45076.42241</v>
      </c>
      <c r="B107" s="9" t="str">
        <f>INDIRECT(ADDRESS(2+QUOTIENT(ROW()-2,COUNTA('Form Responses 1'!$1:$1)-4),2,,TRUE,"Form Responses 1"))</f>
        <v>maranikostantina78@gmail.com</v>
      </c>
      <c r="C107" s="9" t="str">
        <f>INDIRECT(ADDRESS(2+QUOTIENT(ROW()-2,COUNTA('Form Responses 1'!$1:$1)-4),3,,TRUE,"Form Responses 1"))</f>
        <v>Kostantina Magdalena Marani,S.IP</v>
      </c>
      <c r="D107" s="10">
        <f>INDIRECT(ADDRESS(2+QUOTIENT(ROW()-2,COUNTA('Form Responses 1'!$1:$1)-4),4,,TRUE,"Form Responses 1"))</f>
        <v>45041</v>
      </c>
      <c r="E107" s="11">
        <f t="shared" si="2"/>
        <v>2</v>
      </c>
      <c r="F107" s="9" t="str">
        <f>IF(ISBLANK(A107)," ",INDIRECT(ADDRESS(1,5+MOD(ROW()-2,COUNTA('Form Responses 1'!$1:$1)-4),,TRUE,"Form Responses 1")))</f>
        <v>LANTAI-1 [Pantry]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LANTAI-1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17</v>
      </c>
      <c r="L107" s="9" t="str">
        <f t="shared" si="6"/>
        <v>2023 - WEEK 17</v>
      </c>
      <c r="M107" s="9" t="str">
        <f t="shared" si="7"/>
        <v>2023 - MONTH 04</v>
      </c>
      <c r="N107" s="12">
        <f t="shared" ref="N107:O107" si="116">IFERROR(AVERAGEIF(L:L,L107,$J:$J)," ")</f>
        <v>0.9816666667</v>
      </c>
      <c r="O107" s="12">
        <f t="shared" si="116"/>
        <v>0.9816666667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45076.42241</v>
      </c>
      <c r="B108" s="9" t="str">
        <f>INDIRECT(ADDRESS(2+QUOTIENT(ROW()-2,COUNTA('Form Responses 1'!$1:$1)-4),2,,TRUE,"Form Responses 1"))</f>
        <v>maranikostantina78@gmail.com</v>
      </c>
      <c r="C108" s="9" t="str">
        <f>INDIRECT(ADDRESS(2+QUOTIENT(ROW()-2,COUNTA('Form Responses 1'!$1:$1)-4),3,,TRUE,"Form Responses 1"))</f>
        <v>Kostantina Magdalena Marani,S.IP</v>
      </c>
      <c r="D108" s="10">
        <f>INDIRECT(ADDRESS(2+QUOTIENT(ROW()-2,COUNTA('Form Responses 1'!$1:$1)-4),4,,TRUE,"Form Responses 1"))</f>
        <v>45041</v>
      </c>
      <c r="E108" s="11">
        <f t="shared" si="2"/>
        <v>2</v>
      </c>
      <c r="F108" s="9" t="str">
        <f>IF(ISBLANK(A108)," ",INDIRECT(ADDRESS(1,5+MOD(ROW()-2,COUNTA('Form Responses 1'!$1:$1)-4),,TRUE,"Form Responses 1")))</f>
        <v>LANTAI-1 [Tangga Penghubung lt.1-2]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LANTAI-1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17</v>
      </c>
      <c r="L108" s="9" t="str">
        <f t="shared" si="6"/>
        <v>2023 - WEEK 17</v>
      </c>
      <c r="M108" s="9" t="str">
        <f t="shared" si="7"/>
        <v>2023 - MONTH 04</v>
      </c>
      <c r="N108" s="12">
        <f t="shared" ref="N108:O108" si="117">IFERROR(AVERAGEIF(L:L,L108,$J:$J)," ")</f>
        <v>0.9816666667</v>
      </c>
      <c r="O108" s="12">
        <f t="shared" si="117"/>
        <v>0.9816666667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45076.42241</v>
      </c>
      <c r="B109" s="9" t="str">
        <f>INDIRECT(ADDRESS(2+QUOTIENT(ROW()-2,COUNTA('Form Responses 1'!$1:$1)-4),2,,TRUE,"Form Responses 1"))</f>
        <v>maranikostantina78@gmail.com</v>
      </c>
      <c r="C109" s="9" t="str">
        <f>INDIRECT(ADDRESS(2+QUOTIENT(ROW()-2,COUNTA('Form Responses 1'!$1:$1)-4),3,,TRUE,"Form Responses 1"))</f>
        <v>Kostantina Magdalena Marani,S.IP</v>
      </c>
      <c r="D109" s="10">
        <f>INDIRECT(ADDRESS(2+QUOTIENT(ROW()-2,COUNTA('Form Responses 1'!$1:$1)-4),4,,TRUE,"Form Responses 1"))</f>
        <v>45041</v>
      </c>
      <c r="E109" s="11">
        <f t="shared" si="2"/>
        <v>2</v>
      </c>
      <c r="F109" s="9" t="str">
        <f>IF(ISBLANK(A109)," ",INDIRECT(ADDRESS(1,5+MOD(ROW()-2,COUNTA('Form Responses 1'!$1:$1)-4),,TRUE,"Form Responses 1")))</f>
        <v>LANTAI-1 [Toilet 1]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LANTAI-1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17</v>
      </c>
      <c r="L109" s="9" t="str">
        <f t="shared" si="6"/>
        <v>2023 - WEEK 17</v>
      </c>
      <c r="M109" s="9" t="str">
        <f t="shared" si="7"/>
        <v>2023 - MONTH 04</v>
      </c>
      <c r="N109" s="12">
        <f t="shared" ref="N109:O109" si="118">IFERROR(AVERAGEIF(L:L,L109,$J:$J)," ")</f>
        <v>0.9816666667</v>
      </c>
      <c r="O109" s="12">
        <f t="shared" si="118"/>
        <v>0.9816666667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45076.42241</v>
      </c>
      <c r="B110" s="9" t="str">
        <f>INDIRECT(ADDRESS(2+QUOTIENT(ROW()-2,COUNTA('Form Responses 1'!$1:$1)-4),2,,TRUE,"Form Responses 1"))</f>
        <v>maranikostantina78@gmail.com</v>
      </c>
      <c r="C110" s="9" t="str">
        <f>INDIRECT(ADDRESS(2+QUOTIENT(ROW()-2,COUNTA('Form Responses 1'!$1:$1)-4),3,,TRUE,"Form Responses 1"))</f>
        <v>Kostantina Magdalena Marani,S.IP</v>
      </c>
      <c r="D110" s="10">
        <f>INDIRECT(ADDRESS(2+QUOTIENT(ROW()-2,COUNTA('Form Responses 1'!$1:$1)-4),4,,TRUE,"Form Responses 1"))</f>
        <v>45041</v>
      </c>
      <c r="E110" s="11">
        <f t="shared" si="2"/>
        <v>2</v>
      </c>
      <c r="F110" s="9" t="str">
        <f>IF(ISBLANK(A110)," ",INDIRECT(ADDRESS(1,5+MOD(ROW()-2,COUNTA('Form Responses 1'!$1:$1)-4),,TRUE,"Form Responses 1")))</f>
        <v>LANTAI-2 [Koridor]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LANTAI-2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17</v>
      </c>
      <c r="L110" s="9" t="str">
        <f t="shared" si="6"/>
        <v>2023 - WEEK 17</v>
      </c>
      <c r="M110" s="9" t="str">
        <f t="shared" si="7"/>
        <v>2023 - MONTH 04</v>
      </c>
      <c r="N110" s="12">
        <f t="shared" ref="N110:O110" si="119">IFERROR(AVERAGEIF(L:L,L110,$J:$J)," ")</f>
        <v>0.9816666667</v>
      </c>
      <c r="O110" s="12">
        <f t="shared" si="119"/>
        <v>0.9816666667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45076.42241</v>
      </c>
      <c r="B111" s="9" t="str">
        <f>INDIRECT(ADDRESS(2+QUOTIENT(ROW()-2,COUNTA('Form Responses 1'!$1:$1)-4),2,,TRUE,"Form Responses 1"))</f>
        <v>maranikostantina78@gmail.com</v>
      </c>
      <c r="C111" s="9" t="str">
        <f>INDIRECT(ADDRESS(2+QUOTIENT(ROW()-2,COUNTA('Form Responses 1'!$1:$1)-4),3,,TRUE,"Form Responses 1"))</f>
        <v>Kostantina Magdalena Marani,S.IP</v>
      </c>
      <c r="D111" s="10">
        <f>INDIRECT(ADDRESS(2+QUOTIENT(ROW()-2,COUNTA('Form Responses 1'!$1:$1)-4),4,,TRUE,"Form Responses 1"))</f>
        <v>45041</v>
      </c>
      <c r="E111" s="11">
        <f t="shared" si="2"/>
        <v>2</v>
      </c>
      <c r="F111" s="9" t="str">
        <f>IF(ISBLANK(A111)," ",INDIRECT(ADDRESS(1,5+MOD(ROW()-2,COUNTA('Form Responses 1'!$1:$1)-4),,TRUE,"Form Responses 1")))</f>
        <v>LANTAI-2 [Meeting Room besar]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LANTAI-2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17</v>
      </c>
      <c r="L111" s="9" t="str">
        <f t="shared" si="6"/>
        <v>2023 - WEEK 17</v>
      </c>
      <c r="M111" s="9" t="str">
        <f t="shared" si="7"/>
        <v>2023 - MONTH 04</v>
      </c>
      <c r="N111" s="12">
        <f t="shared" ref="N111:O111" si="120">IFERROR(AVERAGEIF(L:L,L111,$J:$J)," ")</f>
        <v>0.9816666667</v>
      </c>
      <c r="O111" s="12">
        <f t="shared" si="120"/>
        <v>0.9816666667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45076.42241</v>
      </c>
      <c r="B112" s="9" t="str">
        <f>INDIRECT(ADDRESS(2+QUOTIENT(ROW()-2,COUNTA('Form Responses 1'!$1:$1)-4),2,,TRUE,"Form Responses 1"))</f>
        <v>maranikostantina78@gmail.com</v>
      </c>
      <c r="C112" s="9" t="str">
        <f>INDIRECT(ADDRESS(2+QUOTIENT(ROW()-2,COUNTA('Form Responses 1'!$1:$1)-4),3,,TRUE,"Form Responses 1"))</f>
        <v>Kostantina Magdalena Marani,S.IP</v>
      </c>
      <c r="D112" s="10">
        <f>INDIRECT(ADDRESS(2+QUOTIENT(ROW()-2,COUNTA('Form Responses 1'!$1:$1)-4),4,,TRUE,"Form Responses 1"))</f>
        <v>45041</v>
      </c>
      <c r="E112" s="11">
        <f t="shared" si="2"/>
        <v>2</v>
      </c>
      <c r="F112" s="9" t="str">
        <f>IF(ISBLANK(A112)," ",INDIRECT(ADDRESS(1,5+MOD(ROW()-2,COUNTA('Form Responses 1'!$1:$1)-4),,TRUE,"Form Responses 1")))</f>
        <v>LANTAI-2 [R. Peneliti 1-5]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LANTAI-2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17</v>
      </c>
      <c r="L112" s="9" t="str">
        <f t="shared" si="6"/>
        <v>2023 - WEEK 17</v>
      </c>
      <c r="M112" s="9" t="str">
        <f t="shared" si="7"/>
        <v>2023 - MONTH 04</v>
      </c>
      <c r="N112" s="12">
        <f t="shared" ref="N112:O112" si="121">IFERROR(AVERAGEIF(L:L,L112,$J:$J)," ")</f>
        <v>0.9816666667</v>
      </c>
      <c r="O112" s="12">
        <f t="shared" si="121"/>
        <v>0.9816666667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45076.42241</v>
      </c>
      <c r="B113" s="9" t="str">
        <f>INDIRECT(ADDRESS(2+QUOTIENT(ROW()-2,COUNTA('Form Responses 1'!$1:$1)-4),2,,TRUE,"Form Responses 1"))</f>
        <v>maranikostantina78@gmail.com</v>
      </c>
      <c r="C113" s="9" t="str">
        <f>INDIRECT(ADDRESS(2+QUOTIENT(ROW()-2,COUNTA('Form Responses 1'!$1:$1)-4),3,,TRUE,"Form Responses 1"))</f>
        <v>Kostantina Magdalena Marani,S.IP</v>
      </c>
      <c r="D113" s="10">
        <f>INDIRECT(ADDRESS(2+QUOTIENT(ROW()-2,COUNTA('Form Responses 1'!$1:$1)-4),4,,TRUE,"Form Responses 1"))</f>
        <v>45041</v>
      </c>
      <c r="E113" s="11">
        <f t="shared" si="2"/>
        <v>2</v>
      </c>
      <c r="F113" s="9" t="str">
        <f>IF(ISBLANK(A113)," ",INDIRECT(ADDRESS(1,5+MOD(ROW()-2,COUNTA('Form Responses 1'!$1:$1)-4),,TRUE,"Form Responses 1")))</f>
        <v>LANTAI-2 [Perpustakaan]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LANTAI-2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17</v>
      </c>
      <c r="L113" s="9" t="str">
        <f t="shared" si="6"/>
        <v>2023 - WEEK 17</v>
      </c>
      <c r="M113" s="9" t="str">
        <f t="shared" si="7"/>
        <v>2023 - MONTH 04</v>
      </c>
      <c r="N113" s="12">
        <f t="shared" ref="N113:O113" si="122">IFERROR(AVERAGEIF(L:L,L113,$J:$J)," ")</f>
        <v>0.9816666667</v>
      </c>
      <c r="O113" s="12">
        <f t="shared" si="122"/>
        <v>0.9816666667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45076.42241</v>
      </c>
      <c r="B114" s="9" t="str">
        <f>INDIRECT(ADDRESS(2+QUOTIENT(ROW()-2,COUNTA('Form Responses 1'!$1:$1)-4),2,,TRUE,"Form Responses 1"))</f>
        <v>maranikostantina78@gmail.com</v>
      </c>
      <c r="C114" s="9" t="str">
        <f>INDIRECT(ADDRESS(2+QUOTIENT(ROW()-2,COUNTA('Form Responses 1'!$1:$1)-4),3,,TRUE,"Form Responses 1"))</f>
        <v>Kostantina Magdalena Marani,S.IP</v>
      </c>
      <c r="D114" s="10">
        <f>INDIRECT(ADDRESS(2+QUOTIENT(ROW()-2,COUNTA('Form Responses 1'!$1:$1)-4),4,,TRUE,"Form Responses 1"))</f>
        <v>45041</v>
      </c>
      <c r="E114" s="11">
        <f t="shared" si="2"/>
        <v>2</v>
      </c>
      <c r="F114" s="9" t="str">
        <f>IF(ISBLANK(A114)," ",INDIRECT(ADDRESS(1,5+MOD(ROW()-2,COUNTA('Form Responses 1'!$1:$1)-4),,TRUE,"Form Responses 1")))</f>
        <v>LANTAI-2 [R. baca]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LANTAI-2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17</v>
      </c>
      <c r="L114" s="9" t="str">
        <f t="shared" si="6"/>
        <v>2023 - WEEK 17</v>
      </c>
      <c r="M114" s="9" t="str">
        <f t="shared" si="7"/>
        <v>2023 - MONTH 04</v>
      </c>
      <c r="N114" s="12">
        <f t="shared" ref="N114:O114" si="123">IFERROR(AVERAGEIF(L:L,L114,$J:$J)," ")</f>
        <v>0.9816666667</v>
      </c>
      <c r="O114" s="12">
        <f t="shared" si="123"/>
        <v>0.9816666667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45076.42241</v>
      </c>
      <c r="B115" s="9" t="str">
        <f>INDIRECT(ADDRESS(2+QUOTIENT(ROW()-2,COUNTA('Form Responses 1'!$1:$1)-4),2,,TRUE,"Form Responses 1"))</f>
        <v>maranikostantina78@gmail.com</v>
      </c>
      <c r="C115" s="9" t="str">
        <f>INDIRECT(ADDRESS(2+QUOTIENT(ROW()-2,COUNTA('Form Responses 1'!$1:$1)-4),3,,TRUE,"Form Responses 1"))</f>
        <v>Kostantina Magdalena Marani,S.IP</v>
      </c>
      <c r="D115" s="10">
        <f>INDIRECT(ADDRESS(2+QUOTIENT(ROW()-2,COUNTA('Form Responses 1'!$1:$1)-4),4,,TRUE,"Form Responses 1"))</f>
        <v>45041</v>
      </c>
      <c r="E115" s="11">
        <f t="shared" si="2"/>
        <v>2</v>
      </c>
      <c r="F115" s="9" t="str">
        <f>IF(ISBLANK(A115)," ",INDIRECT(ADDRESS(1,5+MOD(ROW()-2,COUNTA('Form Responses 1'!$1:$1)-4),,TRUE,"Form Responses 1")))</f>
        <v>LANTAI-2 [Tangga Penghubung lt.1-2]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LANTAI-2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17</v>
      </c>
      <c r="L115" s="9" t="str">
        <f t="shared" si="6"/>
        <v>2023 - WEEK 17</v>
      </c>
      <c r="M115" s="9" t="str">
        <f t="shared" si="7"/>
        <v>2023 - MONTH 04</v>
      </c>
      <c r="N115" s="12">
        <f t="shared" ref="N115:O115" si="124">IFERROR(AVERAGEIF(L:L,L115,$J:$J)," ")</f>
        <v>0.9816666667</v>
      </c>
      <c r="O115" s="12">
        <f t="shared" si="124"/>
        <v>0.9816666667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45076.42241</v>
      </c>
      <c r="B116" s="9" t="str">
        <f>INDIRECT(ADDRESS(2+QUOTIENT(ROW()-2,COUNTA('Form Responses 1'!$1:$1)-4),2,,TRUE,"Form Responses 1"))</f>
        <v>maranikostantina78@gmail.com</v>
      </c>
      <c r="C116" s="9" t="str">
        <f>INDIRECT(ADDRESS(2+QUOTIENT(ROW()-2,COUNTA('Form Responses 1'!$1:$1)-4),3,,TRUE,"Form Responses 1"))</f>
        <v>Kostantina Magdalena Marani,S.IP</v>
      </c>
      <c r="D116" s="10">
        <f>INDIRECT(ADDRESS(2+QUOTIENT(ROW()-2,COUNTA('Form Responses 1'!$1:$1)-4),4,,TRUE,"Form Responses 1"))</f>
        <v>45041</v>
      </c>
      <c r="E116" s="11">
        <f t="shared" si="2"/>
        <v>2</v>
      </c>
      <c r="F116" s="9" t="str">
        <f>IF(ISBLANK(A116)," ",INDIRECT(ADDRESS(1,5+MOD(ROW()-2,COUNTA('Form Responses 1'!$1:$1)-4),,TRUE,"Form Responses 1")))</f>
        <v>LANTAI-2 [Toilet 1]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LANTAI-2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17</v>
      </c>
      <c r="L116" s="9" t="str">
        <f t="shared" si="6"/>
        <v>2023 - WEEK 17</v>
      </c>
      <c r="M116" s="9" t="str">
        <f t="shared" si="7"/>
        <v>2023 - MONTH 04</v>
      </c>
      <c r="N116" s="12">
        <f t="shared" ref="N116:O116" si="125">IFERROR(AVERAGEIF(L:L,L116,$J:$J)," ")</f>
        <v>0.9816666667</v>
      </c>
      <c r="O116" s="12">
        <f t="shared" si="125"/>
        <v>0.9816666667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45076.42241</v>
      </c>
      <c r="B117" s="9" t="str">
        <f>INDIRECT(ADDRESS(2+QUOTIENT(ROW()-2,COUNTA('Form Responses 1'!$1:$1)-4),2,,TRUE,"Form Responses 1"))</f>
        <v>maranikostantina78@gmail.com</v>
      </c>
      <c r="C117" s="9" t="str">
        <f>INDIRECT(ADDRESS(2+QUOTIENT(ROW()-2,COUNTA('Form Responses 1'!$1:$1)-4),3,,TRUE,"Form Responses 1"))</f>
        <v>Kostantina Magdalena Marani,S.IP</v>
      </c>
      <c r="D117" s="10">
        <f>INDIRECT(ADDRESS(2+QUOTIENT(ROW()-2,COUNTA('Form Responses 1'!$1:$1)-4),4,,TRUE,"Form Responses 1"))</f>
        <v>45041</v>
      </c>
      <c r="E117" s="11">
        <f t="shared" si="2"/>
        <v>2</v>
      </c>
      <c r="F117" s="9" t="str">
        <f>IF(ISBLANK(A117)," ",INDIRECT(ADDRESS(1,5+MOD(ROW()-2,COUNTA('Form Responses 1'!$1:$1)-4),,TRUE,"Form Responses 1")))</f>
        <v>TAMAN DAN AREA PARKIR [Area parkir mobil]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TAMAN DAN AREA PARKIR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17</v>
      </c>
      <c r="L117" s="9" t="str">
        <f t="shared" si="6"/>
        <v>2023 - WEEK 17</v>
      </c>
      <c r="M117" s="9" t="str">
        <f t="shared" si="7"/>
        <v>2023 - MONTH 04</v>
      </c>
      <c r="N117" s="12">
        <f t="shared" ref="N117:O117" si="126">IFERROR(AVERAGEIF(L:L,L117,$J:$J)," ")</f>
        <v>0.9816666667</v>
      </c>
      <c r="O117" s="12">
        <f t="shared" si="126"/>
        <v>0.9816666667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45076.42241</v>
      </c>
      <c r="B118" s="9" t="str">
        <f>INDIRECT(ADDRESS(2+QUOTIENT(ROW()-2,COUNTA('Form Responses 1'!$1:$1)-4),2,,TRUE,"Form Responses 1"))</f>
        <v>maranikostantina78@gmail.com</v>
      </c>
      <c r="C118" s="9" t="str">
        <f>INDIRECT(ADDRESS(2+QUOTIENT(ROW()-2,COUNTA('Form Responses 1'!$1:$1)-4),3,,TRUE,"Form Responses 1"))</f>
        <v>Kostantina Magdalena Marani,S.IP</v>
      </c>
      <c r="D118" s="10">
        <f>INDIRECT(ADDRESS(2+QUOTIENT(ROW()-2,COUNTA('Form Responses 1'!$1:$1)-4),4,,TRUE,"Form Responses 1"))</f>
        <v>45041</v>
      </c>
      <c r="E118" s="11">
        <f t="shared" si="2"/>
        <v>2</v>
      </c>
      <c r="F118" s="9" t="str">
        <f>IF(ISBLANK(A118)," ",INDIRECT(ADDRESS(1,5+MOD(ROW()-2,COUNTA('Form Responses 1'!$1:$1)-4),,TRUE,"Form Responses 1")))</f>
        <v>TAMAN DAN AREA PARKIR [Area parkir motor]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TAMAN DAN AREA PARKIR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17</v>
      </c>
      <c r="L118" s="9" t="str">
        <f t="shared" si="6"/>
        <v>2023 - WEEK 17</v>
      </c>
      <c r="M118" s="9" t="str">
        <f t="shared" si="7"/>
        <v>2023 - MONTH 04</v>
      </c>
      <c r="N118" s="12">
        <f t="shared" ref="N118:O118" si="127">IFERROR(AVERAGEIF(L:L,L118,$J:$J)," ")</f>
        <v>0.9816666667</v>
      </c>
      <c r="O118" s="12">
        <f t="shared" si="127"/>
        <v>0.9816666667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45076.42241</v>
      </c>
      <c r="B119" s="9" t="str">
        <f>INDIRECT(ADDRESS(2+QUOTIENT(ROW()-2,COUNTA('Form Responses 1'!$1:$1)-4),2,,TRUE,"Form Responses 1"))</f>
        <v>maranikostantina78@gmail.com</v>
      </c>
      <c r="C119" s="9" t="str">
        <f>INDIRECT(ADDRESS(2+QUOTIENT(ROW()-2,COUNTA('Form Responses 1'!$1:$1)-4),3,,TRUE,"Form Responses 1"))</f>
        <v>Kostantina Magdalena Marani,S.IP</v>
      </c>
      <c r="D119" s="10">
        <f>INDIRECT(ADDRESS(2+QUOTIENT(ROW()-2,COUNTA('Form Responses 1'!$1:$1)-4),4,,TRUE,"Form Responses 1"))</f>
        <v>45041</v>
      </c>
      <c r="E119" s="11">
        <f t="shared" si="2"/>
        <v>2</v>
      </c>
      <c r="F119" s="9" t="str">
        <f>IF(ISBLANK(A119)," ",INDIRECT(ADDRESS(1,5+MOD(ROW()-2,COUNTA('Form Responses 1'!$1:$1)-4),,TRUE,"Form Responses 1")))</f>
        <v>TAMAN DAN AREA PARKIR [Taman depan]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TAMAN DAN AREA PARKIR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17</v>
      </c>
      <c r="L119" s="9" t="str">
        <f t="shared" si="6"/>
        <v>2023 - WEEK 17</v>
      </c>
      <c r="M119" s="9" t="str">
        <f t="shared" si="7"/>
        <v>2023 - MONTH 04</v>
      </c>
      <c r="N119" s="12">
        <f t="shared" ref="N119:O119" si="128">IFERROR(AVERAGEIF(L:L,L119,$J:$J)," ")</f>
        <v>0.9816666667</v>
      </c>
      <c r="O119" s="12">
        <f t="shared" si="128"/>
        <v>0.9816666667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45076.42241</v>
      </c>
      <c r="B120" s="9" t="str">
        <f>INDIRECT(ADDRESS(2+QUOTIENT(ROW()-2,COUNTA('Form Responses 1'!$1:$1)-4),2,,TRUE,"Form Responses 1"))</f>
        <v>maranikostantina78@gmail.com</v>
      </c>
      <c r="C120" s="9" t="str">
        <f>INDIRECT(ADDRESS(2+QUOTIENT(ROW()-2,COUNTA('Form Responses 1'!$1:$1)-4),3,,TRUE,"Form Responses 1"))</f>
        <v>Kostantina Magdalena Marani,S.IP</v>
      </c>
      <c r="D120" s="10">
        <f>INDIRECT(ADDRESS(2+QUOTIENT(ROW()-2,COUNTA('Form Responses 1'!$1:$1)-4),4,,TRUE,"Form Responses 1"))</f>
        <v>45041</v>
      </c>
      <c r="E120" s="11">
        <f t="shared" si="2"/>
        <v>2</v>
      </c>
      <c r="F120" s="9" t="str">
        <f>IF(ISBLANK(A120)," ",INDIRECT(ADDRESS(1,5+MOD(ROW()-2,COUNTA('Form Responses 1'!$1:$1)-4),,TRUE,"Form Responses 1")))</f>
        <v>TAMAN DAN AREA PARKIR [Pos Security]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TAMAN DAN AREA PARKIR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17</v>
      </c>
      <c r="L120" s="9" t="str">
        <f t="shared" si="6"/>
        <v>2023 - WEEK 17</v>
      </c>
      <c r="M120" s="9" t="str">
        <f t="shared" si="7"/>
        <v>2023 - MONTH 04</v>
      </c>
      <c r="N120" s="12">
        <f t="shared" ref="N120:O120" si="129">IFERROR(AVERAGEIF(L:L,L120,$J:$J)," ")</f>
        <v>0.9816666667</v>
      </c>
      <c r="O120" s="12">
        <f t="shared" si="129"/>
        <v>0.9816666667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45076.42241</v>
      </c>
      <c r="B121" s="9" t="str">
        <f>INDIRECT(ADDRESS(2+QUOTIENT(ROW()-2,COUNTA('Form Responses 1'!$1:$1)-4),2,,TRUE,"Form Responses 1"))</f>
        <v>maranikostantina78@gmail.com</v>
      </c>
      <c r="C121" s="9" t="str">
        <f>INDIRECT(ADDRESS(2+QUOTIENT(ROW()-2,COUNTA('Form Responses 1'!$1:$1)-4),3,,TRUE,"Form Responses 1"))</f>
        <v>Kostantina Magdalena Marani,S.IP</v>
      </c>
      <c r="D121" s="10">
        <f>INDIRECT(ADDRESS(2+QUOTIENT(ROW()-2,COUNTA('Form Responses 1'!$1:$1)-4),4,,TRUE,"Form Responses 1"))</f>
        <v>45041</v>
      </c>
      <c r="E121" s="11">
        <f t="shared" si="2"/>
        <v>2</v>
      </c>
      <c r="F121" s="9" t="str">
        <f>IF(ISBLANK(A121)," ",INDIRECT(ADDRESS(1,5+MOD(ROW()-2,COUNTA('Form Responses 1'!$1:$1)-4),,TRUE,"Form Responses 1")))</f>
        <v>TAMAN DAN AREA PARKIR [TPS]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TAMAN DAN AREA PARKIR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17</v>
      </c>
      <c r="L121" s="9" t="str">
        <f t="shared" si="6"/>
        <v>2023 - WEEK 17</v>
      </c>
      <c r="M121" s="9" t="str">
        <f t="shared" si="7"/>
        <v>2023 - MONTH 04</v>
      </c>
      <c r="N121" s="12">
        <f t="shared" ref="N121:O121" si="130">IFERROR(AVERAGEIF(L:L,L121,$J:$J)," ")</f>
        <v>0.9816666667</v>
      </c>
      <c r="O121" s="12">
        <f t="shared" si="130"/>
        <v>0.9816666667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152</v>
      </c>
      <c r="E3" s="20"/>
      <c r="F3" s="21">
        <v>2023.0</v>
      </c>
      <c r="G3" s="22"/>
      <c r="H3" s="20" t="s">
        <v>42</v>
      </c>
      <c r="I3" s="20"/>
      <c r="J3" s="21" t="s">
        <v>62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153</v>
      </c>
      <c r="E4" s="20"/>
      <c r="F4" s="25">
        <f t="array" ref="F4">DATE(F3,INDEX(MASTER!G:G,MATCH(J3,MASTER!F:F,0)),1)</f>
        <v>45017</v>
      </c>
      <c r="G4" s="26"/>
      <c r="H4" s="20" t="s">
        <v>154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156</v>
      </c>
      <c r="E5" s="20"/>
      <c r="F5" s="25">
        <f>EOMONTH(F4,0)</f>
        <v>45046</v>
      </c>
      <c r="G5" s="26"/>
      <c r="H5" s="20" t="s">
        <v>157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158</v>
      </c>
      <c r="E6" s="20"/>
      <c r="F6" s="27">
        <f>NETWORKDAYS(F4,F5)</f>
        <v>20</v>
      </c>
      <c r="G6" s="30"/>
      <c r="H6" s="20" t="s">
        <v>159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SB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1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SB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0.9796296296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0.9796296296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SB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1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152</v>
      </c>
      <c r="E3" s="20"/>
      <c r="F3" s="21">
        <f>DASHBOARD!F3</f>
        <v>2023</v>
      </c>
      <c r="G3" s="22"/>
      <c r="H3" s="20" t="s">
        <v>42</v>
      </c>
      <c r="I3" s="20"/>
      <c r="J3" s="21" t="s">
        <v>62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153</v>
      </c>
      <c r="E4" s="20"/>
      <c r="F4" s="25">
        <f t="array" ref="F4">DATE(F3,INDEX(MASTER!G:G,MATCH(J3,MASTER!F:F,0)),1)</f>
        <v>45017</v>
      </c>
      <c r="G4" s="26"/>
      <c r="H4" s="20" t="s">
        <v>154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156</v>
      </c>
      <c r="E5" s="20"/>
      <c r="F5" s="25">
        <f>EOMONTH(F4,0)</f>
        <v>45046</v>
      </c>
      <c r="G5" s="26"/>
      <c r="H5" s="20" t="s">
        <v>157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158</v>
      </c>
      <c r="E6" s="20"/>
      <c r="F6" s="27">
        <f>NETWORKDAYS(F4,F5)</f>
        <v>20</v>
      </c>
      <c r="G6" s="30"/>
      <c r="H6" s="20" t="s">
        <v>159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0.9816666667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SB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146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144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7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9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SB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18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11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19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14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SB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16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SB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15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SB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12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17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10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13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SB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20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SB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21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SB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22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23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SB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SB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26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SB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24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SB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27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SB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28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29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30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SB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32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SB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31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SB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33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35"/>
      <c r="C45" s="15"/>
      <c r="D45" s="35"/>
      <c r="E45" s="15"/>
      <c r="F45" s="35"/>
      <c r="G45" s="15"/>
      <c r="H45" s="35"/>
      <c r="I45" s="15"/>
      <c r="J45" s="35"/>
      <c r="K45" s="15"/>
      <c r="L45" s="35"/>
      <c r="M45" s="15"/>
      <c r="N45" s="49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/>
      <c r="C46" s="15"/>
      <c r="D46" s="57"/>
      <c r="E46" s="15"/>
      <c r="F46" s="57"/>
      <c r="G46" s="15"/>
      <c r="H46" s="57"/>
      <c r="I46" s="15"/>
      <c r="J46" s="57"/>
      <c r="K46" s="15"/>
      <c r="L46" s="57"/>
      <c r="M46" s="15"/>
      <c r="N46" s="5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35"/>
      <c r="B47" s="59"/>
      <c r="C47" s="35"/>
      <c r="D47" s="59"/>
      <c r="E47" s="35"/>
      <c r="F47" s="59"/>
      <c r="G47" s="35"/>
      <c r="H47" s="59"/>
      <c r="I47" s="35"/>
      <c r="J47" s="59"/>
      <c r="K47" s="35"/>
      <c r="L47" s="59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</row>
    <row r="48">
      <c r="A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60" t="s">
        <v>162</v>
      </c>
      <c r="C50" s="15"/>
      <c r="E50" s="15"/>
      <c r="F50" s="60" t="s">
        <v>163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4" t="s">
        <v>164</v>
      </c>
      <c r="C59" s="15"/>
      <c r="D59" s="15"/>
      <c r="E59" s="15"/>
      <c r="F59" s="14" t="s">
        <v>164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165</v>
      </c>
      <c r="C60" s="15"/>
      <c r="D60" s="15"/>
      <c r="E60" s="15"/>
      <c r="F60" s="14" t="s">
        <v>165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166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45017</v>
      </c>
      <c r="E2" s="14" t="s">
        <v>155</v>
      </c>
      <c r="F2" s="16" t="str">
        <f>CONCATENATE(D5," - MONTH ",TEXT(MONTH(D2),"00"))</f>
        <v>2023 - MONTH 04</v>
      </c>
      <c r="G2" s="3" t="s">
        <v>155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161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167</v>
      </c>
      <c r="E4" s="64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168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62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0.9817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169</v>
      </c>
      <c r="E10" s="38"/>
      <c r="F10" s="19" t="s">
        <v>170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148</v>
      </c>
      <c r="C11" s="73"/>
      <c r="D11" s="74">
        <f>IFERROR(ROUND(AVERAGEIFS(DATA!$J:$J,DATA!$I:$I,$B11,DATA!$M:$M,$F$2,DATA!$E:$E,"&lt;=7"),4)," ")</f>
        <v>1</v>
      </c>
      <c r="E11" s="43"/>
      <c r="F11" s="52" t="str">
        <f>IF($D11=" "," ",IFERROR(IF($D11&gt;MASTER!$B$3/100,"SB",IF($D11&gt;MASTER!$B$4/100,"B",IF($D11&gt;MASTER!$B$5/100,"C","K"))),0))</f>
        <v>SB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1</v>
      </c>
      <c r="E12" s="43"/>
      <c r="F12" s="43" t="str">
        <f>IF($D12=" "," ",IFERROR(IF($D12&gt;MASTER!$B$3/100,"SB",IF($D12&gt;MASTER!$B$4/100,"B",IF($D12&gt;MASTER!$B$5/100,"C","K"))),0))</f>
        <v>SB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146</v>
      </c>
      <c r="C14" s="73"/>
      <c r="D14" s="74">
        <f>IFERROR(ROUND(AVERAGEIFS(DATA!$J:$J,DATA!$I:$I,$B14,DATA!$M:$M,$F$2,DATA!$E:$E,"&lt;=7"),4)," ")</f>
        <v>1</v>
      </c>
      <c r="E14" s="43"/>
      <c r="F14" s="52" t="str">
        <f>IF($D14=" "," ",IFERROR(IF($D14&gt;MASTER!$B$3/100,"SB",IF($D14&gt;MASTER!$B$4/100,"B",IF($D14&gt;MASTER!$B$5/100,"C","K"))),0))</f>
        <v>SB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1</v>
      </c>
      <c r="E15" s="43"/>
      <c r="F15" s="43" t="str">
        <f>IF($D15=" "," ",IFERROR(IF($D15&gt;MASTER!$B$3/100,"SB",IF($D15&gt;MASTER!$B$4/100,"B",IF($D15&gt;MASTER!$B$5/100,"C","K"))),0))</f>
        <v>SB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1</v>
      </c>
      <c r="E16" s="43"/>
      <c r="F16" s="43" t="str">
        <f>IF($D16=" "," ",IFERROR(IF($D16&gt;MASTER!$B$3/100,"SB",IF($D16&gt;MASTER!$B$4/100,"B",IF($D16&gt;MASTER!$B$5/100,"C","K"))),0))</f>
        <v>SB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144</v>
      </c>
      <c r="C18" s="73"/>
      <c r="D18" s="74">
        <f>IFERROR(ROUND(AVERAGEIFS(DATA!$J:$J,DATA!$I:$I,$B18,DATA!$M:$M,$F$2,DATA!$E:$E,"&lt;=7"),4)," ")</f>
        <v>0.9796</v>
      </c>
      <c r="E18" s="43"/>
      <c r="F18" s="52" t="str">
        <f>IF($D18=" "," ",IFERROR(IF($D18&gt;MASTER!$B$3/100,"SB",IF($D18&gt;MASTER!$B$4/100,"B",IF($D18&gt;MASTER!$B$5/100,"C","K"))),0))</f>
        <v>SB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7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9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8</v>
      </c>
      <c r="C21" s="43"/>
      <c r="D21" s="77">
        <f>IFERROR(ROUND(AVERAGEIFS(DATA!$J:$J,DATA!$F:$F,$B21,DATA!$M:$M,$F$2,DATA!$E:$E,"&lt;=7"),4)," ")</f>
        <v>1</v>
      </c>
      <c r="E21" s="43"/>
      <c r="F21" s="43" t="str">
        <f>IF($D21=" "," ",IFERROR(IF($D21&gt;MASTER!$B$3/100,"SB",IF($D21&gt;MASTER!$B$4/100,"B",IF($D21&gt;MASTER!$B$5/100,"C","K"))),0))</f>
        <v>SB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18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11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19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14</v>
      </c>
      <c r="C25" s="43"/>
      <c r="D25" s="77">
        <f>IFERROR(ROUND(AVERAGEIFS(DATA!$J:$J,DATA!$F:$F,$B25,DATA!$M:$M,$F$2,DATA!$E:$E,"&lt;=7"),4)," ")</f>
        <v>1</v>
      </c>
      <c r="E25" s="43"/>
      <c r="F25" s="43" t="str">
        <f>IF($D25=" "," ",IFERROR(IF($D25&gt;MASTER!$B$3/100,"SB",IF($D25&gt;MASTER!$B$4/100,"B",IF($D25&gt;MASTER!$B$5/100,"C","K"))),0))</f>
        <v>SB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16</v>
      </c>
      <c r="C26" s="43"/>
      <c r="D26" s="77">
        <f>IFERROR(ROUND(AVERAGEIFS(DATA!$J:$J,DATA!$F:$F,$B26,DATA!$M:$M,$F$2,DATA!$E:$E,"&lt;=7"),4)," ")</f>
        <v>1</v>
      </c>
      <c r="E26" s="43"/>
      <c r="F26" s="43" t="str">
        <f>IF($D26=" "," ",IFERROR(IF($D26&gt;MASTER!$B$3/100,"SB",IF($D26&gt;MASTER!$B$4/100,"B",IF($D26&gt;MASTER!$B$5/100,"C","K"))),0))</f>
        <v>SB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15</v>
      </c>
      <c r="C27" s="43"/>
      <c r="D27" s="77">
        <f>IFERROR(ROUND(AVERAGEIFS(DATA!$J:$J,DATA!$F:$F,$B27,DATA!$M:$M,$F$2,DATA!$E:$E,"&lt;=7"),4)," ")</f>
        <v>1</v>
      </c>
      <c r="E27" s="43"/>
      <c r="F27" s="43" t="str">
        <f>IF($D27=" "," ",IFERROR(IF($D27&gt;MASTER!$B$3/100,"SB",IF($D27&gt;MASTER!$B$4/100,"B",IF($D27&gt;MASTER!$B$5/100,"C","K"))),0))</f>
        <v>SB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12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17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10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13</v>
      </c>
      <c r="C31" s="43"/>
      <c r="D31" s="77">
        <f>IFERROR(ROUND(AVERAGEIFS(DATA!$J:$J,DATA!$F:$F,$B31,DATA!$M:$M,$F$2,DATA!$E:$E,"&lt;=7"),4)," ")</f>
        <v>1</v>
      </c>
      <c r="E31" s="43"/>
      <c r="F31" s="43" t="str">
        <f>IF($D31=" "," ",IFERROR(IF($D31&gt;MASTER!$B$3/100,"SB",IF($D31&gt;MASTER!$B$4/100,"B",IF($D31&gt;MASTER!$B$5/100,"C","K"))),0))</f>
        <v>SB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20</v>
      </c>
      <c r="C32" s="43"/>
      <c r="D32" s="77">
        <f>IFERROR(ROUND(AVERAGEIFS(DATA!$J:$J,DATA!$F:$F,$B32,DATA!$M:$M,$F$2,DATA!$E:$E,"&lt;=7"),4)," ")</f>
        <v>1</v>
      </c>
      <c r="E32" s="43"/>
      <c r="F32" s="43" t="str">
        <f>IF($D32=" "," ",IFERROR(IF($D32&gt;MASTER!$B$3/100,"SB",IF($D32&gt;MASTER!$B$4/100,"B",IF($D32&gt;MASTER!$B$5/100,"C","K"))),0))</f>
        <v>SB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21</v>
      </c>
      <c r="C33" s="43"/>
      <c r="D33" s="77">
        <f>IFERROR(ROUND(AVERAGEIFS(DATA!$J:$J,DATA!$F:$F,$B33,DATA!$M:$M,$F$2,DATA!$E:$E,"&lt;=7"),4)," ")</f>
        <v>1</v>
      </c>
      <c r="E33" s="43"/>
      <c r="F33" s="43" t="str">
        <f>IF($D33=" "," ",IFERROR(IF($D33&gt;MASTER!$B$3/100,"SB",IF($D33&gt;MASTER!$B$4/100,"B",IF($D33&gt;MASTER!$B$5/100,"C","K"))),0))</f>
        <v>SB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22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23</v>
      </c>
      <c r="C35" s="43"/>
      <c r="D35" s="77">
        <f>IFERROR(ROUND(AVERAGEIFS(DATA!$J:$J,DATA!$F:$F,$B35,DATA!$M:$M,$F$2,DATA!$E:$E,"&lt;=7"),4)," ")</f>
        <v>1</v>
      </c>
      <c r="E35" s="43"/>
      <c r="F35" s="43" t="str">
        <f>IF($D35=" "," ",IFERROR(IF($D35&gt;MASTER!$B$3/100,"SB",IF($D35&gt;MASTER!$B$4/100,"B",IF($D35&gt;MASTER!$B$5/100,"C","K"))),0))</f>
        <v>SB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25</v>
      </c>
      <c r="C36" s="43"/>
      <c r="D36" s="77">
        <f>IFERROR(ROUND(AVERAGEIFS(DATA!$J:$J,DATA!$F:$F,$B36,DATA!$M:$M,$F$2,DATA!$E:$E,"&lt;=7"),4)," ")</f>
        <v>1</v>
      </c>
      <c r="E36" s="43"/>
      <c r="F36" s="43" t="str">
        <f>IF($D36=" "," ",IFERROR(IF($D36&gt;MASTER!$B$3/100,"SB",IF($D36&gt;MASTER!$B$4/100,"B",IF($D36&gt;MASTER!$B$5/100,"C","K"))),0))</f>
        <v>SB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26</v>
      </c>
      <c r="C37" s="43"/>
      <c r="D37" s="77">
        <f>IFERROR(ROUND(AVERAGEIFS(DATA!$J:$J,DATA!$F:$F,$B37,DATA!$M:$M,$F$2,DATA!$E:$E,"&lt;=7"),4)," ")</f>
        <v>1</v>
      </c>
      <c r="E37" s="43"/>
      <c r="F37" s="43" t="str">
        <f>IF($D37=" "," ",IFERROR(IF($D37&gt;MASTER!$B$3/100,"SB",IF($D37&gt;MASTER!$B$4/100,"B",IF($D37&gt;MASTER!$B$5/100,"C","K"))),0))</f>
        <v>SB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24</v>
      </c>
      <c r="C38" s="43"/>
      <c r="D38" s="77">
        <f>IFERROR(ROUND(AVERAGEIFS(DATA!$J:$J,DATA!$F:$F,$B38,DATA!$M:$M,$F$2,DATA!$E:$E,"&lt;=7"),4)," ")</f>
        <v>1</v>
      </c>
      <c r="E38" s="43"/>
      <c r="F38" s="43" t="str">
        <f>IF($D38=" "," ",IFERROR(IF($D38&gt;MASTER!$B$3/100,"SB",IF($D38&gt;MASTER!$B$4/100,"B",IF($D38&gt;MASTER!$B$5/100,"C","K"))),0))</f>
        <v>SB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27</v>
      </c>
      <c r="C39" s="43"/>
      <c r="D39" s="77">
        <f>IFERROR(ROUND(AVERAGEIFS(DATA!$J:$J,DATA!$F:$F,$B39,DATA!$M:$M,$F$2,DATA!$E:$E,"&lt;=7"),4)," ")</f>
        <v>1</v>
      </c>
      <c r="E39" s="43"/>
      <c r="F39" s="43" t="str">
        <f>IF($D39=" "," ",IFERROR(IF($D39&gt;MASTER!$B$3/100,"SB",IF($D39&gt;MASTER!$B$4/100,"B",IF($D39&gt;MASTER!$B$5/100,"C","K"))),0))</f>
        <v>SB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28</v>
      </c>
      <c r="C40" s="43"/>
      <c r="D40" s="77">
        <f>IFERROR(ROUND(AVERAGEIFS(DATA!$J:$J,DATA!$F:$F,$B40,DATA!$M:$M,$F$2,DATA!$E:$E,"&lt;=7"),4)," ")</f>
        <v>1</v>
      </c>
      <c r="E40" s="43"/>
      <c r="F40" s="43" t="str">
        <f>IF($D40=" "," ",IFERROR(IF($D40&gt;MASTER!$B$3/100,"SB",IF($D40&gt;MASTER!$B$4/100,"B",IF($D40&gt;MASTER!$B$5/100,"C","K"))),0))</f>
        <v>SB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29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30</v>
      </c>
      <c r="C42" s="43"/>
      <c r="D42" s="77">
        <f>IFERROR(ROUND(AVERAGEIFS(DATA!$J:$J,DATA!$F:$F,$B42,DATA!$M:$M,$F$2,DATA!$E:$E,"&lt;=7"),4)," ")</f>
        <v>1</v>
      </c>
      <c r="E42" s="43"/>
      <c r="F42" s="43" t="str">
        <f>IF($D42=" "," ",IFERROR(IF($D42&gt;MASTER!$B$3/100,"SB",IF($D42&gt;MASTER!$B$4/100,"B",IF($D42&gt;MASTER!$B$5/100,"C","K"))),0))</f>
        <v>SB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32</v>
      </c>
      <c r="C43" s="43"/>
      <c r="D43" s="77">
        <f>IFERROR(ROUND(AVERAGEIFS(DATA!$J:$J,DATA!$F:$F,$B43,DATA!$M:$M,$F$2,DATA!$E:$E,"&lt;=7"),4)," ")</f>
        <v>1</v>
      </c>
      <c r="E43" s="43"/>
      <c r="F43" s="43" t="str">
        <f>IF($D43=" "," ",IFERROR(IF($D43&gt;MASTER!$B$3/100,"SB",IF($D43&gt;MASTER!$B$4/100,"B",IF($D43&gt;MASTER!$B$5/100,"C","K"))),0))</f>
        <v>SB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31</v>
      </c>
      <c r="C44" s="43"/>
      <c r="D44" s="77">
        <f>IFERROR(ROUND(AVERAGEIFS(DATA!$J:$J,DATA!$F:$F,$B44,DATA!$M:$M,$F$2,DATA!$E:$E,"&lt;=7"),4)," ")</f>
        <v>1</v>
      </c>
      <c r="E44" s="43"/>
      <c r="F44" s="43" t="str">
        <f>IF($D44=" "," ",IFERROR(IF($D44&gt;MASTER!$B$3/100,"SB",IF($D44&gt;MASTER!$B$4/100,"B",IF($D44&gt;MASTER!$B$5/100,"C","K"))),0))</f>
        <v>SB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33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0" t="s">
        <v>162</v>
      </c>
      <c r="C51" s="15"/>
      <c r="E51" s="15"/>
      <c r="F51" s="60" t="s">
        <v>163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164</v>
      </c>
      <c r="C60" s="15"/>
      <c r="D60" s="15"/>
      <c r="E60" s="15"/>
      <c r="F60" s="14" t="s">
        <v>164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4" t="s">
        <v>165</v>
      </c>
      <c r="C61" s="15"/>
      <c r="D61" s="15"/>
      <c r="E61" s="15"/>
      <c r="F61" s="14" t="s">
        <v>165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