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<sst xmlns="http://schemas.openxmlformats.org/spreadsheetml/2006/main" count="424" uniqueCount="153">
  <si>
    <t>Timestamp</t>
  </si>
  <si>
    <t>Email Address</t>
  </si>
  <si>
    <t>Full Name</t>
  </si>
  <si>
    <t>Penilaian untuk pekerjaan tanggal</t>
  </si>
  <si>
    <t>Security [Security Functions]</t>
  </si>
  <si>
    <t>Mess Lantai 1 [Lobby Utama]</t>
  </si>
  <si>
    <t>Mess Lantai 1 [Ruang Makan]</t>
  </si>
  <si>
    <t>Mess Lantai 1 [Ruang Staff]</t>
  </si>
  <si>
    <t>Mess Lantai 1 [Kamar Tidur]</t>
  </si>
  <si>
    <t>Mess Lantai 1 [Pantry]</t>
  </si>
  <si>
    <t>Mess Lantai 1 [Toilet]</t>
  </si>
  <si>
    <t>Mess Halaman [Parkiran]</t>
  </si>
  <si>
    <t>Mess Halaman [Halaman depan samping dan belakang]</t>
  </si>
  <si>
    <t>junaidi.muslim@sos.co.id</t>
  </si>
  <si>
    <t>Junaidi Muslim</t>
  </si>
  <si>
    <t>BAIK</t>
  </si>
  <si>
    <t>indra_bahrizal@yahoo.com</t>
  </si>
  <si>
    <t>Indra bahrizal</t>
  </si>
  <si>
    <t>indr015@brin.go.id</t>
  </si>
  <si>
    <t>Indra bahizal</t>
  </si>
  <si>
    <t>indra_bahrzal@yahoo.com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</si>
  <si>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</si>
  <si>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</si>
  <si>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</si>
  <si>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</si>
  <si>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</si>
  <si>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</si>
  <si>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</si>
  <si>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</si>
  <si>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</si>
  <si>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</si>
  <si>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</si>
  <si>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</si>
  <si>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</si>
  <si>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</si>
  <si>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</si>
  <si>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</si>
  <si>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</si>
  <si>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</si>
  <si>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</si>
  <si>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</si>
  <si>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</si>
  <si>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</si>
  <si>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</si>
  <si>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</si>
  <si>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</si>
  <si>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</si>
  <si>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</si>
  <si>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</si>
  <si>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</si>
  <si>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</si>
  <si>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</si>
  <si>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</si>
  <si>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</si>
  <si>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</si>
  <si>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</si>
  <si>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</si>
  <si>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</si>
  <si>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</si>
  <si>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</si>
  <si>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</si>
  <si>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</si>
  <si>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</si>
  <si>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</si>
  <si>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</si>
  <si>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</si>
  <si>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</si>
  <si>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</si>
  <si>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</si>
  <si>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</si>
  <si>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</si>
  <si>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</si>
  <si>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</si>
  <si>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</si>
  <si>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</si>
  <si>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</si>
  <si>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</si>
  <si>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</si>
  <si>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</si>
  <si>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</si>
  <si>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</si>
  <si>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</si>
  <si>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</si>
  <si>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</si>
  <si>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</si>
  <si>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</si>
  <si>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</si>
  <si>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</si>
  <si>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</si>
  <si>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</si>
  <si>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</si>
  <si>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</si>
  <si>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</si>
  <si>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</si>
  <si>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</si>
  <si>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</si>
  <si>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</si>
  <si>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</si>
  <si>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</si>
  <si>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</si>
  <si>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</si>
  <si>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</si>
  <si>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</si>
  <si>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</si>
  <si>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</si>
  <si>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</si>
  <si>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</si>
  <si>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</si>
  <si>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</si>
  <si>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</si>
  <si>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</si>
  <si>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</si>
  <si>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</si>
  <si>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</si>
  <si>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</si>
  <si>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</si>
  <si>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</si>
  <si>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</si>
  <si>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</si>
  <si>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</si>
  <si>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</si>
  <si>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</si>
  <si>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</si>
  <si>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</si>
  <si>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</si>
  <si>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</si>
  <si>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</si>
  <si>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</si>
  <si>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</si>
  <si>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</si>
  <si>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</si>
  <si>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</si>
  <si>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</si>
  <si>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</si>
  <si>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</si>
  <si>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</si>
  <si>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</si>
  <si>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</si>
  <si>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</si>
  <si>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</si>
  <si>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</si>
  <si>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</si>
  <si>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</si>
  <si>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</si>
  <si>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</si>
  <si>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</si>
  <si>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</si>
  <si>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</si>
  <si>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SUMBAR - BUKIT TINGGI SUMBAR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</si>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</sst>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0:40:57Z"/>
        <d v="2023-03-03T20:42:21Z"/>
        <d v="2023-03-03T20:43:45Z"/>
        <d v="2023-03-03T20:46:02Z"/>
        <d v="2023-03-03T20:47:09Z"/>
        <d v="2023-04-18T09:21:07Z"/>
        <d v="2023-04-18T09:23:06Z"/>
        <d v="2023-04-18T09:27:03Z"/>
        <d v="2023-04-18T09:28:29Z"/>
        <d v="2023-04-18T09:29:47Z"/>
        <d v="2023-05-23T14:20:49Z"/>
        <m/>
      </sharedItems>
    </cacheField>
    <cacheField name="Email Address" numFmtId="0">
      <sharedItems containsBlank="1">
        <s v="junaidi.muslim@sos.co.id"/>
        <s v="indra_bahrizal@yahoo.com"/>
        <s v="indr015@brin.go.id"/>
        <s v="indra_bahrzal@yahoo.com"/>
        <m/>
      </sharedItems>
    </cacheField>
    <cacheField name="Full Name" numFmtId="0">
      <sharedItems containsBlank="1">
        <s v="Junaidi Muslim"/>
        <s v="Indra bahrizal"/>
        <s v="Indra bahizal"/>
        <m/>
      </sharedItems>
    </cacheField>
    <cacheField name="Penilaian untuk pekerjaan tanggal" numFmtId="14">
      <sharedItems containsDate="1" containsString="0" containsBlank="1">
        <d v="2023-02-27T00:00:00Z"/>
        <d v="2023-02-28T00:00:00Z"/>
        <d v="2023-03-01T00:00:00Z"/>
        <d v="2023-03-02T00:00:00Z"/>
        <d v="2023-03-03T00:00:00Z"/>
        <d v="2023-04-18T00:00:00Z"/>
        <d v="2023-01-25T00:00:00Z"/>
        <d v="2023-02-25T00:00:00Z"/>
        <d v="2023-03-25T00:00:00Z"/>
        <d v="2023-05-23T00:00:00Z"/>
        <m/>
      </sharedItems>
    </cacheField>
    <cacheField name="weekday">
      <sharedItems containsMixedTypes="1" containsNumber="1" containsInteger="1">
        <n v="1.0"/>
        <n v="2.0"/>
        <n v="3.0"/>
        <n v="4.0"/>
        <n v="5.0"/>
        <n v="6.0"/>
        <s v=" "/>
      </sharedItems>
    </cacheField>
    <cacheField name="Sub Area" numFmtId="0">
      <sharedItems>
        <s v="Security [Security Functions]"/>
        <s v="Mess Lantai 1 [Lobby Utama]"/>
        <s v="Mess Lantai 1 [Ruang Makan]"/>
        <s v="Mess Lantai 1 [Ruang Staff]"/>
        <s v="Mess Lantai 1 [Kamar Tidur]"/>
        <s v="Mess Lantai 1 [Pantry]"/>
        <s v="Mess Lantai 1 [Toilet]"/>
        <s v="Mess Halaman [Parkiran]"/>
        <s v="Mess Halaman [Halaman depan samping dan belakang]"/>
        <s v=" "/>
      </sharedItems>
    </cacheField>
    <cacheField name="Value" numFmtId="0">
      <sharedItems>
        <s v="BAIK"/>
        <s v=" "/>
      </sharedItems>
    </cacheField>
    <cacheField name="Area" numFmtId="10">
      <sharedItems>
        <s v="Security"/>
        <s v="Mess Lantai 1"/>
        <s v="Mess Halaman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s v=" "/>
      </sharedItems>
    </cacheField>
    <cacheField name="WeekNum">
      <sharedItems containsMixedTypes="1" containsNumber="1" containsInteger="1">
        <n v="9.0"/>
        <n v="16.0"/>
        <n v="4.0"/>
        <n v="8.0"/>
        <n v="12.0"/>
        <n v="21.0"/>
        <s v=" "/>
      </sharedItems>
    </cacheField>
    <cacheField name="Week" numFmtId="0">
      <sharedItems>
        <s v="2023 - WEEK 09"/>
        <s v="2023 - WEEK 16"/>
        <s v="2023 - WEEK 04"/>
        <s v="2023 - WEEK 08"/>
        <s v="2023 - WEEK 12"/>
        <s v="2023 - WEEK 21"/>
        <s v=" "/>
      </sharedItems>
    </cacheField>
    <cacheField name="Month" numFmtId="0">
      <sharedItems>
        <s v="2023 - MONTH 02"/>
        <s v="2023 - MONTH 03"/>
        <s v="2023 - MONTH 04"/>
        <s v="2023 - MONTH 01"/>
        <s v="2023 - MONTH 05"/>
        <s v=" "/>
      </sharedItems>
    </cacheField>
    <cacheField name="Average Week">
      <sharedItems containsMixedTypes="1" containsNumber="1">
        <n v="0.9500000000000003"/>
        <n v="0.9499999999999997"/>
        <n v="0.9500000000000001"/>
        <s v=" "/>
      </sharedItems>
    </cacheField>
    <cacheField name="Average Value Month">
      <sharedItems containsMixedTypes="1" containsNumber="1">
        <n v="0.9499999999999995"/>
        <n v="0.9499999999999997"/>
        <n v="0.9500000000000001"/>
        <s v=" "/>
      </sharedItems>
    </cacheField>
    <cacheField name="Value Week" numFmtId="0">
      <sharedItems>
        <s v="B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11"/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name="Email Address" axis="axisRow" compact="0" outline="0" multipleItemSelectionAllowed="1" showAll="0" sortType="ascending" defaultSubtotal="0">
      <items>
        <item x="4"/>
        <item x="2"/>
        <item x="1"/>
        <item x="3"/>
        <item x="0"/>
      </items>
    </pivotField>
    <pivotField name="Full Name" axis="axisRow" compact="0" outline="0" multipleItemSelectionAllowed="1" showAll="0" sortType="ascending" defaultSubtotal="0">
      <items>
        <item x="3"/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10"/>
        <item x="6"/>
        <item x="7"/>
        <item x="0"/>
        <item x="1"/>
        <item x="2"/>
        <item x="3"/>
        <item x="4"/>
        <item x="8"/>
        <item x="5"/>
        <item x="9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Col" compact="0" outline="0" multipleItemSelectionAllowed="1" showAll="0" sortType="ascending">
      <items>
        <item x="9"/>
        <item x="8"/>
        <item x="7"/>
        <item x="4"/>
        <item x="1"/>
        <item x="5"/>
        <item x="2"/>
        <item x="3"/>
        <item x="6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 Area" axis="axisRow" compact="0" outline="0" multipleItemSelectionAllowed="1" showAll="0" sortType="ascending">
      <items>
        <item x="9"/>
        <item x="8"/>
        <item x="7"/>
        <item x="4"/>
        <item x="1"/>
        <item x="5"/>
        <item x="2"/>
        <item x="3"/>
        <item x="6"/>
        <item x="0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2"/>
        <item x="3"/>
        <item x="0"/>
        <item x="4"/>
        <item x="1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h="1" x="5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4"/>
        <item x="1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4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4"/>
        <item x="1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5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0"/>
        <item x="6"/>
        <item x="7"/>
        <item x="0"/>
        <item x="1"/>
        <item x="2"/>
        <item x="3"/>
        <item x="4"/>
        <item x="8"/>
        <item x="5"/>
        <item x="9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t="default"/>
      </items>
    </pivotField>
    <pivotField name="WeekNum" axis="axisRow" compact="0" outline="0" multipleItemSelectionAllowed="1" showAll="0" sortType="ascending" defaultSubtotal="0">
      <items>
        <item x="2"/>
        <item x="3"/>
        <item x="0"/>
        <item x="4"/>
        <item x="1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5"/>
        <item x="3"/>
        <item x="0"/>
        <item x="1"/>
        <item x="2"/>
        <item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44988.861777928236</v>
      </c>
      <c r="B2" s="3" t="s">
        <v>13</v>
      </c>
      <c r="C2" s="3" t="s">
        <v>14</v>
      </c>
      <c r="D2" s="4">
        <v>44984.0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44988.86274416666</v>
      </c>
      <c r="B3" s="3" t="s">
        <v>13</v>
      </c>
      <c r="C3" s="3" t="s">
        <v>14</v>
      </c>
      <c r="D3" s="4">
        <v>44985.0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</row>
    <row r="4">
      <c r="A4" s="2">
        <v>44988.863719375004</v>
      </c>
      <c r="B4" s="3" t="s">
        <v>13</v>
      </c>
      <c r="C4" s="3" t="s">
        <v>14</v>
      </c>
      <c r="D4" s="4">
        <v>44986.0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</row>
    <row r="5">
      <c r="A5" s="2">
        <v>44988.86530958333</v>
      </c>
      <c r="B5" s="3" t="s">
        <v>13</v>
      </c>
      <c r="C5" s="3" t="s">
        <v>14</v>
      </c>
      <c r="D5" s="4">
        <v>44987.0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 t="s">
        <v>15</v>
      </c>
      <c r="L5" s="3" t="s">
        <v>15</v>
      </c>
      <c r="M5" s="3" t="s">
        <v>15</v>
      </c>
    </row>
    <row r="6">
      <c r="A6" s="2">
        <v>44988.86608736111</v>
      </c>
      <c r="B6" s="3" t="s">
        <v>13</v>
      </c>
      <c r="C6" s="3" t="s">
        <v>14</v>
      </c>
      <c r="D6" s="4">
        <v>44988.0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</row>
    <row r="7">
      <c r="A7" s="2">
        <v>45034.389667083335</v>
      </c>
      <c r="B7" s="3" t="s">
        <v>16</v>
      </c>
      <c r="C7" s="3" t="s">
        <v>17</v>
      </c>
      <c r="D7" s="4">
        <v>45034.0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>
      <c r="A8" s="2">
        <v>45034.391047604164</v>
      </c>
      <c r="B8" s="3" t="s">
        <v>18</v>
      </c>
      <c r="C8" s="3" t="s">
        <v>17</v>
      </c>
      <c r="D8" s="4">
        <v>45034.0</v>
      </c>
      <c r="E8" s="3" t="s">
        <v>15</v>
      </c>
      <c r="F8" s="3" t="s">
        <v>15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15</v>
      </c>
    </row>
    <row r="9">
      <c r="A9" s="2">
        <v>45034.3937912963</v>
      </c>
      <c r="B9" s="3" t="s">
        <v>16</v>
      </c>
      <c r="C9" s="3" t="s">
        <v>17</v>
      </c>
      <c r="D9" s="4">
        <v>44951.0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K9" s="3" t="s">
        <v>15</v>
      </c>
      <c r="L9" s="3" t="s">
        <v>15</v>
      </c>
      <c r="M9" s="3" t="s">
        <v>15</v>
      </c>
    </row>
    <row r="10">
      <c r="A10" s="2">
        <v>45034.39478585648</v>
      </c>
      <c r="B10" s="3" t="s">
        <v>16</v>
      </c>
      <c r="C10" s="3" t="s">
        <v>19</v>
      </c>
      <c r="D10" s="4">
        <v>44982.0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</row>
    <row r="11">
      <c r="A11" s="2">
        <v>45034.39568372685</v>
      </c>
      <c r="B11" s="3" t="s">
        <v>20</v>
      </c>
      <c r="C11" s="3" t="s">
        <v>17</v>
      </c>
      <c r="D11" s="4">
        <v>45010.0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15</v>
      </c>
      <c r="J11" s="3" t="s">
        <v>15</v>
      </c>
      <c r="K11" s="3" t="s">
        <v>15</v>
      </c>
      <c r="L11" s="3" t="s">
        <v>15</v>
      </c>
      <c r="M11" s="3" t="s">
        <v>15</v>
      </c>
    </row>
    <row r="12">
      <c r="A12" s="2">
        <v>45069.59778965278</v>
      </c>
      <c r="B12" s="3" t="s">
        <v>16</v>
      </c>
      <c r="C12" s="3" t="s">
        <v>17</v>
      </c>
      <c r="D12" s="4">
        <v>45069.0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  <c r="J12" s="3" t="s">
        <v>15</v>
      </c>
      <c r="K12" s="3" t="s">
        <v>15</v>
      </c>
      <c r="L12" s="3" t="s">
        <v>15</v>
      </c>
      <c r="M12" s="3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21</v>
      </c>
      <c r="B1" s="3" t="s">
        <v>22</v>
      </c>
      <c r="C1" s="3" t="s">
        <v>23</v>
      </c>
      <c r="E1" s="3" t="s">
        <v>24</v>
      </c>
      <c r="F1" s="3" t="s">
        <v>25</v>
      </c>
      <c r="G1" s="3" t="s">
        <v>26</v>
      </c>
      <c r="I1" s="3" t="s">
        <v>27</v>
      </c>
    </row>
    <row r="2">
      <c r="A2" s="3" t="s">
        <v>28</v>
      </c>
      <c r="B2" s="3">
        <v>100.0</v>
      </c>
      <c r="C2" s="3" t="s">
        <v>29</v>
      </c>
      <c r="E2" s="3" t="s">
        <v>30</v>
      </c>
      <c r="F2" s="3" t="s">
        <v>31</v>
      </c>
      <c r="G2" s="3">
        <v>1.0</v>
      </c>
      <c r="I2" s="5" t="s">
        <v>32</v>
      </c>
    </row>
    <row r="3">
      <c r="A3" s="3" t="s">
        <v>15</v>
      </c>
      <c r="B3" s="3">
        <v>95.0</v>
      </c>
      <c r="C3" s="3" t="s">
        <v>33</v>
      </c>
      <c r="E3" s="3" t="s">
        <v>34</v>
      </c>
      <c r="F3" s="3" t="s">
        <v>35</v>
      </c>
      <c r="G3" s="3">
        <v>2.0</v>
      </c>
      <c r="I3" s="5" t="s">
        <v>36</v>
      </c>
    </row>
    <row r="4">
      <c r="A4" s="3" t="s">
        <v>37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42</v>
      </c>
      <c r="B5" s="3">
        <v>74.0</v>
      </c>
      <c r="C5" s="3" t="s">
        <v>43</v>
      </c>
      <c r="E5" s="3" t="s">
        <v>44</v>
      </c>
      <c r="F5" s="3" t="s">
        <v>45</v>
      </c>
      <c r="G5" s="3">
        <v>4.0</v>
      </c>
      <c r="I5" s="5" t="s">
        <v>46</v>
      </c>
    </row>
    <row r="6">
      <c r="E6" s="3" t="s">
        <v>47</v>
      </c>
      <c r="F6" s="3" t="s">
        <v>48</v>
      </c>
      <c r="G6" s="3">
        <v>5.0</v>
      </c>
      <c r="I6" s="5" t="s">
        <v>49</v>
      </c>
    </row>
    <row r="7">
      <c r="E7" s="3" t="s">
        <v>50</v>
      </c>
      <c r="F7" s="3" t="s">
        <v>51</v>
      </c>
      <c r="G7" s="3">
        <v>6.0</v>
      </c>
      <c r="I7" s="5" t="s">
        <v>52</v>
      </c>
    </row>
    <row r="8">
      <c r="E8" s="3" t="s">
        <v>53</v>
      </c>
      <c r="F8" s="3" t="s">
        <v>54</v>
      </c>
      <c r="G8" s="3">
        <v>7.0</v>
      </c>
      <c r="I8" s="5" t="s">
        <v>55</v>
      </c>
    </row>
    <row r="9">
      <c r="E9" s="3" t="s">
        <v>56</v>
      </c>
      <c r="F9" s="3" t="s">
        <v>57</v>
      </c>
      <c r="G9" s="3">
        <v>8.0</v>
      </c>
      <c r="I9" s="5" t="s">
        <v>58</v>
      </c>
    </row>
    <row r="10">
      <c r="E10" s="3" t="s">
        <v>59</v>
      </c>
      <c r="F10" s="3" t="s">
        <v>60</v>
      </c>
      <c r="G10" s="3">
        <v>9.0</v>
      </c>
      <c r="I10" s="5" t="s">
        <v>61</v>
      </c>
    </row>
    <row r="11">
      <c r="E11" s="3" t="s">
        <v>62</v>
      </c>
      <c r="F11" s="3" t="s">
        <v>63</v>
      </c>
      <c r="G11" s="3">
        <v>10.0</v>
      </c>
      <c r="I11" s="5" t="s">
        <v>64</v>
      </c>
    </row>
    <row r="12">
      <c r="E12" s="3" t="s">
        <v>65</v>
      </c>
      <c r="F12" s="3" t="s">
        <v>66</v>
      </c>
      <c r="G12" s="3">
        <v>11.0</v>
      </c>
      <c r="I12" s="5" t="s">
        <v>67</v>
      </c>
    </row>
    <row r="13">
      <c r="E13" s="3" t="s">
        <v>68</v>
      </c>
      <c r="F13" s="3" t="s">
        <v>69</v>
      </c>
      <c r="G13" s="3">
        <v>12.0</v>
      </c>
      <c r="I13" s="5" t="s">
        <v>70</v>
      </c>
    </row>
    <row r="14">
      <c r="I14" s="5" t="s">
        <v>71</v>
      </c>
    </row>
    <row r="15">
      <c r="I15" s="5" t="s">
        <v>72</v>
      </c>
    </row>
    <row r="16">
      <c r="I16" s="5" t="s">
        <v>73</v>
      </c>
    </row>
    <row r="17">
      <c r="I17" s="5" t="s">
        <v>74</v>
      </c>
    </row>
    <row r="18">
      <c r="I18" s="5" t="s">
        <v>75</v>
      </c>
    </row>
    <row r="19">
      <c r="I19" s="5" t="s">
        <v>76</v>
      </c>
    </row>
    <row r="20">
      <c r="I20" s="5" t="s">
        <v>77</v>
      </c>
    </row>
    <row r="21">
      <c r="I21" s="5" t="s">
        <v>78</v>
      </c>
    </row>
    <row r="22">
      <c r="I22" s="5" t="s">
        <v>79</v>
      </c>
    </row>
    <row r="23">
      <c r="I23" s="5" t="s">
        <v>80</v>
      </c>
    </row>
    <row r="24">
      <c r="I24" s="5" t="s">
        <v>81</v>
      </c>
    </row>
    <row r="25">
      <c r="I25" s="5" t="s">
        <v>82</v>
      </c>
    </row>
    <row r="26">
      <c r="I26" s="5" t="s">
        <v>83</v>
      </c>
    </row>
    <row r="27">
      <c r="I27" s="5" t="s">
        <v>84</v>
      </c>
    </row>
    <row r="28">
      <c r="I28" s="5" t="s">
        <v>85</v>
      </c>
    </row>
    <row r="29">
      <c r="I29" s="5" t="s">
        <v>86</v>
      </c>
    </row>
    <row r="30">
      <c r="I30" s="5" t="s">
        <v>87</v>
      </c>
    </row>
    <row r="31">
      <c r="I31" s="5" t="s">
        <v>88</v>
      </c>
    </row>
    <row r="32">
      <c r="I32" s="5" t="s">
        <v>89</v>
      </c>
    </row>
    <row r="33">
      <c r="I33" s="5" t="s">
        <v>90</v>
      </c>
    </row>
    <row r="34">
      <c r="I34" s="5" t="s">
        <v>91</v>
      </c>
    </row>
    <row r="35">
      <c r="I35" s="5" t="s">
        <v>92</v>
      </c>
    </row>
    <row r="36">
      <c r="I36" s="5" t="s">
        <v>93</v>
      </c>
    </row>
    <row r="37">
      <c r="I37" s="5" t="s">
        <v>94</v>
      </c>
    </row>
    <row r="38">
      <c r="I38" s="5" t="s">
        <v>95</v>
      </c>
    </row>
    <row r="39">
      <c r="I39" s="5" t="s">
        <v>96</v>
      </c>
    </row>
    <row r="40">
      <c r="I40" s="5" t="s">
        <v>97</v>
      </c>
    </row>
    <row r="41">
      <c r="I41" s="5" t="s">
        <v>98</v>
      </c>
    </row>
    <row r="42">
      <c r="I42" s="5" t="s">
        <v>99</v>
      </c>
    </row>
    <row r="43">
      <c r="I43" s="5" t="s">
        <v>100</v>
      </c>
    </row>
    <row r="44">
      <c r="I44" s="5" t="s">
        <v>101</v>
      </c>
    </row>
    <row r="45">
      <c r="I45" s="5" t="s">
        <v>102</v>
      </c>
    </row>
    <row r="46">
      <c r="I46" s="5" t="s">
        <v>103</v>
      </c>
    </row>
    <row r="47">
      <c r="I47" s="5" t="s">
        <v>104</v>
      </c>
    </row>
    <row r="48">
      <c r="I48" s="5" t="s">
        <v>105</v>
      </c>
    </row>
    <row r="49">
      <c r="I49" s="5" t="s">
        <v>106</v>
      </c>
    </row>
    <row r="50">
      <c r="I50" s="5" t="s">
        <v>107</v>
      </c>
    </row>
    <row r="51">
      <c r="I51" s="5" t="s">
        <v>108</v>
      </c>
    </row>
    <row r="52">
      <c r="I52" s="5" t="s">
        <v>109</v>
      </c>
    </row>
    <row r="53">
      <c r="I53" s="5" t="s">
        <v>110</v>
      </c>
    </row>
    <row r="54">
      <c r="I5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7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1"/>
      <c r="S1" s="1"/>
    </row>
    <row r="2">
      <c r="A2" s="8">
        <f>INDIRECT(ADDRESS(2+QUOTIENT(ROW()-2,COUNTA('Form Responses 1'!$1:$1)-4),1,,TRUE,"Form Responses 1"))</f>
        <v>44988.86178</v>
      </c>
      <c r="B2" s="9" t="str">
        <f>INDIRECT(ADDRESS(2+QUOTIENT(ROW()-2,COUNTA('Form Responses 1'!$1:$1)-4),2,,TRUE,"Form Responses 1"))</f>
        <v>junaidi.muslim@sos.co.id</v>
      </c>
      <c r="C2" s="9" t="str">
        <f>INDIRECT(ADDRESS(2+QUOTIENT(ROW()-2,COUNTA('Form Responses 1'!$1:$1)-4),3,,TRUE,"Form Responses 1"))</f>
        <v>Junaidi Muslim</v>
      </c>
      <c r="D2" s="10">
        <f>INDIRECT(ADDRESS(2+QUOTIENT(ROW()-2,COUNTA('Form Responses 1'!$1:$1)-4),4,,TRUE,"Form Responses 1"))</f>
        <v>44984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44988.86178</v>
      </c>
      <c r="B3" s="9" t="str">
        <f>INDIRECT(ADDRESS(2+QUOTIENT(ROW()-2,COUNTA('Form Responses 1'!$1:$1)-4),2,,TRUE,"Form Responses 1"))</f>
        <v>junaidi.muslim@sos.co.id</v>
      </c>
      <c r="C3" s="9" t="str">
        <f>INDIRECT(ADDRESS(2+QUOTIENT(ROW()-2,COUNTA('Form Responses 1'!$1:$1)-4),3,,TRUE,"Form Responses 1"))</f>
        <v>Junaidi Muslim</v>
      </c>
      <c r="D3" s="10">
        <f>INDIRECT(ADDRESS(2+QUOTIENT(ROW()-2,COUNTA('Form Responses 1'!$1:$1)-4),4,,TRUE,"Form Responses 1"))</f>
        <v>44984</v>
      </c>
      <c r="E3" s="11">
        <f t="shared" si="2"/>
        <v>1</v>
      </c>
      <c r="F3" s="9" t="str">
        <f>IF(ISBLANK(A3)," ",INDIRECT(ADDRESS(1,5+MOD(ROW()-2,COUNTA('Form Responses 1'!$1:$1)-4),,TRUE,"Form Responses 1")))</f>
        <v>Mess Lantai 1 [Lobby Utama]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Mess Lantai 1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02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44988.86178</v>
      </c>
      <c r="B4" s="9" t="str">
        <f>INDIRECT(ADDRESS(2+QUOTIENT(ROW()-2,COUNTA('Form Responses 1'!$1:$1)-4),2,,TRUE,"Form Responses 1"))</f>
        <v>junaidi.muslim@sos.co.id</v>
      </c>
      <c r="C4" s="9" t="str">
        <f>INDIRECT(ADDRESS(2+QUOTIENT(ROW()-2,COUNTA('Form Responses 1'!$1:$1)-4),3,,TRUE,"Form Responses 1"))</f>
        <v>Junaidi Muslim</v>
      </c>
      <c r="D4" s="10">
        <f>INDIRECT(ADDRESS(2+QUOTIENT(ROW()-2,COUNTA('Form Responses 1'!$1:$1)-4),4,,TRUE,"Form Responses 1"))</f>
        <v>44984</v>
      </c>
      <c r="E4" s="11">
        <f t="shared" si="2"/>
        <v>1</v>
      </c>
      <c r="F4" s="9" t="str">
        <f>IF(ISBLANK(A4)," ",INDIRECT(ADDRESS(1,5+MOD(ROW()-2,COUNTA('Form Responses 1'!$1:$1)-4),,TRUE,"Form Responses 1")))</f>
        <v>Mess Lantai 1 [Ruang Makan]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Mess 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02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44988.86178</v>
      </c>
      <c r="B5" s="9" t="str">
        <f>INDIRECT(ADDRESS(2+QUOTIENT(ROW()-2,COUNTA('Form Responses 1'!$1:$1)-4),2,,TRUE,"Form Responses 1"))</f>
        <v>junaidi.muslim@sos.co.id</v>
      </c>
      <c r="C5" s="9" t="str">
        <f>INDIRECT(ADDRESS(2+QUOTIENT(ROW()-2,COUNTA('Form Responses 1'!$1:$1)-4),3,,TRUE,"Form Responses 1"))</f>
        <v>Junaidi Muslim</v>
      </c>
      <c r="D5" s="10">
        <f>INDIRECT(ADDRESS(2+QUOTIENT(ROW()-2,COUNTA('Form Responses 1'!$1:$1)-4),4,,TRUE,"Form Responses 1"))</f>
        <v>44984</v>
      </c>
      <c r="E5" s="11">
        <f t="shared" si="2"/>
        <v>1</v>
      </c>
      <c r="F5" s="9" t="str">
        <f>IF(ISBLANK(A5)," ",INDIRECT(ADDRESS(1,5+MOD(ROW()-2,COUNTA('Form Responses 1'!$1:$1)-4),,TRUE,"Form Responses 1")))</f>
        <v>Mess Lantai 1 [Ruang Staff]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02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44988.86178</v>
      </c>
      <c r="B6" s="9" t="str">
        <f>INDIRECT(ADDRESS(2+QUOTIENT(ROW()-2,COUNTA('Form Responses 1'!$1:$1)-4),2,,TRUE,"Form Responses 1"))</f>
        <v>junaidi.muslim@sos.co.id</v>
      </c>
      <c r="C6" s="9" t="str">
        <f>INDIRECT(ADDRESS(2+QUOTIENT(ROW()-2,COUNTA('Form Responses 1'!$1:$1)-4),3,,TRUE,"Form Responses 1"))</f>
        <v>Junaidi Muslim</v>
      </c>
      <c r="D6" s="10">
        <f>INDIRECT(ADDRESS(2+QUOTIENT(ROW()-2,COUNTA('Form Responses 1'!$1:$1)-4),4,,TRUE,"Form Responses 1"))</f>
        <v>44984</v>
      </c>
      <c r="E6" s="11">
        <f t="shared" si="2"/>
        <v>1</v>
      </c>
      <c r="F6" s="9" t="str">
        <f>IF(ISBLANK(A6)," ",INDIRECT(ADDRESS(1,5+MOD(ROW()-2,COUNTA('Form Responses 1'!$1:$1)-4),,TRUE,"Form Responses 1")))</f>
        <v>Mess Lantai 1 [Kamar Tidur]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02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44988.86178</v>
      </c>
      <c r="B7" s="9" t="str">
        <f>INDIRECT(ADDRESS(2+QUOTIENT(ROW()-2,COUNTA('Form Responses 1'!$1:$1)-4),2,,TRUE,"Form Responses 1"))</f>
        <v>junaidi.muslim@sos.co.id</v>
      </c>
      <c r="C7" s="9" t="str">
        <f>INDIRECT(ADDRESS(2+QUOTIENT(ROW()-2,COUNTA('Form Responses 1'!$1:$1)-4),3,,TRUE,"Form Responses 1"))</f>
        <v>Junaidi Muslim</v>
      </c>
      <c r="D7" s="10">
        <f>INDIRECT(ADDRESS(2+QUOTIENT(ROW()-2,COUNTA('Form Responses 1'!$1:$1)-4),4,,TRUE,"Form Responses 1"))</f>
        <v>44984</v>
      </c>
      <c r="E7" s="11">
        <f t="shared" si="2"/>
        <v>1</v>
      </c>
      <c r="F7" s="9" t="str">
        <f>IF(ISBLANK(A7)," ",INDIRECT(ADDRESS(1,5+MOD(ROW()-2,COUNTA('Form Responses 1'!$1:$1)-4),,TRUE,"Form Responses 1")))</f>
        <v>Mess Lantai 1 [Pantry]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02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44988.86178</v>
      </c>
      <c r="B8" s="9" t="str">
        <f>INDIRECT(ADDRESS(2+QUOTIENT(ROW()-2,COUNTA('Form Responses 1'!$1:$1)-4),2,,TRUE,"Form Responses 1"))</f>
        <v>junaidi.muslim@sos.co.id</v>
      </c>
      <c r="C8" s="9" t="str">
        <f>INDIRECT(ADDRESS(2+QUOTIENT(ROW()-2,COUNTA('Form Responses 1'!$1:$1)-4),3,,TRUE,"Form Responses 1"))</f>
        <v>Junaidi Muslim</v>
      </c>
      <c r="D8" s="10">
        <f>INDIRECT(ADDRESS(2+QUOTIENT(ROW()-2,COUNTA('Form Responses 1'!$1:$1)-4),4,,TRUE,"Form Responses 1"))</f>
        <v>44984</v>
      </c>
      <c r="E8" s="11">
        <f t="shared" si="2"/>
        <v>1</v>
      </c>
      <c r="F8" s="9" t="str">
        <f>IF(ISBLANK(A8)," ",INDIRECT(ADDRESS(1,5+MOD(ROW()-2,COUNTA('Form Responses 1'!$1:$1)-4),,TRUE,"Form Responses 1")))</f>
        <v>Mess Lantai 1 [Toilet]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02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44988.86178</v>
      </c>
      <c r="B9" s="9" t="str">
        <f>INDIRECT(ADDRESS(2+QUOTIENT(ROW()-2,COUNTA('Form Responses 1'!$1:$1)-4),2,,TRUE,"Form Responses 1"))</f>
        <v>junaidi.muslim@sos.co.id</v>
      </c>
      <c r="C9" s="9" t="str">
        <f>INDIRECT(ADDRESS(2+QUOTIENT(ROW()-2,COUNTA('Form Responses 1'!$1:$1)-4),3,,TRUE,"Form Responses 1"))</f>
        <v>Junaidi Muslim</v>
      </c>
      <c r="D9" s="10">
        <f>INDIRECT(ADDRESS(2+QUOTIENT(ROW()-2,COUNTA('Form Responses 1'!$1:$1)-4),4,,TRUE,"Form Responses 1"))</f>
        <v>44984</v>
      </c>
      <c r="E9" s="11">
        <f t="shared" si="2"/>
        <v>1</v>
      </c>
      <c r="F9" s="9" t="str">
        <f>IF(ISBLANK(A9)," ",INDIRECT(ADDRESS(1,5+MOD(ROW()-2,COUNTA('Form Responses 1'!$1:$1)-4),,TRUE,"Form Responses 1")))</f>
        <v>Mess Halaman [Parkiran]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Halaman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02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44988.86178</v>
      </c>
      <c r="B10" s="9" t="str">
        <f>INDIRECT(ADDRESS(2+QUOTIENT(ROW()-2,COUNTA('Form Responses 1'!$1:$1)-4),2,,TRUE,"Form Responses 1"))</f>
        <v>junaidi.muslim@sos.co.id</v>
      </c>
      <c r="C10" s="9" t="str">
        <f>INDIRECT(ADDRESS(2+QUOTIENT(ROW()-2,COUNTA('Form Responses 1'!$1:$1)-4),3,,TRUE,"Form Responses 1"))</f>
        <v>Junaidi Muslim</v>
      </c>
      <c r="D10" s="10">
        <f>INDIRECT(ADDRESS(2+QUOTIENT(ROW()-2,COUNTA('Form Responses 1'!$1:$1)-4),4,,TRUE,"Form Responses 1"))</f>
        <v>44984</v>
      </c>
      <c r="E10" s="11">
        <f t="shared" si="2"/>
        <v>1</v>
      </c>
      <c r="F10" s="9" t="str">
        <f>IF(ISBLANK(A10)," ",INDIRECT(ADDRESS(1,5+MOD(ROW()-2,COUNTA('Form Responses 1'!$1:$1)-4),,TRUE,"Form Responses 1")))</f>
        <v>Mess Halaman [Halaman depan samping dan belakang]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Mess Halaman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02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44988.86274</v>
      </c>
      <c r="B11" s="9" t="str">
        <f>INDIRECT(ADDRESS(2+QUOTIENT(ROW()-2,COUNTA('Form Responses 1'!$1:$1)-4),2,,TRUE,"Form Responses 1"))</f>
        <v>junaidi.muslim@sos.co.id</v>
      </c>
      <c r="C11" s="9" t="str">
        <f>INDIRECT(ADDRESS(2+QUOTIENT(ROW()-2,COUNTA('Form Responses 1'!$1:$1)-4),3,,TRUE,"Form Responses 1"))</f>
        <v>Junaidi Muslim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44988.86274</v>
      </c>
      <c r="B12" s="9" t="str">
        <f>INDIRECT(ADDRESS(2+QUOTIENT(ROW()-2,COUNTA('Form Responses 1'!$1:$1)-4),2,,TRUE,"Form Responses 1"))</f>
        <v>junaidi.muslim@sos.co.id</v>
      </c>
      <c r="C12" s="9" t="str">
        <f>INDIRECT(ADDRESS(2+QUOTIENT(ROW()-2,COUNTA('Form Responses 1'!$1:$1)-4),3,,TRUE,"Form Responses 1"))</f>
        <v>Junaidi Muslim</v>
      </c>
      <c r="D12" s="10">
        <f>INDIRECT(ADDRESS(2+QUOTIENT(ROW()-2,COUNTA('Form Responses 1'!$1:$1)-4),4,,TRUE,"Form Responses 1"))</f>
        <v>44985</v>
      </c>
      <c r="E12" s="11">
        <f t="shared" si="2"/>
        <v>2</v>
      </c>
      <c r="F12" s="9" t="str">
        <f>IF(ISBLANK(A12)," ",INDIRECT(ADDRESS(1,5+MOD(ROW()-2,COUNTA('Form Responses 1'!$1:$1)-4),,TRUE,"Form Responses 1")))</f>
        <v>Mess Lantai 1 [Lobby Utama]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Lantai 1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44988.86274</v>
      </c>
      <c r="B13" s="9" t="str">
        <f>INDIRECT(ADDRESS(2+QUOTIENT(ROW()-2,COUNTA('Form Responses 1'!$1:$1)-4),2,,TRUE,"Form Responses 1"))</f>
        <v>junaidi.muslim@sos.co.id</v>
      </c>
      <c r="C13" s="9" t="str">
        <f>INDIRECT(ADDRESS(2+QUOTIENT(ROW()-2,COUNTA('Form Responses 1'!$1:$1)-4),3,,TRUE,"Form Responses 1"))</f>
        <v>Junaidi Muslim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Mess Lantai 1 [Ruang Makan]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Lantai 1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44988.86274</v>
      </c>
      <c r="B14" s="9" t="str">
        <f>INDIRECT(ADDRESS(2+QUOTIENT(ROW()-2,COUNTA('Form Responses 1'!$1:$1)-4),2,,TRUE,"Form Responses 1"))</f>
        <v>junaidi.muslim@sos.co.id</v>
      </c>
      <c r="C14" s="9" t="str">
        <f>INDIRECT(ADDRESS(2+QUOTIENT(ROW()-2,COUNTA('Form Responses 1'!$1:$1)-4),3,,TRUE,"Form Responses 1"))</f>
        <v>Junaidi Muslim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Mess Lantai 1 [Ruang Staff]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Lantai 1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44988.86274</v>
      </c>
      <c r="B15" s="9" t="str">
        <f>INDIRECT(ADDRESS(2+QUOTIENT(ROW()-2,COUNTA('Form Responses 1'!$1:$1)-4),2,,TRUE,"Form Responses 1"))</f>
        <v>junaidi.muslim@sos.co.id</v>
      </c>
      <c r="C15" s="9" t="str">
        <f>INDIRECT(ADDRESS(2+QUOTIENT(ROW()-2,COUNTA('Form Responses 1'!$1:$1)-4),3,,TRUE,"Form Responses 1"))</f>
        <v>Junaidi Muslim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Mess Lantai 1 [Kamar Tidur]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Lantai 1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44988.86274</v>
      </c>
      <c r="B16" s="9" t="str">
        <f>INDIRECT(ADDRESS(2+QUOTIENT(ROW()-2,COUNTA('Form Responses 1'!$1:$1)-4),2,,TRUE,"Form Responses 1"))</f>
        <v>junaidi.muslim@sos.co.id</v>
      </c>
      <c r="C16" s="9" t="str">
        <f>INDIRECT(ADDRESS(2+QUOTIENT(ROW()-2,COUNTA('Form Responses 1'!$1:$1)-4),3,,TRUE,"Form Responses 1"))</f>
        <v>Junaidi Muslim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Mess Lantai 1 [Pantry]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Mess 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44988.86274</v>
      </c>
      <c r="B17" s="9" t="str">
        <f>INDIRECT(ADDRESS(2+QUOTIENT(ROW()-2,COUNTA('Form Responses 1'!$1:$1)-4),2,,TRUE,"Form Responses 1"))</f>
        <v>junaidi.muslim@sos.co.id</v>
      </c>
      <c r="C17" s="9" t="str">
        <f>INDIRECT(ADDRESS(2+QUOTIENT(ROW()-2,COUNTA('Form Responses 1'!$1:$1)-4),3,,TRUE,"Form Responses 1"))</f>
        <v>Junaidi Muslim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Mess Lantai 1 [Toilet]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Mess 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44988.86274</v>
      </c>
      <c r="B18" s="9" t="str">
        <f>INDIRECT(ADDRESS(2+QUOTIENT(ROW()-2,COUNTA('Form Responses 1'!$1:$1)-4),2,,TRUE,"Form Responses 1"))</f>
        <v>junaidi.muslim@sos.co.id</v>
      </c>
      <c r="C18" s="9" t="str">
        <f>INDIRECT(ADDRESS(2+QUOTIENT(ROW()-2,COUNTA('Form Responses 1'!$1:$1)-4),3,,TRUE,"Form Responses 1"))</f>
        <v>Junaidi Muslim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Mess Halaman [Parkiran]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Mess 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44988.86274</v>
      </c>
      <c r="B19" s="9" t="str">
        <f>INDIRECT(ADDRESS(2+QUOTIENT(ROW()-2,COUNTA('Form Responses 1'!$1:$1)-4),2,,TRUE,"Form Responses 1"))</f>
        <v>junaidi.muslim@sos.co.id</v>
      </c>
      <c r="C19" s="9" t="str">
        <f>INDIRECT(ADDRESS(2+QUOTIENT(ROW()-2,COUNTA('Form Responses 1'!$1:$1)-4),3,,TRUE,"Form Responses 1"))</f>
        <v>Junaidi Muslim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Mess Halaman [Halaman depan samping dan belakang]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Mess Halaman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44988.86372</v>
      </c>
      <c r="B20" s="9" t="str">
        <f>INDIRECT(ADDRESS(2+QUOTIENT(ROW()-2,COUNTA('Form Responses 1'!$1:$1)-4),2,,TRUE,"Form Responses 1"))</f>
        <v>junaidi.muslim@sos.co.id</v>
      </c>
      <c r="C20" s="9" t="str">
        <f>INDIRECT(ADDRESS(2+QUOTIENT(ROW()-2,COUNTA('Form Responses 1'!$1:$1)-4),3,,TRUE,"Form Responses 1"))</f>
        <v>Junaidi Muslim</v>
      </c>
      <c r="D20" s="10">
        <f>INDIRECT(ADDRESS(2+QUOTIENT(ROW()-2,COUNTA('Form Responses 1'!$1:$1)-4),4,,TRUE,"Form Responses 1"))</f>
        <v>44986</v>
      </c>
      <c r="E20" s="11">
        <f t="shared" si="2"/>
        <v>3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44988.86372</v>
      </c>
      <c r="B21" s="9" t="str">
        <f>INDIRECT(ADDRESS(2+QUOTIENT(ROW()-2,COUNTA('Form Responses 1'!$1:$1)-4),2,,TRUE,"Form Responses 1"))</f>
        <v>junaidi.muslim@sos.co.id</v>
      </c>
      <c r="C21" s="9" t="str">
        <f>INDIRECT(ADDRESS(2+QUOTIENT(ROW()-2,COUNTA('Form Responses 1'!$1:$1)-4),3,,TRUE,"Form Responses 1"))</f>
        <v>Junaidi Muslim</v>
      </c>
      <c r="D21" s="10">
        <f>INDIRECT(ADDRESS(2+QUOTIENT(ROW()-2,COUNTA('Form Responses 1'!$1:$1)-4),4,,TRUE,"Form Responses 1"))</f>
        <v>44986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Lantai 1 [Lobby Utama]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Mess 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44988.86372</v>
      </c>
      <c r="B22" s="9" t="str">
        <f>INDIRECT(ADDRESS(2+QUOTIENT(ROW()-2,COUNTA('Form Responses 1'!$1:$1)-4),2,,TRUE,"Form Responses 1"))</f>
        <v>junaidi.muslim@sos.co.id</v>
      </c>
      <c r="C22" s="9" t="str">
        <f>INDIRECT(ADDRESS(2+QUOTIENT(ROW()-2,COUNTA('Form Responses 1'!$1:$1)-4),3,,TRUE,"Form Responses 1"))</f>
        <v>Junaidi Muslim</v>
      </c>
      <c r="D22" s="10">
        <f>INDIRECT(ADDRESS(2+QUOTIENT(ROW()-2,COUNTA('Form Responses 1'!$1:$1)-4),4,,TRUE,"Form Responses 1"))</f>
        <v>44986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Lantai 1 [Ruang Makan]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Lantai 1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44988.86372</v>
      </c>
      <c r="B23" s="9" t="str">
        <f>INDIRECT(ADDRESS(2+QUOTIENT(ROW()-2,COUNTA('Form Responses 1'!$1:$1)-4),2,,TRUE,"Form Responses 1"))</f>
        <v>junaidi.muslim@sos.co.id</v>
      </c>
      <c r="C23" s="9" t="str">
        <f>INDIRECT(ADDRESS(2+QUOTIENT(ROW()-2,COUNTA('Form Responses 1'!$1:$1)-4),3,,TRUE,"Form Responses 1"))</f>
        <v>Junaidi Muslim</v>
      </c>
      <c r="D23" s="10">
        <f>INDIRECT(ADDRESS(2+QUOTIENT(ROW()-2,COUNTA('Form Responses 1'!$1:$1)-4),4,,TRUE,"Form Responses 1"))</f>
        <v>44986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Lantai 1 [Ruang Staff]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Lantai 1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44988.86372</v>
      </c>
      <c r="B24" s="9" t="str">
        <f>INDIRECT(ADDRESS(2+QUOTIENT(ROW()-2,COUNTA('Form Responses 1'!$1:$1)-4),2,,TRUE,"Form Responses 1"))</f>
        <v>junaidi.muslim@sos.co.id</v>
      </c>
      <c r="C24" s="9" t="str">
        <f>INDIRECT(ADDRESS(2+QUOTIENT(ROW()-2,COUNTA('Form Responses 1'!$1:$1)-4),3,,TRUE,"Form Responses 1"))</f>
        <v>Junaidi Muslim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Mess Lantai 1 [Kamar Tidur]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Mess Lantai 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44988.86372</v>
      </c>
      <c r="B25" s="9" t="str">
        <f>INDIRECT(ADDRESS(2+QUOTIENT(ROW()-2,COUNTA('Form Responses 1'!$1:$1)-4),2,,TRUE,"Form Responses 1"))</f>
        <v>junaidi.muslim@sos.co.id</v>
      </c>
      <c r="C25" s="9" t="str">
        <f>INDIRECT(ADDRESS(2+QUOTIENT(ROW()-2,COUNTA('Form Responses 1'!$1:$1)-4),3,,TRUE,"Form Responses 1"))</f>
        <v>Junaidi Muslim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Mess Lantai 1 [Pantry]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Mess Lantai 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44988.86372</v>
      </c>
      <c r="B26" s="9" t="str">
        <f>INDIRECT(ADDRESS(2+QUOTIENT(ROW()-2,COUNTA('Form Responses 1'!$1:$1)-4),2,,TRUE,"Form Responses 1"))</f>
        <v>junaidi.muslim@sos.co.id</v>
      </c>
      <c r="C26" s="9" t="str">
        <f>INDIRECT(ADDRESS(2+QUOTIENT(ROW()-2,COUNTA('Form Responses 1'!$1:$1)-4),3,,TRUE,"Form Responses 1"))</f>
        <v>Junaidi Muslim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Mess Lantai 1 [Toilet]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Mess Lantai 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44988.86372</v>
      </c>
      <c r="B27" s="9" t="str">
        <f>INDIRECT(ADDRESS(2+QUOTIENT(ROW()-2,COUNTA('Form Responses 1'!$1:$1)-4),2,,TRUE,"Form Responses 1"))</f>
        <v>junaidi.muslim@sos.co.id</v>
      </c>
      <c r="C27" s="9" t="str">
        <f>INDIRECT(ADDRESS(2+QUOTIENT(ROW()-2,COUNTA('Form Responses 1'!$1:$1)-4),3,,TRUE,"Form Responses 1"))</f>
        <v>Junaidi Muslim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Mess Halaman [Parkiran]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Mess Halaman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44988.86372</v>
      </c>
      <c r="B28" s="9" t="str">
        <f>INDIRECT(ADDRESS(2+QUOTIENT(ROW()-2,COUNTA('Form Responses 1'!$1:$1)-4),2,,TRUE,"Form Responses 1"))</f>
        <v>junaidi.muslim@sos.co.id</v>
      </c>
      <c r="C28" s="9" t="str">
        <f>INDIRECT(ADDRESS(2+QUOTIENT(ROW()-2,COUNTA('Form Responses 1'!$1:$1)-4),3,,TRUE,"Form Responses 1"))</f>
        <v>Junaidi Muslim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Mess Halaman [Halaman depan samping dan belakang]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Mess Halaman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44988.86531</v>
      </c>
      <c r="B29" s="9" t="str">
        <f>INDIRECT(ADDRESS(2+QUOTIENT(ROW()-2,COUNTA('Form Responses 1'!$1:$1)-4),2,,TRUE,"Form Responses 1"))</f>
        <v>junaidi.muslim@sos.co.id</v>
      </c>
      <c r="C29" s="9" t="str">
        <f>INDIRECT(ADDRESS(2+QUOTIENT(ROW()-2,COUNTA('Form Responses 1'!$1:$1)-4),3,,TRUE,"Form Responses 1"))</f>
        <v>Junaidi Muslim</v>
      </c>
      <c r="D29" s="10">
        <f>INDIRECT(ADDRESS(2+QUOTIENT(ROW()-2,COUNTA('Form Responses 1'!$1:$1)-4),4,,TRUE,"Form Responses 1"))</f>
        <v>44987</v>
      </c>
      <c r="E29" s="11">
        <f t="shared" si="2"/>
        <v>4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44988.86531</v>
      </c>
      <c r="B30" s="9" t="str">
        <f>INDIRECT(ADDRESS(2+QUOTIENT(ROW()-2,COUNTA('Form Responses 1'!$1:$1)-4),2,,TRUE,"Form Responses 1"))</f>
        <v>junaidi.muslim@sos.co.id</v>
      </c>
      <c r="C30" s="9" t="str">
        <f>INDIRECT(ADDRESS(2+QUOTIENT(ROW()-2,COUNTA('Form Responses 1'!$1:$1)-4),3,,TRUE,"Form Responses 1"))</f>
        <v>Junaidi Muslim</v>
      </c>
      <c r="D30" s="10">
        <f>INDIRECT(ADDRESS(2+QUOTIENT(ROW()-2,COUNTA('Form Responses 1'!$1:$1)-4),4,,TRUE,"Form Responses 1"))</f>
        <v>44987</v>
      </c>
      <c r="E30" s="11">
        <f t="shared" si="2"/>
        <v>4</v>
      </c>
      <c r="F30" s="9" t="str">
        <f>IF(ISBLANK(A30)," ",INDIRECT(ADDRESS(1,5+MOD(ROW()-2,COUNTA('Form Responses 1'!$1:$1)-4),,TRUE,"Form Responses 1")))</f>
        <v>Mess Lantai 1 [Lobby Utama]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Mess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44988.86531</v>
      </c>
      <c r="B31" s="9" t="str">
        <f>INDIRECT(ADDRESS(2+QUOTIENT(ROW()-2,COUNTA('Form Responses 1'!$1:$1)-4),2,,TRUE,"Form Responses 1"))</f>
        <v>junaidi.muslim@sos.co.id</v>
      </c>
      <c r="C31" s="9" t="str">
        <f>INDIRECT(ADDRESS(2+QUOTIENT(ROW()-2,COUNTA('Form Responses 1'!$1:$1)-4),3,,TRUE,"Form Responses 1"))</f>
        <v>Junaidi Muslim</v>
      </c>
      <c r="D31" s="10">
        <f>INDIRECT(ADDRESS(2+QUOTIENT(ROW()-2,COUNTA('Form Responses 1'!$1:$1)-4),4,,TRUE,"Form Responses 1"))</f>
        <v>44987</v>
      </c>
      <c r="E31" s="11">
        <f t="shared" si="2"/>
        <v>4</v>
      </c>
      <c r="F31" s="9" t="str">
        <f>IF(ISBLANK(A31)," ",INDIRECT(ADDRESS(1,5+MOD(ROW()-2,COUNTA('Form Responses 1'!$1:$1)-4),,TRUE,"Form Responses 1")))</f>
        <v>Mess Lantai 1 [Ruang Makan]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Mess 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44988.86531</v>
      </c>
      <c r="B32" s="9" t="str">
        <f>INDIRECT(ADDRESS(2+QUOTIENT(ROW()-2,COUNTA('Form Responses 1'!$1:$1)-4),2,,TRUE,"Form Responses 1"))</f>
        <v>junaidi.muslim@sos.co.id</v>
      </c>
      <c r="C32" s="9" t="str">
        <f>INDIRECT(ADDRESS(2+QUOTIENT(ROW()-2,COUNTA('Form Responses 1'!$1:$1)-4),3,,TRUE,"Form Responses 1"))</f>
        <v>Junaidi Muslim</v>
      </c>
      <c r="D32" s="10">
        <f>INDIRECT(ADDRESS(2+QUOTIENT(ROW()-2,COUNTA('Form Responses 1'!$1:$1)-4),4,,TRUE,"Form Responses 1"))</f>
        <v>44987</v>
      </c>
      <c r="E32" s="11">
        <f t="shared" si="2"/>
        <v>4</v>
      </c>
      <c r="F32" s="9" t="str">
        <f>IF(ISBLANK(A32)," ",INDIRECT(ADDRESS(1,5+MOD(ROW()-2,COUNTA('Form Responses 1'!$1:$1)-4),,TRUE,"Form Responses 1")))</f>
        <v>Mess Lantai 1 [Ruang Staff]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Mess 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44988.86531</v>
      </c>
      <c r="B33" s="9" t="str">
        <f>INDIRECT(ADDRESS(2+QUOTIENT(ROW()-2,COUNTA('Form Responses 1'!$1:$1)-4),2,,TRUE,"Form Responses 1"))</f>
        <v>junaidi.muslim@sos.co.id</v>
      </c>
      <c r="C33" s="9" t="str">
        <f>INDIRECT(ADDRESS(2+QUOTIENT(ROW()-2,COUNTA('Form Responses 1'!$1:$1)-4),3,,TRUE,"Form Responses 1"))</f>
        <v>Junaidi Muslim</v>
      </c>
      <c r="D33" s="10">
        <f>INDIRECT(ADDRESS(2+QUOTIENT(ROW()-2,COUNTA('Form Responses 1'!$1:$1)-4),4,,TRUE,"Form Responses 1"))</f>
        <v>44987</v>
      </c>
      <c r="E33" s="11">
        <f t="shared" si="2"/>
        <v>4</v>
      </c>
      <c r="F33" s="9" t="str">
        <f>IF(ISBLANK(A33)," ",INDIRECT(ADDRESS(1,5+MOD(ROW()-2,COUNTA('Form Responses 1'!$1:$1)-4),,TRUE,"Form Responses 1")))</f>
        <v>Mess Lantai 1 [Kamar Tidur]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Mess 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44988.86531</v>
      </c>
      <c r="B34" s="9" t="str">
        <f>INDIRECT(ADDRESS(2+QUOTIENT(ROW()-2,COUNTA('Form Responses 1'!$1:$1)-4),2,,TRUE,"Form Responses 1"))</f>
        <v>junaidi.muslim@sos.co.id</v>
      </c>
      <c r="C34" s="9" t="str">
        <f>INDIRECT(ADDRESS(2+QUOTIENT(ROW()-2,COUNTA('Form Responses 1'!$1:$1)-4),3,,TRUE,"Form Responses 1"))</f>
        <v>Junaidi Muslim</v>
      </c>
      <c r="D34" s="10">
        <f>INDIRECT(ADDRESS(2+QUOTIENT(ROW()-2,COUNTA('Form Responses 1'!$1:$1)-4),4,,TRUE,"Form Responses 1"))</f>
        <v>44987</v>
      </c>
      <c r="E34" s="11">
        <f t="shared" si="2"/>
        <v>4</v>
      </c>
      <c r="F34" s="9" t="str">
        <f>IF(ISBLANK(A34)," ",INDIRECT(ADDRESS(1,5+MOD(ROW()-2,COUNTA('Form Responses 1'!$1:$1)-4),,TRUE,"Form Responses 1")))</f>
        <v>Mess Lantai 1 [Pantry]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Mess 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44988.86531</v>
      </c>
      <c r="B35" s="9" t="str">
        <f>INDIRECT(ADDRESS(2+QUOTIENT(ROW()-2,COUNTA('Form Responses 1'!$1:$1)-4),2,,TRUE,"Form Responses 1"))</f>
        <v>junaidi.muslim@sos.co.id</v>
      </c>
      <c r="C35" s="9" t="str">
        <f>INDIRECT(ADDRESS(2+QUOTIENT(ROW()-2,COUNTA('Form Responses 1'!$1:$1)-4),3,,TRUE,"Form Responses 1"))</f>
        <v>Junaidi Muslim</v>
      </c>
      <c r="D35" s="10">
        <f>INDIRECT(ADDRESS(2+QUOTIENT(ROW()-2,COUNTA('Form Responses 1'!$1:$1)-4),4,,TRUE,"Form Responses 1"))</f>
        <v>44987</v>
      </c>
      <c r="E35" s="11">
        <f t="shared" si="2"/>
        <v>4</v>
      </c>
      <c r="F35" s="9" t="str">
        <f>IF(ISBLANK(A35)," ",INDIRECT(ADDRESS(1,5+MOD(ROW()-2,COUNTA('Form Responses 1'!$1:$1)-4),,TRUE,"Form Responses 1")))</f>
        <v>Mess Lantai 1 [Toilet]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Mess 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03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2023 03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44988.86531</v>
      </c>
      <c r="B36" s="9" t="str">
        <f>INDIRECT(ADDRESS(2+QUOTIENT(ROW()-2,COUNTA('Form Responses 1'!$1:$1)-4),2,,TRUE,"Form Responses 1"))</f>
        <v>junaidi.muslim@sos.co.id</v>
      </c>
      <c r="C36" s="9" t="str">
        <f>INDIRECT(ADDRESS(2+QUOTIENT(ROW()-2,COUNTA('Form Responses 1'!$1:$1)-4),3,,TRUE,"Form Responses 1"))</f>
        <v>Junaidi Muslim</v>
      </c>
      <c r="D36" s="10">
        <f>INDIRECT(ADDRESS(2+QUOTIENT(ROW()-2,COUNTA('Form Responses 1'!$1:$1)-4),4,,TRUE,"Form Responses 1"))</f>
        <v>44987</v>
      </c>
      <c r="E36" s="11">
        <f t="shared" si="2"/>
        <v>4</v>
      </c>
      <c r="F36" s="9" t="str">
        <f>IF(ISBLANK(A36)," ",INDIRECT(ADDRESS(1,5+MOD(ROW()-2,COUNTA('Form Responses 1'!$1:$1)-4),,TRUE,"Form Responses 1")))</f>
        <v>Mess Halaman [Parkiran]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Mess Halaman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03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2023 03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44988.86531</v>
      </c>
      <c r="B37" s="9" t="str">
        <f>INDIRECT(ADDRESS(2+QUOTIENT(ROW()-2,COUNTA('Form Responses 1'!$1:$1)-4),2,,TRUE,"Form Responses 1"))</f>
        <v>junaidi.muslim@sos.co.id</v>
      </c>
      <c r="C37" s="9" t="str">
        <f>INDIRECT(ADDRESS(2+QUOTIENT(ROW()-2,COUNTA('Form Responses 1'!$1:$1)-4),3,,TRUE,"Form Responses 1"))</f>
        <v>Junaidi Muslim</v>
      </c>
      <c r="D37" s="10">
        <f>INDIRECT(ADDRESS(2+QUOTIENT(ROW()-2,COUNTA('Form Responses 1'!$1:$1)-4),4,,TRUE,"Form Responses 1"))</f>
        <v>44987</v>
      </c>
      <c r="E37" s="11">
        <f t="shared" si="2"/>
        <v>4</v>
      </c>
      <c r="F37" s="9" t="str">
        <f>IF(ISBLANK(A37)," ",INDIRECT(ADDRESS(1,5+MOD(ROW()-2,COUNTA('Form Responses 1'!$1:$1)-4),,TRUE,"Form Responses 1")))</f>
        <v>Mess Halaman [Halaman depan samping dan belakang]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Mess 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03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2023 03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44988.86609</v>
      </c>
      <c r="B38" s="9" t="str">
        <f>INDIRECT(ADDRESS(2+QUOTIENT(ROW()-2,COUNTA('Form Responses 1'!$1:$1)-4),2,,TRUE,"Form Responses 1"))</f>
        <v>junaidi.muslim@sos.co.id</v>
      </c>
      <c r="C38" s="9" t="str">
        <f>INDIRECT(ADDRESS(2+QUOTIENT(ROW()-2,COUNTA('Form Responses 1'!$1:$1)-4),3,,TRUE,"Form Responses 1"))</f>
        <v>Junaidi Muslim</v>
      </c>
      <c r="D38" s="10">
        <f>INDIRECT(ADDRESS(2+QUOTIENT(ROW()-2,COUNTA('Form Responses 1'!$1:$1)-4),4,,TRUE,"Form Responses 1"))</f>
        <v>44988</v>
      </c>
      <c r="E38" s="11">
        <f t="shared" si="2"/>
        <v>5</v>
      </c>
      <c r="F38" s="9" t="str">
        <f>IF(ISBLANK(A38)," ",INDIRECT(ADDRESS(1,5+MOD(ROW()-2,COUNTA('Form Responses 1'!$1:$1)-4),,TRUE,"Form Responses 1")))</f>
        <v>Security [Security Functions]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Security</v>
      </c>
      <c r="I38" s="12" t="str">
        <f t="shared" si="4"/>
        <v>SECURITY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03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2023 03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44988.86609</v>
      </c>
      <c r="B39" s="9" t="str">
        <f>INDIRECT(ADDRESS(2+QUOTIENT(ROW()-2,COUNTA('Form Responses 1'!$1:$1)-4),2,,TRUE,"Form Responses 1"))</f>
        <v>junaidi.muslim@sos.co.id</v>
      </c>
      <c r="C39" s="9" t="str">
        <f>INDIRECT(ADDRESS(2+QUOTIENT(ROW()-2,COUNTA('Form Responses 1'!$1:$1)-4),3,,TRUE,"Form Responses 1"))</f>
        <v>Junaidi Muslim</v>
      </c>
      <c r="D39" s="10">
        <f>INDIRECT(ADDRESS(2+QUOTIENT(ROW()-2,COUNTA('Form Responses 1'!$1:$1)-4),4,,TRUE,"Form Responses 1"))</f>
        <v>44988</v>
      </c>
      <c r="E39" s="11">
        <f t="shared" si="2"/>
        <v>5</v>
      </c>
      <c r="F39" s="9" t="str">
        <f>IF(ISBLANK(A39)," ",INDIRECT(ADDRESS(1,5+MOD(ROW()-2,COUNTA('Form Responses 1'!$1:$1)-4),,TRUE,"Form Responses 1")))</f>
        <v>Mess Lantai 1 [Lobby Utama]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Mess Lantai 1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03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2023 03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44988.86609</v>
      </c>
      <c r="B40" s="9" t="str">
        <f>INDIRECT(ADDRESS(2+QUOTIENT(ROW()-2,COUNTA('Form Responses 1'!$1:$1)-4),2,,TRUE,"Form Responses 1"))</f>
        <v>junaidi.muslim@sos.co.id</v>
      </c>
      <c r="C40" s="9" t="str">
        <f>INDIRECT(ADDRESS(2+QUOTIENT(ROW()-2,COUNTA('Form Responses 1'!$1:$1)-4),3,,TRUE,"Form Responses 1"))</f>
        <v>Junaidi Muslim</v>
      </c>
      <c r="D40" s="10">
        <f>INDIRECT(ADDRESS(2+QUOTIENT(ROW()-2,COUNTA('Form Responses 1'!$1:$1)-4),4,,TRUE,"Form Responses 1"))</f>
        <v>44988</v>
      </c>
      <c r="E40" s="11">
        <f t="shared" si="2"/>
        <v>5</v>
      </c>
      <c r="F40" s="9" t="str">
        <f>IF(ISBLANK(A40)," ",INDIRECT(ADDRESS(1,5+MOD(ROW()-2,COUNTA('Form Responses 1'!$1:$1)-4),,TRUE,"Form Responses 1")))</f>
        <v>Mess Lantai 1 [Ruang Makan]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Mess Lantai 1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03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2023 03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44988.86609</v>
      </c>
      <c r="B41" s="9" t="str">
        <f>INDIRECT(ADDRESS(2+QUOTIENT(ROW()-2,COUNTA('Form Responses 1'!$1:$1)-4),2,,TRUE,"Form Responses 1"))</f>
        <v>junaidi.muslim@sos.co.id</v>
      </c>
      <c r="C41" s="9" t="str">
        <f>INDIRECT(ADDRESS(2+QUOTIENT(ROW()-2,COUNTA('Form Responses 1'!$1:$1)-4),3,,TRUE,"Form Responses 1"))</f>
        <v>Junaidi Muslim</v>
      </c>
      <c r="D41" s="10">
        <f>INDIRECT(ADDRESS(2+QUOTIENT(ROW()-2,COUNTA('Form Responses 1'!$1:$1)-4),4,,TRUE,"Form Responses 1"))</f>
        <v>44988</v>
      </c>
      <c r="E41" s="11">
        <f t="shared" si="2"/>
        <v>5</v>
      </c>
      <c r="F41" s="9" t="str">
        <f>IF(ISBLANK(A41)," ",INDIRECT(ADDRESS(1,5+MOD(ROW()-2,COUNTA('Form Responses 1'!$1:$1)-4),,TRUE,"Form Responses 1")))</f>
        <v>Mess Lantai 1 [Ruang Staff]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Mess Lantai 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03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2023 03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44988.86609</v>
      </c>
      <c r="B42" s="9" t="str">
        <f>INDIRECT(ADDRESS(2+QUOTIENT(ROW()-2,COUNTA('Form Responses 1'!$1:$1)-4),2,,TRUE,"Form Responses 1"))</f>
        <v>junaidi.muslim@sos.co.id</v>
      </c>
      <c r="C42" s="9" t="str">
        <f>INDIRECT(ADDRESS(2+QUOTIENT(ROW()-2,COUNTA('Form Responses 1'!$1:$1)-4),3,,TRUE,"Form Responses 1"))</f>
        <v>Junaidi Muslim</v>
      </c>
      <c r="D42" s="10">
        <f>INDIRECT(ADDRESS(2+QUOTIENT(ROW()-2,COUNTA('Form Responses 1'!$1:$1)-4),4,,TRUE,"Form Responses 1"))</f>
        <v>44988</v>
      </c>
      <c r="E42" s="11">
        <f t="shared" si="2"/>
        <v>5</v>
      </c>
      <c r="F42" s="9" t="str">
        <f>IF(ISBLANK(A42)," ",INDIRECT(ADDRESS(1,5+MOD(ROW()-2,COUNTA('Form Responses 1'!$1:$1)-4),,TRUE,"Form Responses 1")))</f>
        <v>Mess Lantai 1 [Kamar Tidur]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Mess 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03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2023 03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44988.86609</v>
      </c>
      <c r="B43" s="9" t="str">
        <f>INDIRECT(ADDRESS(2+QUOTIENT(ROW()-2,COUNTA('Form Responses 1'!$1:$1)-4),2,,TRUE,"Form Responses 1"))</f>
        <v>junaidi.muslim@sos.co.id</v>
      </c>
      <c r="C43" s="9" t="str">
        <f>INDIRECT(ADDRESS(2+QUOTIENT(ROW()-2,COUNTA('Form Responses 1'!$1:$1)-4),3,,TRUE,"Form Responses 1"))</f>
        <v>Junaidi Muslim</v>
      </c>
      <c r="D43" s="10">
        <f>INDIRECT(ADDRESS(2+QUOTIENT(ROW()-2,COUNTA('Form Responses 1'!$1:$1)-4),4,,TRUE,"Form Responses 1"))</f>
        <v>44988</v>
      </c>
      <c r="E43" s="11">
        <f t="shared" si="2"/>
        <v>5</v>
      </c>
      <c r="F43" s="9" t="str">
        <f>IF(ISBLANK(A43)," ",INDIRECT(ADDRESS(1,5+MOD(ROW()-2,COUNTA('Form Responses 1'!$1:$1)-4),,TRUE,"Form Responses 1")))</f>
        <v>Mess Lantai 1 [Pantry]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Mess 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03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2023 03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44988.86609</v>
      </c>
      <c r="B44" s="9" t="str">
        <f>INDIRECT(ADDRESS(2+QUOTIENT(ROW()-2,COUNTA('Form Responses 1'!$1:$1)-4),2,,TRUE,"Form Responses 1"))</f>
        <v>junaidi.muslim@sos.co.id</v>
      </c>
      <c r="C44" s="9" t="str">
        <f>INDIRECT(ADDRESS(2+QUOTIENT(ROW()-2,COUNTA('Form Responses 1'!$1:$1)-4),3,,TRUE,"Form Responses 1"))</f>
        <v>Junaidi Muslim</v>
      </c>
      <c r="D44" s="10">
        <f>INDIRECT(ADDRESS(2+QUOTIENT(ROW()-2,COUNTA('Form Responses 1'!$1:$1)-4),4,,TRUE,"Form Responses 1"))</f>
        <v>44988</v>
      </c>
      <c r="E44" s="11">
        <f t="shared" si="2"/>
        <v>5</v>
      </c>
      <c r="F44" s="9" t="str">
        <f>IF(ISBLANK(A44)," ",INDIRECT(ADDRESS(1,5+MOD(ROW()-2,COUNTA('Form Responses 1'!$1:$1)-4),,TRUE,"Form Responses 1")))</f>
        <v>Mess Lantai 1 [Toilet]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Mess 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03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2023 03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44988.86609</v>
      </c>
      <c r="B45" s="9" t="str">
        <f>INDIRECT(ADDRESS(2+QUOTIENT(ROW()-2,COUNTA('Form Responses 1'!$1:$1)-4),2,,TRUE,"Form Responses 1"))</f>
        <v>junaidi.muslim@sos.co.id</v>
      </c>
      <c r="C45" s="9" t="str">
        <f>INDIRECT(ADDRESS(2+QUOTIENT(ROW()-2,COUNTA('Form Responses 1'!$1:$1)-4),3,,TRUE,"Form Responses 1"))</f>
        <v>Junaidi Muslim</v>
      </c>
      <c r="D45" s="10">
        <f>INDIRECT(ADDRESS(2+QUOTIENT(ROW()-2,COUNTA('Form Responses 1'!$1:$1)-4),4,,TRUE,"Form Responses 1"))</f>
        <v>44988</v>
      </c>
      <c r="E45" s="11">
        <f t="shared" si="2"/>
        <v>5</v>
      </c>
      <c r="F45" s="9" t="str">
        <f>IF(ISBLANK(A45)," ",INDIRECT(ADDRESS(1,5+MOD(ROW()-2,COUNTA('Form Responses 1'!$1:$1)-4),,TRUE,"Form Responses 1")))</f>
        <v>Mess Halaman [Parkiran]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Mess Halaman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03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2023 03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44988.86609</v>
      </c>
      <c r="B46" s="9" t="str">
        <f>INDIRECT(ADDRESS(2+QUOTIENT(ROW()-2,COUNTA('Form Responses 1'!$1:$1)-4),2,,TRUE,"Form Responses 1"))</f>
        <v>junaidi.muslim@sos.co.id</v>
      </c>
      <c r="C46" s="9" t="str">
        <f>INDIRECT(ADDRESS(2+QUOTIENT(ROW()-2,COUNTA('Form Responses 1'!$1:$1)-4),3,,TRUE,"Form Responses 1"))</f>
        <v>Junaidi Muslim</v>
      </c>
      <c r="D46" s="10">
        <f>INDIRECT(ADDRESS(2+QUOTIENT(ROW()-2,COUNTA('Form Responses 1'!$1:$1)-4),4,,TRUE,"Form Responses 1"))</f>
        <v>44988</v>
      </c>
      <c r="E46" s="11">
        <f t="shared" si="2"/>
        <v>5</v>
      </c>
      <c r="F46" s="9" t="str">
        <f>IF(ISBLANK(A46)," ",INDIRECT(ADDRESS(1,5+MOD(ROW()-2,COUNTA('Form Responses 1'!$1:$1)-4),,TRUE,"Form Responses 1")))</f>
        <v>Mess Halaman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Mess 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03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2023 03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45034.38967</v>
      </c>
      <c r="B47" s="9" t="str">
        <f>INDIRECT(ADDRESS(2+QUOTIENT(ROW()-2,COUNTA('Form Responses 1'!$1:$1)-4),2,,TRUE,"Form Responses 1"))</f>
        <v>indra_bahrizal@yahoo.com</v>
      </c>
      <c r="C47" s="9" t="str">
        <f>INDIRECT(ADDRESS(2+QUOTIENT(ROW()-2,COUNTA('Form Responses 1'!$1:$1)-4),3,,TRUE,"Form Responses 1"))</f>
        <v>Indra bahrizal</v>
      </c>
      <c r="D47" s="10">
        <f>INDIRECT(ADDRESS(2+QUOTIENT(ROW()-2,COUNTA('Form Responses 1'!$1:$1)-4),4,,TRUE,"Form Responses 1"))</f>
        <v>45034</v>
      </c>
      <c r="E47" s="11">
        <f t="shared" si="2"/>
        <v>2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0.95</v>
      </c>
      <c r="K47" s="9">
        <f t="shared" si="5"/>
        <v>16</v>
      </c>
      <c r="L47" s="9" t="str">
        <f t="shared" si="6"/>
        <v>2023 - WEEK 16</v>
      </c>
      <c r="M47" s="9" t="str">
        <f t="shared" si="7"/>
        <v>2023 - MONTH 04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16</v>
      </c>
      <c r="AF47" s="9" t="str">
        <f t="shared" si="15"/>
        <v>2023 04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45034.38967</v>
      </c>
      <c r="B48" s="9" t="str">
        <f>INDIRECT(ADDRESS(2+QUOTIENT(ROW()-2,COUNTA('Form Responses 1'!$1:$1)-4),2,,TRUE,"Form Responses 1"))</f>
        <v>indra_bahrizal@yahoo.com</v>
      </c>
      <c r="C48" s="9" t="str">
        <f>INDIRECT(ADDRESS(2+QUOTIENT(ROW()-2,COUNTA('Form Responses 1'!$1:$1)-4),3,,TRUE,"Form Responses 1"))</f>
        <v>Indra bahrizal</v>
      </c>
      <c r="D48" s="10">
        <f>INDIRECT(ADDRESS(2+QUOTIENT(ROW()-2,COUNTA('Form Responses 1'!$1:$1)-4),4,,TRUE,"Form Responses 1"))</f>
        <v>45034</v>
      </c>
      <c r="E48" s="11">
        <f t="shared" si="2"/>
        <v>2</v>
      </c>
      <c r="F48" s="9" t="str">
        <f>IF(ISBLANK(A48)," ",INDIRECT(ADDRESS(1,5+MOD(ROW()-2,COUNTA('Form Responses 1'!$1:$1)-4),,TRUE,"Form Responses 1")))</f>
        <v>Mess Lantai 1 [Lobby Utama]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Mess Lantai 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16</v>
      </c>
      <c r="L48" s="9" t="str">
        <f t="shared" si="6"/>
        <v>2023 - WEEK 16</v>
      </c>
      <c r="M48" s="9" t="str">
        <f t="shared" si="7"/>
        <v>2023 - MONTH 04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16</v>
      </c>
      <c r="AF48" s="9" t="str">
        <f t="shared" si="15"/>
        <v>2023 04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45034.38967</v>
      </c>
      <c r="B49" s="9" t="str">
        <f>INDIRECT(ADDRESS(2+QUOTIENT(ROW()-2,COUNTA('Form Responses 1'!$1:$1)-4),2,,TRUE,"Form Responses 1"))</f>
        <v>indra_bahrizal@yahoo.com</v>
      </c>
      <c r="C49" s="9" t="str">
        <f>INDIRECT(ADDRESS(2+QUOTIENT(ROW()-2,COUNTA('Form Responses 1'!$1:$1)-4),3,,TRUE,"Form Responses 1"))</f>
        <v>Indra bahrizal</v>
      </c>
      <c r="D49" s="10">
        <f>INDIRECT(ADDRESS(2+QUOTIENT(ROW()-2,COUNTA('Form Responses 1'!$1:$1)-4),4,,TRUE,"Form Responses 1"))</f>
        <v>45034</v>
      </c>
      <c r="E49" s="11">
        <f t="shared" si="2"/>
        <v>2</v>
      </c>
      <c r="F49" s="9" t="str">
        <f>IF(ISBLANK(A49)," ",INDIRECT(ADDRESS(1,5+MOD(ROW()-2,COUNTA('Form Responses 1'!$1:$1)-4),,TRUE,"Form Responses 1")))</f>
        <v>Mess Lantai 1 [Ruang Makan]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Mess 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16</v>
      </c>
      <c r="L49" s="9" t="str">
        <f t="shared" si="6"/>
        <v>2023 - WEEK 16</v>
      </c>
      <c r="M49" s="9" t="str">
        <f t="shared" si="7"/>
        <v>2023 - MONTH 04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16</v>
      </c>
      <c r="AF49" s="9" t="str">
        <f t="shared" si="15"/>
        <v>2023 04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45034.38967</v>
      </c>
      <c r="B50" s="9" t="str">
        <f>INDIRECT(ADDRESS(2+QUOTIENT(ROW()-2,COUNTA('Form Responses 1'!$1:$1)-4),2,,TRUE,"Form Responses 1"))</f>
        <v>indra_bahrizal@yahoo.com</v>
      </c>
      <c r="C50" s="9" t="str">
        <f>INDIRECT(ADDRESS(2+QUOTIENT(ROW()-2,COUNTA('Form Responses 1'!$1:$1)-4),3,,TRUE,"Form Responses 1"))</f>
        <v>Indra bahrizal</v>
      </c>
      <c r="D50" s="10">
        <f>INDIRECT(ADDRESS(2+QUOTIENT(ROW()-2,COUNTA('Form Responses 1'!$1:$1)-4),4,,TRUE,"Form Responses 1"))</f>
        <v>45034</v>
      </c>
      <c r="E50" s="11">
        <f t="shared" si="2"/>
        <v>2</v>
      </c>
      <c r="F50" s="9" t="str">
        <f>IF(ISBLANK(A50)," ",INDIRECT(ADDRESS(1,5+MOD(ROW()-2,COUNTA('Form Responses 1'!$1:$1)-4),,TRUE,"Form Responses 1")))</f>
        <v>Mess Lantai 1 [Ruang Staff]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Mess Lantai 1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16</v>
      </c>
      <c r="L50" s="9" t="str">
        <f t="shared" si="6"/>
        <v>2023 - WEEK 16</v>
      </c>
      <c r="M50" s="9" t="str">
        <f t="shared" si="7"/>
        <v>2023 - MONTH 04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16</v>
      </c>
      <c r="AF50" s="9" t="str">
        <f t="shared" si="15"/>
        <v>2023 04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45034.38967</v>
      </c>
      <c r="B51" s="9" t="str">
        <f>INDIRECT(ADDRESS(2+QUOTIENT(ROW()-2,COUNTA('Form Responses 1'!$1:$1)-4),2,,TRUE,"Form Responses 1"))</f>
        <v>indra_bahrizal@yahoo.com</v>
      </c>
      <c r="C51" s="9" t="str">
        <f>INDIRECT(ADDRESS(2+QUOTIENT(ROW()-2,COUNTA('Form Responses 1'!$1:$1)-4),3,,TRUE,"Form Responses 1"))</f>
        <v>Indra bahrizal</v>
      </c>
      <c r="D51" s="10">
        <f>INDIRECT(ADDRESS(2+QUOTIENT(ROW()-2,COUNTA('Form Responses 1'!$1:$1)-4),4,,TRUE,"Form Responses 1"))</f>
        <v>45034</v>
      </c>
      <c r="E51" s="11">
        <f t="shared" si="2"/>
        <v>2</v>
      </c>
      <c r="F51" s="9" t="str">
        <f>IF(ISBLANK(A51)," ",INDIRECT(ADDRESS(1,5+MOD(ROW()-2,COUNTA('Form Responses 1'!$1:$1)-4),,TRUE,"Form Responses 1")))</f>
        <v>Mess Lantai 1 [Kamar Tidur]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Mess 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16</v>
      </c>
      <c r="L51" s="9" t="str">
        <f t="shared" si="6"/>
        <v>2023 - WEEK 16</v>
      </c>
      <c r="M51" s="9" t="str">
        <f t="shared" si="7"/>
        <v>2023 - MONTH 04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16</v>
      </c>
      <c r="AF51" s="9" t="str">
        <f t="shared" si="15"/>
        <v>2023 04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45034.38967</v>
      </c>
      <c r="B52" s="9" t="str">
        <f>INDIRECT(ADDRESS(2+QUOTIENT(ROW()-2,COUNTA('Form Responses 1'!$1:$1)-4),2,,TRUE,"Form Responses 1"))</f>
        <v>indra_bahrizal@yahoo.com</v>
      </c>
      <c r="C52" s="9" t="str">
        <f>INDIRECT(ADDRESS(2+QUOTIENT(ROW()-2,COUNTA('Form Responses 1'!$1:$1)-4),3,,TRUE,"Form Responses 1"))</f>
        <v>Indra bahrizal</v>
      </c>
      <c r="D52" s="10">
        <f>INDIRECT(ADDRESS(2+QUOTIENT(ROW()-2,COUNTA('Form Responses 1'!$1:$1)-4),4,,TRUE,"Form Responses 1"))</f>
        <v>45034</v>
      </c>
      <c r="E52" s="11">
        <f t="shared" si="2"/>
        <v>2</v>
      </c>
      <c r="F52" s="9" t="str">
        <f>IF(ISBLANK(A52)," ",INDIRECT(ADDRESS(1,5+MOD(ROW()-2,COUNTA('Form Responses 1'!$1:$1)-4),,TRUE,"Form Responses 1")))</f>
        <v>Mess Lantai 1 [Pantry]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 Lantai 1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16</v>
      </c>
      <c r="L52" s="9" t="str">
        <f t="shared" si="6"/>
        <v>2023 - WEEK 16</v>
      </c>
      <c r="M52" s="9" t="str">
        <f t="shared" si="7"/>
        <v>2023 - MONTH 04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16</v>
      </c>
      <c r="AF52" s="9" t="str">
        <f t="shared" si="15"/>
        <v>2023 04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45034.38967</v>
      </c>
      <c r="B53" s="9" t="str">
        <f>INDIRECT(ADDRESS(2+QUOTIENT(ROW()-2,COUNTA('Form Responses 1'!$1:$1)-4),2,,TRUE,"Form Responses 1"))</f>
        <v>indra_bahrizal@yahoo.com</v>
      </c>
      <c r="C53" s="9" t="str">
        <f>INDIRECT(ADDRESS(2+QUOTIENT(ROW()-2,COUNTA('Form Responses 1'!$1:$1)-4),3,,TRUE,"Form Responses 1"))</f>
        <v>Indra bahrizal</v>
      </c>
      <c r="D53" s="10">
        <f>INDIRECT(ADDRESS(2+QUOTIENT(ROW()-2,COUNTA('Form Responses 1'!$1:$1)-4),4,,TRUE,"Form Responses 1"))</f>
        <v>45034</v>
      </c>
      <c r="E53" s="11">
        <f t="shared" si="2"/>
        <v>2</v>
      </c>
      <c r="F53" s="9" t="str">
        <f>IF(ISBLANK(A53)," ",INDIRECT(ADDRESS(1,5+MOD(ROW()-2,COUNTA('Form Responses 1'!$1:$1)-4),,TRUE,"Form Responses 1")))</f>
        <v>Mess Lantai 1 [Toilet]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 Lantai 1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16</v>
      </c>
      <c r="L53" s="9" t="str">
        <f t="shared" si="6"/>
        <v>2023 - WEEK 16</v>
      </c>
      <c r="M53" s="9" t="str">
        <f t="shared" si="7"/>
        <v>2023 - MONTH 04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16</v>
      </c>
      <c r="AF53" s="9" t="str">
        <f t="shared" si="15"/>
        <v>2023 04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45034.38967</v>
      </c>
      <c r="B54" s="9" t="str">
        <f>INDIRECT(ADDRESS(2+QUOTIENT(ROW()-2,COUNTA('Form Responses 1'!$1:$1)-4),2,,TRUE,"Form Responses 1"))</f>
        <v>indra_bahrizal@yahoo.com</v>
      </c>
      <c r="C54" s="9" t="str">
        <f>INDIRECT(ADDRESS(2+QUOTIENT(ROW()-2,COUNTA('Form Responses 1'!$1:$1)-4),3,,TRUE,"Form Responses 1"))</f>
        <v>Indra bahrizal</v>
      </c>
      <c r="D54" s="10">
        <f>INDIRECT(ADDRESS(2+QUOTIENT(ROW()-2,COUNTA('Form Responses 1'!$1:$1)-4),4,,TRUE,"Form Responses 1"))</f>
        <v>45034</v>
      </c>
      <c r="E54" s="11">
        <f t="shared" si="2"/>
        <v>2</v>
      </c>
      <c r="F54" s="9" t="str">
        <f>IF(ISBLANK(A54)," ",INDIRECT(ADDRESS(1,5+MOD(ROW()-2,COUNTA('Form Responses 1'!$1:$1)-4),,TRUE,"Form Responses 1")))</f>
        <v>Mess Halaman [Parkiran]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Mess Halaman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16</v>
      </c>
      <c r="L54" s="9" t="str">
        <f t="shared" si="6"/>
        <v>2023 - WEEK 16</v>
      </c>
      <c r="M54" s="9" t="str">
        <f t="shared" si="7"/>
        <v>2023 - MONTH 04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16</v>
      </c>
      <c r="AF54" s="9" t="str">
        <f t="shared" si="15"/>
        <v>2023 04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45034.38967</v>
      </c>
      <c r="B55" s="9" t="str">
        <f>INDIRECT(ADDRESS(2+QUOTIENT(ROW()-2,COUNTA('Form Responses 1'!$1:$1)-4),2,,TRUE,"Form Responses 1"))</f>
        <v>indra_bahrizal@yahoo.com</v>
      </c>
      <c r="C55" s="9" t="str">
        <f>INDIRECT(ADDRESS(2+QUOTIENT(ROW()-2,COUNTA('Form Responses 1'!$1:$1)-4),3,,TRUE,"Form Responses 1"))</f>
        <v>Indra bahrizal</v>
      </c>
      <c r="D55" s="10">
        <f>INDIRECT(ADDRESS(2+QUOTIENT(ROW()-2,COUNTA('Form Responses 1'!$1:$1)-4),4,,TRUE,"Form Responses 1"))</f>
        <v>45034</v>
      </c>
      <c r="E55" s="11">
        <f t="shared" si="2"/>
        <v>2</v>
      </c>
      <c r="F55" s="9" t="str">
        <f>IF(ISBLANK(A55)," ",INDIRECT(ADDRESS(1,5+MOD(ROW()-2,COUNTA('Form Responses 1'!$1:$1)-4),,TRUE,"Form Responses 1")))</f>
        <v>Mess Halaman [Halaman depan samping dan belakang]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Mess Halaman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16</v>
      </c>
      <c r="L55" s="9" t="str">
        <f t="shared" si="6"/>
        <v>2023 - WEEK 16</v>
      </c>
      <c r="M55" s="9" t="str">
        <f t="shared" si="7"/>
        <v>2023 - MONTH 04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16</v>
      </c>
      <c r="AF55" s="9" t="str">
        <f t="shared" si="15"/>
        <v>2023 04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45034.39105</v>
      </c>
      <c r="B56" s="9" t="str">
        <f>INDIRECT(ADDRESS(2+QUOTIENT(ROW()-2,COUNTA('Form Responses 1'!$1:$1)-4),2,,TRUE,"Form Responses 1"))</f>
        <v>indr015@brin.go.id</v>
      </c>
      <c r="C56" s="9" t="str">
        <f>INDIRECT(ADDRESS(2+QUOTIENT(ROW()-2,COUNTA('Form Responses 1'!$1:$1)-4),3,,TRUE,"Form Responses 1"))</f>
        <v>Indra bahrizal</v>
      </c>
      <c r="D56" s="10">
        <f>INDIRECT(ADDRESS(2+QUOTIENT(ROW()-2,COUNTA('Form Responses 1'!$1:$1)-4),4,,TRUE,"Form Responses 1"))</f>
        <v>45034</v>
      </c>
      <c r="E56" s="11">
        <f t="shared" si="2"/>
        <v>2</v>
      </c>
      <c r="F56" s="9" t="str">
        <f>IF(ISBLANK(A56)," ",INDIRECT(ADDRESS(1,5+MOD(ROW()-2,COUNTA('Form Responses 1'!$1:$1)-4),,TRUE,"Form Responses 1")))</f>
        <v>Security [Security Functions]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Security</v>
      </c>
      <c r="I56" s="12" t="str">
        <f t="shared" si="4"/>
        <v>SECURITY SERVICE</v>
      </c>
      <c r="J56" s="12">
        <f t="array" ref="J56">IFERROR(INDEX(MASTER!B:B,MATCH(G56,MASTER!A:A,0))/100," ")</f>
        <v>0.95</v>
      </c>
      <c r="K56" s="9">
        <f t="shared" si="5"/>
        <v>16</v>
      </c>
      <c r="L56" s="9" t="str">
        <f t="shared" si="6"/>
        <v>2023 - WEEK 16</v>
      </c>
      <c r="M56" s="9" t="str">
        <f t="shared" si="7"/>
        <v>2023 - MONTH 04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16</v>
      </c>
      <c r="AF56" s="9" t="str">
        <f t="shared" si="15"/>
        <v>2023 04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45034.39105</v>
      </c>
      <c r="B57" s="9" t="str">
        <f>INDIRECT(ADDRESS(2+QUOTIENT(ROW()-2,COUNTA('Form Responses 1'!$1:$1)-4),2,,TRUE,"Form Responses 1"))</f>
        <v>indr015@brin.go.id</v>
      </c>
      <c r="C57" s="9" t="str">
        <f>INDIRECT(ADDRESS(2+QUOTIENT(ROW()-2,COUNTA('Form Responses 1'!$1:$1)-4),3,,TRUE,"Form Responses 1"))</f>
        <v>Indra bahrizal</v>
      </c>
      <c r="D57" s="10">
        <f>INDIRECT(ADDRESS(2+QUOTIENT(ROW()-2,COUNTA('Form Responses 1'!$1:$1)-4),4,,TRUE,"Form Responses 1"))</f>
        <v>45034</v>
      </c>
      <c r="E57" s="11">
        <f t="shared" si="2"/>
        <v>2</v>
      </c>
      <c r="F57" s="9" t="str">
        <f>IF(ISBLANK(A57)," ",INDIRECT(ADDRESS(1,5+MOD(ROW()-2,COUNTA('Form Responses 1'!$1:$1)-4),,TRUE,"Form Responses 1")))</f>
        <v>Mess Lantai 1 [Lobby Utama]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Mess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16</v>
      </c>
      <c r="L57" s="9" t="str">
        <f t="shared" si="6"/>
        <v>2023 - WEEK 16</v>
      </c>
      <c r="M57" s="9" t="str">
        <f t="shared" si="7"/>
        <v>2023 - MONTH 04</v>
      </c>
      <c r="N57" s="12">
        <f t="shared" ref="N57:O57" si="66">IFERROR(AVERAGEIF(L:L,L57,$J:$J)," ")</f>
        <v>0.95</v>
      </c>
      <c r="O57" s="12">
        <f t="shared" si="66"/>
        <v>0.95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16</v>
      </c>
      <c r="AF57" s="9" t="str">
        <f t="shared" si="15"/>
        <v>2023 04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45034.39105</v>
      </c>
      <c r="B58" s="9" t="str">
        <f>INDIRECT(ADDRESS(2+QUOTIENT(ROW()-2,COUNTA('Form Responses 1'!$1:$1)-4),2,,TRUE,"Form Responses 1"))</f>
        <v>indr015@brin.go.id</v>
      </c>
      <c r="C58" s="9" t="str">
        <f>INDIRECT(ADDRESS(2+QUOTIENT(ROW()-2,COUNTA('Form Responses 1'!$1:$1)-4),3,,TRUE,"Form Responses 1"))</f>
        <v>Indra bahrizal</v>
      </c>
      <c r="D58" s="10">
        <f>INDIRECT(ADDRESS(2+QUOTIENT(ROW()-2,COUNTA('Form Responses 1'!$1:$1)-4),4,,TRUE,"Form Responses 1"))</f>
        <v>45034</v>
      </c>
      <c r="E58" s="11">
        <f t="shared" si="2"/>
        <v>2</v>
      </c>
      <c r="F58" s="9" t="str">
        <f>IF(ISBLANK(A58)," ",INDIRECT(ADDRESS(1,5+MOD(ROW()-2,COUNTA('Form Responses 1'!$1:$1)-4),,TRUE,"Form Responses 1")))</f>
        <v>Mess Lantai 1 [Ruang Makan]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Mess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16</v>
      </c>
      <c r="L58" s="9" t="str">
        <f t="shared" si="6"/>
        <v>2023 - WEEK 16</v>
      </c>
      <c r="M58" s="9" t="str">
        <f t="shared" si="7"/>
        <v>2023 - MONTH 04</v>
      </c>
      <c r="N58" s="12">
        <f t="shared" ref="N58:O58" si="67">IFERROR(AVERAGEIF(L:L,L58,$J:$J)," ")</f>
        <v>0.95</v>
      </c>
      <c r="O58" s="12">
        <f t="shared" si="67"/>
        <v>0.95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16</v>
      </c>
      <c r="AF58" s="9" t="str">
        <f t="shared" si="15"/>
        <v>2023 04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45034.39105</v>
      </c>
      <c r="B59" s="9" t="str">
        <f>INDIRECT(ADDRESS(2+QUOTIENT(ROW()-2,COUNTA('Form Responses 1'!$1:$1)-4),2,,TRUE,"Form Responses 1"))</f>
        <v>indr015@brin.go.id</v>
      </c>
      <c r="C59" s="9" t="str">
        <f>INDIRECT(ADDRESS(2+QUOTIENT(ROW()-2,COUNTA('Form Responses 1'!$1:$1)-4),3,,TRUE,"Form Responses 1"))</f>
        <v>Indra bahrizal</v>
      </c>
      <c r="D59" s="10">
        <f>INDIRECT(ADDRESS(2+QUOTIENT(ROW()-2,COUNTA('Form Responses 1'!$1:$1)-4),4,,TRUE,"Form Responses 1"))</f>
        <v>45034</v>
      </c>
      <c r="E59" s="11">
        <f t="shared" si="2"/>
        <v>2</v>
      </c>
      <c r="F59" s="9" t="str">
        <f>IF(ISBLANK(A59)," ",INDIRECT(ADDRESS(1,5+MOD(ROW()-2,COUNTA('Form Responses 1'!$1:$1)-4),,TRUE,"Form Responses 1")))</f>
        <v>Mess Lantai 1 [Ruang Staff]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Mess Lantai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16</v>
      </c>
      <c r="L59" s="9" t="str">
        <f t="shared" si="6"/>
        <v>2023 - WEEK 16</v>
      </c>
      <c r="M59" s="9" t="str">
        <f t="shared" si="7"/>
        <v>2023 - MONTH 04</v>
      </c>
      <c r="N59" s="12">
        <f t="shared" ref="N59:O59" si="68">IFERROR(AVERAGEIF(L:L,L59,$J:$J)," ")</f>
        <v>0.95</v>
      </c>
      <c r="O59" s="12">
        <f t="shared" si="68"/>
        <v>0.95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16</v>
      </c>
      <c r="AF59" s="9" t="str">
        <f t="shared" si="15"/>
        <v>2023 04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45034.39105</v>
      </c>
      <c r="B60" s="9" t="str">
        <f>INDIRECT(ADDRESS(2+QUOTIENT(ROW()-2,COUNTA('Form Responses 1'!$1:$1)-4),2,,TRUE,"Form Responses 1"))</f>
        <v>indr015@brin.go.id</v>
      </c>
      <c r="C60" s="9" t="str">
        <f>INDIRECT(ADDRESS(2+QUOTIENT(ROW()-2,COUNTA('Form Responses 1'!$1:$1)-4),3,,TRUE,"Form Responses 1"))</f>
        <v>Indra bahrizal</v>
      </c>
      <c r="D60" s="10">
        <f>INDIRECT(ADDRESS(2+QUOTIENT(ROW()-2,COUNTA('Form Responses 1'!$1:$1)-4),4,,TRUE,"Form Responses 1"))</f>
        <v>45034</v>
      </c>
      <c r="E60" s="11">
        <f t="shared" si="2"/>
        <v>2</v>
      </c>
      <c r="F60" s="9" t="str">
        <f>IF(ISBLANK(A60)," ",INDIRECT(ADDRESS(1,5+MOD(ROW()-2,COUNTA('Form Responses 1'!$1:$1)-4),,TRUE,"Form Responses 1")))</f>
        <v>Mess Lantai 1 [Kamar Tidur]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Mess Lantai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16</v>
      </c>
      <c r="L60" s="9" t="str">
        <f t="shared" si="6"/>
        <v>2023 - WEEK 16</v>
      </c>
      <c r="M60" s="9" t="str">
        <f t="shared" si="7"/>
        <v>2023 - MONTH 04</v>
      </c>
      <c r="N60" s="12">
        <f t="shared" ref="N60:O60" si="69">IFERROR(AVERAGEIF(L:L,L60,$J:$J)," ")</f>
        <v>0.95</v>
      </c>
      <c r="O60" s="12">
        <f t="shared" si="69"/>
        <v>0.95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16</v>
      </c>
      <c r="AF60" s="9" t="str">
        <f t="shared" si="15"/>
        <v>2023 04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45034.39105</v>
      </c>
      <c r="B61" s="9" t="str">
        <f>INDIRECT(ADDRESS(2+QUOTIENT(ROW()-2,COUNTA('Form Responses 1'!$1:$1)-4),2,,TRUE,"Form Responses 1"))</f>
        <v>indr015@brin.go.id</v>
      </c>
      <c r="C61" s="9" t="str">
        <f>INDIRECT(ADDRESS(2+QUOTIENT(ROW()-2,COUNTA('Form Responses 1'!$1:$1)-4),3,,TRUE,"Form Responses 1"))</f>
        <v>Indra bahrizal</v>
      </c>
      <c r="D61" s="10">
        <f>INDIRECT(ADDRESS(2+QUOTIENT(ROW()-2,COUNTA('Form Responses 1'!$1:$1)-4),4,,TRUE,"Form Responses 1"))</f>
        <v>45034</v>
      </c>
      <c r="E61" s="11">
        <f t="shared" si="2"/>
        <v>2</v>
      </c>
      <c r="F61" s="9" t="str">
        <f>IF(ISBLANK(A61)," ",INDIRECT(ADDRESS(1,5+MOD(ROW()-2,COUNTA('Form Responses 1'!$1:$1)-4),,TRUE,"Form Responses 1")))</f>
        <v>Mess Lantai 1 [Pantry]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Mess Lantai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16</v>
      </c>
      <c r="L61" s="9" t="str">
        <f t="shared" si="6"/>
        <v>2023 - WEEK 16</v>
      </c>
      <c r="M61" s="9" t="str">
        <f t="shared" si="7"/>
        <v>2023 - MONTH 04</v>
      </c>
      <c r="N61" s="12">
        <f t="shared" ref="N61:O61" si="70">IFERROR(AVERAGEIF(L:L,L61,$J:$J)," ")</f>
        <v>0.95</v>
      </c>
      <c r="O61" s="12">
        <f t="shared" si="70"/>
        <v>0.95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16</v>
      </c>
      <c r="AF61" s="9" t="str">
        <f t="shared" si="15"/>
        <v>2023 04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45034.39105</v>
      </c>
      <c r="B62" s="9" t="str">
        <f>INDIRECT(ADDRESS(2+QUOTIENT(ROW()-2,COUNTA('Form Responses 1'!$1:$1)-4),2,,TRUE,"Form Responses 1"))</f>
        <v>indr015@brin.go.id</v>
      </c>
      <c r="C62" s="9" t="str">
        <f>INDIRECT(ADDRESS(2+QUOTIENT(ROW()-2,COUNTA('Form Responses 1'!$1:$1)-4),3,,TRUE,"Form Responses 1"))</f>
        <v>Indra bahrizal</v>
      </c>
      <c r="D62" s="10">
        <f>INDIRECT(ADDRESS(2+QUOTIENT(ROW()-2,COUNTA('Form Responses 1'!$1:$1)-4),4,,TRUE,"Form Responses 1"))</f>
        <v>45034</v>
      </c>
      <c r="E62" s="11">
        <f t="shared" si="2"/>
        <v>2</v>
      </c>
      <c r="F62" s="9" t="str">
        <f>IF(ISBLANK(A62)," ",INDIRECT(ADDRESS(1,5+MOD(ROW()-2,COUNTA('Form Responses 1'!$1:$1)-4),,TRUE,"Form Responses 1")))</f>
        <v>Mess Lantai 1 [Toilet]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Mess Lantai 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16</v>
      </c>
      <c r="L62" s="9" t="str">
        <f t="shared" si="6"/>
        <v>2023 - WEEK 16</v>
      </c>
      <c r="M62" s="9" t="str">
        <f t="shared" si="7"/>
        <v>2023 - MONTH 04</v>
      </c>
      <c r="N62" s="12">
        <f t="shared" ref="N62:O62" si="71">IFERROR(AVERAGEIF(L:L,L62,$J:$J)," ")</f>
        <v>0.95</v>
      </c>
      <c r="O62" s="12">
        <f t="shared" si="71"/>
        <v>0.95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16</v>
      </c>
      <c r="AF62" s="9" t="str">
        <f t="shared" si="15"/>
        <v>2023 04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45034.39105</v>
      </c>
      <c r="B63" s="9" t="str">
        <f>INDIRECT(ADDRESS(2+QUOTIENT(ROW()-2,COUNTA('Form Responses 1'!$1:$1)-4),2,,TRUE,"Form Responses 1"))</f>
        <v>indr015@brin.go.id</v>
      </c>
      <c r="C63" s="9" t="str">
        <f>INDIRECT(ADDRESS(2+QUOTIENT(ROW()-2,COUNTA('Form Responses 1'!$1:$1)-4),3,,TRUE,"Form Responses 1"))</f>
        <v>Indra bahrizal</v>
      </c>
      <c r="D63" s="10">
        <f>INDIRECT(ADDRESS(2+QUOTIENT(ROW()-2,COUNTA('Form Responses 1'!$1:$1)-4),4,,TRUE,"Form Responses 1"))</f>
        <v>45034</v>
      </c>
      <c r="E63" s="11">
        <f t="shared" si="2"/>
        <v>2</v>
      </c>
      <c r="F63" s="9" t="str">
        <f>IF(ISBLANK(A63)," ",INDIRECT(ADDRESS(1,5+MOD(ROW()-2,COUNTA('Form Responses 1'!$1:$1)-4),,TRUE,"Form Responses 1")))</f>
        <v>Mess Halaman [Parkiran]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Mess Halaman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16</v>
      </c>
      <c r="L63" s="9" t="str">
        <f t="shared" si="6"/>
        <v>2023 - WEEK 16</v>
      </c>
      <c r="M63" s="9" t="str">
        <f t="shared" si="7"/>
        <v>2023 - MONTH 04</v>
      </c>
      <c r="N63" s="12">
        <f t="shared" ref="N63:O63" si="72">IFERROR(AVERAGEIF(L:L,L63,$J:$J)," ")</f>
        <v>0.95</v>
      </c>
      <c r="O63" s="12">
        <f t="shared" si="72"/>
        <v>0.95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16</v>
      </c>
      <c r="AF63" s="9" t="str">
        <f t="shared" si="15"/>
        <v>2023 04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45034.39105</v>
      </c>
      <c r="B64" s="9" t="str">
        <f>INDIRECT(ADDRESS(2+QUOTIENT(ROW()-2,COUNTA('Form Responses 1'!$1:$1)-4),2,,TRUE,"Form Responses 1"))</f>
        <v>indr015@brin.go.id</v>
      </c>
      <c r="C64" s="9" t="str">
        <f>INDIRECT(ADDRESS(2+QUOTIENT(ROW()-2,COUNTA('Form Responses 1'!$1:$1)-4),3,,TRUE,"Form Responses 1"))</f>
        <v>Indra bahrizal</v>
      </c>
      <c r="D64" s="10">
        <f>INDIRECT(ADDRESS(2+QUOTIENT(ROW()-2,COUNTA('Form Responses 1'!$1:$1)-4),4,,TRUE,"Form Responses 1"))</f>
        <v>45034</v>
      </c>
      <c r="E64" s="11">
        <f t="shared" si="2"/>
        <v>2</v>
      </c>
      <c r="F64" s="9" t="str">
        <f>IF(ISBLANK(A64)," ",INDIRECT(ADDRESS(1,5+MOD(ROW()-2,COUNTA('Form Responses 1'!$1:$1)-4),,TRUE,"Form Responses 1")))</f>
        <v>Mess Halaman [Halaman depan samping dan belakang]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Mess Halaman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16</v>
      </c>
      <c r="L64" s="9" t="str">
        <f t="shared" si="6"/>
        <v>2023 - WEEK 16</v>
      </c>
      <c r="M64" s="9" t="str">
        <f t="shared" si="7"/>
        <v>2023 - MONTH 04</v>
      </c>
      <c r="N64" s="12">
        <f t="shared" ref="N64:O64" si="73">IFERROR(AVERAGEIF(L:L,L64,$J:$J)," ")</f>
        <v>0.95</v>
      </c>
      <c r="O64" s="12">
        <f t="shared" si="73"/>
        <v>0.95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16</v>
      </c>
      <c r="AF64" s="9" t="str">
        <f t="shared" si="15"/>
        <v>2023 04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45034.39379</v>
      </c>
      <c r="B65" s="9" t="str">
        <f>INDIRECT(ADDRESS(2+QUOTIENT(ROW()-2,COUNTA('Form Responses 1'!$1:$1)-4),2,,TRUE,"Form Responses 1"))</f>
        <v>indra_bahrizal@yahoo.com</v>
      </c>
      <c r="C65" s="9" t="str">
        <f>INDIRECT(ADDRESS(2+QUOTIENT(ROW()-2,COUNTA('Form Responses 1'!$1:$1)-4),3,,TRUE,"Form Responses 1"))</f>
        <v>Indra bahrizal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Security [Security Functions]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Security</v>
      </c>
      <c r="I65" s="12" t="str">
        <f t="shared" si="4"/>
        <v>SECURITY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0.95</v>
      </c>
      <c r="O65" s="12">
        <f t="shared" si="74"/>
        <v>0.95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45034.39379</v>
      </c>
      <c r="B66" s="9" t="str">
        <f>INDIRECT(ADDRESS(2+QUOTIENT(ROW()-2,COUNTA('Form Responses 1'!$1:$1)-4),2,,TRUE,"Form Responses 1"))</f>
        <v>indra_bahrizal@yahoo.com</v>
      </c>
      <c r="C66" s="9" t="str">
        <f>INDIRECT(ADDRESS(2+QUOTIENT(ROW()-2,COUNTA('Form Responses 1'!$1:$1)-4),3,,TRUE,"Form Responses 1"))</f>
        <v>Indra bahrizal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Mess Lantai 1 [Lobby Utama]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Mess Lantai 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0.95</v>
      </c>
      <c r="O66" s="12">
        <f t="shared" si="75"/>
        <v>0.95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45034.39379</v>
      </c>
      <c r="B67" s="9" t="str">
        <f>INDIRECT(ADDRESS(2+QUOTIENT(ROW()-2,COUNTA('Form Responses 1'!$1:$1)-4),2,,TRUE,"Form Responses 1"))</f>
        <v>indra_bahrizal@yahoo.com</v>
      </c>
      <c r="C67" s="9" t="str">
        <f>INDIRECT(ADDRESS(2+QUOTIENT(ROW()-2,COUNTA('Form Responses 1'!$1:$1)-4),3,,TRUE,"Form Responses 1"))</f>
        <v>Indra bahrizal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Mess Lantai 1 [Ruang Makan]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 Lantai 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45034.39379</v>
      </c>
      <c r="B68" s="9" t="str">
        <f>INDIRECT(ADDRESS(2+QUOTIENT(ROW()-2,COUNTA('Form Responses 1'!$1:$1)-4),2,,TRUE,"Form Responses 1"))</f>
        <v>indra_bahrizal@yahoo.com</v>
      </c>
      <c r="C68" s="9" t="str">
        <f>INDIRECT(ADDRESS(2+QUOTIENT(ROW()-2,COUNTA('Form Responses 1'!$1:$1)-4),3,,TRUE,"Form Responses 1"))</f>
        <v>Indra bahrizal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Mess Lantai 1 [Ruang Staff]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 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45034.39379</v>
      </c>
      <c r="B69" s="9" t="str">
        <f>INDIRECT(ADDRESS(2+QUOTIENT(ROW()-2,COUNTA('Form Responses 1'!$1:$1)-4),2,,TRUE,"Form Responses 1"))</f>
        <v>indra_bahrizal@yahoo.com</v>
      </c>
      <c r="C69" s="9" t="str">
        <f>INDIRECT(ADDRESS(2+QUOTIENT(ROW()-2,COUNTA('Form Responses 1'!$1:$1)-4),3,,TRUE,"Form Responses 1"))</f>
        <v>Indra bahrizal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Mess Lantai 1 [Kamar Tidur]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Mess 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45034.39379</v>
      </c>
      <c r="B70" s="9" t="str">
        <f>INDIRECT(ADDRESS(2+QUOTIENT(ROW()-2,COUNTA('Form Responses 1'!$1:$1)-4),2,,TRUE,"Form Responses 1"))</f>
        <v>indra_bahrizal@yahoo.com</v>
      </c>
      <c r="C70" s="9" t="str">
        <f>INDIRECT(ADDRESS(2+QUOTIENT(ROW()-2,COUNTA('Form Responses 1'!$1:$1)-4),3,,TRUE,"Form Responses 1"))</f>
        <v>Indra bahrizal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Mess Lantai 1 [Pantry]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Mess 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45034.39379</v>
      </c>
      <c r="B71" s="9" t="str">
        <f>INDIRECT(ADDRESS(2+QUOTIENT(ROW()-2,COUNTA('Form Responses 1'!$1:$1)-4),2,,TRUE,"Form Responses 1"))</f>
        <v>indra_bahrizal@yahoo.com</v>
      </c>
      <c r="C71" s="9" t="str">
        <f>INDIRECT(ADDRESS(2+QUOTIENT(ROW()-2,COUNTA('Form Responses 1'!$1:$1)-4),3,,TRUE,"Form Responses 1"))</f>
        <v>Indra bahrizal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Mess Lantai 1 [Toilet]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Mess 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45034.39379</v>
      </c>
      <c r="B72" s="9" t="str">
        <f>INDIRECT(ADDRESS(2+QUOTIENT(ROW()-2,COUNTA('Form Responses 1'!$1:$1)-4),2,,TRUE,"Form Responses 1"))</f>
        <v>indra_bahrizal@yahoo.com</v>
      </c>
      <c r="C72" s="9" t="str">
        <f>INDIRECT(ADDRESS(2+QUOTIENT(ROW()-2,COUNTA('Form Responses 1'!$1:$1)-4),3,,TRUE,"Form Responses 1"))</f>
        <v>Indra bahrizal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Mess Halaman [Parkiran]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Mess Halaman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45034.39379</v>
      </c>
      <c r="B73" s="9" t="str">
        <f>INDIRECT(ADDRESS(2+QUOTIENT(ROW()-2,COUNTA('Form Responses 1'!$1:$1)-4),2,,TRUE,"Form Responses 1"))</f>
        <v>indra_bahrizal@yahoo.com</v>
      </c>
      <c r="C73" s="9" t="str">
        <f>INDIRECT(ADDRESS(2+QUOTIENT(ROW()-2,COUNTA('Form Responses 1'!$1:$1)-4),3,,TRUE,"Form Responses 1"))</f>
        <v>Indra bahrizal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Mess Halaman [Halaman depan samping dan belakang]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Mess Halaman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45034.39479</v>
      </c>
      <c r="B74" s="9" t="str">
        <f>INDIRECT(ADDRESS(2+QUOTIENT(ROW()-2,COUNTA('Form Responses 1'!$1:$1)-4),2,,TRUE,"Form Responses 1"))</f>
        <v>indra_bahrizal@yahoo.com</v>
      </c>
      <c r="C74" s="9" t="str">
        <f>INDIRECT(ADDRESS(2+QUOTIENT(ROW()-2,COUNTA('Form Responses 1'!$1:$1)-4),3,,TRUE,"Form Responses 1"))</f>
        <v>Indra bahizal</v>
      </c>
      <c r="D74" s="10">
        <f>INDIRECT(ADDRESS(2+QUOTIENT(ROW()-2,COUNTA('Form Responses 1'!$1:$1)-4),4,,TRUE,"Form Responses 1"))</f>
        <v>44982</v>
      </c>
      <c r="E74" s="11">
        <f t="shared" si="2"/>
        <v>6</v>
      </c>
      <c r="F74" s="9" t="str">
        <f>IF(ISBLANK(A74)," ",INDIRECT(ADDRESS(1,5+MOD(ROW()-2,COUNTA('Form Responses 1'!$1:$1)-4),,TRUE,"Form Responses 1")))</f>
        <v>Security [Security Functions]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Security</v>
      </c>
      <c r="I74" s="12" t="str">
        <f t="shared" si="4"/>
        <v>SECURITY SERVICE</v>
      </c>
      <c r="J74" s="12">
        <f t="array" ref="J74">IFERROR(INDEX(MASTER!B:B,MATCH(G74,MASTER!A:A,0))/100," ")</f>
        <v>0.95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45034.39479</v>
      </c>
      <c r="B75" s="9" t="str">
        <f>INDIRECT(ADDRESS(2+QUOTIENT(ROW()-2,COUNTA('Form Responses 1'!$1:$1)-4),2,,TRUE,"Form Responses 1"))</f>
        <v>indra_bahrizal@yahoo.com</v>
      </c>
      <c r="C75" s="9" t="str">
        <f>INDIRECT(ADDRESS(2+QUOTIENT(ROW()-2,COUNTA('Form Responses 1'!$1:$1)-4),3,,TRUE,"Form Responses 1"))</f>
        <v>Indra bahizal</v>
      </c>
      <c r="D75" s="10">
        <f>INDIRECT(ADDRESS(2+QUOTIENT(ROW()-2,COUNTA('Form Responses 1'!$1:$1)-4),4,,TRUE,"Form Responses 1"))</f>
        <v>44982</v>
      </c>
      <c r="E75" s="11">
        <f t="shared" si="2"/>
        <v>6</v>
      </c>
      <c r="F75" s="9" t="str">
        <f>IF(ISBLANK(A75)," ",INDIRECT(ADDRESS(1,5+MOD(ROW()-2,COUNTA('Form Responses 1'!$1:$1)-4),,TRUE,"Form Responses 1")))</f>
        <v>Mess Lantai 1 [Lobby Utama]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Mess 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45034.39479</v>
      </c>
      <c r="B76" s="9" t="str">
        <f>INDIRECT(ADDRESS(2+QUOTIENT(ROW()-2,COUNTA('Form Responses 1'!$1:$1)-4),2,,TRUE,"Form Responses 1"))</f>
        <v>indra_bahrizal@yahoo.com</v>
      </c>
      <c r="C76" s="9" t="str">
        <f>INDIRECT(ADDRESS(2+QUOTIENT(ROW()-2,COUNTA('Form Responses 1'!$1:$1)-4),3,,TRUE,"Form Responses 1"))</f>
        <v>Indra bahizal</v>
      </c>
      <c r="D76" s="10">
        <f>INDIRECT(ADDRESS(2+QUOTIENT(ROW()-2,COUNTA('Form Responses 1'!$1:$1)-4),4,,TRUE,"Form Responses 1"))</f>
        <v>44982</v>
      </c>
      <c r="E76" s="11">
        <f t="shared" si="2"/>
        <v>6</v>
      </c>
      <c r="F76" s="9" t="str">
        <f>IF(ISBLANK(A76)," ",INDIRECT(ADDRESS(1,5+MOD(ROW()-2,COUNTA('Form Responses 1'!$1:$1)-4),,TRUE,"Form Responses 1")))</f>
        <v>Mess Lantai 1 [Ruang Makan]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Mess Lantai 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45034.39479</v>
      </c>
      <c r="B77" s="9" t="str">
        <f>INDIRECT(ADDRESS(2+QUOTIENT(ROW()-2,COUNTA('Form Responses 1'!$1:$1)-4),2,,TRUE,"Form Responses 1"))</f>
        <v>indra_bahrizal@yahoo.com</v>
      </c>
      <c r="C77" s="9" t="str">
        <f>INDIRECT(ADDRESS(2+QUOTIENT(ROW()-2,COUNTA('Form Responses 1'!$1:$1)-4),3,,TRUE,"Form Responses 1"))</f>
        <v>Indra bahizal</v>
      </c>
      <c r="D77" s="10">
        <f>INDIRECT(ADDRESS(2+QUOTIENT(ROW()-2,COUNTA('Form Responses 1'!$1:$1)-4),4,,TRUE,"Form Responses 1"))</f>
        <v>44982</v>
      </c>
      <c r="E77" s="11">
        <f t="shared" si="2"/>
        <v>6</v>
      </c>
      <c r="F77" s="9" t="str">
        <f>IF(ISBLANK(A77)," ",INDIRECT(ADDRESS(1,5+MOD(ROW()-2,COUNTA('Form Responses 1'!$1:$1)-4),,TRUE,"Form Responses 1")))</f>
        <v>Mess Lantai 1 [Ruang Staff]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Mess Lantai 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45034.39479</v>
      </c>
      <c r="B78" s="9" t="str">
        <f>INDIRECT(ADDRESS(2+QUOTIENT(ROW()-2,COUNTA('Form Responses 1'!$1:$1)-4),2,,TRUE,"Form Responses 1"))</f>
        <v>indra_bahrizal@yahoo.com</v>
      </c>
      <c r="C78" s="9" t="str">
        <f>INDIRECT(ADDRESS(2+QUOTIENT(ROW()-2,COUNTA('Form Responses 1'!$1:$1)-4),3,,TRUE,"Form Responses 1"))</f>
        <v>Indra bahizal</v>
      </c>
      <c r="D78" s="10">
        <f>INDIRECT(ADDRESS(2+QUOTIENT(ROW()-2,COUNTA('Form Responses 1'!$1:$1)-4),4,,TRUE,"Form Responses 1"))</f>
        <v>44982</v>
      </c>
      <c r="E78" s="11">
        <f t="shared" si="2"/>
        <v>6</v>
      </c>
      <c r="F78" s="9" t="str">
        <f>IF(ISBLANK(A78)," ",INDIRECT(ADDRESS(1,5+MOD(ROW()-2,COUNTA('Form Responses 1'!$1:$1)-4),,TRUE,"Form Responses 1")))</f>
        <v>Mess Lantai 1 [Kamar Tidur]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Mess Lantai 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45034.39479</v>
      </c>
      <c r="B79" s="9" t="str">
        <f>INDIRECT(ADDRESS(2+QUOTIENT(ROW()-2,COUNTA('Form Responses 1'!$1:$1)-4),2,,TRUE,"Form Responses 1"))</f>
        <v>indra_bahrizal@yahoo.com</v>
      </c>
      <c r="C79" s="9" t="str">
        <f>INDIRECT(ADDRESS(2+QUOTIENT(ROW()-2,COUNTA('Form Responses 1'!$1:$1)-4),3,,TRUE,"Form Responses 1"))</f>
        <v>Indra bahizal</v>
      </c>
      <c r="D79" s="10">
        <f>INDIRECT(ADDRESS(2+QUOTIENT(ROW()-2,COUNTA('Form Responses 1'!$1:$1)-4),4,,TRUE,"Form Responses 1"))</f>
        <v>44982</v>
      </c>
      <c r="E79" s="11">
        <f t="shared" si="2"/>
        <v>6</v>
      </c>
      <c r="F79" s="9" t="str">
        <f>IF(ISBLANK(A79)," ",INDIRECT(ADDRESS(1,5+MOD(ROW()-2,COUNTA('Form Responses 1'!$1:$1)-4),,TRUE,"Form Responses 1")))</f>
        <v>Mess Lantai 1 [Pantry]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Mess Lantai 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45034.39479</v>
      </c>
      <c r="B80" s="9" t="str">
        <f>INDIRECT(ADDRESS(2+QUOTIENT(ROW()-2,COUNTA('Form Responses 1'!$1:$1)-4),2,,TRUE,"Form Responses 1"))</f>
        <v>indra_bahrizal@yahoo.com</v>
      </c>
      <c r="C80" s="9" t="str">
        <f>INDIRECT(ADDRESS(2+QUOTIENT(ROW()-2,COUNTA('Form Responses 1'!$1:$1)-4),3,,TRUE,"Form Responses 1"))</f>
        <v>Indra bahizal</v>
      </c>
      <c r="D80" s="10">
        <f>INDIRECT(ADDRESS(2+QUOTIENT(ROW()-2,COUNTA('Form Responses 1'!$1:$1)-4),4,,TRUE,"Form Responses 1"))</f>
        <v>44982</v>
      </c>
      <c r="E80" s="11">
        <f t="shared" si="2"/>
        <v>6</v>
      </c>
      <c r="F80" s="9" t="str">
        <f>IF(ISBLANK(A80)," ",INDIRECT(ADDRESS(1,5+MOD(ROW()-2,COUNTA('Form Responses 1'!$1:$1)-4),,TRUE,"Form Responses 1")))</f>
        <v>Mess Lantai 1 [Toilet]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Mess Lantai 1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45034.39479</v>
      </c>
      <c r="B81" s="9" t="str">
        <f>INDIRECT(ADDRESS(2+QUOTIENT(ROW()-2,COUNTA('Form Responses 1'!$1:$1)-4),2,,TRUE,"Form Responses 1"))</f>
        <v>indra_bahrizal@yahoo.com</v>
      </c>
      <c r="C81" s="9" t="str">
        <f>INDIRECT(ADDRESS(2+QUOTIENT(ROW()-2,COUNTA('Form Responses 1'!$1:$1)-4),3,,TRUE,"Form Responses 1"))</f>
        <v>Indra bahizal</v>
      </c>
      <c r="D81" s="10">
        <f>INDIRECT(ADDRESS(2+QUOTIENT(ROW()-2,COUNTA('Form Responses 1'!$1:$1)-4),4,,TRUE,"Form Responses 1"))</f>
        <v>44982</v>
      </c>
      <c r="E81" s="11">
        <f t="shared" si="2"/>
        <v>6</v>
      </c>
      <c r="F81" s="9" t="str">
        <f>IF(ISBLANK(A81)," ",INDIRECT(ADDRESS(1,5+MOD(ROW()-2,COUNTA('Form Responses 1'!$1:$1)-4),,TRUE,"Form Responses 1")))</f>
        <v>Mess Halaman [Parkiran]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Mess Halaman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45034.39479</v>
      </c>
      <c r="B82" s="9" t="str">
        <f>INDIRECT(ADDRESS(2+QUOTIENT(ROW()-2,COUNTA('Form Responses 1'!$1:$1)-4),2,,TRUE,"Form Responses 1"))</f>
        <v>indra_bahrizal@yahoo.com</v>
      </c>
      <c r="C82" s="9" t="str">
        <f>INDIRECT(ADDRESS(2+QUOTIENT(ROW()-2,COUNTA('Form Responses 1'!$1:$1)-4),3,,TRUE,"Form Responses 1"))</f>
        <v>Indra bahizal</v>
      </c>
      <c r="D82" s="10">
        <f>INDIRECT(ADDRESS(2+QUOTIENT(ROW()-2,COUNTA('Form Responses 1'!$1:$1)-4),4,,TRUE,"Form Responses 1"))</f>
        <v>44982</v>
      </c>
      <c r="E82" s="11">
        <f t="shared" si="2"/>
        <v>6</v>
      </c>
      <c r="F82" s="9" t="str">
        <f>IF(ISBLANK(A82)," ",INDIRECT(ADDRESS(1,5+MOD(ROW()-2,COUNTA('Form Responses 1'!$1:$1)-4),,TRUE,"Form Responses 1")))</f>
        <v>Mess Halaman [Halaman depan samping dan belakang]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 Halaman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45034.39568</v>
      </c>
      <c r="B83" s="9" t="str">
        <f>INDIRECT(ADDRESS(2+QUOTIENT(ROW()-2,COUNTA('Form Responses 1'!$1:$1)-4),2,,TRUE,"Form Responses 1"))</f>
        <v>indra_bahrzal@yahoo.com</v>
      </c>
      <c r="C83" s="9" t="str">
        <f>INDIRECT(ADDRESS(2+QUOTIENT(ROW()-2,COUNTA('Form Responses 1'!$1:$1)-4),3,,TRUE,"Form Responses 1"))</f>
        <v>Indra bahrizal</v>
      </c>
      <c r="D83" s="10">
        <f>INDIRECT(ADDRESS(2+QUOTIENT(ROW()-2,COUNTA('Form Responses 1'!$1:$1)-4),4,,TRUE,"Form Responses 1"))</f>
        <v>45010</v>
      </c>
      <c r="E83" s="11">
        <f t="shared" si="2"/>
        <v>6</v>
      </c>
      <c r="F83" s="9" t="str">
        <f>IF(ISBLANK(A83)," ",INDIRECT(ADDRESS(1,5+MOD(ROW()-2,COUNTA('Form Responses 1'!$1:$1)-4),,TRUE,"Form Responses 1")))</f>
        <v>Security [Security Functions]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Security</v>
      </c>
      <c r="I83" s="12" t="str">
        <f t="shared" si="4"/>
        <v>SECURITY SERVICE</v>
      </c>
      <c r="J83" s="12">
        <f t="array" ref="J83">IFERROR(INDEX(MASTER!B:B,MATCH(G83,MASTER!A:A,0))/100," ")</f>
        <v>0.95</v>
      </c>
      <c r="K83" s="9">
        <f t="shared" si="5"/>
        <v>12</v>
      </c>
      <c r="L83" s="9" t="str">
        <f t="shared" si="6"/>
        <v>2023 - WEEK 12</v>
      </c>
      <c r="M83" s="9" t="str">
        <f t="shared" si="7"/>
        <v>2023 - MONTH 03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12</v>
      </c>
      <c r="AF83" s="9" t="str">
        <f t="shared" si="15"/>
        <v>2023 03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45034.39568</v>
      </c>
      <c r="B84" s="9" t="str">
        <f>INDIRECT(ADDRESS(2+QUOTIENT(ROW()-2,COUNTA('Form Responses 1'!$1:$1)-4),2,,TRUE,"Form Responses 1"))</f>
        <v>indra_bahrzal@yahoo.com</v>
      </c>
      <c r="C84" s="9" t="str">
        <f>INDIRECT(ADDRESS(2+QUOTIENT(ROW()-2,COUNTA('Form Responses 1'!$1:$1)-4),3,,TRUE,"Form Responses 1"))</f>
        <v>Indra bahrizal</v>
      </c>
      <c r="D84" s="10">
        <f>INDIRECT(ADDRESS(2+QUOTIENT(ROW()-2,COUNTA('Form Responses 1'!$1:$1)-4),4,,TRUE,"Form Responses 1"))</f>
        <v>45010</v>
      </c>
      <c r="E84" s="11">
        <f t="shared" si="2"/>
        <v>6</v>
      </c>
      <c r="F84" s="9" t="str">
        <f>IF(ISBLANK(A84)," ",INDIRECT(ADDRESS(1,5+MOD(ROW()-2,COUNTA('Form Responses 1'!$1:$1)-4),,TRUE,"Form Responses 1")))</f>
        <v>Mess Lantai 1 [Lobby Utama]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Mess 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12</v>
      </c>
      <c r="L84" s="9" t="str">
        <f t="shared" si="6"/>
        <v>2023 - WEEK 12</v>
      </c>
      <c r="M84" s="9" t="str">
        <f t="shared" si="7"/>
        <v>2023 - MONTH 03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12</v>
      </c>
      <c r="AF84" s="9" t="str">
        <f t="shared" si="15"/>
        <v>2023 03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45034.39568</v>
      </c>
      <c r="B85" s="9" t="str">
        <f>INDIRECT(ADDRESS(2+QUOTIENT(ROW()-2,COUNTA('Form Responses 1'!$1:$1)-4),2,,TRUE,"Form Responses 1"))</f>
        <v>indra_bahrzal@yahoo.com</v>
      </c>
      <c r="C85" s="9" t="str">
        <f>INDIRECT(ADDRESS(2+QUOTIENT(ROW()-2,COUNTA('Form Responses 1'!$1:$1)-4),3,,TRUE,"Form Responses 1"))</f>
        <v>Indra bahrizal</v>
      </c>
      <c r="D85" s="10">
        <f>INDIRECT(ADDRESS(2+QUOTIENT(ROW()-2,COUNTA('Form Responses 1'!$1:$1)-4),4,,TRUE,"Form Responses 1"))</f>
        <v>45010</v>
      </c>
      <c r="E85" s="11">
        <f t="shared" si="2"/>
        <v>6</v>
      </c>
      <c r="F85" s="9" t="str">
        <f>IF(ISBLANK(A85)," ",INDIRECT(ADDRESS(1,5+MOD(ROW()-2,COUNTA('Form Responses 1'!$1:$1)-4),,TRUE,"Form Responses 1")))</f>
        <v>Mess Lantai 1 [Ruang Makan]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Mess Lantai 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12</v>
      </c>
      <c r="L85" s="9" t="str">
        <f t="shared" si="6"/>
        <v>2023 - WEEK 12</v>
      </c>
      <c r="M85" s="9" t="str">
        <f t="shared" si="7"/>
        <v>2023 - MONTH 03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12</v>
      </c>
      <c r="AF85" s="9" t="str">
        <f t="shared" si="15"/>
        <v>2023 03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45034.39568</v>
      </c>
      <c r="B86" s="9" t="str">
        <f>INDIRECT(ADDRESS(2+QUOTIENT(ROW()-2,COUNTA('Form Responses 1'!$1:$1)-4),2,,TRUE,"Form Responses 1"))</f>
        <v>indra_bahrzal@yahoo.com</v>
      </c>
      <c r="C86" s="9" t="str">
        <f>INDIRECT(ADDRESS(2+QUOTIENT(ROW()-2,COUNTA('Form Responses 1'!$1:$1)-4),3,,TRUE,"Form Responses 1"))</f>
        <v>Indra bahrizal</v>
      </c>
      <c r="D86" s="10">
        <f>INDIRECT(ADDRESS(2+QUOTIENT(ROW()-2,COUNTA('Form Responses 1'!$1:$1)-4),4,,TRUE,"Form Responses 1"))</f>
        <v>45010</v>
      </c>
      <c r="E86" s="11">
        <f t="shared" si="2"/>
        <v>6</v>
      </c>
      <c r="F86" s="9" t="str">
        <f>IF(ISBLANK(A86)," ",INDIRECT(ADDRESS(1,5+MOD(ROW()-2,COUNTA('Form Responses 1'!$1:$1)-4),,TRUE,"Form Responses 1")))</f>
        <v>Mess Lantai 1 [Ruang Staff]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Mess Lantai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12</v>
      </c>
      <c r="L86" s="9" t="str">
        <f t="shared" si="6"/>
        <v>2023 - WEEK 12</v>
      </c>
      <c r="M86" s="9" t="str">
        <f t="shared" si="7"/>
        <v>2023 - MONTH 03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12</v>
      </c>
      <c r="AF86" s="9" t="str">
        <f t="shared" si="15"/>
        <v>2023 03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45034.39568</v>
      </c>
      <c r="B87" s="9" t="str">
        <f>INDIRECT(ADDRESS(2+QUOTIENT(ROW()-2,COUNTA('Form Responses 1'!$1:$1)-4),2,,TRUE,"Form Responses 1"))</f>
        <v>indra_bahrzal@yahoo.com</v>
      </c>
      <c r="C87" s="9" t="str">
        <f>INDIRECT(ADDRESS(2+QUOTIENT(ROW()-2,COUNTA('Form Responses 1'!$1:$1)-4),3,,TRUE,"Form Responses 1"))</f>
        <v>Indra bahrizal</v>
      </c>
      <c r="D87" s="10">
        <f>INDIRECT(ADDRESS(2+QUOTIENT(ROW()-2,COUNTA('Form Responses 1'!$1:$1)-4),4,,TRUE,"Form Responses 1"))</f>
        <v>45010</v>
      </c>
      <c r="E87" s="11">
        <f t="shared" si="2"/>
        <v>6</v>
      </c>
      <c r="F87" s="9" t="str">
        <f>IF(ISBLANK(A87)," ",INDIRECT(ADDRESS(1,5+MOD(ROW()-2,COUNTA('Form Responses 1'!$1:$1)-4),,TRUE,"Form Responses 1")))</f>
        <v>Mess Lantai 1 [Kamar Tidur]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Mess 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12</v>
      </c>
      <c r="L87" s="9" t="str">
        <f t="shared" si="6"/>
        <v>2023 - WEEK 12</v>
      </c>
      <c r="M87" s="9" t="str">
        <f t="shared" si="7"/>
        <v>2023 - MONTH 03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12</v>
      </c>
      <c r="AF87" s="9" t="str">
        <f t="shared" si="15"/>
        <v>2023 03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45034.39568</v>
      </c>
      <c r="B88" s="9" t="str">
        <f>INDIRECT(ADDRESS(2+QUOTIENT(ROW()-2,COUNTA('Form Responses 1'!$1:$1)-4),2,,TRUE,"Form Responses 1"))</f>
        <v>indra_bahrzal@yahoo.com</v>
      </c>
      <c r="C88" s="9" t="str">
        <f>INDIRECT(ADDRESS(2+QUOTIENT(ROW()-2,COUNTA('Form Responses 1'!$1:$1)-4),3,,TRUE,"Form Responses 1"))</f>
        <v>Indra bahrizal</v>
      </c>
      <c r="D88" s="10">
        <f>INDIRECT(ADDRESS(2+QUOTIENT(ROW()-2,COUNTA('Form Responses 1'!$1:$1)-4),4,,TRUE,"Form Responses 1"))</f>
        <v>45010</v>
      </c>
      <c r="E88" s="11">
        <f t="shared" si="2"/>
        <v>6</v>
      </c>
      <c r="F88" s="9" t="str">
        <f>IF(ISBLANK(A88)," ",INDIRECT(ADDRESS(1,5+MOD(ROW()-2,COUNTA('Form Responses 1'!$1:$1)-4),,TRUE,"Form Responses 1")))</f>
        <v>Mess Lantai 1 [Pantry]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Mess Lantai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12</v>
      </c>
      <c r="L88" s="9" t="str">
        <f t="shared" si="6"/>
        <v>2023 - WEEK 12</v>
      </c>
      <c r="M88" s="9" t="str">
        <f t="shared" si="7"/>
        <v>2023 - MONTH 03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12</v>
      </c>
      <c r="AF88" s="9" t="str">
        <f t="shared" si="15"/>
        <v>2023 03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45034.39568</v>
      </c>
      <c r="B89" s="9" t="str">
        <f>INDIRECT(ADDRESS(2+QUOTIENT(ROW()-2,COUNTA('Form Responses 1'!$1:$1)-4),2,,TRUE,"Form Responses 1"))</f>
        <v>indra_bahrzal@yahoo.com</v>
      </c>
      <c r="C89" s="9" t="str">
        <f>INDIRECT(ADDRESS(2+QUOTIENT(ROW()-2,COUNTA('Form Responses 1'!$1:$1)-4),3,,TRUE,"Form Responses 1"))</f>
        <v>Indra bahrizal</v>
      </c>
      <c r="D89" s="10">
        <f>INDIRECT(ADDRESS(2+QUOTIENT(ROW()-2,COUNTA('Form Responses 1'!$1:$1)-4),4,,TRUE,"Form Responses 1"))</f>
        <v>45010</v>
      </c>
      <c r="E89" s="11">
        <f t="shared" si="2"/>
        <v>6</v>
      </c>
      <c r="F89" s="9" t="str">
        <f>IF(ISBLANK(A89)," ",INDIRECT(ADDRESS(1,5+MOD(ROW()-2,COUNTA('Form Responses 1'!$1:$1)-4),,TRUE,"Form Responses 1")))</f>
        <v>Mess Lantai 1 [Toilet]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Mess Lantai 1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12</v>
      </c>
      <c r="L89" s="9" t="str">
        <f t="shared" si="6"/>
        <v>2023 - WEEK 12</v>
      </c>
      <c r="M89" s="9" t="str">
        <f t="shared" si="7"/>
        <v>2023 - MONTH 03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12</v>
      </c>
      <c r="AF89" s="9" t="str">
        <f t="shared" si="15"/>
        <v>2023 03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45034.39568</v>
      </c>
      <c r="B90" s="9" t="str">
        <f>INDIRECT(ADDRESS(2+QUOTIENT(ROW()-2,COUNTA('Form Responses 1'!$1:$1)-4),2,,TRUE,"Form Responses 1"))</f>
        <v>indra_bahrzal@yahoo.com</v>
      </c>
      <c r="C90" s="9" t="str">
        <f>INDIRECT(ADDRESS(2+QUOTIENT(ROW()-2,COUNTA('Form Responses 1'!$1:$1)-4),3,,TRUE,"Form Responses 1"))</f>
        <v>Indra bahrizal</v>
      </c>
      <c r="D90" s="10">
        <f>INDIRECT(ADDRESS(2+QUOTIENT(ROW()-2,COUNTA('Form Responses 1'!$1:$1)-4),4,,TRUE,"Form Responses 1"))</f>
        <v>45010</v>
      </c>
      <c r="E90" s="11">
        <f t="shared" si="2"/>
        <v>6</v>
      </c>
      <c r="F90" s="9" t="str">
        <f>IF(ISBLANK(A90)," ",INDIRECT(ADDRESS(1,5+MOD(ROW()-2,COUNTA('Form Responses 1'!$1:$1)-4),,TRUE,"Form Responses 1")))</f>
        <v>Mess Halaman [Parkiran]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12</v>
      </c>
      <c r="L90" s="9" t="str">
        <f t="shared" si="6"/>
        <v>2023 - WEEK 12</v>
      </c>
      <c r="M90" s="9" t="str">
        <f t="shared" si="7"/>
        <v>2023 - MONTH 03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12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45034.39568</v>
      </c>
      <c r="B91" s="9" t="str">
        <f>INDIRECT(ADDRESS(2+QUOTIENT(ROW()-2,COUNTA('Form Responses 1'!$1:$1)-4),2,,TRUE,"Form Responses 1"))</f>
        <v>indra_bahrzal@yahoo.com</v>
      </c>
      <c r="C91" s="9" t="str">
        <f>INDIRECT(ADDRESS(2+QUOTIENT(ROW()-2,COUNTA('Form Responses 1'!$1:$1)-4),3,,TRUE,"Form Responses 1"))</f>
        <v>Indra bahrizal</v>
      </c>
      <c r="D91" s="10">
        <f>INDIRECT(ADDRESS(2+QUOTIENT(ROW()-2,COUNTA('Form Responses 1'!$1:$1)-4),4,,TRUE,"Form Responses 1"))</f>
        <v>45010</v>
      </c>
      <c r="E91" s="11">
        <f t="shared" si="2"/>
        <v>6</v>
      </c>
      <c r="F91" s="9" t="str">
        <f>IF(ISBLANK(A91)," ",INDIRECT(ADDRESS(1,5+MOD(ROW()-2,COUNTA('Form Responses 1'!$1:$1)-4),,TRUE,"Form Responses 1")))</f>
        <v>Mess Halaman [Halaman depan samping dan belakang]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Halaman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12</v>
      </c>
      <c r="L91" s="9" t="str">
        <f t="shared" si="6"/>
        <v>2023 - WEEK 12</v>
      </c>
      <c r="M91" s="9" t="str">
        <f t="shared" si="7"/>
        <v>2023 - MONTH 03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12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45069.59779</v>
      </c>
      <c r="B92" s="9" t="str">
        <f>INDIRECT(ADDRESS(2+QUOTIENT(ROW()-2,COUNTA('Form Responses 1'!$1:$1)-4),2,,TRUE,"Form Responses 1"))</f>
        <v>indra_bahrizal@yahoo.com</v>
      </c>
      <c r="C92" s="9" t="str">
        <f>INDIRECT(ADDRESS(2+QUOTIENT(ROW()-2,COUNTA('Form Responses 1'!$1:$1)-4),3,,TRUE,"Form Responses 1"))</f>
        <v>Indra bahrizal</v>
      </c>
      <c r="D92" s="10">
        <f>INDIRECT(ADDRESS(2+QUOTIENT(ROW()-2,COUNTA('Form Responses 1'!$1:$1)-4),4,,TRUE,"Form Responses 1"))</f>
        <v>45069</v>
      </c>
      <c r="E92" s="11">
        <f t="shared" si="2"/>
        <v>2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0.95</v>
      </c>
      <c r="K92" s="9">
        <f t="shared" si="5"/>
        <v>21</v>
      </c>
      <c r="L92" s="9" t="str">
        <f t="shared" si="6"/>
        <v>2023 - WEEK 21</v>
      </c>
      <c r="M92" s="9" t="str">
        <f t="shared" si="7"/>
        <v>2023 - MONTH 05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21</v>
      </c>
      <c r="AF92" s="9" t="str">
        <f t="shared" si="15"/>
        <v>2023 05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45069.59779</v>
      </c>
      <c r="B93" s="9" t="str">
        <f>INDIRECT(ADDRESS(2+QUOTIENT(ROW()-2,COUNTA('Form Responses 1'!$1:$1)-4),2,,TRUE,"Form Responses 1"))</f>
        <v>indra_bahrizal@yahoo.com</v>
      </c>
      <c r="C93" s="9" t="str">
        <f>INDIRECT(ADDRESS(2+QUOTIENT(ROW()-2,COUNTA('Form Responses 1'!$1:$1)-4),3,,TRUE,"Form Responses 1"))</f>
        <v>Indra bahrizal</v>
      </c>
      <c r="D93" s="10">
        <f>INDIRECT(ADDRESS(2+QUOTIENT(ROW()-2,COUNTA('Form Responses 1'!$1:$1)-4),4,,TRUE,"Form Responses 1"))</f>
        <v>45069</v>
      </c>
      <c r="E93" s="11">
        <f t="shared" si="2"/>
        <v>2</v>
      </c>
      <c r="F93" s="9" t="str">
        <f>IF(ISBLANK(A93)," ",INDIRECT(ADDRESS(1,5+MOD(ROW()-2,COUNTA('Form Responses 1'!$1:$1)-4),,TRUE,"Form Responses 1")))</f>
        <v>Mess Lantai 1 [Lobby Utama]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Mess Lantai 1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21</v>
      </c>
      <c r="L93" s="9" t="str">
        <f t="shared" si="6"/>
        <v>2023 - WEEK 21</v>
      </c>
      <c r="M93" s="9" t="str">
        <f t="shared" si="7"/>
        <v>2023 - MONTH 05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21</v>
      </c>
      <c r="AF93" s="9" t="str">
        <f t="shared" si="15"/>
        <v>2023 05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45069.59779</v>
      </c>
      <c r="B94" s="9" t="str">
        <f>INDIRECT(ADDRESS(2+QUOTIENT(ROW()-2,COUNTA('Form Responses 1'!$1:$1)-4),2,,TRUE,"Form Responses 1"))</f>
        <v>indra_bahrizal@yahoo.com</v>
      </c>
      <c r="C94" s="9" t="str">
        <f>INDIRECT(ADDRESS(2+QUOTIENT(ROW()-2,COUNTA('Form Responses 1'!$1:$1)-4),3,,TRUE,"Form Responses 1"))</f>
        <v>Indra bahrizal</v>
      </c>
      <c r="D94" s="10">
        <f>INDIRECT(ADDRESS(2+QUOTIENT(ROW()-2,COUNTA('Form Responses 1'!$1:$1)-4),4,,TRUE,"Form Responses 1"))</f>
        <v>45069</v>
      </c>
      <c r="E94" s="11">
        <f t="shared" si="2"/>
        <v>2</v>
      </c>
      <c r="F94" s="9" t="str">
        <f>IF(ISBLANK(A94)," ",INDIRECT(ADDRESS(1,5+MOD(ROW()-2,COUNTA('Form Responses 1'!$1:$1)-4),,TRUE,"Form Responses 1")))</f>
        <v>Mess Lantai 1 [Ruang Makan]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Mess Lantai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21</v>
      </c>
      <c r="L94" s="9" t="str">
        <f t="shared" si="6"/>
        <v>2023 - WEEK 21</v>
      </c>
      <c r="M94" s="9" t="str">
        <f t="shared" si="7"/>
        <v>2023 - MONTH 05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21</v>
      </c>
      <c r="AF94" s="9" t="str">
        <f t="shared" si="15"/>
        <v>2023 05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45069.59779</v>
      </c>
      <c r="B95" s="9" t="str">
        <f>INDIRECT(ADDRESS(2+QUOTIENT(ROW()-2,COUNTA('Form Responses 1'!$1:$1)-4),2,,TRUE,"Form Responses 1"))</f>
        <v>indra_bahrizal@yahoo.com</v>
      </c>
      <c r="C95" s="9" t="str">
        <f>INDIRECT(ADDRESS(2+QUOTIENT(ROW()-2,COUNTA('Form Responses 1'!$1:$1)-4),3,,TRUE,"Form Responses 1"))</f>
        <v>Indra bahrizal</v>
      </c>
      <c r="D95" s="10">
        <f>INDIRECT(ADDRESS(2+QUOTIENT(ROW()-2,COUNTA('Form Responses 1'!$1:$1)-4),4,,TRUE,"Form Responses 1"))</f>
        <v>45069</v>
      </c>
      <c r="E95" s="11">
        <f t="shared" si="2"/>
        <v>2</v>
      </c>
      <c r="F95" s="9" t="str">
        <f>IF(ISBLANK(A95)," ",INDIRECT(ADDRESS(1,5+MOD(ROW()-2,COUNTA('Form Responses 1'!$1:$1)-4),,TRUE,"Form Responses 1")))</f>
        <v>Mess Lantai 1 [Ruang Staff]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Mess Lantai 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21</v>
      </c>
      <c r="L95" s="9" t="str">
        <f t="shared" si="6"/>
        <v>2023 - WEEK 21</v>
      </c>
      <c r="M95" s="9" t="str">
        <f t="shared" si="7"/>
        <v>2023 - MONTH 05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21</v>
      </c>
      <c r="AF95" s="9" t="str">
        <f t="shared" si="15"/>
        <v>2023 05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45069.59779</v>
      </c>
      <c r="B96" s="9" t="str">
        <f>INDIRECT(ADDRESS(2+QUOTIENT(ROW()-2,COUNTA('Form Responses 1'!$1:$1)-4),2,,TRUE,"Form Responses 1"))</f>
        <v>indra_bahrizal@yahoo.com</v>
      </c>
      <c r="C96" s="9" t="str">
        <f>INDIRECT(ADDRESS(2+QUOTIENT(ROW()-2,COUNTA('Form Responses 1'!$1:$1)-4),3,,TRUE,"Form Responses 1"))</f>
        <v>Indra bahrizal</v>
      </c>
      <c r="D96" s="10">
        <f>INDIRECT(ADDRESS(2+QUOTIENT(ROW()-2,COUNTA('Form Responses 1'!$1:$1)-4),4,,TRUE,"Form Responses 1"))</f>
        <v>45069</v>
      </c>
      <c r="E96" s="11">
        <f t="shared" si="2"/>
        <v>2</v>
      </c>
      <c r="F96" s="9" t="str">
        <f>IF(ISBLANK(A96)," ",INDIRECT(ADDRESS(1,5+MOD(ROW()-2,COUNTA('Form Responses 1'!$1:$1)-4),,TRUE,"Form Responses 1")))</f>
        <v>Mess Lantai 1 [Kamar Tidur]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Mess Lantai 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21</v>
      </c>
      <c r="L96" s="9" t="str">
        <f t="shared" si="6"/>
        <v>2023 - WEEK 21</v>
      </c>
      <c r="M96" s="9" t="str">
        <f t="shared" si="7"/>
        <v>2023 - MONTH 05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21</v>
      </c>
      <c r="AF96" s="9" t="str">
        <f t="shared" si="15"/>
        <v>2023 05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45069.59779</v>
      </c>
      <c r="B97" s="9" t="str">
        <f>INDIRECT(ADDRESS(2+QUOTIENT(ROW()-2,COUNTA('Form Responses 1'!$1:$1)-4),2,,TRUE,"Form Responses 1"))</f>
        <v>indra_bahrizal@yahoo.com</v>
      </c>
      <c r="C97" s="9" t="str">
        <f>INDIRECT(ADDRESS(2+QUOTIENT(ROW()-2,COUNTA('Form Responses 1'!$1:$1)-4),3,,TRUE,"Form Responses 1"))</f>
        <v>Indra bahrizal</v>
      </c>
      <c r="D97" s="10">
        <f>INDIRECT(ADDRESS(2+QUOTIENT(ROW()-2,COUNTA('Form Responses 1'!$1:$1)-4),4,,TRUE,"Form Responses 1"))</f>
        <v>45069</v>
      </c>
      <c r="E97" s="11">
        <f t="shared" si="2"/>
        <v>2</v>
      </c>
      <c r="F97" s="9" t="str">
        <f>IF(ISBLANK(A97)," ",INDIRECT(ADDRESS(1,5+MOD(ROW()-2,COUNTA('Form Responses 1'!$1:$1)-4),,TRUE,"Form Responses 1")))</f>
        <v>Mess Lantai 1 [Pantry]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Mess 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21</v>
      </c>
      <c r="L97" s="9" t="str">
        <f t="shared" si="6"/>
        <v>2023 - WEEK 21</v>
      </c>
      <c r="M97" s="9" t="str">
        <f t="shared" si="7"/>
        <v>2023 - MONTH 05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21</v>
      </c>
      <c r="AF97" s="9" t="str">
        <f t="shared" si="15"/>
        <v>2023 05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45069.59779</v>
      </c>
      <c r="B98" s="9" t="str">
        <f>INDIRECT(ADDRESS(2+QUOTIENT(ROW()-2,COUNTA('Form Responses 1'!$1:$1)-4),2,,TRUE,"Form Responses 1"))</f>
        <v>indra_bahrizal@yahoo.com</v>
      </c>
      <c r="C98" s="9" t="str">
        <f>INDIRECT(ADDRESS(2+QUOTIENT(ROW()-2,COUNTA('Form Responses 1'!$1:$1)-4),3,,TRUE,"Form Responses 1"))</f>
        <v>Indra bahrizal</v>
      </c>
      <c r="D98" s="10">
        <f>INDIRECT(ADDRESS(2+QUOTIENT(ROW()-2,COUNTA('Form Responses 1'!$1:$1)-4),4,,TRUE,"Form Responses 1"))</f>
        <v>45069</v>
      </c>
      <c r="E98" s="11">
        <f t="shared" si="2"/>
        <v>2</v>
      </c>
      <c r="F98" s="9" t="str">
        <f>IF(ISBLANK(A98)," ",INDIRECT(ADDRESS(1,5+MOD(ROW()-2,COUNTA('Form Responses 1'!$1:$1)-4),,TRUE,"Form Responses 1")))</f>
        <v>Mess Lantai 1 [Toilet]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Mess 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21</v>
      </c>
      <c r="L98" s="9" t="str">
        <f t="shared" si="6"/>
        <v>2023 - WEEK 21</v>
      </c>
      <c r="M98" s="9" t="str">
        <f t="shared" si="7"/>
        <v>2023 - MONTH 05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21</v>
      </c>
      <c r="AF98" s="9" t="str">
        <f t="shared" si="15"/>
        <v>2023 05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45069.59779</v>
      </c>
      <c r="B99" s="9" t="str">
        <f>INDIRECT(ADDRESS(2+QUOTIENT(ROW()-2,COUNTA('Form Responses 1'!$1:$1)-4),2,,TRUE,"Form Responses 1"))</f>
        <v>indra_bahrizal@yahoo.com</v>
      </c>
      <c r="C99" s="9" t="str">
        <f>INDIRECT(ADDRESS(2+QUOTIENT(ROW()-2,COUNTA('Form Responses 1'!$1:$1)-4),3,,TRUE,"Form Responses 1"))</f>
        <v>Indra bahrizal</v>
      </c>
      <c r="D99" s="10">
        <f>INDIRECT(ADDRESS(2+QUOTIENT(ROW()-2,COUNTA('Form Responses 1'!$1:$1)-4),4,,TRUE,"Form Responses 1"))</f>
        <v>45069</v>
      </c>
      <c r="E99" s="11">
        <f t="shared" si="2"/>
        <v>2</v>
      </c>
      <c r="F99" s="9" t="str">
        <f>IF(ISBLANK(A99)," ",INDIRECT(ADDRESS(1,5+MOD(ROW()-2,COUNTA('Form Responses 1'!$1:$1)-4),,TRUE,"Form Responses 1")))</f>
        <v>Mess Halaman [Parkiran]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Mess Halaman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21</v>
      </c>
      <c r="L99" s="9" t="str">
        <f t="shared" si="6"/>
        <v>2023 - WEEK 21</v>
      </c>
      <c r="M99" s="9" t="str">
        <f t="shared" si="7"/>
        <v>2023 - MONTH 05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21</v>
      </c>
      <c r="AF99" s="9" t="str">
        <f t="shared" si="15"/>
        <v>2023 05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45069.59779</v>
      </c>
      <c r="B100" s="9" t="str">
        <f>INDIRECT(ADDRESS(2+QUOTIENT(ROW()-2,COUNTA('Form Responses 1'!$1:$1)-4),2,,TRUE,"Form Responses 1"))</f>
        <v>indra_bahrizal@yahoo.com</v>
      </c>
      <c r="C100" s="9" t="str">
        <f>INDIRECT(ADDRESS(2+QUOTIENT(ROW()-2,COUNTA('Form Responses 1'!$1:$1)-4),3,,TRUE,"Form Responses 1"))</f>
        <v>Indra bahrizal</v>
      </c>
      <c r="D100" s="10">
        <f>INDIRECT(ADDRESS(2+QUOTIENT(ROW()-2,COUNTA('Form Responses 1'!$1:$1)-4),4,,TRUE,"Form Responses 1"))</f>
        <v>45069</v>
      </c>
      <c r="E100" s="11">
        <f t="shared" si="2"/>
        <v>2</v>
      </c>
      <c r="F100" s="9" t="str">
        <f>IF(ISBLANK(A100)," ",INDIRECT(ADDRESS(1,5+MOD(ROW()-2,COUNTA('Form Responses 1'!$1:$1)-4),,TRUE,"Form Responses 1")))</f>
        <v>Mess Halaman [Halaman depan samping dan belakang]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Mess Halaman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21</v>
      </c>
      <c r="L100" s="9" t="str">
        <f t="shared" si="6"/>
        <v>2023 - WEEK 21</v>
      </c>
      <c r="M100" s="9" t="str">
        <f t="shared" si="7"/>
        <v>2023 - MONTH 05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21</v>
      </c>
      <c r="AF100" s="9" t="str">
        <f t="shared" si="15"/>
        <v>2023 05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 t="s">
        <v>131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v>2023.0</v>
      </c>
      <c r="G3" s="22"/>
      <c r="H3" s="20" t="s">
        <v>24</v>
      </c>
      <c r="I3" s="20"/>
      <c r="J3" s="21" t="s">
        <v>35</v>
      </c>
      <c r="K3" s="18"/>
      <c r="L3" s="18"/>
      <c r="N3" s="23">
        <f>$J$6/$F$6</f>
        <v>0.15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44958</v>
      </c>
      <c r="G4" s="26"/>
      <c r="H4" s="20" t="s">
        <v>135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44985</v>
      </c>
      <c r="G5" s="26"/>
      <c r="H5" s="20" t="s">
        <v>138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20</v>
      </c>
      <c r="G6" s="30"/>
      <c r="H6" s="20" t="s">
        <v>140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3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05</v>
      </c>
      <c r="C11" s="15"/>
      <c r="D11" s="33" t="str">
        <f>IF($J$4+DIVIDE(COLUMN(),2)-1&lt;=$J$5,CONCATENATE($F$3," - WEEK ",TEXT($J$4+DIVIDE(COLUMN(),2)-1,"00"))," ")</f>
        <v>2023 - WEEK 06</v>
      </c>
      <c r="E11" s="15"/>
      <c r="F11" s="33" t="str">
        <f>IF($J$4+DIVIDE(COLUMN(),2)-1&lt;=$J$5,CONCATENATE($F$3," - WEEK ",TEXT($J$4+DIVIDE(COLUMN(),2)-1,"00"))," ")</f>
        <v>2023 - WEEK 07</v>
      </c>
      <c r="G11" s="15"/>
      <c r="H11" s="33" t="str">
        <f>IF($J$4+DIVIDE(COLUMN(),2)-1&lt;=$J$5,CONCATENATE($F$3," - WEEK ",TEXT($J$4+DIVIDE(COLUMN(),2)-1,"00"))," ")</f>
        <v>2023 - WEEK 08</v>
      </c>
      <c r="I11" s="15"/>
      <c r="J11" s="33" t="str">
        <f>IF($J$4+DIVIDE(COLUMN(),2)-1&lt;=$J$5,CONCATENATE($F$3," - WEEK ",TEXT($J$4+DIVIDE(COLUMN(),2)-1,"00"))," ")</f>
        <v>2023 - WEEK 09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05</v>
      </c>
      <c r="C18" s="15"/>
      <c r="D18" s="33" t="str">
        <f>IF($J$4+DIVIDE(COLUMN(),2)-1&lt;=$J$5,CONCATENATE($F$3," - WEEK ",TEXT($J$4+DIVIDE(COLUMN(),2)-1,"00"))," ")</f>
        <v>2023 - WEEK 06</v>
      </c>
      <c r="E18" s="15"/>
      <c r="F18" s="33" t="str">
        <f>IF($J$4+DIVIDE(COLUMN(),2)-1&lt;=$J$5,CONCATENATE($F$3," - WEEK ",TEXT($J$4+DIVIDE(COLUMN(),2)-1,"00"))," ")</f>
        <v>2023 - WEEK 07</v>
      </c>
      <c r="G18" s="15"/>
      <c r="H18" s="33" t="str">
        <f>IF($J$4+DIVIDE(COLUMN(),2)-1&lt;=$J$5,CONCATENATE($F$3," - WEEK ",TEXT($J$4+DIVIDE(COLUMN(),2)-1,"00"))," ")</f>
        <v>2023 - WEEK 08</v>
      </c>
      <c r="I18" s="15"/>
      <c r="J18" s="33" t="str">
        <f>IF($J$4+DIVIDE(COLUMN(),2)-1&lt;=$J$5,CONCATENATE($F$3," - WEEK ",TEXT($J$4+DIVIDE(COLUMN(),2)-1,"00"))," ")</f>
        <v>2023 - WEEK 09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05</v>
      </c>
      <c r="C25" s="15"/>
      <c r="D25" s="33" t="str">
        <f>IF($J$4+DIVIDE(COLUMN(),2)-1&lt;=$J$5,CONCATENATE($F$3," - WEEK ",TEXT($J$4+DIVIDE(COLUMN(),2)-1,"00"))," ")</f>
        <v>2023 - WEEK 06</v>
      </c>
      <c r="E25" s="15"/>
      <c r="F25" s="33" t="str">
        <f>IF($J$4+DIVIDE(COLUMN(),2)-1&lt;=$J$5,CONCATENATE($F$3," - WEEK ",TEXT($J$4+DIVIDE(COLUMN(),2)-1,"00"))," ")</f>
        <v>2023 - WEEK 07</v>
      </c>
      <c r="G25" s="15"/>
      <c r="H25" s="33" t="str">
        <f>IF($J$4+DIVIDE(COLUMN(),2)-1&lt;=$J$5,CONCATENATE($F$3," - WEEK ",TEXT($J$4+DIVIDE(COLUMN(),2)-1,"00"))," ")</f>
        <v>2023 - WEEK 08</v>
      </c>
      <c r="I25" s="15"/>
      <c r="J25" s="33" t="str">
        <f>IF($J$4+DIVIDE(COLUMN(),2)-1&lt;=$J$5,CONCATENATE($F$3," - WEEK ",TEXT($J$4+DIVIDE(COLUMN(),2)-1,"00"))," ")</f>
        <v>2023 - WEEK 09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02</v>
      </c>
      <c r="M1" s="14"/>
      <c r="N1" s="15"/>
      <c r="O1" s="14" t="s">
        <v>136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f>DASHBOARD!F3</f>
        <v>2023</v>
      </c>
      <c r="G3" s="22"/>
      <c r="H3" s="20" t="s">
        <v>24</v>
      </c>
      <c r="I3" s="20"/>
      <c r="J3" s="21" t="s">
        <v>35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44958</v>
      </c>
      <c r="G4" s="26"/>
      <c r="H4" s="20" t="s">
        <v>135</v>
      </c>
      <c r="I4" s="20"/>
      <c r="J4" s="27">
        <f t="shared" ref="J4:J5" si="1">WEEKNUM(F4)</f>
        <v>5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44985</v>
      </c>
      <c r="G5" s="26"/>
      <c r="H5" s="20" t="s">
        <v>138</v>
      </c>
      <c r="I5" s="20"/>
      <c r="J5" s="27">
        <f t="shared" si="1"/>
        <v>9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20</v>
      </c>
      <c r="G6" s="30"/>
      <c r="H6" s="20" t="s">
        <v>140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05</v>
      </c>
      <c r="E9" s="40"/>
      <c r="F9" s="33" t="str">
        <f>IF($J$4+DIVIDE(COLUMN(),2)-2&lt;=$J$5,CONCATENATE($F$3," - WEEK ",TEXT($J$4+DIVIDE(COLUMN(),2)-2,"00"))," ")</f>
        <v>2023 - WEEK 06</v>
      </c>
      <c r="G9" s="40"/>
      <c r="H9" s="33" t="str">
        <f>IF($J$4+DIVIDE(COLUMN(),2)-2&lt;=$J$5,CONCATENATE($F$3," - WEEK ",TEXT($J$4+DIVIDE(COLUMN(),2)-2,"00"))," ")</f>
        <v>2023 - WEEK 07</v>
      </c>
      <c r="I9" s="40"/>
      <c r="J9" s="33" t="str">
        <f>IF($J$4+DIVIDE(COLUMN(),2)-2&lt;=$J$5,CONCATENATE($F$3," - WEEK ",TEXT($J$4+DIVIDE(COLUMN(),2)-2,"00"))," ")</f>
        <v>2023 - WEEK 08</v>
      </c>
      <c r="K9" s="40"/>
      <c r="L9" s="33" t="str">
        <f>IF($J$4+DIVIDE(COLUMN(),2)-2&lt;=$J$5,CONCATENATE($F$3," - WEEK ",TEXT($J$4+DIVIDE(COLUMN(),2)-2,"00"))," ")</f>
        <v>2023 - WEEK 09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129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142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/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9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4" t="s">
        <v>127</v>
      </c>
      <c r="C16" s="59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60" t="s">
        <v>12</v>
      </c>
      <c r="C17" s="46"/>
      <c r="D17" s="47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7"/>
      <c r="F17" s="47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7"/>
      <c r="H17" s="47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7"/>
      <c r="J17" s="47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7"/>
      <c r="L17" s="47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8"/>
      <c r="N17" s="47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61" t="s">
        <v>11</v>
      </c>
      <c r="C18" s="62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63" t="s">
        <v>8</v>
      </c>
      <c r="C19" s="62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61" t="s">
        <v>5</v>
      </c>
      <c r="C20" s="64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61" t="s">
        <v>9</v>
      </c>
      <c r="C21" s="62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1" t="s">
        <v>6</v>
      </c>
      <c r="C22" s="62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1" t="s">
        <v>7</v>
      </c>
      <c r="C23" s="62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1" t="s">
        <v>10</v>
      </c>
      <c r="C24" s="62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53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5"/>
      <c r="C26" s="15"/>
      <c r="D26" s="65"/>
      <c r="E26" s="15"/>
      <c r="F26" s="65"/>
      <c r="G26" s="15"/>
      <c r="H26" s="65"/>
      <c r="I26" s="15"/>
      <c r="J26" s="65"/>
      <c r="K26" s="15"/>
      <c r="L26" s="65"/>
      <c r="M26" s="15"/>
      <c r="N26" s="66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7"/>
      <c r="C27" s="35"/>
      <c r="D27" s="67"/>
      <c r="E27" s="35"/>
      <c r="F27" s="67"/>
      <c r="G27" s="35"/>
      <c r="H27" s="67"/>
      <c r="I27" s="35"/>
      <c r="J27" s="67"/>
      <c r="K27" s="35"/>
      <c r="L27" s="67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8" t="s">
        <v>144</v>
      </c>
      <c r="C30" s="15"/>
      <c r="E30" s="15"/>
      <c r="F30" s="68" t="s">
        <v>145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146</v>
      </c>
      <c r="C39" s="15"/>
      <c r="D39" s="15"/>
      <c r="E39" s="15"/>
      <c r="F39" s="14" t="s">
        <v>146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147</v>
      </c>
      <c r="C40" s="15"/>
      <c r="D40" s="15"/>
      <c r="E40" s="15"/>
      <c r="F40" s="14" t="s">
        <v>147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9" t="s">
        <v>148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70">
        <f t="array" ref="D2">DATE(D5,INDEX(MASTER!G:G,MATCH(D7,MASTER!F:F,0)),1)</f>
        <v>44986</v>
      </c>
      <c r="E2" s="14" t="s">
        <v>136</v>
      </c>
      <c r="F2" s="16" t="str">
        <f>CONCATENATE(D5," - MONTH ",TEXT(MONTH(D2),"00"))</f>
        <v>2023 - MONTH 03</v>
      </c>
      <c r="G2" s="3" t="s">
        <v>136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143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71" t="s">
        <v>149</v>
      </c>
      <c r="E4" s="72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73">
        <f>DASHBOARD!F3</f>
        <v>2023</v>
      </c>
      <c r="E5" s="74"/>
      <c r="I5" s="75"/>
      <c r="J5" s="76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71" t="s">
        <v>150</v>
      </c>
      <c r="E6" s="74"/>
      <c r="I6" s="75"/>
      <c r="J6" s="76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71" t="s">
        <v>40</v>
      </c>
      <c r="E7" s="77"/>
      <c r="I7" s="75"/>
      <c r="J7" s="76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76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0"/>
      <c r="C10" s="40"/>
      <c r="D10" s="19" t="s">
        <v>151</v>
      </c>
      <c r="E10" s="40"/>
      <c r="F10" s="19" t="s">
        <v>152</v>
      </c>
      <c r="I10" s="78"/>
      <c r="J10" s="79"/>
      <c r="K10" s="78"/>
      <c r="L10" s="79"/>
      <c r="M10" s="78"/>
      <c r="N10" s="79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80"/>
      <c r="B11" s="41" t="s">
        <v>129</v>
      </c>
      <c r="C11" s="81"/>
      <c r="D11" s="82">
        <f>IFERROR(ROUND(AVERAGEIFS(DATA!$J:$J,DATA!$I:$I,$B11,DATA!$M:$M,$F$2,DATA!$E:$E,"&lt;=7"),4)," ")</f>
        <v>0.95</v>
      </c>
      <c r="E11" s="47"/>
      <c r="F11" s="56" t="str">
        <f>IF($D11=" "," ",IFERROR(IF($D11&gt;MASTER!$B$3/100,"SB",IF($D11&gt;MASTER!$B$4/100,"B",IF($D11&gt;MASTER!$B$5/100,"C","K"))),0))</f>
        <v>B</v>
      </c>
      <c r="I11" s="83"/>
      <c r="J11" s="83"/>
      <c r="K11" s="83"/>
      <c r="L11" s="83"/>
      <c r="M11" s="83"/>
      <c r="N11" s="83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3"/>
      <c r="Z11" s="83"/>
      <c r="AA11" s="83"/>
      <c r="AB11" s="83"/>
      <c r="AC11" s="80"/>
      <c r="AD11" s="80"/>
      <c r="AE11" s="80"/>
      <c r="AF11" s="80"/>
      <c r="AG11" s="80"/>
      <c r="AH11" s="80"/>
      <c r="AI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</row>
    <row r="12">
      <c r="A12" s="15"/>
      <c r="B12" s="86" t="s">
        <v>4</v>
      </c>
      <c r="C12" s="47"/>
      <c r="D12" s="87">
        <f>IFERROR(ROUND(AVERAGEIFS(DATA!$J:$J,DATA!$F:$F,$B12,DATA!$M:$M,$F$2,DATA!$E:$E,"&lt;=7"),4)," ")</f>
        <v>0.95</v>
      </c>
      <c r="E12" s="47"/>
      <c r="F12" s="47" t="str">
        <f>IF($D12=" "," ",IFERROR(IF($D12&gt;MASTER!$B$3/100,"SB",IF($D12&gt;MASTER!$B$4/100,"B",IF($D12&gt;MASTER!$B$5/100,"C","K"))),0))</f>
        <v>B</v>
      </c>
      <c r="I12" s="88"/>
      <c r="J12" s="88"/>
      <c r="K12" s="88"/>
      <c r="L12" s="88"/>
      <c r="M12" s="89"/>
      <c r="N12" s="8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9"/>
      <c r="C13" s="50"/>
      <c r="D13" s="52"/>
      <c r="E13" s="50"/>
      <c r="F13" s="51"/>
      <c r="I13" s="50"/>
      <c r="J13" s="52"/>
      <c r="K13" s="50"/>
      <c r="L13" s="52"/>
      <c r="M13" s="15"/>
      <c r="N13" s="53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80"/>
      <c r="B14" s="54" t="s">
        <v>142</v>
      </c>
      <c r="C14" s="81"/>
      <c r="D14" s="82" t="str">
        <f>IFERROR(ROUND(AVERAGEIFS(DATA!$J:$J,DATA!$I:$I,$B14,DATA!$M:$M,$F$2,DATA!$E:$E,"&lt;=7"),4)," ")</f>
        <v> </v>
      </c>
      <c r="E14" s="47"/>
      <c r="F14" s="56" t="str">
        <f>IF($D14=" "," ",IFERROR(IF($D14&gt;MASTER!$B$3/100,"SB",IF($D14&gt;MASTER!$B$4/100,"B",IF($D14&gt;MASTER!$B$5/100,"C","K"))),0))</f>
        <v> </v>
      </c>
      <c r="I14" s="83"/>
      <c r="J14" s="83"/>
      <c r="K14" s="83"/>
      <c r="L14" s="83"/>
      <c r="M14" s="83"/>
      <c r="N14" s="83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</row>
    <row r="15">
      <c r="A15" s="35"/>
      <c r="B15" s="86"/>
      <c r="C15" s="47"/>
      <c r="D15" s="87" t="str">
        <f>IFERROR(ROUND(AVERAGEIFS(DATA!$J:$J,DATA!$F:$F,$B15,DATA!$M:$M,$F$2,DATA!$E:$E,"&lt;=7"),4)," ")</f>
        <v> </v>
      </c>
      <c r="E15" s="47"/>
      <c r="F15" s="47" t="str">
        <f>IF($D15=" "," ",IFERROR(IF($D15&gt;MASTER!$B$3/100,"SB",IF($D15&gt;MASTER!$B$4/100,"B",IF($D15&gt;MASTER!$B$5/100,"C","K"))),0))</f>
        <v> </v>
      </c>
      <c r="I15" s="88"/>
      <c r="J15" s="88"/>
      <c r="K15" s="88"/>
      <c r="L15" s="88"/>
      <c r="M15" s="89"/>
      <c r="N15" s="8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90"/>
      <c r="C16" s="47"/>
      <c r="D16" s="87" t="str">
        <f>IFERROR(ROUND(AVERAGEIFS(DATA!$J:$J,DATA!$F:$F,$B16,DATA!$M:$M,$F$2,DATA!$E:$E,"&lt;=7"),4)," ")</f>
        <v> </v>
      </c>
      <c r="E16" s="47"/>
      <c r="F16" s="47" t="str">
        <f>IF($D16=" "," ",IFERROR(IF($D16&gt;MASTER!$B$3/100,"SB",IF($D16&gt;MASTER!$B$4/100,"B",IF($D16&gt;MASTER!$B$5/100,"C","K"))),0))</f>
        <v> </v>
      </c>
      <c r="I16" s="88"/>
      <c r="J16" s="88"/>
      <c r="K16" s="88"/>
      <c r="L16" s="88"/>
      <c r="M16" s="89"/>
      <c r="N16" s="8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9"/>
      <c r="C17" s="50"/>
      <c r="D17" s="88"/>
      <c r="E17" s="50"/>
      <c r="F17" s="50"/>
      <c r="I17" s="50"/>
      <c r="J17" s="50"/>
      <c r="K17" s="50"/>
      <c r="L17" s="5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80"/>
      <c r="B18" s="54" t="s">
        <v>127</v>
      </c>
      <c r="C18" s="81"/>
      <c r="D18" s="82">
        <f>IFERROR(ROUND(AVERAGEIFS(DATA!$J:$J,DATA!$I:$I,$B18,DATA!$M:$M,$F$2,DATA!$E:$E,"&lt;=7"),4)," ")</f>
        <v>0.95</v>
      </c>
      <c r="E18" s="47"/>
      <c r="F18" s="56" t="str">
        <f>IF($D18=" "," ",IFERROR(IF($D18&gt;MASTER!$B$3/100,"SB",IF($D18&gt;MASTER!$B$4/100,"B",IF($D18&gt;MASTER!$B$5/100,"C","K"))),0))</f>
        <v>B</v>
      </c>
      <c r="I18" s="83"/>
      <c r="J18" s="83"/>
      <c r="K18" s="83"/>
      <c r="L18" s="83"/>
      <c r="M18" s="83"/>
      <c r="N18" s="83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</row>
    <row r="19">
      <c r="A19" s="15"/>
      <c r="B19" s="60" t="s">
        <v>12</v>
      </c>
      <c r="C19" s="47"/>
      <c r="D19" s="87">
        <f>IFERROR(ROUND(AVERAGEIFS(DATA!$J:$J,DATA!$F:$F,$B19,DATA!$M:$M,$F$2,DATA!$E:$E,"&lt;=7"),4)," ")</f>
        <v>0.95</v>
      </c>
      <c r="E19" s="47"/>
      <c r="F19" s="47" t="str">
        <f>IF($D19=" "," ",IFERROR(IF($D19&gt;MASTER!$B$3/100,"SB",IF($D19&gt;MASTER!$B$4/100,"B",IF($D19&gt;MASTER!$B$5/100,"C","K"))),0))</f>
        <v>B</v>
      </c>
      <c r="I19" s="88"/>
      <c r="J19" s="88"/>
      <c r="K19" s="88"/>
      <c r="L19" s="88"/>
      <c r="M19" s="89"/>
      <c r="N19" s="8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1" t="s">
        <v>11</v>
      </c>
      <c r="C20" s="47"/>
      <c r="D20" s="87">
        <f>IFERROR(ROUND(AVERAGEIFS(DATA!$J:$J,DATA!$F:$F,$B20,DATA!$M:$M,$F$2,DATA!$E:$E,"&lt;=7"),4)," ")</f>
        <v>0.95</v>
      </c>
      <c r="E20" s="47"/>
      <c r="F20" s="47" t="str">
        <f>IF($D20=" "," ",IFERROR(IF($D20&gt;MASTER!$B$3/100,"SB",IF($D20&gt;MASTER!$B$4/100,"B",IF($D20&gt;MASTER!$B$5/100,"C","K"))),0))</f>
        <v>B</v>
      </c>
      <c r="I20" s="88"/>
      <c r="J20" s="88"/>
      <c r="K20" s="88"/>
      <c r="L20" s="88"/>
      <c r="M20" s="89"/>
      <c r="N20" s="8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63" t="s">
        <v>8</v>
      </c>
      <c r="C21" s="47"/>
      <c r="D21" s="87">
        <f>IFERROR(ROUND(AVERAGEIFS(DATA!$J:$J,DATA!$F:$F,$B21,DATA!$M:$M,$F$2,DATA!$E:$E,"&lt;=7"),4)," ")</f>
        <v>0.95</v>
      </c>
      <c r="E21" s="47"/>
      <c r="F21" s="47" t="str">
        <f>IF($D21=" "," ",IFERROR(IF($D21&gt;MASTER!$B$3/100,"SB",IF($D21&gt;MASTER!$B$4/100,"B",IF($D21&gt;MASTER!$B$5/100,"C","K"))),0))</f>
        <v>B</v>
      </c>
      <c r="I21" s="88"/>
      <c r="J21" s="88"/>
      <c r="K21" s="88"/>
      <c r="L21" s="88"/>
      <c r="M21" s="89"/>
      <c r="N21" s="8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61" t="s">
        <v>5</v>
      </c>
      <c r="C22" s="47"/>
      <c r="D22" s="87">
        <f>IFERROR(ROUND(AVERAGEIFS(DATA!$J:$J,DATA!$F:$F,$B22,DATA!$M:$M,$F$2,DATA!$E:$E,"&lt;=7"),4)," ")</f>
        <v>0.95</v>
      </c>
      <c r="E22" s="47"/>
      <c r="F22" s="47" t="str">
        <f>IF($D22=" "," ",IFERROR(IF($D22&gt;MASTER!$B$3/100,"SB",IF($D22&gt;MASTER!$B$4/100,"B",IF($D22&gt;MASTER!$B$5/100,"C","K"))),0))</f>
        <v>B</v>
      </c>
      <c r="I22" s="88"/>
      <c r="J22" s="88"/>
      <c r="K22" s="88"/>
      <c r="L22" s="88"/>
      <c r="M22" s="89"/>
      <c r="N22" s="8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61" t="s">
        <v>9</v>
      </c>
      <c r="C23" s="47"/>
      <c r="D23" s="87">
        <f>IFERROR(ROUND(AVERAGEIFS(DATA!$J:$J,DATA!$F:$F,$B23,DATA!$M:$M,$F$2,DATA!$E:$E,"&lt;=7"),4)," ")</f>
        <v>0.95</v>
      </c>
      <c r="E23" s="47"/>
      <c r="F23" s="47" t="str">
        <f>IF($D23=" "," ",IFERROR(IF($D23&gt;MASTER!$B$3/100,"SB",IF($D23&gt;MASTER!$B$4/100,"B",IF($D23&gt;MASTER!$B$5/100,"C","K"))),0))</f>
        <v>B</v>
      </c>
      <c r="I23" s="88"/>
      <c r="J23" s="88"/>
      <c r="K23" s="88"/>
      <c r="L23" s="88"/>
      <c r="M23" s="89"/>
      <c r="N23" s="8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61" t="s">
        <v>6</v>
      </c>
      <c r="C24" s="47"/>
      <c r="D24" s="87">
        <f>IFERROR(ROUND(AVERAGEIFS(DATA!$J:$J,DATA!$F:$F,$B24,DATA!$M:$M,$F$2,DATA!$E:$E,"&lt;=7"),4)," ")</f>
        <v>0.95</v>
      </c>
      <c r="E24" s="47"/>
      <c r="F24" s="47" t="str">
        <f>IF($D24=" "," ",IFERROR(IF($D24&gt;MASTER!$B$3/100,"SB",IF($D24&gt;MASTER!$B$4/100,"B",IF($D24&gt;MASTER!$B$5/100,"C","K"))),0))</f>
        <v>B</v>
      </c>
      <c r="I24" s="88"/>
      <c r="J24" s="88"/>
      <c r="K24" s="88"/>
      <c r="L24" s="88"/>
      <c r="M24" s="89"/>
      <c r="N24" s="8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61" t="s">
        <v>7</v>
      </c>
      <c r="C25" s="47"/>
      <c r="D25" s="87">
        <f>IFERROR(ROUND(AVERAGEIFS(DATA!$J:$J,DATA!$F:$F,$B25,DATA!$M:$M,$F$2,DATA!$E:$E,"&lt;=7"),4)," ")</f>
        <v>0.95</v>
      </c>
      <c r="E25" s="47"/>
      <c r="F25" s="47" t="str">
        <f>IF($D25=" "," ",IFERROR(IF($D25&gt;MASTER!$B$3/100,"SB",IF($D25&gt;MASTER!$B$4/100,"B",IF($D25&gt;MASTER!$B$5/100,"C","K"))),0))</f>
        <v>B</v>
      </c>
      <c r="I25" s="88"/>
      <c r="J25" s="88"/>
      <c r="K25" s="88"/>
      <c r="L25" s="88"/>
      <c r="M25" s="89"/>
      <c r="N25" s="8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61" t="s">
        <v>10</v>
      </c>
      <c r="C26" s="47"/>
      <c r="D26" s="87">
        <f>IFERROR(ROUND(AVERAGEIFS(DATA!$J:$J,DATA!$F:$F,$B26,DATA!$M:$M,$F$2,DATA!$E:$E,"&lt;=7"),4)," ")</f>
        <v>0.95</v>
      </c>
      <c r="E26" s="47"/>
      <c r="F26" s="47" t="str">
        <f>IF($D26=" "," ",IFERROR(IF($D26&gt;MASTER!$B$3/100,"SB",IF($D26&gt;MASTER!$B$4/100,"B",IF($D26&gt;MASTER!$B$5/100,"C","K"))),0))</f>
        <v>B</v>
      </c>
      <c r="I26" s="88"/>
      <c r="J26" s="88"/>
      <c r="K26" s="88"/>
      <c r="L26" s="88"/>
      <c r="M26" s="89"/>
      <c r="N26" s="8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8" t="s">
        <v>144</v>
      </c>
      <c r="C32" s="15"/>
      <c r="E32" s="15"/>
      <c r="F32" s="68" t="s">
        <v>145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146</v>
      </c>
      <c r="C41" s="15"/>
      <c r="D41" s="15"/>
      <c r="E41" s="15"/>
      <c r="F41" s="14" t="s">
        <v>146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147</v>
      </c>
      <c r="C42" s="15"/>
      <c r="D42" s="15"/>
      <c r="E42" s="15"/>
      <c r="F42" s="14" t="s">
        <v>147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