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<sst xmlns="http://schemas.openxmlformats.org/spreadsheetml/2006/main" count="318" uniqueCount="150">
  <si>
    <t>Timestamp</t>
  </si>
  <si>
    <t>Email Address</t>
  </si>
  <si>
    <t>Full Name</t>
  </si>
  <si>
    <t>Penilaian untuk pekerjaan tanggal</t>
  </si>
  <si>
    <t>Security [Security Functions]</t>
  </si>
  <si>
    <t>Outdoor [Halaman]</t>
  </si>
  <si>
    <t>Gedung Balai Arkiologi [Teras]</t>
  </si>
  <si>
    <t>Gedung Balai Arkiologi [Koridor]</t>
  </si>
  <si>
    <t>Gedung Balai Arkiologi [Ruang Peneliti ]</t>
  </si>
  <si>
    <t>Gedung Balai Arkiologi [Gudang Barang Akeologi]</t>
  </si>
  <si>
    <t>Gedung Balai Arkiologi [Dapur]</t>
  </si>
  <si>
    <t>Gedung Balai Arkiologi [Toilet]</t>
  </si>
  <si>
    <t>Gedung Balai Arkiologi [Teras Belakang]</t>
  </si>
  <si>
    <t>na.wicaksono77@gmail.com</t>
  </si>
  <si>
    <t xml:space="preserve">Nugroho Adi Wicaksono </t>
  </si>
  <si>
    <t>BAIK</t>
  </si>
  <si>
    <t>n_adiwicaksono@yahoo.com</t>
  </si>
  <si>
    <t>Nugroho Adi Wicaksono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</si>
  <si>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</si>
  <si>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</si>
  <si>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</si>
  <si>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</si>
  <si>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</si>
  <si>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</si>
  <si>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</si>
  <si>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</si>
  <si>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</si>
  <si>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</si>
  <si>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</si>
  <si>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</si>
  <si>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</si>
  <si>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</si>
  <si>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</si>
  <si>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</si>
  <si>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</si>
  <si>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</si>
  <si>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</si>
  <si>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</si>
  <si>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</si>
  <si>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</si>
  <si>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</si>
  <si>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</si>
  <si>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</si>
  <si>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</si>
  <si>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</si>
  <si>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</si>
  <si>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</si>
  <si>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</si>
  <si>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</si>
  <si>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</si>
  <si>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</si>
  <si>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</si>
  <si>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</si>
  <si>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</si>
  <si>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</si>
  <si>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</si>
  <si>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</si>
  <si>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</si>
  <si>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</si>
  <si>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</si>
  <si>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</si>
  <si>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</si>
  <si>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</si>
  <si>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</si>
  <si>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</si>
  <si>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</si>
  <si>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</si>
  <si>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</si>
  <si>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</si>
  <si>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</si>
  <si>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</si>
  <si>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</si>
  <si>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</si>
  <si>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</si>
  <si>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</si>
  <si>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</si>
  <si>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</si>
  <si>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</si>
  <si>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</si>
  <si>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</si>
  <si>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</si>
  <si>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</si>
  <si>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</si>
  <si>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</si>
  <si>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</si>
  <si>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</si>
  <si>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</si>
  <si>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</si>
  <si>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</si>
  <si>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</si>
  <si>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</si>
  <si>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</si>
  <si>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</si>
  <si>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</si>
  <si>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</si>
  <si>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</si>
  <si>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</si>
  <si>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</si>
  <si>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</si>
  <si>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</si>
  <si>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</si>
  <si>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</si>
  <si>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</si>
  <si>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</si>
  <si>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</si>
  <si>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</si>
  <si>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</si>
  <si>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</si>
  <si>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</si>
  <si>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</si>
  <si>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</si>
  <si>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</si>
  <si>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</si>
  <si>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</si>
  <si>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</si>
  <si>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</si>
  <si>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</si>
  <si>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</si>
  <si>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</si>
  <si>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</si>
  <si>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</si>
  <si>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</si>
  <si>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</si>
  <si>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</si>
  <si>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</si>
  <si>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</si>
  <si>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</si>
  <si>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</si>
  <si>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</si>
  <si>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</si>
  <si>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</si>
  <si>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</si>
  <si>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</si>
  <si>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</si>
  <si>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</si>
  <si>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</si>
  <si>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</si>
  <si>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</si>
  <si>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</si>
  <si>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</si>
  <si>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</si>
  <si>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</si>
  <si>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</si>
  <si>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</si>
  <si>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</si>
  <si>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SUMUT - ARKENAS GD ARTEFAK BARUS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</si>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</sst>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20T12:03:38Z"/>
        <d v="2023-04-20T12:04:16Z"/>
        <d v="2023-04-20T12:05:08Z"/>
        <d v="2023-05-15T17:24:37Z"/>
        <m/>
      </sharedItems>
    </cacheField>
    <cacheField name="Email Address" numFmtId="0">
      <sharedItems containsBlank="1">
        <s v="na.wicaksono77@gmail.com"/>
        <s v="n_adiwicaksono@yahoo.com"/>
        <m/>
      </sharedItems>
    </cacheField>
    <cacheField name="Full Name" numFmtId="0">
      <sharedItems containsBlank="1">
        <s v="Nugroho Adi Wicaksono "/>
        <s v="Nugroho Adi Wicaksono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31T00:00:00Z"/>
        <d v="2023-04-30T00:00:00Z"/>
        <m/>
      </sharedItems>
    </cacheField>
    <cacheField name="weekday">
      <sharedItems containsMixedTypes="1" containsNumber="1" containsInteger="1">
        <n v="2.0"/>
        <n v="5.0"/>
        <n v="7.0"/>
        <s v=" "/>
      </sharedItems>
    </cacheField>
    <cacheField name="Sub Area" numFmtId="0">
      <sharedItems>
        <s v="Security [Security Functions]"/>
        <s v="Outdoor [Halaman]"/>
        <s v="Gedung Balai Arkiologi [Teras]"/>
        <s v="Gedung Balai Arkiologi [Koridor]"/>
        <s v="Gedung Balai Arkiologi [Ruang Peneliti ]"/>
        <s v="Gedung Balai Arkiologi [Gudang Barang Akeologi]"/>
        <s v="Gedung Balai Arkiologi [Dapur]"/>
        <s v="Gedung Balai Arkiologi [Toilet]"/>
        <s v="Gedung Balai Arkiologi [Teras Belakang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Outdoor"/>
        <s v="Gedung Balai Arkiologi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5.0"/>
        <n v="9.0"/>
        <n v="13.0"/>
        <n v="18.0"/>
        <s v=" "/>
      </sharedItems>
    </cacheField>
    <cacheField name="Week" numFmtId="0">
      <sharedItems>
        <s v="2023 - WEEK 05"/>
        <s v="2023 - WEEK 09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500000000000001"/>
        <n v="0.9433333333333334"/>
        <s v=" "/>
      </sharedItems>
    </cacheField>
    <cacheField name="Average Value Month">
      <sharedItems containsMixedTypes="1" containsNumber="1">
        <n v="0.9500000000000001"/>
        <n v="0.9433333333333334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9"/>
        <item x="6"/>
        <item x="5"/>
        <item x="3"/>
        <item x="4"/>
        <item x="8"/>
        <item x="2"/>
        <item x="7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9"/>
        <item x="6"/>
        <item x="5"/>
        <item x="3"/>
        <item x="4"/>
        <item x="8"/>
        <item x="2"/>
        <item x="7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45036.50252606481</v>
      </c>
      <c r="B2" s="3" t="s">
        <v>13</v>
      </c>
      <c r="C2" s="3" t="s">
        <v>14</v>
      </c>
      <c r="D2" s="4">
        <v>44957.0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>
      <c r="A3" s="2">
        <v>45036.50296923611</v>
      </c>
      <c r="B3" s="3" t="s">
        <v>13</v>
      </c>
      <c r="C3" s="3" t="s">
        <v>14</v>
      </c>
      <c r="D3" s="4">
        <v>44985.0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</row>
    <row r="4">
      <c r="A4" s="2">
        <v>45036.50357230324</v>
      </c>
      <c r="B4" s="3" t="s">
        <v>13</v>
      </c>
      <c r="C4" s="3" t="s">
        <v>14</v>
      </c>
      <c r="D4" s="4">
        <v>45016.0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</row>
    <row r="5">
      <c r="A5" s="2">
        <v>45061.72543553241</v>
      </c>
      <c r="B5" s="3" t="s">
        <v>16</v>
      </c>
      <c r="C5" s="3" t="s">
        <v>17</v>
      </c>
      <c r="D5" s="4">
        <v>45046.0</v>
      </c>
      <c r="E5" s="3" t="s">
        <v>15</v>
      </c>
      <c r="F5" s="3" t="s">
        <v>18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19</v>
      </c>
      <c r="B1" s="3" t="s">
        <v>20</v>
      </c>
      <c r="C1" s="3" t="s">
        <v>21</v>
      </c>
      <c r="E1" s="3" t="s">
        <v>22</v>
      </c>
      <c r="F1" s="3" t="s">
        <v>23</v>
      </c>
      <c r="G1" s="3" t="s">
        <v>24</v>
      </c>
      <c r="I1" s="3" t="s">
        <v>25</v>
      </c>
    </row>
    <row r="2">
      <c r="A2" s="3" t="s">
        <v>26</v>
      </c>
      <c r="B2" s="3">
        <v>100.0</v>
      </c>
      <c r="C2" s="3" t="s">
        <v>27</v>
      </c>
      <c r="E2" s="3" t="s">
        <v>28</v>
      </c>
      <c r="F2" s="3" t="s">
        <v>29</v>
      </c>
      <c r="G2" s="3">
        <v>1.0</v>
      </c>
      <c r="I2" s="5" t="s">
        <v>30</v>
      </c>
    </row>
    <row r="3">
      <c r="A3" s="3" t="s">
        <v>15</v>
      </c>
      <c r="B3" s="3">
        <v>95.0</v>
      </c>
      <c r="C3" s="3" t="s">
        <v>31</v>
      </c>
      <c r="E3" s="3" t="s">
        <v>32</v>
      </c>
      <c r="F3" s="3" t="s">
        <v>33</v>
      </c>
      <c r="G3" s="3">
        <v>2.0</v>
      </c>
      <c r="I3" s="5" t="s">
        <v>34</v>
      </c>
    </row>
    <row r="4">
      <c r="A4" s="3" t="s">
        <v>18</v>
      </c>
      <c r="B4" s="3">
        <v>89.0</v>
      </c>
      <c r="C4" s="3" t="s">
        <v>35</v>
      </c>
      <c r="E4" s="3" t="s">
        <v>36</v>
      </c>
      <c r="F4" s="3" t="s">
        <v>37</v>
      </c>
      <c r="G4" s="3">
        <v>3.0</v>
      </c>
      <c r="I4" s="5" t="s">
        <v>38</v>
      </c>
    </row>
    <row r="5">
      <c r="A5" s="3" t="s">
        <v>39</v>
      </c>
      <c r="B5" s="3">
        <v>74.0</v>
      </c>
      <c r="C5" s="3" t="s">
        <v>40</v>
      </c>
      <c r="E5" s="3" t="s">
        <v>41</v>
      </c>
      <c r="F5" s="3" t="s">
        <v>42</v>
      </c>
      <c r="G5" s="3">
        <v>4.0</v>
      </c>
      <c r="I5" s="5" t="s">
        <v>43</v>
      </c>
    </row>
    <row r="6">
      <c r="E6" s="3" t="s">
        <v>44</v>
      </c>
      <c r="F6" s="3" t="s">
        <v>45</v>
      </c>
      <c r="G6" s="3">
        <v>5.0</v>
      </c>
      <c r="I6" s="5" t="s">
        <v>46</v>
      </c>
    </row>
    <row r="7">
      <c r="E7" s="3" t="s">
        <v>47</v>
      </c>
      <c r="F7" s="3" t="s">
        <v>48</v>
      </c>
      <c r="G7" s="3">
        <v>6.0</v>
      </c>
      <c r="I7" s="5" t="s">
        <v>49</v>
      </c>
    </row>
    <row r="8">
      <c r="E8" s="3" t="s">
        <v>50</v>
      </c>
      <c r="F8" s="3" t="s">
        <v>51</v>
      </c>
      <c r="G8" s="3">
        <v>7.0</v>
      </c>
      <c r="I8" s="5" t="s">
        <v>52</v>
      </c>
    </row>
    <row r="9">
      <c r="E9" s="3" t="s">
        <v>53</v>
      </c>
      <c r="F9" s="3" t="s">
        <v>54</v>
      </c>
      <c r="G9" s="3">
        <v>8.0</v>
      </c>
      <c r="I9" s="5" t="s">
        <v>55</v>
      </c>
    </row>
    <row r="10">
      <c r="E10" s="3" t="s">
        <v>56</v>
      </c>
      <c r="F10" s="3" t="s">
        <v>57</v>
      </c>
      <c r="G10" s="3">
        <v>9.0</v>
      </c>
      <c r="I10" s="5" t="s">
        <v>58</v>
      </c>
    </row>
    <row r="11">
      <c r="E11" s="3" t="s">
        <v>59</v>
      </c>
      <c r="F11" s="3" t="s">
        <v>60</v>
      </c>
      <c r="G11" s="3">
        <v>10.0</v>
      </c>
      <c r="I11" s="5" t="s">
        <v>61</v>
      </c>
    </row>
    <row r="12">
      <c r="E12" s="3" t="s">
        <v>62</v>
      </c>
      <c r="F12" s="3" t="s">
        <v>63</v>
      </c>
      <c r="G12" s="3">
        <v>11.0</v>
      </c>
      <c r="I12" s="5" t="s">
        <v>64</v>
      </c>
    </row>
    <row r="13">
      <c r="E13" s="3" t="s">
        <v>65</v>
      </c>
      <c r="F13" s="3" t="s">
        <v>66</v>
      </c>
      <c r="G13" s="3">
        <v>12.0</v>
      </c>
      <c r="I13" s="5" t="s">
        <v>67</v>
      </c>
    </row>
    <row r="14">
      <c r="I14" s="5" t="s">
        <v>68</v>
      </c>
    </row>
    <row r="15">
      <c r="I15" s="5" t="s">
        <v>69</v>
      </c>
    </row>
    <row r="16">
      <c r="I16" s="5" t="s">
        <v>70</v>
      </c>
    </row>
    <row r="17">
      <c r="I17" s="5" t="s">
        <v>71</v>
      </c>
    </row>
    <row r="18">
      <c r="I18" s="5" t="s">
        <v>72</v>
      </c>
    </row>
    <row r="19">
      <c r="I19" s="5" t="s">
        <v>73</v>
      </c>
    </row>
    <row r="20">
      <c r="I20" s="5" t="s">
        <v>74</v>
      </c>
    </row>
    <row r="21">
      <c r="I21" s="5" t="s">
        <v>75</v>
      </c>
    </row>
    <row r="22">
      <c r="I22" s="5" t="s">
        <v>76</v>
      </c>
    </row>
    <row r="23">
      <c r="I23" s="5" t="s">
        <v>77</v>
      </c>
    </row>
    <row r="24">
      <c r="I24" s="5" t="s">
        <v>78</v>
      </c>
    </row>
    <row r="25">
      <c r="I25" s="5" t="s">
        <v>79</v>
      </c>
    </row>
    <row r="26">
      <c r="I26" s="5" t="s">
        <v>80</v>
      </c>
    </row>
    <row r="27">
      <c r="I27" s="5" t="s">
        <v>81</v>
      </c>
    </row>
    <row r="28">
      <c r="I28" s="5" t="s">
        <v>82</v>
      </c>
    </row>
    <row r="29">
      <c r="I29" s="5" t="s">
        <v>83</v>
      </c>
    </row>
    <row r="30">
      <c r="I30" s="5" t="s">
        <v>84</v>
      </c>
    </row>
    <row r="31">
      <c r="I31" s="5" t="s">
        <v>85</v>
      </c>
    </row>
    <row r="32">
      <c r="I32" s="5" t="s">
        <v>86</v>
      </c>
    </row>
    <row r="33">
      <c r="I33" s="5" t="s">
        <v>87</v>
      </c>
    </row>
    <row r="34">
      <c r="I34" s="5" t="s">
        <v>88</v>
      </c>
    </row>
    <row r="35">
      <c r="I35" s="5" t="s">
        <v>89</v>
      </c>
    </row>
    <row r="36">
      <c r="I36" s="5" t="s">
        <v>90</v>
      </c>
    </row>
    <row r="37">
      <c r="I37" s="5" t="s">
        <v>91</v>
      </c>
    </row>
    <row r="38">
      <c r="I38" s="5" t="s">
        <v>92</v>
      </c>
    </row>
    <row r="39">
      <c r="I39" s="5" t="s">
        <v>93</v>
      </c>
    </row>
    <row r="40">
      <c r="I40" s="5" t="s">
        <v>94</v>
      </c>
    </row>
    <row r="41">
      <c r="I41" s="5" t="s">
        <v>95</v>
      </c>
    </row>
    <row r="42">
      <c r="I42" s="5" t="s">
        <v>96</v>
      </c>
    </row>
    <row r="43">
      <c r="I43" s="5" t="s">
        <v>97</v>
      </c>
    </row>
    <row r="44">
      <c r="I44" s="5" t="s">
        <v>98</v>
      </c>
    </row>
    <row r="45">
      <c r="I45" s="5" t="s">
        <v>99</v>
      </c>
    </row>
    <row r="46">
      <c r="I46" s="5" t="s">
        <v>100</v>
      </c>
    </row>
    <row r="47">
      <c r="I47" s="5" t="s">
        <v>101</v>
      </c>
    </row>
    <row r="48">
      <c r="I48" s="5" t="s">
        <v>102</v>
      </c>
    </row>
    <row r="49">
      <c r="I49" s="5" t="s">
        <v>103</v>
      </c>
    </row>
    <row r="50">
      <c r="I50" s="5" t="s">
        <v>104</v>
      </c>
    </row>
    <row r="51">
      <c r="I51" s="5" t="s">
        <v>105</v>
      </c>
    </row>
    <row r="52">
      <c r="I52" s="5" t="s">
        <v>106</v>
      </c>
    </row>
    <row r="53">
      <c r="I53" s="5" t="s">
        <v>107</v>
      </c>
    </row>
    <row r="54">
      <c r="I54" s="5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7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121</v>
      </c>
      <c r="R1" s="1"/>
      <c r="S1" s="1"/>
    </row>
    <row r="2">
      <c r="A2" s="8">
        <f>INDIRECT(ADDRESS(2+QUOTIENT(ROW()-2,COUNTA('Form Responses 1'!$1:$1)-4),1,,TRUE,"Form Responses 1"))</f>
        <v>45036.50253</v>
      </c>
      <c r="B2" s="9" t="str">
        <f>INDIRECT(ADDRESS(2+QUOTIENT(ROW()-2,COUNTA('Form Responses 1'!$1:$1)-4),2,,TRUE,"Form Responses 1"))</f>
        <v>na.wicaksono77@gmail.com</v>
      </c>
      <c r="C2" s="9" t="str">
        <f>INDIRECT(ADDRESS(2+QUOTIENT(ROW()-2,COUNTA('Form Responses 1'!$1:$1)-4),3,,TRUE,"Form Responses 1"))</f>
        <v>Nugroho Adi Wicaksono 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45036.50253</v>
      </c>
      <c r="B3" s="9" t="str">
        <f>INDIRECT(ADDRESS(2+QUOTIENT(ROW()-2,COUNTA('Form Responses 1'!$1:$1)-4),2,,TRUE,"Form Responses 1"))</f>
        <v>na.wicaksono77@gmail.com</v>
      </c>
      <c r="C3" s="9" t="str">
        <f>INDIRECT(ADDRESS(2+QUOTIENT(ROW()-2,COUNTA('Form Responses 1'!$1:$1)-4),3,,TRUE,"Form Responses 1"))</f>
        <v>Nugroho Adi Wicaksono 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Outdoor [Halaman]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Outdoor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45036.50253</v>
      </c>
      <c r="B4" s="9" t="str">
        <f>INDIRECT(ADDRESS(2+QUOTIENT(ROW()-2,COUNTA('Form Responses 1'!$1:$1)-4),2,,TRUE,"Form Responses 1"))</f>
        <v>na.wicaksono77@gmail.com</v>
      </c>
      <c r="C4" s="9" t="str">
        <f>INDIRECT(ADDRESS(2+QUOTIENT(ROW()-2,COUNTA('Form Responses 1'!$1:$1)-4),3,,TRUE,"Form Responses 1"))</f>
        <v>Nugroho Adi Wicaksono 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Balai Arkiologi [Teras]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 Balai Arkiologi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45036.50253</v>
      </c>
      <c r="B5" s="9" t="str">
        <f>INDIRECT(ADDRESS(2+QUOTIENT(ROW()-2,COUNTA('Form Responses 1'!$1:$1)-4),2,,TRUE,"Form Responses 1"))</f>
        <v>na.wicaksono77@gmail.com</v>
      </c>
      <c r="C5" s="9" t="str">
        <f>INDIRECT(ADDRESS(2+QUOTIENT(ROW()-2,COUNTA('Form Responses 1'!$1:$1)-4),3,,TRUE,"Form Responses 1"))</f>
        <v>Nugroho Adi Wicaksono 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Balai Arkiologi [Koridor]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Balai Arkiologi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45036.50253</v>
      </c>
      <c r="B6" s="9" t="str">
        <f>INDIRECT(ADDRESS(2+QUOTIENT(ROW()-2,COUNTA('Form Responses 1'!$1:$1)-4),2,,TRUE,"Form Responses 1"))</f>
        <v>na.wicaksono77@gmail.com</v>
      </c>
      <c r="C6" s="9" t="str">
        <f>INDIRECT(ADDRESS(2+QUOTIENT(ROW()-2,COUNTA('Form Responses 1'!$1:$1)-4),3,,TRUE,"Form Responses 1"))</f>
        <v>Nugroho Adi Wicaksono 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Balai Arkiologi [Ruang Peneliti 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Balai Arkiologi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45036.50253</v>
      </c>
      <c r="B7" s="9" t="str">
        <f>INDIRECT(ADDRESS(2+QUOTIENT(ROW()-2,COUNTA('Form Responses 1'!$1:$1)-4),2,,TRUE,"Form Responses 1"))</f>
        <v>na.wicaksono77@gmail.com</v>
      </c>
      <c r="C7" s="9" t="str">
        <f>INDIRECT(ADDRESS(2+QUOTIENT(ROW()-2,COUNTA('Form Responses 1'!$1:$1)-4),3,,TRUE,"Form Responses 1"))</f>
        <v>Nugroho Adi Wicaksono 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Balai Arkiologi [Gudang Barang Akeologi]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Balai Arkiologi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45036.50253</v>
      </c>
      <c r="B8" s="9" t="str">
        <f>INDIRECT(ADDRESS(2+QUOTIENT(ROW()-2,COUNTA('Form Responses 1'!$1:$1)-4),2,,TRUE,"Form Responses 1"))</f>
        <v>na.wicaksono77@gmail.com</v>
      </c>
      <c r="C8" s="9" t="str">
        <f>INDIRECT(ADDRESS(2+QUOTIENT(ROW()-2,COUNTA('Form Responses 1'!$1:$1)-4),3,,TRUE,"Form Responses 1"))</f>
        <v>Nugroho Adi Wicaksono 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Gedung Balai Arkiologi [Dapur]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Balai Arkiologi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45036.50253</v>
      </c>
      <c r="B9" s="9" t="str">
        <f>INDIRECT(ADDRESS(2+QUOTIENT(ROW()-2,COUNTA('Form Responses 1'!$1:$1)-4),2,,TRUE,"Form Responses 1"))</f>
        <v>na.wicaksono77@gmail.com</v>
      </c>
      <c r="C9" s="9" t="str">
        <f>INDIRECT(ADDRESS(2+QUOTIENT(ROW()-2,COUNTA('Form Responses 1'!$1:$1)-4),3,,TRUE,"Form Responses 1"))</f>
        <v>Nugroho Adi Wicaksono 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Gedung Balai Arkiologi [Toilet]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Balai Arkiologi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45036.50253</v>
      </c>
      <c r="B10" s="9" t="str">
        <f>INDIRECT(ADDRESS(2+QUOTIENT(ROW()-2,COUNTA('Form Responses 1'!$1:$1)-4),2,,TRUE,"Form Responses 1"))</f>
        <v>na.wicaksono77@gmail.com</v>
      </c>
      <c r="C10" s="9" t="str">
        <f>INDIRECT(ADDRESS(2+QUOTIENT(ROW()-2,COUNTA('Form Responses 1'!$1:$1)-4),3,,TRUE,"Form Responses 1"))</f>
        <v>Nugroho Adi Wicaksono 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Balai Arkiologi [Teras Belakang]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Balai Arkiologi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45036.50297</v>
      </c>
      <c r="B11" s="9" t="str">
        <f>INDIRECT(ADDRESS(2+QUOTIENT(ROW()-2,COUNTA('Form Responses 1'!$1:$1)-4),2,,TRUE,"Form Responses 1"))</f>
        <v>na.wicaksono77@gmail.com</v>
      </c>
      <c r="C11" s="9" t="str">
        <f>INDIRECT(ADDRESS(2+QUOTIENT(ROW()-2,COUNTA('Form Responses 1'!$1:$1)-4),3,,TRUE,"Form Responses 1"))</f>
        <v>Nugroho Adi Wicaksono </v>
      </c>
      <c r="D11" s="10">
        <f>INDIRECT(ADDRESS(2+QUOTIENT(ROW()-2,COUNTA('Form Responses 1'!$1:$1)-4),4,,TRUE,"Form Responses 1"))</f>
        <v>44985</v>
      </c>
      <c r="E11" s="11">
        <f t="shared" si="2"/>
        <v>2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02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45036.50297</v>
      </c>
      <c r="B12" s="9" t="str">
        <f>INDIRECT(ADDRESS(2+QUOTIENT(ROW()-2,COUNTA('Form Responses 1'!$1:$1)-4),2,,TRUE,"Form Responses 1"))</f>
        <v>na.wicaksono77@gmail.com</v>
      </c>
      <c r="C12" s="9" t="str">
        <f>INDIRECT(ADDRESS(2+QUOTIENT(ROW()-2,COUNTA('Form Responses 1'!$1:$1)-4),3,,TRUE,"Form Responses 1"))</f>
        <v>Nugroho Adi Wicaksono </v>
      </c>
      <c r="D12" s="10">
        <f>INDIRECT(ADDRESS(2+QUOTIENT(ROW()-2,COUNTA('Form Responses 1'!$1:$1)-4),4,,TRUE,"Form Responses 1"))</f>
        <v>44985</v>
      </c>
      <c r="E12" s="11">
        <f t="shared" si="2"/>
        <v>2</v>
      </c>
      <c r="F12" s="9" t="str">
        <f>IF(ISBLANK(A12)," ",INDIRECT(ADDRESS(1,5+MOD(ROW()-2,COUNTA('Form Responses 1'!$1:$1)-4),,TRUE,"Form Responses 1")))</f>
        <v>Outdoor [Halaman]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Outdoor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02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45036.50297</v>
      </c>
      <c r="B13" s="9" t="str">
        <f>INDIRECT(ADDRESS(2+QUOTIENT(ROW()-2,COUNTA('Form Responses 1'!$1:$1)-4),2,,TRUE,"Form Responses 1"))</f>
        <v>na.wicaksono77@gmail.com</v>
      </c>
      <c r="C13" s="9" t="str">
        <f>INDIRECT(ADDRESS(2+QUOTIENT(ROW()-2,COUNTA('Form Responses 1'!$1:$1)-4),3,,TRUE,"Form Responses 1"))</f>
        <v>Nugroho Adi Wicaksono </v>
      </c>
      <c r="D13" s="10">
        <f>INDIRECT(ADDRESS(2+QUOTIENT(ROW()-2,COUNTA('Form Responses 1'!$1:$1)-4),4,,TRUE,"Form Responses 1"))</f>
        <v>44985</v>
      </c>
      <c r="E13" s="11">
        <f t="shared" si="2"/>
        <v>2</v>
      </c>
      <c r="F13" s="9" t="str">
        <f>IF(ISBLANK(A13)," ",INDIRECT(ADDRESS(1,5+MOD(ROW()-2,COUNTA('Form Responses 1'!$1:$1)-4),,TRUE,"Form Responses 1")))</f>
        <v>Gedung Balai Arkiologi [Teras]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Balai Arkiologi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02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45036.50297</v>
      </c>
      <c r="B14" s="9" t="str">
        <f>INDIRECT(ADDRESS(2+QUOTIENT(ROW()-2,COUNTA('Form Responses 1'!$1:$1)-4),2,,TRUE,"Form Responses 1"))</f>
        <v>na.wicaksono77@gmail.com</v>
      </c>
      <c r="C14" s="9" t="str">
        <f>INDIRECT(ADDRESS(2+QUOTIENT(ROW()-2,COUNTA('Form Responses 1'!$1:$1)-4),3,,TRUE,"Form Responses 1"))</f>
        <v>Nugroho Adi Wicaksono </v>
      </c>
      <c r="D14" s="10">
        <f>INDIRECT(ADDRESS(2+QUOTIENT(ROW()-2,COUNTA('Form Responses 1'!$1:$1)-4),4,,TRUE,"Form Responses 1"))</f>
        <v>44985</v>
      </c>
      <c r="E14" s="11">
        <f t="shared" si="2"/>
        <v>2</v>
      </c>
      <c r="F14" s="9" t="str">
        <f>IF(ISBLANK(A14)," ",INDIRECT(ADDRESS(1,5+MOD(ROW()-2,COUNTA('Form Responses 1'!$1:$1)-4),,TRUE,"Form Responses 1")))</f>
        <v>Gedung Balai Arkiologi [Koridor]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Balai Arkiologi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02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45036.50297</v>
      </c>
      <c r="B15" s="9" t="str">
        <f>INDIRECT(ADDRESS(2+QUOTIENT(ROW()-2,COUNTA('Form Responses 1'!$1:$1)-4),2,,TRUE,"Form Responses 1"))</f>
        <v>na.wicaksono77@gmail.com</v>
      </c>
      <c r="C15" s="9" t="str">
        <f>INDIRECT(ADDRESS(2+QUOTIENT(ROW()-2,COUNTA('Form Responses 1'!$1:$1)-4),3,,TRUE,"Form Responses 1"))</f>
        <v>Nugroho Adi Wicaksono </v>
      </c>
      <c r="D15" s="10">
        <f>INDIRECT(ADDRESS(2+QUOTIENT(ROW()-2,COUNTA('Form Responses 1'!$1:$1)-4),4,,TRUE,"Form Responses 1"))</f>
        <v>44985</v>
      </c>
      <c r="E15" s="11">
        <f t="shared" si="2"/>
        <v>2</v>
      </c>
      <c r="F15" s="9" t="str">
        <f>IF(ISBLANK(A15)," ",INDIRECT(ADDRESS(1,5+MOD(ROW()-2,COUNTA('Form Responses 1'!$1:$1)-4),,TRUE,"Form Responses 1")))</f>
        <v>Gedung Balai Arkiologi [Ruang Peneliti 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Balai Arkiologi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02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45036.50297</v>
      </c>
      <c r="B16" s="9" t="str">
        <f>INDIRECT(ADDRESS(2+QUOTIENT(ROW()-2,COUNTA('Form Responses 1'!$1:$1)-4),2,,TRUE,"Form Responses 1"))</f>
        <v>na.wicaksono77@gmail.com</v>
      </c>
      <c r="C16" s="9" t="str">
        <f>INDIRECT(ADDRESS(2+QUOTIENT(ROW()-2,COUNTA('Form Responses 1'!$1:$1)-4),3,,TRUE,"Form Responses 1"))</f>
        <v>Nugroho Adi Wicaksono </v>
      </c>
      <c r="D16" s="10">
        <f>INDIRECT(ADDRESS(2+QUOTIENT(ROW()-2,COUNTA('Form Responses 1'!$1:$1)-4),4,,TRUE,"Form Responses 1"))</f>
        <v>44985</v>
      </c>
      <c r="E16" s="11">
        <f t="shared" si="2"/>
        <v>2</v>
      </c>
      <c r="F16" s="9" t="str">
        <f>IF(ISBLANK(A16)," ",INDIRECT(ADDRESS(1,5+MOD(ROW()-2,COUNTA('Form Responses 1'!$1:$1)-4),,TRUE,"Form Responses 1")))</f>
        <v>Gedung Balai Arkiologi [Gudang Barang Akeologi]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Balai Arkiologi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45036.50297</v>
      </c>
      <c r="B17" s="9" t="str">
        <f>INDIRECT(ADDRESS(2+QUOTIENT(ROW()-2,COUNTA('Form Responses 1'!$1:$1)-4),2,,TRUE,"Form Responses 1"))</f>
        <v>na.wicaksono77@gmail.com</v>
      </c>
      <c r="C17" s="9" t="str">
        <f>INDIRECT(ADDRESS(2+QUOTIENT(ROW()-2,COUNTA('Form Responses 1'!$1:$1)-4),3,,TRUE,"Form Responses 1"))</f>
        <v>Nugroho Adi Wicaksono 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Gedung Balai Arkiologi [Dapur]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Balai Arkiologi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45036.50297</v>
      </c>
      <c r="B18" s="9" t="str">
        <f>INDIRECT(ADDRESS(2+QUOTIENT(ROW()-2,COUNTA('Form Responses 1'!$1:$1)-4),2,,TRUE,"Form Responses 1"))</f>
        <v>na.wicaksono77@gmail.com</v>
      </c>
      <c r="C18" s="9" t="str">
        <f>INDIRECT(ADDRESS(2+QUOTIENT(ROW()-2,COUNTA('Form Responses 1'!$1:$1)-4),3,,TRUE,"Form Responses 1"))</f>
        <v>Nugroho Adi Wicaksono 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Gedung Balai Arkiologi [Toilet]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Balai Arkiologi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45036.50297</v>
      </c>
      <c r="B19" s="9" t="str">
        <f>INDIRECT(ADDRESS(2+QUOTIENT(ROW()-2,COUNTA('Form Responses 1'!$1:$1)-4),2,,TRUE,"Form Responses 1"))</f>
        <v>na.wicaksono77@gmail.com</v>
      </c>
      <c r="C19" s="9" t="str">
        <f>INDIRECT(ADDRESS(2+QUOTIENT(ROW()-2,COUNTA('Form Responses 1'!$1:$1)-4),3,,TRUE,"Form Responses 1"))</f>
        <v>Nugroho Adi Wicaksono 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Gedung Balai Arkiologi [Teras Belakang]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Balai Arkiologi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45036.50357</v>
      </c>
      <c r="B20" s="9" t="str">
        <f>INDIRECT(ADDRESS(2+QUOTIENT(ROW()-2,COUNTA('Form Responses 1'!$1:$1)-4),2,,TRUE,"Form Responses 1"))</f>
        <v>na.wicaksono77@gmail.com</v>
      </c>
      <c r="C20" s="9" t="str">
        <f>INDIRECT(ADDRESS(2+QUOTIENT(ROW()-2,COUNTA('Form Responses 1'!$1:$1)-4),3,,TRUE,"Form Responses 1"))</f>
        <v>Nugroho Adi Wicaksono </v>
      </c>
      <c r="D20" s="10">
        <f>INDIRECT(ADDRESS(2+QUOTIENT(ROW()-2,COUNTA('Form Responses 1'!$1:$1)-4),4,,TRUE,"Form Responses 1"))</f>
        <v>45016</v>
      </c>
      <c r="E20" s="11">
        <f t="shared" si="2"/>
        <v>5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13</v>
      </c>
      <c r="L20" s="9" t="str">
        <f t="shared" si="6"/>
        <v>2023 - WEEK 13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13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45036.50357</v>
      </c>
      <c r="B21" s="9" t="str">
        <f>INDIRECT(ADDRESS(2+QUOTIENT(ROW()-2,COUNTA('Form Responses 1'!$1:$1)-4),2,,TRUE,"Form Responses 1"))</f>
        <v>na.wicaksono77@gmail.com</v>
      </c>
      <c r="C21" s="9" t="str">
        <f>INDIRECT(ADDRESS(2+QUOTIENT(ROW()-2,COUNTA('Form Responses 1'!$1:$1)-4),3,,TRUE,"Form Responses 1"))</f>
        <v>Nugroho Adi Wicaksono </v>
      </c>
      <c r="D21" s="10">
        <f>INDIRECT(ADDRESS(2+QUOTIENT(ROW()-2,COUNTA('Form Responses 1'!$1:$1)-4),4,,TRUE,"Form Responses 1"))</f>
        <v>45016</v>
      </c>
      <c r="E21" s="11">
        <f t="shared" si="2"/>
        <v>5</v>
      </c>
      <c r="F21" s="9" t="str">
        <f>IF(ISBLANK(A21)," ",INDIRECT(ADDRESS(1,5+MOD(ROW()-2,COUNTA('Form Responses 1'!$1:$1)-4),,TRUE,"Form Responses 1")))</f>
        <v>Outdoor [Halaman]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Outdoor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13</v>
      </c>
      <c r="L21" s="9" t="str">
        <f t="shared" si="6"/>
        <v>2023 - WEEK 13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13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45036.50357</v>
      </c>
      <c r="B22" s="9" t="str">
        <f>INDIRECT(ADDRESS(2+QUOTIENT(ROW()-2,COUNTA('Form Responses 1'!$1:$1)-4),2,,TRUE,"Form Responses 1"))</f>
        <v>na.wicaksono77@gmail.com</v>
      </c>
      <c r="C22" s="9" t="str">
        <f>INDIRECT(ADDRESS(2+QUOTIENT(ROW()-2,COUNTA('Form Responses 1'!$1:$1)-4),3,,TRUE,"Form Responses 1"))</f>
        <v>Nugroho Adi Wicaksono </v>
      </c>
      <c r="D22" s="10">
        <f>INDIRECT(ADDRESS(2+QUOTIENT(ROW()-2,COUNTA('Form Responses 1'!$1:$1)-4),4,,TRUE,"Form Responses 1"))</f>
        <v>45016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Balai Arkiologi [Teras]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Balai Arkiologi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13</v>
      </c>
      <c r="L22" s="9" t="str">
        <f t="shared" si="6"/>
        <v>2023 - WEEK 13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13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45036.50357</v>
      </c>
      <c r="B23" s="9" t="str">
        <f>INDIRECT(ADDRESS(2+QUOTIENT(ROW()-2,COUNTA('Form Responses 1'!$1:$1)-4),2,,TRUE,"Form Responses 1"))</f>
        <v>na.wicaksono77@gmail.com</v>
      </c>
      <c r="C23" s="9" t="str">
        <f>INDIRECT(ADDRESS(2+QUOTIENT(ROW()-2,COUNTA('Form Responses 1'!$1:$1)-4),3,,TRUE,"Form Responses 1"))</f>
        <v>Nugroho Adi Wicaksono </v>
      </c>
      <c r="D23" s="10">
        <f>INDIRECT(ADDRESS(2+QUOTIENT(ROW()-2,COUNTA('Form Responses 1'!$1:$1)-4),4,,TRUE,"Form Responses 1"))</f>
        <v>45016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Balai Arkiologi [Koridor]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Balai Arkiologi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13</v>
      </c>
      <c r="L23" s="9" t="str">
        <f t="shared" si="6"/>
        <v>2023 - WEEK 13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13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45036.50357</v>
      </c>
      <c r="B24" s="9" t="str">
        <f>INDIRECT(ADDRESS(2+QUOTIENT(ROW()-2,COUNTA('Form Responses 1'!$1:$1)-4),2,,TRUE,"Form Responses 1"))</f>
        <v>na.wicaksono77@gmail.com</v>
      </c>
      <c r="C24" s="9" t="str">
        <f>INDIRECT(ADDRESS(2+QUOTIENT(ROW()-2,COUNTA('Form Responses 1'!$1:$1)-4),3,,TRUE,"Form Responses 1"))</f>
        <v>Nugroho Adi Wicaksono </v>
      </c>
      <c r="D24" s="10">
        <f>INDIRECT(ADDRESS(2+QUOTIENT(ROW()-2,COUNTA('Form Responses 1'!$1:$1)-4),4,,TRUE,"Form Responses 1"))</f>
        <v>45016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Balai Arkiologi [Ruang Peneliti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Balai Arkiologi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13</v>
      </c>
      <c r="L24" s="9" t="str">
        <f t="shared" si="6"/>
        <v>2023 - WEEK 13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13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45036.50357</v>
      </c>
      <c r="B25" s="9" t="str">
        <f>INDIRECT(ADDRESS(2+QUOTIENT(ROW()-2,COUNTA('Form Responses 1'!$1:$1)-4),2,,TRUE,"Form Responses 1"))</f>
        <v>na.wicaksono77@gmail.com</v>
      </c>
      <c r="C25" s="9" t="str">
        <f>INDIRECT(ADDRESS(2+QUOTIENT(ROW()-2,COUNTA('Form Responses 1'!$1:$1)-4),3,,TRUE,"Form Responses 1"))</f>
        <v>Nugroho Adi Wicaksono </v>
      </c>
      <c r="D25" s="10">
        <f>INDIRECT(ADDRESS(2+QUOTIENT(ROW()-2,COUNTA('Form Responses 1'!$1:$1)-4),4,,TRUE,"Form Responses 1"))</f>
        <v>45016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Balai Arkiologi [Gudang Barang Akeologi]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Balai Arkiologi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13</v>
      </c>
      <c r="L25" s="9" t="str">
        <f t="shared" si="6"/>
        <v>2023 - WEEK 13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13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45036.50357</v>
      </c>
      <c r="B26" s="9" t="str">
        <f>INDIRECT(ADDRESS(2+QUOTIENT(ROW()-2,COUNTA('Form Responses 1'!$1:$1)-4),2,,TRUE,"Form Responses 1"))</f>
        <v>na.wicaksono77@gmail.com</v>
      </c>
      <c r="C26" s="9" t="str">
        <f>INDIRECT(ADDRESS(2+QUOTIENT(ROW()-2,COUNTA('Form Responses 1'!$1:$1)-4),3,,TRUE,"Form Responses 1"))</f>
        <v>Nugroho Adi Wicaksono </v>
      </c>
      <c r="D26" s="10">
        <f>INDIRECT(ADDRESS(2+QUOTIENT(ROW()-2,COUNTA('Form Responses 1'!$1:$1)-4),4,,TRUE,"Form Responses 1"))</f>
        <v>45016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Balai Arkiologi [Dapur]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Balai Arkiologi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13</v>
      </c>
      <c r="L26" s="9" t="str">
        <f t="shared" si="6"/>
        <v>2023 - WEEK 13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13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45036.50357</v>
      </c>
      <c r="B27" s="9" t="str">
        <f>INDIRECT(ADDRESS(2+QUOTIENT(ROW()-2,COUNTA('Form Responses 1'!$1:$1)-4),2,,TRUE,"Form Responses 1"))</f>
        <v>na.wicaksono77@gmail.com</v>
      </c>
      <c r="C27" s="9" t="str">
        <f>INDIRECT(ADDRESS(2+QUOTIENT(ROW()-2,COUNTA('Form Responses 1'!$1:$1)-4),3,,TRUE,"Form Responses 1"))</f>
        <v>Nugroho Adi Wicaksono </v>
      </c>
      <c r="D27" s="10">
        <f>INDIRECT(ADDRESS(2+QUOTIENT(ROW()-2,COUNTA('Form Responses 1'!$1:$1)-4),4,,TRUE,"Form Responses 1"))</f>
        <v>45016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Balai Arkiologi [Toilet]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Balai Arkiologi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13</v>
      </c>
      <c r="L27" s="9" t="str">
        <f t="shared" si="6"/>
        <v>2023 - WEEK 13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13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45036.50357</v>
      </c>
      <c r="B28" s="9" t="str">
        <f>INDIRECT(ADDRESS(2+QUOTIENT(ROW()-2,COUNTA('Form Responses 1'!$1:$1)-4),2,,TRUE,"Form Responses 1"))</f>
        <v>na.wicaksono77@gmail.com</v>
      </c>
      <c r="C28" s="9" t="str">
        <f>INDIRECT(ADDRESS(2+QUOTIENT(ROW()-2,COUNTA('Form Responses 1'!$1:$1)-4),3,,TRUE,"Form Responses 1"))</f>
        <v>Nugroho Adi Wicaksono </v>
      </c>
      <c r="D28" s="10">
        <f>INDIRECT(ADDRESS(2+QUOTIENT(ROW()-2,COUNTA('Form Responses 1'!$1:$1)-4),4,,TRUE,"Form Responses 1"))</f>
        <v>45016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Balai Arkiologi [Teras Belakang]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Balai Arkiologi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13</v>
      </c>
      <c r="L28" s="9" t="str">
        <f t="shared" si="6"/>
        <v>2023 - WEEK 13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13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45061.72544</v>
      </c>
      <c r="B29" s="9" t="str">
        <f>INDIRECT(ADDRESS(2+QUOTIENT(ROW()-2,COUNTA('Form Responses 1'!$1:$1)-4),2,,TRUE,"Form Responses 1"))</f>
        <v>n_adiwicaksono@yahoo.com</v>
      </c>
      <c r="C29" s="9" t="str">
        <f>INDIRECT(ADDRESS(2+QUOTIENT(ROW()-2,COUNTA('Form Responses 1'!$1:$1)-4),3,,TRUE,"Form Responses 1"))</f>
        <v>Nugroho Adi Wicaksono</v>
      </c>
      <c r="D29" s="10">
        <f>INDIRECT(ADDRESS(2+QUOTIENT(ROW()-2,COUNTA('Form Responses 1'!$1:$1)-4),4,,TRUE,"Form Responses 1"))</f>
        <v>45046</v>
      </c>
      <c r="E29" s="11">
        <f t="shared" si="2"/>
        <v>7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18</v>
      </c>
      <c r="L29" s="9" t="str">
        <f t="shared" si="6"/>
        <v>2023 - WEEK 18</v>
      </c>
      <c r="M29" s="9" t="str">
        <f t="shared" si="7"/>
        <v>2023 - MONTH 04</v>
      </c>
      <c r="N29" s="12">
        <f t="shared" ref="N29:O29" si="38">IFERROR(AVERAGEIF(L:L,L29,$J:$J)," ")</f>
        <v>0.9433333333</v>
      </c>
      <c r="O29" s="12">
        <f t="shared" si="38"/>
        <v>0.9433333333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18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45061.72544</v>
      </c>
      <c r="B30" s="9" t="str">
        <f>INDIRECT(ADDRESS(2+QUOTIENT(ROW()-2,COUNTA('Form Responses 1'!$1:$1)-4),2,,TRUE,"Form Responses 1"))</f>
        <v>n_adiwicaksono@yahoo.com</v>
      </c>
      <c r="C30" s="9" t="str">
        <f>INDIRECT(ADDRESS(2+QUOTIENT(ROW()-2,COUNTA('Form Responses 1'!$1:$1)-4),3,,TRUE,"Form Responses 1"))</f>
        <v>Nugroho Adi Wicaksono</v>
      </c>
      <c r="D30" s="10">
        <f>INDIRECT(ADDRESS(2+QUOTIENT(ROW()-2,COUNTA('Form Responses 1'!$1:$1)-4),4,,TRUE,"Form Responses 1"))</f>
        <v>45046</v>
      </c>
      <c r="E30" s="11">
        <f t="shared" si="2"/>
        <v>7</v>
      </c>
      <c r="F30" s="9" t="str">
        <f>IF(ISBLANK(A30)," ",INDIRECT(ADDRESS(1,5+MOD(ROW()-2,COUNTA('Form Responses 1'!$1:$1)-4),,TRUE,"Form Responses 1")))</f>
        <v>Outdoor [Halaman]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Outdoor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18</v>
      </c>
      <c r="L30" s="9" t="str">
        <f t="shared" si="6"/>
        <v>2023 - WEEK 18</v>
      </c>
      <c r="M30" s="9" t="str">
        <f t="shared" si="7"/>
        <v>2023 - MONTH 04</v>
      </c>
      <c r="N30" s="12">
        <f t="shared" ref="N30:O30" si="39">IFERROR(AVERAGEIF(L:L,L30,$J:$J)," ")</f>
        <v>0.9433333333</v>
      </c>
      <c r="O30" s="12">
        <f t="shared" si="39"/>
        <v>0.9433333333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18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45061.72544</v>
      </c>
      <c r="B31" s="9" t="str">
        <f>INDIRECT(ADDRESS(2+QUOTIENT(ROW()-2,COUNTA('Form Responses 1'!$1:$1)-4),2,,TRUE,"Form Responses 1"))</f>
        <v>n_adiwicaksono@yahoo.com</v>
      </c>
      <c r="C31" s="9" t="str">
        <f>INDIRECT(ADDRESS(2+QUOTIENT(ROW()-2,COUNTA('Form Responses 1'!$1:$1)-4),3,,TRUE,"Form Responses 1"))</f>
        <v>Nugroho Adi Wicaksono</v>
      </c>
      <c r="D31" s="10">
        <f>INDIRECT(ADDRESS(2+QUOTIENT(ROW()-2,COUNTA('Form Responses 1'!$1:$1)-4),4,,TRUE,"Form Responses 1"))</f>
        <v>45046</v>
      </c>
      <c r="E31" s="11">
        <f t="shared" si="2"/>
        <v>7</v>
      </c>
      <c r="F31" s="9" t="str">
        <f>IF(ISBLANK(A31)," ",INDIRECT(ADDRESS(1,5+MOD(ROW()-2,COUNTA('Form Responses 1'!$1:$1)-4),,TRUE,"Form Responses 1")))</f>
        <v>Gedung Balai Arkiologi [Teras]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Balai Arkiologi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18</v>
      </c>
      <c r="L31" s="9" t="str">
        <f t="shared" si="6"/>
        <v>2023 - WEEK 18</v>
      </c>
      <c r="M31" s="9" t="str">
        <f t="shared" si="7"/>
        <v>2023 - MONTH 04</v>
      </c>
      <c r="N31" s="12">
        <f t="shared" ref="N31:O31" si="40">IFERROR(AVERAGEIF(L:L,L31,$J:$J)," ")</f>
        <v>0.9433333333</v>
      </c>
      <c r="O31" s="12">
        <f t="shared" si="40"/>
        <v>0.9433333333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18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45061.72544</v>
      </c>
      <c r="B32" s="9" t="str">
        <f>INDIRECT(ADDRESS(2+QUOTIENT(ROW()-2,COUNTA('Form Responses 1'!$1:$1)-4),2,,TRUE,"Form Responses 1"))</f>
        <v>n_adiwicaksono@yahoo.com</v>
      </c>
      <c r="C32" s="9" t="str">
        <f>INDIRECT(ADDRESS(2+QUOTIENT(ROW()-2,COUNTA('Form Responses 1'!$1:$1)-4),3,,TRUE,"Form Responses 1"))</f>
        <v>Nugroho Adi Wicaksono</v>
      </c>
      <c r="D32" s="10">
        <f>INDIRECT(ADDRESS(2+QUOTIENT(ROW()-2,COUNTA('Form Responses 1'!$1:$1)-4),4,,TRUE,"Form Responses 1"))</f>
        <v>45046</v>
      </c>
      <c r="E32" s="11">
        <f t="shared" si="2"/>
        <v>7</v>
      </c>
      <c r="F32" s="9" t="str">
        <f>IF(ISBLANK(A32)," ",INDIRECT(ADDRESS(1,5+MOD(ROW()-2,COUNTA('Form Responses 1'!$1:$1)-4),,TRUE,"Form Responses 1")))</f>
        <v>Gedung Balai Arkiologi [Koridor]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Balai Arkiologi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18</v>
      </c>
      <c r="L32" s="9" t="str">
        <f t="shared" si="6"/>
        <v>2023 - WEEK 18</v>
      </c>
      <c r="M32" s="9" t="str">
        <f t="shared" si="7"/>
        <v>2023 - MONTH 04</v>
      </c>
      <c r="N32" s="12">
        <f t="shared" ref="N32:O32" si="41">IFERROR(AVERAGEIF(L:L,L32,$J:$J)," ")</f>
        <v>0.9433333333</v>
      </c>
      <c r="O32" s="12">
        <f t="shared" si="41"/>
        <v>0.9433333333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18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45061.72544</v>
      </c>
      <c r="B33" s="9" t="str">
        <f>INDIRECT(ADDRESS(2+QUOTIENT(ROW()-2,COUNTA('Form Responses 1'!$1:$1)-4),2,,TRUE,"Form Responses 1"))</f>
        <v>n_adiwicaksono@yahoo.com</v>
      </c>
      <c r="C33" s="9" t="str">
        <f>INDIRECT(ADDRESS(2+QUOTIENT(ROW()-2,COUNTA('Form Responses 1'!$1:$1)-4),3,,TRUE,"Form Responses 1"))</f>
        <v>Nugroho Adi Wicaksono</v>
      </c>
      <c r="D33" s="10">
        <f>INDIRECT(ADDRESS(2+QUOTIENT(ROW()-2,COUNTA('Form Responses 1'!$1:$1)-4),4,,TRUE,"Form Responses 1"))</f>
        <v>45046</v>
      </c>
      <c r="E33" s="11">
        <f t="shared" si="2"/>
        <v>7</v>
      </c>
      <c r="F33" s="9" t="str">
        <f>IF(ISBLANK(A33)," ",INDIRECT(ADDRESS(1,5+MOD(ROW()-2,COUNTA('Form Responses 1'!$1:$1)-4),,TRUE,"Form Responses 1")))</f>
        <v>Gedung Balai Arkiologi [Ruang Peneliti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Balai Arkiologi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18</v>
      </c>
      <c r="L33" s="9" t="str">
        <f t="shared" si="6"/>
        <v>2023 - WEEK 18</v>
      </c>
      <c r="M33" s="9" t="str">
        <f t="shared" si="7"/>
        <v>2023 - MONTH 04</v>
      </c>
      <c r="N33" s="12">
        <f t="shared" ref="N33:O33" si="42">IFERROR(AVERAGEIF(L:L,L33,$J:$J)," ")</f>
        <v>0.9433333333</v>
      </c>
      <c r="O33" s="12">
        <f t="shared" si="42"/>
        <v>0.9433333333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18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45061.72544</v>
      </c>
      <c r="B34" s="9" t="str">
        <f>INDIRECT(ADDRESS(2+QUOTIENT(ROW()-2,COUNTA('Form Responses 1'!$1:$1)-4),2,,TRUE,"Form Responses 1"))</f>
        <v>n_adiwicaksono@yahoo.com</v>
      </c>
      <c r="C34" s="9" t="str">
        <f>INDIRECT(ADDRESS(2+QUOTIENT(ROW()-2,COUNTA('Form Responses 1'!$1:$1)-4),3,,TRUE,"Form Responses 1"))</f>
        <v>Nugroho Adi Wicaksono</v>
      </c>
      <c r="D34" s="10">
        <f>INDIRECT(ADDRESS(2+QUOTIENT(ROW()-2,COUNTA('Form Responses 1'!$1:$1)-4),4,,TRUE,"Form Responses 1"))</f>
        <v>45046</v>
      </c>
      <c r="E34" s="11">
        <f t="shared" si="2"/>
        <v>7</v>
      </c>
      <c r="F34" s="9" t="str">
        <f>IF(ISBLANK(A34)," ",INDIRECT(ADDRESS(1,5+MOD(ROW()-2,COUNTA('Form Responses 1'!$1:$1)-4),,TRUE,"Form Responses 1")))</f>
        <v>Gedung Balai Arkiologi [Gudang Barang Akeologi]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Balai Arkiologi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18</v>
      </c>
      <c r="L34" s="9" t="str">
        <f t="shared" si="6"/>
        <v>2023 - WEEK 18</v>
      </c>
      <c r="M34" s="9" t="str">
        <f t="shared" si="7"/>
        <v>2023 - MONTH 04</v>
      </c>
      <c r="N34" s="12">
        <f t="shared" ref="N34:O34" si="43">IFERROR(AVERAGEIF(L:L,L34,$J:$J)," ")</f>
        <v>0.9433333333</v>
      </c>
      <c r="O34" s="12">
        <f t="shared" si="43"/>
        <v>0.9433333333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18</v>
      </c>
      <c r="AF34" s="9" t="str">
        <f t="shared" si="15"/>
        <v>2023 04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45061.72544</v>
      </c>
      <c r="B35" s="9" t="str">
        <f>INDIRECT(ADDRESS(2+QUOTIENT(ROW()-2,COUNTA('Form Responses 1'!$1:$1)-4),2,,TRUE,"Form Responses 1"))</f>
        <v>n_adiwicaksono@yahoo.com</v>
      </c>
      <c r="C35" s="9" t="str">
        <f>INDIRECT(ADDRESS(2+QUOTIENT(ROW()-2,COUNTA('Form Responses 1'!$1:$1)-4),3,,TRUE,"Form Responses 1"))</f>
        <v>Nugroho Adi Wicaksono</v>
      </c>
      <c r="D35" s="10">
        <f>INDIRECT(ADDRESS(2+QUOTIENT(ROW()-2,COUNTA('Form Responses 1'!$1:$1)-4),4,,TRUE,"Form Responses 1"))</f>
        <v>45046</v>
      </c>
      <c r="E35" s="11">
        <f t="shared" si="2"/>
        <v>7</v>
      </c>
      <c r="F35" s="9" t="str">
        <f>IF(ISBLANK(A35)," ",INDIRECT(ADDRESS(1,5+MOD(ROW()-2,COUNTA('Form Responses 1'!$1:$1)-4),,TRUE,"Form Responses 1")))</f>
        <v>Gedung Balai Arkiologi [Dapur]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Balai Arkiologi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18</v>
      </c>
      <c r="L35" s="9" t="str">
        <f t="shared" si="6"/>
        <v>2023 - WEEK 18</v>
      </c>
      <c r="M35" s="9" t="str">
        <f t="shared" si="7"/>
        <v>2023 - MONTH 04</v>
      </c>
      <c r="N35" s="12">
        <f t="shared" ref="N35:O35" si="44">IFERROR(AVERAGEIF(L:L,L35,$J:$J)," ")</f>
        <v>0.9433333333</v>
      </c>
      <c r="O35" s="12">
        <f t="shared" si="44"/>
        <v>0.9433333333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18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45061.72544</v>
      </c>
      <c r="B36" s="9" t="str">
        <f>INDIRECT(ADDRESS(2+QUOTIENT(ROW()-2,COUNTA('Form Responses 1'!$1:$1)-4),2,,TRUE,"Form Responses 1"))</f>
        <v>n_adiwicaksono@yahoo.com</v>
      </c>
      <c r="C36" s="9" t="str">
        <f>INDIRECT(ADDRESS(2+QUOTIENT(ROW()-2,COUNTA('Form Responses 1'!$1:$1)-4),3,,TRUE,"Form Responses 1"))</f>
        <v>Nugroho Adi Wicaksono</v>
      </c>
      <c r="D36" s="10">
        <f>INDIRECT(ADDRESS(2+QUOTIENT(ROW()-2,COUNTA('Form Responses 1'!$1:$1)-4),4,,TRUE,"Form Responses 1"))</f>
        <v>45046</v>
      </c>
      <c r="E36" s="11">
        <f t="shared" si="2"/>
        <v>7</v>
      </c>
      <c r="F36" s="9" t="str">
        <f>IF(ISBLANK(A36)," ",INDIRECT(ADDRESS(1,5+MOD(ROW()-2,COUNTA('Form Responses 1'!$1:$1)-4),,TRUE,"Form Responses 1")))</f>
        <v>Gedung Balai Arkiologi [Toilet]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Balai Arkiologi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18</v>
      </c>
      <c r="L36" s="9" t="str">
        <f t="shared" si="6"/>
        <v>2023 - WEEK 18</v>
      </c>
      <c r="M36" s="9" t="str">
        <f t="shared" si="7"/>
        <v>2023 - MONTH 04</v>
      </c>
      <c r="N36" s="12">
        <f t="shared" ref="N36:O36" si="45">IFERROR(AVERAGEIF(L:L,L36,$J:$J)," ")</f>
        <v>0.9433333333</v>
      </c>
      <c r="O36" s="12">
        <f t="shared" si="45"/>
        <v>0.9433333333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18</v>
      </c>
      <c r="AF36" s="9" t="str">
        <f t="shared" si="15"/>
        <v>2023 04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45061.72544</v>
      </c>
      <c r="B37" s="9" t="str">
        <f>INDIRECT(ADDRESS(2+QUOTIENT(ROW()-2,COUNTA('Form Responses 1'!$1:$1)-4),2,,TRUE,"Form Responses 1"))</f>
        <v>n_adiwicaksono@yahoo.com</v>
      </c>
      <c r="C37" s="9" t="str">
        <f>INDIRECT(ADDRESS(2+QUOTIENT(ROW()-2,COUNTA('Form Responses 1'!$1:$1)-4),3,,TRUE,"Form Responses 1"))</f>
        <v>Nugroho Adi Wicaksono</v>
      </c>
      <c r="D37" s="10">
        <f>INDIRECT(ADDRESS(2+QUOTIENT(ROW()-2,COUNTA('Form Responses 1'!$1:$1)-4),4,,TRUE,"Form Responses 1"))</f>
        <v>45046</v>
      </c>
      <c r="E37" s="11">
        <f t="shared" si="2"/>
        <v>7</v>
      </c>
      <c r="F37" s="9" t="str">
        <f>IF(ISBLANK(A37)," ",INDIRECT(ADDRESS(1,5+MOD(ROW()-2,COUNTA('Form Responses 1'!$1:$1)-4),,TRUE,"Form Responses 1")))</f>
        <v>Gedung Balai Arkiologi [Teras Belakang]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Balai Arkiologi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18</v>
      </c>
      <c r="L37" s="9" t="str">
        <f t="shared" si="6"/>
        <v>2023 - WEEK 18</v>
      </c>
      <c r="M37" s="9" t="str">
        <f t="shared" si="7"/>
        <v>2023 - MONTH 04</v>
      </c>
      <c r="N37" s="12">
        <f t="shared" ref="N37:O37" si="46">IFERROR(AVERAGEIF(L:L,L37,$J:$J)," ")</f>
        <v>0.9433333333</v>
      </c>
      <c r="O37" s="12">
        <f t="shared" si="46"/>
        <v>0.9433333333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18</v>
      </c>
      <c r="AF37" s="9" t="str">
        <f t="shared" si="15"/>
        <v>2023 04</v>
      </c>
      <c r="AG37" s="9" t="str">
        <f t="shared" si="16"/>
        <v> </v>
      </c>
      <c r="AH37" s="9" t="str">
        <f t="shared" si="17"/>
        <v/>
      </c>
    </row>
    <row r="38">
      <c r="A38" s="9" t="str">
        <f>INDIRECT(ADDRESS(2+QUOTIENT(ROW()-2,COUNTA('Form Responses 1'!$1:$1)-4),1,,TRUE,"Form Responses 1"))</f>
        <v/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/>
      </c>
      <c r="D38" s="9" t="str">
        <f>INDIRECT(ADDRESS(2+QUOTIENT(ROW()-2,COUNTA('Form Responses 1'!$1:$1)-4),4,,TRUE,"Form Responses 1"))</f>
        <v/>
      </c>
      <c r="E38" s="11" t="str">
        <f t="shared" si="2"/>
        <v> </v>
      </c>
      <c r="F38" s="9" t="str">
        <f>IF(ISBLANK(A38)," ",INDIRECT(ADDRESS(1,5+MOD(ROW()-2,COUNTA('Form Responses 1'!$1:$1)-4),,TRUE,"Form Responses 1")))</f>
        <v> </v>
      </c>
      <c r="G38" s="9" t="str">
        <f>IF(ISBLANK(A38)," ",INDIRECT(ADDRESS(MATCH(A38,'Form Responses 1'!A:A,0),5+MOD(ROW()-2,COUNTA('Form Responses 1'!$1:$1)-4),,TRUE,"Form Responses 1")))</f>
        <v> </v>
      </c>
      <c r="H38" s="12" t="str">
        <f t="shared" si="3"/>
        <v> </v>
      </c>
      <c r="I38" s="12" t="str">
        <f t="shared" si="4"/>
        <v> </v>
      </c>
      <c r="J38" s="12" t="str">
        <f t="array" ref="J38">IFERROR(INDEX(MASTER!B:B,MATCH(G38,MASTER!A:A,0))/100," ")</f>
        <v> </v>
      </c>
      <c r="K38" s="9" t="str">
        <f t="shared" si="5"/>
        <v> </v>
      </c>
      <c r="L38" s="9" t="str">
        <f t="shared" si="6"/>
        <v> </v>
      </c>
      <c r="M38" s="9" t="str">
        <f t="shared" si="7"/>
        <v> </v>
      </c>
      <c r="N38" s="12" t="str">
        <f t="shared" ref="N38:O38" si="47">IFERROR(AVERAGEIF(L:L,L38,$J:$J)," ")</f>
        <v> </v>
      </c>
      <c r="O38" s="12" t="str">
        <f t="shared" si="47"/>
        <v> </v>
      </c>
      <c r="P38" s="9" t="str">
        <f>IF(ISBLANK(A38)," ",IF(N38&gt;MASTER!$B$3/100,"SB",IF(N38&gt;MASTER!$B$4/100,"B",IF(N38&gt;MASTER!$B$5/100,"C","K"))))</f>
        <v> </v>
      </c>
      <c r="Q38" s="9" t="str">
        <f>IF(ISBLANK(B38)," ",IF(O38&gt;MASTER!$B$3/100,"SB",IF(O38&gt;MASTER!$B$4/100,"B",IF(O38&gt;MASTER!$B$5/100,"C","K"))))</f>
        <v> 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9" t="str">
        <f>INDIRECT(ADDRESS(2+QUOTIENT(ROW()-2,COUNTA('Form Responses 1'!$1:$1)-4),1,,TRUE,"Form Responses 1"))</f>
        <v/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/>
      </c>
      <c r="D39" s="9" t="str">
        <f>INDIRECT(ADDRESS(2+QUOTIENT(ROW()-2,COUNTA('Form Responses 1'!$1:$1)-4),4,,TRUE,"Form Responses 1"))</f>
        <v/>
      </c>
      <c r="E39" s="11" t="str">
        <f t="shared" si="2"/>
        <v> </v>
      </c>
      <c r="F39" s="9" t="str">
        <f>IF(ISBLANK(A39)," ",INDIRECT(ADDRESS(1,5+MOD(ROW()-2,COUNTA('Form Responses 1'!$1:$1)-4),,TRUE,"Form Responses 1")))</f>
        <v> </v>
      </c>
      <c r="G39" s="9" t="str">
        <f>IF(ISBLANK(A39)," ",INDIRECT(ADDRESS(MATCH(A39,'Form Responses 1'!A:A,0),5+MOD(ROW()-2,COUNTA('Form Responses 1'!$1:$1)-4),,TRUE,"Form Responses 1")))</f>
        <v> </v>
      </c>
      <c r="H39" s="12" t="str">
        <f t="shared" si="3"/>
        <v> </v>
      </c>
      <c r="I39" s="12" t="str">
        <f t="shared" si="4"/>
        <v> </v>
      </c>
      <c r="J39" s="12" t="str">
        <f t="array" ref="J39">IFERROR(INDEX(MASTER!B:B,MATCH(G39,MASTER!A:A,0))/100," ")</f>
        <v> </v>
      </c>
      <c r="K39" s="9" t="str">
        <f t="shared" si="5"/>
        <v> </v>
      </c>
      <c r="L39" s="9" t="str">
        <f t="shared" si="6"/>
        <v> </v>
      </c>
      <c r="M39" s="9" t="str">
        <f t="shared" si="7"/>
        <v> </v>
      </c>
      <c r="N39" s="12" t="str">
        <f t="shared" ref="N39:O39" si="48">IFERROR(AVERAGEIF(L:L,L39,$J:$J)," ")</f>
        <v> </v>
      </c>
      <c r="O39" s="12" t="str">
        <f t="shared" si="48"/>
        <v> </v>
      </c>
      <c r="P39" s="9" t="str">
        <f>IF(ISBLANK(A39)," ",IF(N39&gt;MASTER!$B$3/100,"SB",IF(N39&gt;MASTER!$B$4/100,"B",IF(N39&gt;MASTER!$B$5/100,"C","K"))))</f>
        <v> </v>
      </c>
      <c r="Q39" s="9" t="str">
        <f>IF(ISBLANK(B39)," ",IF(O39&gt;MASTER!$B$3/100,"SB",IF(O39&gt;MASTER!$B$4/100,"B",IF(O39&gt;MASTER!$B$5/100,"C","K"))))</f>
        <v> 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9" t="str">
        <f>INDIRECT(ADDRESS(2+QUOTIENT(ROW()-2,COUNTA('Form Responses 1'!$1:$1)-4),1,,TRUE,"Form Responses 1"))</f>
        <v/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/>
      </c>
      <c r="D40" s="9" t="str">
        <f>INDIRECT(ADDRESS(2+QUOTIENT(ROW()-2,COUNTA('Form Responses 1'!$1:$1)-4),4,,TRUE,"Form Responses 1"))</f>
        <v/>
      </c>
      <c r="E40" s="11" t="str">
        <f t="shared" si="2"/>
        <v> </v>
      </c>
      <c r="F40" s="9" t="str">
        <f>IF(ISBLANK(A40)," ",INDIRECT(ADDRESS(1,5+MOD(ROW()-2,COUNTA('Form Responses 1'!$1:$1)-4),,TRUE,"Form Responses 1")))</f>
        <v> </v>
      </c>
      <c r="G40" s="9" t="str">
        <f>IF(ISBLANK(A40)," ",INDIRECT(ADDRESS(MATCH(A40,'Form Responses 1'!A:A,0),5+MOD(ROW()-2,COUNTA('Form Responses 1'!$1:$1)-4),,TRUE,"Form Responses 1")))</f>
        <v> </v>
      </c>
      <c r="H40" s="12" t="str">
        <f t="shared" si="3"/>
        <v> </v>
      </c>
      <c r="I40" s="12" t="str">
        <f t="shared" si="4"/>
        <v> </v>
      </c>
      <c r="J40" s="12" t="str">
        <f t="array" ref="J40">IFERROR(INDEX(MASTER!B:B,MATCH(G40,MASTER!A:A,0))/100," ")</f>
        <v> </v>
      </c>
      <c r="K40" s="9" t="str">
        <f t="shared" si="5"/>
        <v> </v>
      </c>
      <c r="L40" s="9" t="str">
        <f t="shared" si="6"/>
        <v> </v>
      </c>
      <c r="M40" s="9" t="str">
        <f t="shared" si="7"/>
        <v> </v>
      </c>
      <c r="N40" s="12" t="str">
        <f t="shared" ref="N40:O40" si="49">IFERROR(AVERAGEIF(L:L,L40,$J:$J)," ")</f>
        <v> </v>
      </c>
      <c r="O40" s="12" t="str">
        <f t="shared" si="49"/>
        <v> </v>
      </c>
      <c r="P40" s="9" t="str">
        <f>IF(ISBLANK(A40)," ",IF(N40&gt;MASTER!$B$3/100,"SB",IF(N40&gt;MASTER!$B$4/100,"B",IF(N40&gt;MASTER!$B$5/100,"C","K"))))</f>
        <v> </v>
      </c>
      <c r="Q40" s="9" t="str">
        <f>IF(ISBLANK(B40)," ",IF(O40&gt;MASTER!$B$3/100,"SB",IF(O40&gt;MASTER!$B$4/100,"B",IF(O40&gt;MASTER!$B$5/100,"C","K"))))</f>
        <v> 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9" t="str">
        <f>INDIRECT(ADDRESS(2+QUOTIENT(ROW()-2,COUNTA('Form Responses 1'!$1:$1)-4),1,,TRUE,"Form Responses 1"))</f>
        <v/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/>
      </c>
      <c r="D41" s="9" t="str">
        <f>INDIRECT(ADDRESS(2+QUOTIENT(ROW()-2,COUNTA('Form Responses 1'!$1:$1)-4),4,,TRUE,"Form Responses 1"))</f>
        <v/>
      </c>
      <c r="E41" s="11" t="str">
        <f t="shared" si="2"/>
        <v> </v>
      </c>
      <c r="F41" s="9" t="str">
        <f>IF(ISBLANK(A41)," ",INDIRECT(ADDRESS(1,5+MOD(ROW()-2,COUNTA('Form Responses 1'!$1:$1)-4),,TRUE,"Form Responses 1")))</f>
        <v> </v>
      </c>
      <c r="G41" s="9" t="str">
        <f>IF(ISBLANK(A41)," ",INDIRECT(ADDRESS(MATCH(A41,'Form Responses 1'!A:A,0),5+MOD(ROW()-2,COUNTA('Form Responses 1'!$1:$1)-4),,TRUE,"Form Responses 1")))</f>
        <v> </v>
      </c>
      <c r="H41" s="12" t="str">
        <f t="shared" si="3"/>
        <v> </v>
      </c>
      <c r="I41" s="12" t="str">
        <f t="shared" si="4"/>
        <v> </v>
      </c>
      <c r="J41" s="12" t="str">
        <f t="array" ref="J41">IFERROR(INDEX(MASTER!B:B,MATCH(G41,MASTER!A:A,0))/100," ")</f>
        <v> </v>
      </c>
      <c r="K41" s="9" t="str">
        <f t="shared" si="5"/>
        <v> </v>
      </c>
      <c r="L41" s="9" t="str">
        <f t="shared" si="6"/>
        <v> </v>
      </c>
      <c r="M41" s="9" t="str">
        <f t="shared" si="7"/>
        <v> </v>
      </c>
      <c r="N41" s="12" t="str">
        <f t="shared" ref="N41:O41" si="50">IFERROR(AVERAGEIF(L:L,L41,$J:$J)," ")</f>
        <v> </v>
      </c>
      <c r="O41" s="12" t="str">
        <f t="shared" si="50"/>
        <v> </v>
      </c>
      <c r="P41" s="9" t="str">
        <f>IF(ISBLANK(A41)," ",IF(N41&gt;MASTER!$B$3/100,"SB",IF(N41&gt;MASTER!$B$4/100,"B",IF(N41&gt;MASTER!$B$5/100,"C","K"))))</f>
        <v> </v>
      </c>
      <c r="Q41" s="9" t="str">
        <f>IF(ISBLANK(B41)," ",IF(O41&gt;MASTER!$B$3/100,"SB",IF(O41&gt;MASTER!$B$4/100,"B",IF(O41&gt;MASTER!$B$5/100,"C","K"))))</f>
        <v> 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9" t="str">
        <f>INDIRECT(ADDRESS(2+QUOTIENT(ROW()-2,COUNTA('Form Responses 1'!$1:$1)-4),1,,TRUE,"Form Responses 1"))</f>
        <v/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/>
      </c>
      <c r="D42" s="9" t="str">
        <f>INDIRECT(ADDRESS(2+QUOTIENT(ROW()-2,COUNTA('Form Responses 1'!$1:$1)-4),4,,TRUE,"Form Responses 1"))</f>
        <v/>
      </c>
      <c r="E42" s="11" t="str">
        <f t="shared" si="2"/>
        <v> </v>
      </c>
      <c r="F42" s="9" t="str">
        <f>IF(ISBLANK(A42)," ",INDIRECT(ADDRESS(1,5+MOD(ROW()-2,COUNTA('Form Responses 1'!$1:$1)-4),,TRUE,"Form Responses 1")))</f>
        <v> </v>
      </c>
      <c r="G42" s="9" t="str">
        <f>IF(ISBLANK(A42)," ",INDIRECT(ADDRESS(MATCH(A42,'Form Responses 1'!A:A,0),5+MOD(ROW()-2,COUNTA('Form Responses 1'!$1:$1)-4),,TRUE,"Form Responses 1")))</f>
        <v> </v>
      </c>
      <c r="H42" s="12" t="str">
        <f t="shared" si="3"/>
        <v> </v>
      </c>
      <c r="I42" s="12" t="str">
        <f t="shared" si="4"/>
        <v> </v>
      </c>
      <c r="J42" s="12" t="str">
        <f t="array" ref="J42">IFERROR(INDEX(MASTER!B:B,MATCH(G42,MASTER!A:A,0))/100," ")</f>
        <v> </v>
      </c>
      <c r="K42" s="9" t="str">
        <f t="shared" si="5"/>
        <v> </v>
      </c>
      <c r="L42" s="9" t="str">
        <f t="shared" si="6"/>
        <v> </v>
      </c>
      <c r="M42" s="9" t="str">
        <f t="shared" si="7"/>
        <v> </v>
      </c>
      <c r="N42" s="12" t="str">
        <f t="shared" ref="N42:O42" si="51">IFERROR(AVERAGEIF(L:L,L42,$J:$J)," ")</f>
        <v> </v>
      </c>
      <c r="O42" s="12" t="str">
        <f t="shared" si="51"/>
        <v> </v>
      </c>
      <c r="P42" s="9" t="str">
        <f>IF(ISBLANK(A42)," ",IF(N42&gt;MASTER!$B$3/100,"SB",IF(N42&gt;MASTER!$B$4/100,"B",IF(N42&gt;MASTER!$B$5/100,"C","K"))))</f>
        <v> </v>
      </c>
      <c r="Q42" s="9" t="str">
        <f>IF(ISBLANK(B42)," ",IF(O42&gt;MASTER!$B$3/100,"SB",IF(O42&gt;MASTER!$B$4/100,"B",IF(O42&gt;MASTER!$B$5/100,"C","K"))))</f>
        <v> 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9" t="str">
        <f>INDIRECT(ADDRESS(2+QUOTIENT(ROW()-2,COUNTA('Form Responses 1'!$1:$1)-4),1,,TRUE,"Form Responses 1"))</f>
        <v/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/>
      </c>
      <c r="D43" s="9" t="str">
        <f>INDIRECT(ADDRESS(2+QUOTIENT(ROW()-2,COUNTA('Form Responses 1'!$1:$1)-4),4,,TRUE,"Form Responses 1"))</f>
        <v/>
      </c>
      <c r="E43" s="11" t="str">
        <f t="shared" si="2"/>
        <v> </v>
      </c>
      <c r="F43" s="9" t="str">
        <f>IF(ISBLANK(A43)," ",INDIRECT(ADDRESS(1,5+MOD(ROW()-2,COUNTA('Form Responses 1'!$1:$1)-4),,TRUE,"Form Responses 1")))</f>
        <v> </v>
      </c>
      <c r="G43" s="9" t="str">
        <f>IF(ISBLANK(A43)," ",INDIRECT(ADDRESS(MATCH(A43,'Form Responses 1'!A:A,0),5+MOD(ROW()-2,COUNTA('Form Responses 1'!$1:$1)-4),,TRUE,"Form Responses 1")))</f>
        <v> </v>
      </c>
      <c r="H43" s="12" t="str">
        <f t="shared" si="3"/>
        <v> </v>
      </c>
      <c r="I43" s="12" t="str">
        <f t="shared" si="4"/>
        <v> </v>
      </c>
      <c r="J43" s="12" t="str">
        <f t="array" ref="J43">IFERROR(INDEX(MASTER!B:B,MATCH(G43,MASTER!A:A,0))/100," ")</f>
        <v> </v>
      </c>
      <c r="K43" s="9" t="str">
        <f t="shared" si="5"/>
        <v> </v>
      </c>
      <c r="L43" s="9" t="str">
        <f t="shared" si="6"/>
        <v> </v>
      </c>
      <c r="M43" s="9" t="str">
        <f t="shared" si="7"/>
        <v> </v>
      </c>
      <c r="N43" s="12" t="str">
        <f t="shared" ref="N43:O43" si="52">IFERROR(AVERAGEIF(L:L,L43,$J:$J)," ")</f>
        <v> </v>
      </c>
      <c r="O43" s="12" t="str">
        <f t="shared" si="52"/>
        <v> </v>
      </c>
      <c r="P43" s="9" t="str">
        <f>IF(ISBLANK(A43)," ",IF(N43&gt;MASTER!$B$3/100,"SB",IF(N43&gt;MASTER!$B$4/100,"B",IF(N43&gt;MASTER!$B$5/100,"C","K"))))</f>
        <v> </v>
      </c>
      <c r="Q43" s="9" t="str">
        <f>IF(ISBLANK(B43)," ",IF(O43&gt;MASTER!$B$3/100,"SB",IF(O43&gt;MASTER!$B$4/100,"B",IF(O43&gt;MASTER!$B$5/100,"C","K"))))</f>
        <v> 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9" t="str">
        <f>INDIRECT(ADDRESS(2+QUOTIENT(ROW()-2,COUNTA('Form Responses 1'!$1:$1)-4),1,,TRUE,"Form Responses 1"))</f>
        <v/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/>
      </c>
      <c r="D44" s="9" t="str">
        <f>INDIRECT(ADDRESS(2+QUOTIENT(ROW()-2,COUNTA('Form Responses 1'!$1:$1)-4),4,,TRUE,"Form Responses 1"))</f>
        <v/>
      </c>
      <c r="E44" s="11" t="str">
        <f t="shared" si="2"/>
        <v> </v>
      </c>
      <c r="F44" s="9" t="str">
        <f>IF(ISBLANK(A44)," ",INDIRECT(ADDRESS(1,5+MOD(ROW()-2,COUNTA('Form Responses 1'!$1:$1)-4),,TRUE,"Form Responses 1")))</f>
        <v> </v>
      </c>
      <c r="G44" s="9" t="str">
        <f>IF(ISBLANK(A44)," ",INDIRECT(ADDRESS(MATCH(A44,'Form Responses 1'!A:A,0),5+MOD(ROW()-2,COUNTA('Form Responses 1'!$1:$1)-4),,TRUE,"Form Responses 1")))</f>
        <v> </v>
      </c>
      <c r="H44" s="12" t="str">
        <f t="shared" si="3"/>
        <v> </v>
      </c>
      <c r="I44" s="12" t="str">
        <f t="shared" si="4"/>
        <v> </v>
      </c>
      <c r="J44" s="12" t="str">
        <f t="array" ref="J44">IFERROR(INDEX(MASTER!B:B,MATCH(G44,MASTER!A:A,0))/100," ")</f>
        <v> </v>
      </c>
      <c r="K44" s="9" t="str">
        <f t="shared" si="5"/>
        <v> </v>
      </c>
      <c r="L44" s="9" t="str">
        <f t="shared" si="6"/>
        <v> </v>
      </c>
      <c r="M44" s="9" t="str">
        <f t="shared" si="7"/>
        <v> </v>
      </c>
      <c r="N44" s="12" t="str">
        <f t="shared" ref="N44:O44" si="53">IFERROR(AVERAGEIF(L:L,L44,$J:$J)," ")</f>
        <v> </v>
      </c>
      <c r="O44" s="12" t="str">
        <f t="shared" si="53"/>
        <v> </v>
      </c>
      <c r="P44" s="9" t="str">
        <f>IF(ISBLANK(A44)," ",IF(N44&gt;MASTER!$B$3/100,"SB",IF(N44&gt;MASTER!$B$4/100,"B",IF(N44&gt;MASTER!$B$5/100,"C","K"))))</f>
        <v> </v>
      </c>
      <c r="Q44" s="9" t="str">
        <f>IF(ISBLANK(B44)," ",IF(O44&gt;MASTER!$B$3/100,"SB",IF(O44&gt;MASTER!$B$4/100,"B",IF(O44&gt;MASTER!$B$5/100,"C","K"))))</f>
        <v> 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9" t="str">
        <f>INDIRECT(ADDRESS(2+QUOTIENT(ROW()-2,COUNTA('Form Responses 1'!$1:$1)-4),1,,TRUE,"Form Responses 1"))</f>
        <v/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/>
      </c>
      <c r="D45" s="9" t="str">
        <f>INDIRECT(ADDRESS(2+QUOTIENT(ROW()-2,COUNTA('Form Responses 1'!$1:$1)-4),4,,TRUE,"Form Responses 1"))</f>
        <v/>
      </c>
      <c r="E45" s="11" t="str">
        <f t="shared" si="2"/>
        <v> </v>
      </c>
      <c r="F45" s="9" t="str">
        <f>IF(ISBLANK(A45)," ",INDIRECT(ADDRESS(1,5+MOD(ROW()-2,COUNTA('Form Responses 1'!$1:$1)-4),,TRUE,"Form Responses 1")))</f>
        <v> </v>
      </c>
      <c r="G45" s="9" t="str">
        <f>IF(ISBLANK(A45)," ",INDIRECT(ADDRESS(MATCH(A45,'Form Responses 1'!A:A,0),5+MOD(ROW()-2,COUNTA('Form Responses 1'!$1:$1)-4),,TRUE,"Form Responses 1")))</f>
        <v> </v>
      </c>
      <c r="H45" s="12" t="str">
        <f t="shared" si="3"/>
        <v> </v>
      </c>
      <c r="I45" s="12" t="str">
        <f t="shared" si="4"/>
        <v> </v>
      </c>
      <c r="J45" s="12" t="str">
        <f t="array" ref="J45">IFERROR(INDEX(MASTER!B:B,MATCH(G45,MASTER!A:A,0))/100," ")</f>
        <v> </v>
      </c>
      <c r="K45" s="9" t="str">
        <f t="shared" si="5"/>
        <v> </v>
      </c>
      <c r="L45" s="9" t="str">
        <f t="shared" si="6"/>
        <v> </v>
      </c>
      <c r="M45" s="9" t="str">
        <f t="shared" si="7"/>
        <v> </v>
      </c>
      <c r="N45" s="12" t="str">
        <f t="shared" ref="N45:O45" si="54">IFERROR(AVERAGEIF(L:L,L45,$J:$J)," ")</f>
        <v> </v>
      </c>
      <c r="O45" s="12" t="str">
        <f t="shared" si="54"/>
        <v> </v>
      </c>
      <c r="P45" s="9" t="str">
        <f>IF(ISBLANK(A45)," ",IF(N45&gt;MASTER!$B$3/100,"SB",IF(N45&gt;MASTER!$B$4/100,"B",IF(N45&gt;MASTER!$B$5/100,"C","K"))))</f>
        <v> </v>
      </c>
      <c r="Q45" s="9" t="str">
        <f>IF(ISBLANK(B45)," ",IF(O45&gt;MASTER!$B$3/100,"SB",IF(O45&gt;MASTER!$B$4/100,"B",IF(O45&gt;MASTER!$B$5/100,"C","K"))))</f>
        <v> 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2" t="str">
        <f t="shared" si="3"/>
        <v> </v>
      </c>
      <c r="I46" s="12" t="str">
        <f t="shared" si="4"/>
        <v> </v>
      </c>
      <c r="J46" s="12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2" t="str">
        <f t="shared" ref="N46:O46" si="55">IFERROR(AVERAGEIF(L:L,L46,$J:$J)," ")</f>
        <v> </v>
      </c>
      <c r="O46" s="12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2" t="str">
        <f t="shared" si="3"/>
        <v> </v>
      </c>
      <c r="I47" s="12" t="str">
        <f t="shared" si="4"/>
        <v> </v>
      </c>
      <c r="J47" s="12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2" t="str">
        <f t="shared" ref="N47:O47" si="56">IFERROR(AVERAGEIF(L:L,L47,$J:$J)," ")</f>
        <v> </v>
      </c>
      <c r="O47" s="12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2" t="str">
        <f t="shared" si="3"/>
        <v> </v>
      </c>
      <c r="I48" s="12" t="str">
        <f t="shared" si="4"/>
        <v> </v>
      </c>
      <c r="J48" s="12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2" t="str">
        <f t="shared" ref="N48:O48" si="57">IFERROR(AVERAGEIF(L:L,L48,$J:$J)," ")</f>
        <v> </v>
      </c>
      <c r="O48" s="12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2" t="str">
        <f t="shared" si="3"/>
        <v> </v>
      </c>
      <c r="I49" s="12" t="str">
        <f t="shared" si="4"/>
        <v> </v>
      </c>
      <c r="J49" s="12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2" t="str">
        <f t="shared" ref="N49:O49" si="58">IFERROR(AVERAGEIF(L:L,L49,$J:$J)," ")</f>
        <v> </v>
      </c>
      <c r="O49" s="12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3" width="19.63"/>
    <col customWidth="1" min="4" max="4" width="26.13"/>
    <col customWidth="1" min="5" max="5" width="23.88"/>
    <col customWidth="1" min="6" max="6" width="38.0"/>
    <col customWidth="1" min="7" max="7" width="24.75"/>
    <col customWidth="1" min="8" max="8" width="30.63"/>
    <col customWidth="1" min="9" max="9" width="30.88"/>
    <col customWidth="1" min="10" max="10" width="23.38"/>
    <col customWidth="1" min="11" max="11" width="23.25"/>
    <col customWidth="1" min="12" max="12" width="15.13"/>
    <col customWidth="1" min="13" max="13" width="22.13"/>
    <col customWidth="1" min="14" max="14" width="9.6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 t="s">
        <v>128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v>2023.0</v>
      </c>
      <c r="G3" s="22"/>
      <c r="H3" s="20" t="s">
        <v>22</v>
      </c>
      <c r="I3" s="20"/>
      <c r="J3" s="21" t="s">
        <v>33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44958</v>
      </c>
      <c r="G4" s="26"/>
      <c r="H4" s="20" t="s">
        <v>132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44985</v>
      </c>
      <c r="G5" s="26"/>
      <c r="H5" s="20" t="s">
        <v>135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20</v>
      </c>
      <c r="G6" s="30"/>
      <c r="H6" s="20" t="s">
        <v>137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05</v>
      </c>
      <c r="C11" s="15"/>
      <c r="D11" s="33" t="str">
        <f>IF($J$4+DIVIDE(COLUMN(),2)-1&lt;=$J$5,CONCATENATE($F$3," - WEEK ",TEXT($J$4+DIVIDE(COLUMN(),2)-1,"00"))," ")</f>
        <v>2023 - WEEK 06</v>
      </c>
      <c r="E11" s="15"/>
      <c r="F11" s="33" t="str">
        <f>IF($J$4+DIVIDE(COLUMN(),2)-1&lt;=$J$5,CONCATENATE($F$3," - WEEK ",TEXT($J$4+DIVIDE(COLUMN(),2)-1,"00"))," ")</f>
        <v>2023 - WEEK 07</v>
      </c>
      <c r="G11" s="15"/>
      <c r="H11" s="33" t="str">
        <f>IF($J$4+DIVIDE(COLUMN(),2)-1&lt;=$J$5,CONCATENATE($F$3," - WEEK ",TEXT($J$4+DIVIDE(COLUMN(),2)-1,"00"))," ")</f>
        <v>2023 - WEEK 08</v>
      </c>
      <c r="I11" s="15"/>
      <c r="J11" s="33" t="str">
        <f>IF($J$4+DIVIDE(COLUMN(),2)-1&lt;=$J$5,CONCATENATE($F$3," - WEEK ",TEXT($J$4+DIVIDE(COLUMN(),2)-1,"00"))," ")</f>
        <v>2023 - WEEK 09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138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05</v>
      </c>
      <c r="C18" s="15"/>
      <c r="D18" s="33" t="str">
        <f>IF($J$4+DIVIDE(COLUMN(),2)-1&lt;=$J$5,CONCATENATE($F$3," - WEEK ",TEXT($J$4+DIVIDE(COLUMN(),2)-1,"00"))," ")</f>
        <v>2023 - WEEK 06</v>
      </c>
      <c r="E18" s="15"/>
      <c r="F18" s="33" t="str">
        <f>IF($J$4+DIVIDE(COLUMN(),2)-1&lt;=$J$5,CONCATENATE($F$3," - WEEK ",TEXT($J$4+DIVIDE(COLUMN(),2)-1,"00"))," ")</f>
        <v>2023 - WEEK 07</v>
      </c>
      <c r="G18" s="15"/>
      <c r="H18" s="33" t="str">
        <f>IF($J$4+DIVIDE(COLUMN(),2)-1&lt;=$J$5,CONCATENATE($F$3," - WEEK ",TEXT($J$4+DIVIDE(COLUMN(),2)-1,"00"))," ")</f>
        <v>2023 - WEEK 08</v>
      </c>
      <c r="I18" s="15"/>
      <c r="J18" s="33" t="str">
        <f>IF($J$4+DIVIDE(COLUMN(),2)-1&lt;=$J$5,CONCATENATE($F$3," - WEEK ",TEXT($J$4+DIVIDE(COLUMN(),2)-1,"00"))," ")</f>
        <v>2023 - WEEK 09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138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36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36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05</v>
      </c>
      <c r="C25" s="15"/>
      <c r="D25" s="33" t="str">
        <f>IF($J$4+DIVIDE(COLUMN(),2)-1&lt;=$J$5,CONCATENATE($F$3," - WEEK ",TEXT($J$4+DIVIDE(COLUMN(),2)-1,"00"))," ")</f>
        <v>2023 - WEEK 06</v>
      </c>
      <c r="E25" s="15"/>
      <c r="F25" s="33" t="str">
        <f>IF($J$4+DIVIDE(COLUMN(),2)-1&lt;=$J$5,CONCATENATE($F$3," - WEEK ",TEXT($J$4+DIVIDE(COLUMN(),2)-1,"00"))," ")</f>
        <v>2023 - WEEK 07</v>
      </c>
      <c r="G25" s="15"/>
      <c r="H25" s="33" t="str">
        <f>IF($J$4+DIVIDE(COLUMN(),2)-1&lt;=$J$5,CONCATENATE($F$3," - WEEK ",TEXT($J$4+DIVIDE(COLUMN(),2)-1,"00"))," ")</f>
        <v>2023 - WEEK 08</v>
      </c>
      <c r="I25" s="15"/>
      <c r="J25" s="33" t="str">
        <f>IF($J$4+DIVIDE(COLUMN(),2)-1&lt;=$J$5,CONCATENATE($F$3," - WEEK ",TEXT($J$4+DIVIDE(COLUMN(),2)-1,"00"))," ")</f>
        <v>2023 - WEEK 09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138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36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36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f>DASHBOARD!F3</f>
        <v>2023</v>
      </c>
      <c r="G3" s="22"/>
      <c r="H3" s="20" t="s">
        <v>22</v>
      </c>
      <c r="I3" s="20"/>
      <c r="J3" s="21" t="s">
        <v>42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45017</v>
      </c>
      <c r="G4" s="26"/>
      <c r="H4" s="20" t="s">
        <v>132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45046</v>
      </c>
      <c r="G5" s="26"/>
      <c r="H5" s="20" t="s">
        <v>135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20</v>
      </c>
      <c r="G6" s="30"/>
      <c r="H6" s="20" t="s">
        <v>137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0.9433333333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139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/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124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10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9</v>
      </c>
      <c r="C19" s="54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7</v>
      </c>
      <c r="C20" s="54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35"/>
      <c r="B21" s="53" t="s">
        <v>8</v>
      </c>
      <c r="C21" s="57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>
      <c r="A22" s="15"/>
      <c r="B22" s="53" t="s">
        <v>12</v>
      </c>
      <c r="C22" s="54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6</v>
      </c>
      <c r="C23" s="54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11</v>
      </c>
      <c r="C24" s="54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5</v>
      </c>
      <c r="C25" s="54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C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35"/>
      <c r="C26" s="15"/>
      <c r="D26" s="35"/>
      <c r="E26" s="15"/>
      <c r="F26" s="35"/>
      <c r="G26" s="15"/>
      <c r="H26" s="35"/>
      <c r="I26" s="15"/>
      <c r="J26" s="35"/>
      <c r="K26" s="15"/>
      <c r="L26" s="35"/>
      <c r="M26" s="15"/>
      <c r="N26" s="4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8"/>
      <c r="C27" s="15"/>
      <c r="D27" s="58"/>
      <c r="E27" s="15"/>
      <c r="F27" s="58"/>
      <c r="G27" s="15"/>
      <c r="H27" s="58"/>
      <c r="I27" s="15"/>
      <c r="J27" s="58"/>
      <c r="K27" s="15"/>
      <c r="L27" s="58"/>
      <c r="M27" s="15"/>
      <c r="N27" s="59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35"/>
      <c r="B28" s="60"/>
      <c r="C28" s="35"/>
      <c r="D28" s="60"/>
      <c r="E28" s="35"/>
      <c r="F28" s="60"/>
      <c r="G28" s="35"/>
      <c r="H28" s="60"/>
      <c r="I28" s="35"/>
      <c r="J28" s="60"/>
      <c r="K28" s="35"/>
      <c r="L28" s="60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</row>
    <row r="29">
      <c r="A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61" t="s">
        <v>141</v>
      </c>
      <c r="C31" s="15"/>
      <c r="E31" s="15"/>
      <c r="F31" s="61" t="s">
        <v>142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143</v>
      </c>
      <c r="C40" s="15"/>
      <c r="D40" s="15"/>
      <c r="E40" s="15"/>
      <c r="F40" s="14" t="s">
        <v>143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144</v>
      </c>
      <c r="C41" s="15"/>
      <c r="D41" s="15"/>
      <c r="E41" s="15"/>
      <c r="F41" s="14" t="s">
        <v>144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2" t="s">
        <v>145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3">
        <f t="array" ref="D2">DATE(D5,INDEX(MASTER!G:G,MATCH(D7,MASTER!F:F,0)),1)</f>
        <v>44986</v>
      </c>
      <c r="E2" s="14" t="s">
        <v>133</v>
      </c>
      <c r="F2" s="16" t="str">
        <f>CONCATENATE(D5," - MONTH ",TEXT(MONTH(D2),"00"))</f>
        <v>2023 - MONTH 03</v>
      </c>
      <c r="G2" s="3" t="s">
        <v>133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140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4" t="s">
        <v>146</v>
      </c>
      <c r="E4" s="65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6">
        <f>DASHBOARD!F3</f>
        <v>2023</v>
      </c>
      <c r="E5" s="67"/>
      <c r="I5" s="68"/>
      <c r="J5" s="69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4" t="s">
        <v>147</v>
      </c>
      <c r="E6" s="67"/>
      <c r="I6" s="68"/>
      <c r="J6" s="69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4" t="s">
        <v>37</v>
      </c>
      <c r="E7" s="70"/>
      <c r="I7" s="68"/>
      <c r="J7" s="69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9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148</v>
      </c>
      <c r="E10" s="38"/>
      <c r="F10" s="19" t="s">
        <v>149</v>
      </c>
      <c r="I10" s="71"/>
      <c r="J10" s="72"/>
      <c r="K10" s="71"/>
      <c r="L10" s="72"/>
      <c r="M10" s="71"/>
      <c r="N10" s="7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3"/>
      <c r="B11" s="39" t="s">
        <v>126</v>
      </c>
      <c r="C11" s="74"/>
      <c r="D11" s="75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6"/>
      <c r="J11" s="76"/>
      <c r="K11" s="76"/>
      <c r="L11" s="76"/>
      <c r="M11" s="76"/>
      <c r="N11" s="76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6"/>
      <c r="Z11" s="76"/>
      <c r="AA11" s="76"/>
      <c r="AB11" s="76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>
      <c r="A12" s="15"/>
      <c r="B12" s="77" t="s">
        <v>4</v>
      </c>
      <c r="C12" s="43"/>
      <c r="D12" s="78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9"/>
      <c r="J12" s="79"/>
      <c r="K12" s="79"/>
      <c r="L12" s="79"/>
      <c r="M12" s="80"/>
      <c r="N12" s="7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3"/>
      <c r="B14" s="50" t="s">
        <v>139</v>
      </c>
      <c r="C14" s="74"/>
      <c r="D14" s="75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6"/>
      <c r="J14" s="76"/>
      <c r="K14" s="76"/>
      <c r="L14" s="76"/>
      <c r="M14" s="76"/>
      <c r="N14" s="7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>
      <c r="A15" s="35"/>
      <c r="B15" s="77"/>
      <c r="C15" s="43"/>
      <c r="D15" s="78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79"/>
      <c r="J15" s="79"/>
      <c r="K15" s="79"/>
      <c r="L15" s="79"/>
      <c r="M15" s="80"/>
      <c r="N15" s="79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1"/>
      <c r="C16" s="43"/>
      <c r="D16" s="78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79"/>
      <c r="J16" s="79"/>
      <c r="K16" s="79"/>
      <c r="L16" s="79"/>
      <c r="M16" s="80"/>
      <c r="N16" s="79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9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3"/>
      <c r="B18" s="50" t="s">
        <v>124</v>
      </c>
      <c r="C18" s="74"/>
      <c r="D18" s="75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6"/>
      <c r="J18" s="76"/>
      <c r="K18" s="76"/>
      <c r="L18" s="76"/>
      <c r="M18" s="76"/>
      <c r="N18" s="76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>
      <c r="A19" s="15"/>
      <c r="B19" s="51" t="s">
        <v>10</v>
      </c>
      <c r="C19" s="43"/>
      <c r="D19" s="78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9"/>
      <c r="J19" s="79"/>
      <c r="K19" s="79"/>
      <c r="L19" s="79"/>
      <c r="M19" s="80"/>
      <c r="N19" s="79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9</v>
      </c>
      <c r="C20" s="43"/>
      <c r="D20" s="78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9"/>
      <c r="J20" s="79"/>
      <c r="K20" s="79"/>
      <c r="L20" s="79"/>
      <c r="M20" s="80"/>
      <c r="N20" s="79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7</v>
      </c>
      <c r="C21" s="43"/>
      <c r="D21" s="78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9"/>
      <c r="J21" s="79"/>
      <c r="K21" s="79"/>
      <c r="L21" s="79"/>
      <c r="M21" s="80"/>
      <c r="N21" s="79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8</v>
      </c>
      <c r="C22" s="43"/>
      <c r="D22" s="78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9"/>
      <c r="J22" s="79"/>
      <c r="K22" s="79"/>
      <c r="L22" s="79"/>
      <c r="M22" s="80"/>
      <c r="N22" s="79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12</v>
      </c>
      <c r="C23" s="43"/>
      <c r="D23" s="78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9"/>
      <c r="J23" s="79"/>
      <c r="K23" s="79"/>
      <c r="L23" s="79"/>
      <c r="M23" s="80"/>
      <c r="N23" s="79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6</v>
      </c>
      <c r="C24" s="43"/>
      <c r="D24" s="78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9"/>
      <c r="J24" s="79"/>
      <c r="K24" s="79"/>
      <c r="L24" s="79"/>
      <c r="M24" s="80"/>
      <c r="N24" s="79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11</v>
      </c>
      <c r="C25" s="43"/>
      <c r="D25" s="78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9"/>
      <c r="J25" s="79"/>
      <c r="K25" s="79"/>
      <c r="L25" s="79"/>
      <c r="M25" s="80"/>
      <c r="N25" s="7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5</v>
      </c>
      <c r="C26" s="43"/>
      <c r="D26" s="78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9"/>
      <c r="J26" s="79"/>
      <c r="K26" s="79"/>
      <c r="L26" s="79"/>
      <c r="M26" s="80"/>
      <c r="N26" s="7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1" t="s">
        <v>141</v>
      </c>
      <c r="C32" s="15"/>
      <c r="E32" s="15"/>
      <c r="F32" s="61" t="s">
        <v>142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143</v>
      </c>
      <c r="C41" s="15"/>
      <c r="D41" s="15"/>
      <c r="E41" s="15"/>
      <c r="F41" s="14" t="s">
        <v>143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144</v>
      </c>
      <c r="C42" s="15"/>
      <c r="D42" s="15"/>
      <c r="E42" s="15"/>
      <c r="F42" s="14" t="s">
        <v>144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