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<sst xmlns="http://schemas.openxmlformats.org/spreadsheetml/2006/main" count="890" uniqueCount="220">
  <si>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</si>
  <si>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</si>
  <si>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</si>
  <si>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</si>
  <si>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</si>
  <si>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</si>
  <si>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</si>
  <si>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D Lt. 4 [Lobby]</t>
  </si>
  <si>
    <t>Gedung D Lt. 4 [Ruang Rapat A]</t>
  </si>
  <si>
    <t>Gedung D Lt. 4 [Toilet pria/wanita]</t>
  </si>
  <si>
    <t>Gedung D Lt. 4 [Pantry]</t>
  </si>
  <si>
    <t>Gedung D Lt. 4 [Ruang Staff]</t>
  </si>
  <si>
    <t>Gedung D Lt. 4 [Ruang Kapokat Smart]</t>
  </si>
  <si>
    <t>Gedung D Lt. 4 [Ruang Kapokat Laut]</t>
  </si>
  <si>
    <t>Gedung D Lt. 4 [Ruang Kapokat Ekosistem Pesisir]</t>
  </si>
  <si>
    <t>Gedung D Lt. 4 [Ruang Lactation/ Ruang Menyusui]</t>
  </si>
  <si>
    <t>Gedung D Lt. 4 [Ruang Rapat B]</t>
  </si>
  <si>
    <t>Gedung D Lt. 4 [Ruang Rapat C]</t>
  </si>
  <si>
    <t>Gedung D Lt. 4 [Teras]</t>
  </si>
  <si>
    <t>Gedung D Lt. 4 [Balkon(depan dan belakang)]</t>
  </si>
  <si>
    <t>Gedung D Lt. 4 [Lift]</t>
  </si>
  <si>
    <t>Gedung D Lt. 4 [Tangga]</t>
  </si>
  <si>
    <t>Gedung D Lt. 3 [Lobby]</t>
  </si>
  <si>
    <t>Gedung D Lt. 3 [Ruang Staff]</t>
  </si>
  <si>
    <t>Gedung D Lt. 3 [Ruang Rapat Auditorium]</t>
  </si>
  <si>
    <t>Gedung D Lt. 3 [Pantry ]</t>
  </si>
  <si>
    <t>Gedung D Lt. 3 [Toilet pria/wanita]</t>
  </si>
  <si>
    <t>Gedung D Lt. 3 [Ruang Kepala LMB]</t>
  </si>
  <si>
    <t>Gedung D Lt. 3 [Ruang Kepala]</t>
  </si>
  <si>
    <t>Gedung D Lt. 3 [Ruang Lactation/ Ruang Menyusui]</t>
  </si>
  <si>
    <t>Gedung D Lt. 3 [Ruang Rapat B]</t>
  </si>
  <si>
    <t>Gedung D Lt. 3 [Ruang Rapat C]</t>
  </si>
  <si>
    <t>Gedung D Lt. 3 [Balkon(depan dan belakang)]</t>
  </si>
  <si>
    <t>Gedung D Lt. 3 [Lift]</t>
  </si>
  <si>
    <t>Gedung D Lt. 3 [Tangga]</t>
  </si>
  <si>
    <t>Gedung D Lt. 2 [Ruang Auditorium]</t>
  </si>
  <si>
    <t>Gedung D Lt. 2 [Ruang Rapat Auditorium]</t>
  </si>
  <si>
    <t>Gedung D Lt. 2 [Ruang VIP Auditorium]</t>
  </si>
  <si>
    <t>Gedung D Lt. 2 [Ruang Kepala Bidang]</t>
  </si>
  <si>
    <t>Gedung D Lt. 2 [Ruang Staff Propas]</t>
  </si>
  <si>
    <t>Gedung D Lt. 2 [Toilet pria/wanita]</t>
  </si>
  <si>
    <t>Gedung D Lt. 2 [Pantry]</t>
  </si>
  <si>
    <t>Gedung D Lt. 2 [Lift]</t>
  </si>
  <si>
    <t>Gedung D Lt. 2 [Tangga]</t>
  </si>
  <si>
    <t>Gedung D Lt. 1 [Basement]</t>
  </si>
  <si>
    <t>Gedung D Lt. 1 [Musholla]</t>
  </si>
  <si>
    <t>Gedung D Lt. 1 [Pantry]</t>
  </si>
  <si>
    <t>Gedung D Lt. 1 [Toilet pria/wanita]</t>
  </si>
  <si>
    <t>Gedung D Lt. 1 [Ruang Arsip]</t>
  </si>
  <si>
    <t>Gedung D Lt. 1 [Lift]</t>
  </si>
  <si>
    <t>Gedung D Lt. 1 [Tangga]</t>
  </si>
  <si>
    <t>Gedung C Lt. 2 [Ruang Bisang Desimasi]</t>
  </si>
  <si>
    <t>Gedung C Lt. 2 [Ruang Staff]</t>
  </si>
  <si>
    <t>Gedung C Lt. 2 [Ruang RSO(Regional Support Office)]</t>
  </si>
  <si>
    <t>Gedung C Lt. 2 [Ruang Produksi Informasi]</t>
  </si>
  <si>
    <t>Gedung C Lt. 2 [Toilet pria/wanita]</t>
  </si>
  <si>
    <t>Gedung C Lt. 2 [Pantry]</t>
  </si>
  <si>
    <t>Gedung C Lt. 2 [Tangga]</t>
  </si>
  <si>
    <t>Gedung C Lt. 1 [Lobby]</t>
  </si>
  <si>
    <t>Gedung C Lt. 1 [Ruang Server]</t>
  </si>
  <si>
    <t>Gedung C Lt. 1 [Ruang IT]</t>
  </si>
  <si>
    <t>Gedung C Lt. 1 [Ruang Perekayasa Muda]</t>
  </si>
  <si>
    <t>Gedung C Lt. 1 [Ruang Fungsional Rekayasa]</t>
  </si>
  <si>
    <t>Gedung C Lt. 1 [Toilet pria/wanita]</t>
  </si>
  <si>
    <t>Gedung C Lt. 1 [Pantry]</t>
  </si>
  <si>
    <t>Gedung C Lt. 1 [Ruang Panel]</t>
  </si>
  <si>
    <t>Gedung C Lt. 1 [Tangga]</t>
  </si>
  <si>
    <t>Gedung A Lt. 3 [Ruang Kelas]</t>
  </si>
  <si>
    <t>Gedung A Lt. 3 [Ruang Bimbingan]</t>
  </si>
  <si>
    <t>Gedung A Lt. 3 [Ruang Gudang Komputer]</t>
  </si>
  <si>
    <t>Gedung A Lt. 3 [Toilet pria/wanita]</t>
  </si>
  <si>
    <t>Gedung A Lt. 3 [Ruang Lab]</t>
  </si>
  <si>
    <t>Gedung A Lt. 3 [Tangga]</t>
  </si>
  <si>
    <t>Gedung A Lt. 2 [Ruang Admin]</t>
  </si>
  <si>
    <t>Gedung A Lt. 2 [Ruang TU ]</t>
  </si>
  <si>
    <t>Gedung A Lt. 2 [Ruang Bendahara]</t>
  </si>
  <si>
    <t>Gedung A Lt. 2 [Toilet pria/wanita]</t>
  </si>
  <si>
    <t>Gedung A Lt. 2 [Pantry]</t>
  </si>
  <si>
    <t>Gedung A Lt. 2 [Tangga]</t>
  </si>
  <si>
    <t>Gedung A Lt. 1 [Resepsionis]</t>
  </si>
  <si>
    <t>Gedung A Lt. 1 [Ruang Lobby/Ruang tunggu]</t>
  </si>
  <si>
    <t>Gedung A Lt. 1 [Ruang Kepala OR]</t>
  </si>
  <si>
    <t>Gedung A Lt. 1 [Ruang Rapat]</t>
  </si>
  <si>
    <t>Gedung A Lt. 1 [Toilet pria/wanita]</t>
  </si>
  <si>
    <t>Gedung A Lt. 1 [Ruang Staff]</t>
  </si>
  <si>
    <t>Gedung A Lt. 1 [Tangga]</t>
  </si>
  <si>
    <t>Halaman Gedung [Taman ]</t>
  </si>
  <si>
    <t>Halaman Gedung [Parkir Motor ]</t>
  </si>
  <si>
    <t>Halaman Gedung [Parkir Mobil]</t>
  </si>
  <si>
    <t>Halaman Gedung [Halaman depan samping dan belakang]</t>
  </si>
  <si>
    <t>Halaman Gedung [TPS]</t>
  </si>
  <si>
    <t>theresia1@gmail.com</t>
  </si>
  <si>
    <t>theresia</t>
  </si>
  <si>
    <t>BAIK</t>
  </si>
  <si>
    <t>SANGATBAIK</t>
  </si>
  <si>
    <t>CUKUP BAIK</t>
  </si>
  <si>
    <t>theresia2@gmail.com</t>
  </si>
  <si>
    <t>theresia3@gmail.com</t>
  </si>
  <si>
    <t>theresia4@gmail.com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</si>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</sst>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47:45Z"/>
        <d v="2023-03-20T16:49:51Z"/>
        <d v="2023-03-20T16:51:17Z"/>
        <d v="2023-03-20T16:53:01Z"/>
        <d v="2023-03-20T16:54:53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"/>
        <m/>
      </sharedItems>
    </cacheField>
    <cacheField name="Penilaian untuk pekerjaan tanggal" numFmtId="14">
      <sharedItems containsDate="1" containsString="0" containsBlank="1">
        <d v="2023-02-01T00:00:00Z"/>
        <d v="2023-02-16T00:00:00Z"/>
        <d v="2023-03-02T00:00:00Z"/>
        <d v="2023-03-16T00:00:00Z"/>
        <m/>
      </sharedItems>
    </cacheField>
    <cacheField name="weekday">
      <sharedItems containsMixedTypes="1" containsNumber="1" containsInteger="1">
        <n v="3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Gedung D Lt. 4 [Lobby]"/>
        <s v="Gedung D Lt. 4 [Ruang Rapat A]"/>
        <s v="Gedung D Lt. 4 [Toilet pria/wanita]"/>
        <s v="Gedung D Lt. 4 [Pantry]"/>
        <s v="Gedung D Lt. 4 [Ruang Staff]"/>
        <s v="Gedung D Lt. 4 [Ruang Kapokat Smart]"/>
        <s v="Gedung D Lt. 4 [Ruang Kapokat Laut]"/>
        <s v="Gedung D Lt. 4 [Ruang Kapokat Ekosistem Pesisir]"/>
        <s v="Gedung D Lt. 4 [Ruang Lactation/ Ruang Menyusui]"/>
        <s v="Gedung D Lt. 4 [Ruang Rapat B]"/>
        <s v="Gedung D Lt. 4 [Ruang Rapat C]"/>
        <s v="Gedung D Lt. 4 [Teras]"/>
        <s v="Gedung D Lt. 4 [Balkon(depan dan belakang)]"/>
        <s v="Gedung D Lt. 4 [Lift]"/>
        <s v="Gedung D Lt. 4 [Tangga]"/>
        <s v="Gedung D Lt. 3 [Lobby]"/>
        <s v="Gedung D Lt. 3 [Ruang Staff]"/>
        <s v="Gedung D Lt. 3 [Ruang Rapat Auditorium]"/>
        <s v="Gedung D Lt. 3 [Pantry ]"/>
        <s v="Gedung D Lt. 3 [Toilet pria/wanita]"/>
        <s v="Gedung D Lt. 3 [Ruang Kepala LMB]"/>
        <s v="Gedung D Lt. 3 [Ruang Kepala]"/>
        <s v="Gedung D Lt. 3 [Ruang Lactation/ Ruang Menyusui]"/>
        <s v="Gedung D Lt. 3 [Ruang Rapat B]"/>
        <s v="Gedung D Lt. 3 [Ruang Rapat C]"/>
        <s v="Gedung D Lt. 3 [Balkon(depan dan belakang)]"/>
        <s v="Gedung D Lt. 3 [Lift]"/>
        <s v="Gedung D Lt. 3 [Tangga]"/>
        <s v="Gedung D Lt. 2 [Ruang Auditorium]"/>
        <s v="Gedung D Lt. 2 [Ruang Rapat Auditorium]"/>
        <s v="Gedung D Lt. 2 [Ruang VIP Auditorium]"/>
        <s v="Gedung D Lt. 2 [Ruang Kepala Bidang]"/>
        <s v="Gedung D Lt. 2 [Ruang Staff Propas]"/>
        <s v="Gedung D Lt. 2 [Toilet pria/wanita]"/>
        <s v="Gedung D Lt. 2 [Pantry]"/>
        <s v="Gedung D Lt. 2 [Lift]"/>
        <s v="Gedung D Lt. 2 [Tangga]"/>
        <s v="Gedung D Lt. 1 [Basement]"/>
        <s v="Gedung D Lt. 1 [Musholla]"/>
        <s v="Gedung D Lt. 1 [Pantry]"/>
        <s v="Gedung D Lt. 1 [Toilet pria/wanita]"/>
        <s v="Gedung D Lt. 1 [Ruang Arsip]"/>
        <s v="Gedung D Lt. 1 [Lift]"/>
        <s v="Gedung D Lt. 1 [Tangga]"/>
        <s v="Gedung C Lt. 2 [Ruang Bisang Desimasi]"/>
        <s v="Gedung C Lt. 2 [Ruang Staff]"/>
        <s v="Gedung C Lt. 2 [Ruang RSO(Regional Support Office)]"/>
        <s v="Gedung C Lt. 2 [Ruang Produksi Informasi]"/>
        <s v="Gedung C Lt. 2 [Toilet pria/wanita]"/>
        <s v="Gedung C Lt. 2 [Pantry]"/>
        <s v="Gedung C Lt. 2 [Tangga]"/>
        <s v="Gedung C Lt. 1 [Lobby]"/>
        <s v="Gedung C Lt. 1 [Ruang Server]"/>
        <s v="Gedung C Lt. 1 [Ruang IT]"/>
        <s v="Gedung C Lt. 1 [Ruang Perekayasa Muda]"/>
        <s v="Gedung C Lt. 1 [Ruang Fungsional Rekayasa]"/>
        <s v="Gedung C Lt. 1 [Toilet pria/wanita]"/>
        <s v="Gedung C Lt. 1 [Pantry]"/>
        <s v="Gedung C Lt. 1 [Ruang Panel]"/>
        <s v="Gedung C Lt. 1 [Tangga]"/>
        <s v="Gedung A Lt. 3 [Ruang Kelas]"/>
        <s v="Gedung A Lt. 3 [Ruang Bimbingan]"/>
        <s v="Gedung A Lt. 3 [Ruang Gudang Komputer]"/>
        <s v="Gedung A Lt. 3 [Toilet pria/wanita]"/>
        <s v="Gedung A Lt. 3 [Ruang Lab]"/>
        <s v="Gedung A Lt. 3 [Tangga]"/>
        <s v="Gedung A Lt. 2 [Ruang Admin]"/>
        <s v="Gedung A Lt. 2 [Ruang TU ]"/>
        <s v="Gedung A Lt. 2 [Ruang Bendahara]"/>
        <s v="Gedung A Lt. 2 [Toilet pria/wanita]"/>
        <s v="Gedung A Lt. 2 [Pantry]"/>
        <s v="Gedung A Lt. 2 [Tangga]"/>
        <s v="Gedung A Lt. 1 [Resepsionis]"/>
        <s v="Gedung A Lt. 1 [Ruang Lobby/Ruang tunggu]"/>
        <s v="Gedung A Lt. 1 [Ruang Kepala OR]"/>
        <s v="Gedung A Lt. 1 [Ruang Rapat]"/>
        <s v="Gedung A Lt. 1 [Toilet pria/wanita]"/>
        <s v="Gedung A Lt. 1 [Ruang Staff]"/>
        <s v="Gedung A Lt. 1 [Tangga]"/>
        <s v="Halaman Gedung [Taman ]"/>
        <s v="Halaman Gedung [Parkir Motor ]"/>
        <s v="Halaman Gedung [Parkir Mobil]"/>
        <s v="Halaman Gedung [Halaman depan samping dan belakang]"/>
        <s v="Halaman Gedung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Gedung D Lt. 4"/>
        <s v="Gedung D Lt. 3"/>
        <s v="Gedung D Lt. 2"/>
        <s v="Gedung D Lt. 1"/>
        <s v="Gedung C Lt. 2"/>
        <s v="Gedung C Lt. 1"/>
        <s v="Gedung A Lt. 3"/>
        <s v="Gedung A Lt. 2"/>
        <s v="Gedung A Lt. 1"/>
        <s v="Halaman Gedung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1.0"/>
        <n v="0.89"/>
        <s v=" "/>
      </sharedItems>
    </cacheField>
    <cacheField name="WeekNum">
      <sharedItems containsMixedTypes="1" containsNumber="1" containsInteger="1">
        <n v="5.0"/>
        <n v="7.0"/>
        <n v="9.0"/>
        <n v="11.0"/>
        <s v=" "/>
      </sharedItems>
    </cacheField>
    <cacheField name="Week" numFmtId="0">
      <sharedItems>
        <s v="2023 - WEEK 05"/>
        <s v="2023 - WEEK 07"/>
        <s v="2023 - WEEK 09"/>
        <s v="2023 - WEEK 11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740449438202247"/>
        <n v="0.9538202247191007"/>
        <n v="0.9541573033707862"/>
        <n v="0.9562921348314604"/>
        <s v=" "/>
      </sharedItems>
    </cacheField>
    <cacheField name="Average Value Month">
      <sharedItems containsMixedTypes="1" containsNumber="1">
        <n v="0.9673033707865167"/>
        <n v="0.9552247191011228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N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87"/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9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87"/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52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  <row r="2">
      <c r="A2" s="2">
        <v>45005.699826875</v>
      </c>
      <c r="B2" s="3" t="s">
        <v>91</v>
      </c>
      <c r="C2" s="3" t="s">
        <v>92</v>
      </c>
      <c r="D2" s="4">
        <v>44958.0</v>
      </c>
      <c r="E2" s="3" t="s">
        <v>93</v>
      </c>
      <c r="F2" s="3" t="s">
        <v>94</v>
      </c>
      <c r="G2" s="3" t="s">
        <v>94</v>
      </c>
      <c r="H2" s="3" t="s">
        <v>93</v>
      </c>
      <c r="I2" s="3" t="s">
        <v>93</v>
      </c>
      <c r="J2" s="3" t="s">
        <v>93</v>
      </c>
      <c r="K2" s="3" t="s">
        <v>94</v>
      </c>
      <c r="L2" s="3" t="s">
        <v>94</v>
      </c>
      <c r="M2" s="3" t="s">
        <v>94</v>
      </c>
      <c r="N2" s="3" t="s">
        <v>93</v>
      </c>
      <c r="O2" s="3" t="s">
        <v>93</v>
      </c>
      <c r="P2" s="3" t="s">
        <v>93</v>
      </c>
      <c r="Q2" s="3" t="s">
        <v>94</v>
      </c>
      <c r="R2" s="3" t="s">
        <v>94</v>
      </c>
      <c r="S2" s="3" t="s">
        <v>94</v>
      </c>
      <c r="T2" s="3" t="s">
        <v>93</v>
      </c>
      <c r="U2" s="3" t="s">
        <v>93</v>
      </c>
      <c r="V2" s="3" t="s">
        <v>93</v>
      </c>
      <c r="W2" s="3" t="s">
        <v>94</v>
      </c>
      <c r="X2" s="3" t="s">
        <v>94</v>
      </c>
      <c r="Y2" s="3" t="s">
        <v>94</v>
      </c>
      <c r="Z2" s="3" t="s">
        <v>93</v>
      </c>
      <c r="AA2" s="3" t="s">
        <v>93</v>
      </c>
      <c r="AB2" s="3" t="s">
        <v>93</v>
      </c>
      <c r="AC2" s="3" t="s">
        <v>94</v>
      </c>
      <c r="AD2" s="3" t="s">
        <v>94</v>
      </c>
      <c r="AE2" s="3" t="s">
        <v>94</v>
      </c>
      <c r="AF2" s="3" t="s">
        <v>93</v>
      </c>
      <c r="AG2" s="3" t="s">
        <v>93</v>
      </c>
      <c r="AH2" s="3" t="s">
        <v>93</v>
      </c>
      <c r="AI2" s="3" t="s">
        <v>94</v>
      </c>
      <c r="AJ2" s="3" t="s">
        <v>94</v>
      </c>
      <c r="AK2" s="3" t="s">
        <v>93</v>
      </c>
      <c r="AL2" s="3" t="s">
        <v>93</v>
      </c>
      <c r="AM2" s="3" t="s">
        <v>93</v>
      </c>
      <c r="AN2" s="3" t="s">
        <v>94</v>
      </c>
      <c r="AO2" s="3" t="s">
        <v>94</v>
      </c>
      <c r="AP2" s="3" t="s">
        <v>94</v>
      </c>
      <c r="AQ2" s="3" t="s">
        <v>93</v>
      </c>
      <c r="AR2" s="3" t="s">
        <v>93</v>
      </c>
      <c r="AS2" s="3" t="s">
        <v>93</v>
      </c>
      <c r="AT2" s="3" t="s">
        <v>94</v>
      </c>
      <c r="AU2" s="3" t="s">
        <v>94</v>
      </c>
      <c r="AV2" s="3" t="s">
        <v>94</v>
      </c>
      <c r="AW2" s="3" t="s">
        <v>93</v>
      </c>
      <c r="AX2" s="3" t="s">
        <v>93</v>
      </c>
      <c r="AY2" s="3" t="s">
        <v>93</v>
      </c>
      <c r="AZ2" s="3" t="s">
        <v>94</v>
      </c>
      <c r="BA2" s="3" t="s">
        <v>93</v>
      </c>
      <c r="BB2" s="3" t="s">
        <v>93</v>
      </c>
      <c r="BC2" s="3" t="s">
        <v>93</v>
      </c>
      <c r="BD2" s="3" t="s">
        <v>94</v>
      </c>
      <c r="BE2" s="3" t="s">
        <v>94</v>
      </c>
      <c r="BF2" s="3" t="s">
        <v>94</v>
      </c>
      <c r="BG2" s="3" t="s">
        <v>93</v>
      </c>
      <c r="BH2" s="3" t="s">
        <v>93</v>
      </c>
      <c r="BI2" s="3" t="s">
        <v>94</v>
      </c>
      <c r="BJ2" s="3" t="s">
        <v>94</v>
      </c>
      <c r="BK2" s="3" t="s">
        <v>94</v>
      </c>
      <c r="BL2" s="3" t="s">
        <v>93</v>
      </c>
      <c r="BM2" s="3" t="s">
        <v>93</v>
      </c>
      <c r="BN2" s="3" t="s">
        <v>93</v>
      </c>
      <c r="BO2" s="3" t="s">
        <v>94</v>
      </c>
      <c r="BP2" s="3" t="s">
        <v>94</v>
      </c>
      <c r="BQ2" s="3" t="s">
        <v>94</v>
      </c>
      <c r="BR2" s="3" t="s">
        <v>93</v>
      </c>
      <c r="BS2" s="3" t="s">
        <v>93</v>
      </c>
      <c r="BT2" s="3" t="s">
        <v>93</v>
      </c>
      <c r="BU2" s="3" t="s">
        <v>94</v>
      </c>
      <c r="BV2" s="3" t="s">
        <v>94</v>
      </c>
      <c r="BW2" s="3" t="s">
        <v>94</v>
      </c>
      <c r="BX2" s="3" t="s">
        <v>94</v>
      </c>
      <c r="BY2" s="3" t="s">
        <v>94</v>
      </c>
      <c r="BZ2" s="3" t="s">
        <v>94</v>
      </c>
      <c r="CA2" s="3" t="s">
        <v>93</v>
      </c>
      <c r="CB2" s="3" t="s">
        <v>93</v>
      </c>
      <c r="CC2" s="3" t="s">
        <v>93</v>
      </c>
      <c r="CD2" s="3" t="s">
        <v>95</v>
      </c>
      <c r="CE2" s="3" t="s">
        <v>95</v>
      </c>
      <c r="CF2" s="3" t="s">
        <v>95</v>
      </c>
      <c r="CG2" s="3" t="s">
        <v>93</v>
      </c>
      <c r="CH2" s="3" t="s">
        <v>93</v>
      </c>
      <c r="CI2" s="3" t="s">
        <v>93</v>
      </c>
      <c r="CJ2" s="3" t="s">
        <v>94</v>
      </c>
      <c r="CK2" s="3" t="s">
        <v>93</v>
      </c>
      <c r="CL2" s="3" t="s">
        <v>93</v>
      </c>
      <c r="CM2" s="3" t="s">
        <v>95</v>
      </c>
      <c r="CN2" s="3" t="s">
        <v>95</v>
      </c>
      <c r="CO2" s="3" t="s">
        <v>94</v>
      </c>
    </row>
    <row r="3">
      <c r="A3" s="2">
        <v>45005.70128821759</v>
      </c>
      <c r="B3" s="3" t="s">
        <v>96</v>
      </c>
      <c r="C3" s="3" t="s">
        <v>92</v>
      </c>
      <c r="D3" s="4">
        <v>44958.0</v>
      </c>
      <c r="E3" s="3" t="s">
        <v>93</v>
      </c>
      <c r="F3" s="3" t="s">
        <v>93</v>
      </c>
      <c r="G3" s="3" t="s">
        <v>95</v>
      </c>
      <c r="H3" s="3" t="s">
        <v>95</v>
      </c>
      <c r="I3" s="3" t="s">
        <v>93</v>
      </c>
      <c r="J3" s="3" t="s">
        <v>94</v>
      </c>
      <c r="K3" s="3" t="s">
        <v>93</v>
      </c>
      <c r="L3" s="3" t="s">
        <v>95</v>
      </c>
      <c r="M3" s="3" t="s">
        <v>93</v>
      </c>
      <c r="N3" s="3" t="s">
        <v>94</v>
      </c>
      <c r="O3" s="3" t="s">
        <v>93</v>
      </c>
      <c r="P3" s="3" t="s">
        <v>95</v>
      </c>
      <c r="Q3" s="3" t="s">
        <v>93</v>
      </c>
      <c r="R3" s="3" t="s">
        <v>94</v>
      </c>
      <c r="S3" s="3" t="s">
        <v>93</v>
      </c>
      <c r="T3" s="3" t="s">
        <v>95</v>
      </c>
      <c r="U3" s="3" t="s">
        <v>93</v>
      </c>
      <c r="V3" s="3" t="s">
        <v>94</v>
      </c>
      <c r="W3" s="3" t="s">
        <v>93</v>
      </c>
      <c r="X3" s="3" t="s">
        <v>93</v>
      </c>
      <c r="Y3" s="3" t="s">
        <v>94</v>
      </c>
      <c r="Z3" s="3" t="s">
        <v>94</v>
      </c>
      <c r="AA3" s="3" t="s">
        <v>93</v>
      </c>
      <c r="AB3" s="3" t="s">
        <v>93</v>
      </c>
      <c r="AC3" s="3" t="s">
        <v>93</v>
      </c>
      <c r="AD3" s="3" t="s">
        <v>94</v>
      </c>
      <c r="AE3" s="3" t="s">
        <v>94</v>
      </c>
      <c r="AF3" s="3" t="s">
        <v>94</v>
      </c>
      <c r="AG3" s="3" t="s">
        <v>93</v>
      </c>
      <c r="AH3" s="3" t="s">
        <v>93</v>
      </c>
      <c r="AI3" s="3" t="s">
        <v>93</v>
      </c>
      <c r="AJ3" s="3" t="s">
        <v>94</v>
      </c>
      <c r="AK3" s="3" t="s">
        <v>94</v>
      </c>
      <c r="AL3" s="3" t="s">
        <v>94</v>
      </c>
      <c r="AM3" s="3" t="s">
        <v>94</v>
      </c>
      <c r="AN3" s="3" t="s">
        <v>93</v>
      </c>
      <c r="AO3" s="3" t="s">
        <v>93</v>
      </c>
      <c r="AP3" s="3" t="s">
        <v>93</v>
      </c>
      <c r="AQ3" s="3" t="s">
        <v>94</v>
      </c>
      <c r="AR3" s="3" t="s">
        <v>94</v>
      </c>
      <c r="AS3" s="3" t="s">
        <v>94</v>
      </c>
      <c r="AT3" s="3" t="s">
        <v>93</v>
      </c>
      <c r="AU3" s="3" t="s">
        <v>93</v>
      </c>
      <c r="AV3" s="3" t="s">
        <v>93</v>
      </c>
      <c r="AW3" s="3" t="s">
        <v>94</v>
      </c>
      <c r="AX3" s="3" t="s">
        <v>94</v>
      </c>
      <c r="AY3" s="3" t="s">
        <v>94</v>
      </c>
      <c r="AZ3" s="3" t="s">
        <v>94</v>
      </c>
      <c r="BA3" s="3" t="s">
        <v>93</v>
      </c>
      <c r="BB3" s="3" t="s">
        <v>93</v>
      </c>
      <c r="BC3" s="3" t="s">
        <v>93</v>
      </c>
      <c r="BD3" s="3" t="s">
        <v>94</v>
      </c>
      <c r="BE3" s="3" t="s">
        <v>94</v>
      </c>
      <c r="BF3" s="3" t="s">
        <v>94</v>
      </c>
      <c r="BG3" s="3" t="s">
        <v>93</v>
      </c>
      <c r="BH3" s="3" t="s">
        <v>93</v>
      </c>
      <c r="BI3" s="3" t="s">
        <v>94</v>
      </c>
      <c r="BJ3" s="3" t="s">
        <v>94</v>
      </c>
      <c r="BK3" s="3" t="s">
        <v>94</v>
      </c>
      <c r="BL3" s="3" t="s">
        <v>93</v>
      </c>
      <c r="BM3" s="3" t="s">
        <v>93</v>
      </c>
      <c r="BN3" s="3" t="s">
        <v>93</v>
      </c>
      <c r="BO3" s="3" t="s">
        <v>94</v>
      </c>
      <c r="BP3" s="3" t="s">
        <v>94</v>
      </c>
      <c r="BQ3" s="3" t="s">
        <v>94</v>
      </c>
      <c r="BR3" s="3" t="s">
        <v>93</v>
      </c>
      <c r="BS3" s="3" t="s">
        <v>93</v>
      </c>
      <c r="BT3" s="3" t="s">
        <v>93</v>
      </c>
      <c r="BU3" s="3" t="s">
        <v>94</v>
      </c>
      <c r="BV3" s="3" t="s">
        <v>94</v>
      </c>
      <c r="BW3" s="3" t="s">
        <v>94</v>
      </c>
      <c r="BX3" s="3" t="s">
        <v>93</v>
      </c>
      <c r="BY3" s="3" t="s">
        <v>93</v>
      </c>
      <c r="BZ3" s="3" t="s">
        <v>93</v>
      </c>
      <c r="CA3" s="3" t="s">
        <v>94</v>
      </c>
      <c r="CB3" s="3" t="s">
        <v>94</v>
      </c>
      <c r="CC3" s="3" t="s">
        <v>94</v>
      </c>
      <c r="CD3" s="3" t="s">
        <v>93</v>
      </c>
      <c r="CE3" s="3" t="s">
        <v>93</v>
      </c>
      <c r="CF3" s="3" t="s">
        <v>93</v>
      </c>
      <c r="CG3" s="3" t="s">
        <v>94</v>
      </c>
      <c r="CH3" s="3" t="s">
        <v>94</v>
      </c>
      <c r="CI3" s="3" t="s">
        <v>94</v>
      </c>
      <c r="CJ3" s="3" t="s">
        <v>93</v>
      </c>
      <c r="CK3" s="3" t="s">
        <v>93</v>
      </c>
      <c r="CL3" s="3" t="s">
        <v>93</v>
      </c>
      <c r="CM3" s="3" t="s">
        <v>93</v>
      </c>
      <c r="CN3" s="3" t="s">
        <v>94</v>
      </c>
      <c r="CO3" s="3" t="s">
        <v>94</v>
      </c>
    </row>
    <row r="4">
      <c r="A4" s="2">
        <v>45005.702280972226</v>
      </c>
      <c r="B4" s="3" t="s">
        <v>97</v>
      </c>
      <c r="C4" s="3" t="s">
        <v>92</v>
      </c>
      <c r="D4" s="4">
        <v>44973.0</v>
      </c>
      <c r="E4" s="3" t="s">
        <v>95</v>
      </c>
      <c r="F4" s="3" t="s">
        <v>94</v>
      </c>
      <c r="G4" s="3" t="s">
        <v>94</v>
      </c>
      <c r="H4" s="3" t="s">
        <v>95</v>
      </c>
      <c r="I4" s="3" t="s">
        <v>93</v>
      </c>
      <c r="J4" s="3" t="s">
        <v>94</v>
      </c>
      <c r="K4" s="3" t="s">
        <v>93</v>
      </c>
      <c r="L4" s="3" t="s">
        <v>95</v>
      </c>
      <c r="M4" s="3" t="s">
        <v>93</v>
      </c>
      <c r="N4" s="3" t="s">
        <v>94</v>
      </c>
      <c r="O4" s="3" t="s">
        <v>93</v>
      </c>
      <c r="P4" s="3" t="s">
        <v>95</v>
      </c>
      <c r="Q4" s="3" t="s">
        <v>93</v>
      </c>
      <c r="R4" s="3" t="s">
        <v>94</v>
      </c>
      <c r="S4" s="3" t="s">
        <v>93</v>
      </c>
      <c r="T4" s="3" t="s">
        <v>93</v>
      </c>
      <c r="U4" s="3" t="s">
        <v>93</v>
      </c>
      <c r="V4" s="3" t="s">
        <v>93</v>
      </c>
      <c r="W4" s="3" t="s">
        <v>95</v>
      </c>
      <c r="X4" s="3" t="s">
        <v>93</v>
      </c>
      <c r="Y4" s="3" t="s">
        <v>94</v>
      </c>
      <c r="Z4" s="3" t="s">
        <v>93</v>
      </c>
      <c r="AA4" s="3" t="s">
        <v>93</v>
      </c>
      <c r="AB4" s="3" t="s">
        <v>95</v>
      </c>
      <c r="AC4" s="3" t="s">
        <v>93</v>
      </c>
      <c r="AD4" s="3" t="s">
        <v>94</v>
      </c>
      <c r="AE4" s="3" t="s">
        <v>93</v>
      </c>
      <c r="AF4" s="3" t="s">
        <v>95</v>
      </c>
      <c r="AG4" s="3" t="s">
        <v>93</v>
      </c>
      <c r="AH4" s="3" t="s">
        <v>94</v>
      </c>
      <c r="AI4" s="3" t="s">
        <v>93</v>
      </c>
      <c r="AJ4" s="3" t="s">
        <v>95</v>
      </c>
      <c r="AK4" s="3" t="s">
        <v>95</v>
      </c>
      <c r="AL4" s="3" t="s">
        <v>93</v>
      </c>
      <c r="AM4" s="3" t="s">
        <v>94</v>
      </c>
      <c r="AN4" s="3" t="s">
        <v>93</v>
      </c>
      <c r="AO4" s="3" t="s">
        <v>95</v>
      </c>
      <c r="AP4" s="3" t="s">
        <v>93</v>
      </c>
      <c r="AQ4" s="3" t="s">
        <v>94</v>
      </c>
      <c r="AR4" s="3" t="s">
        <v>93</v>
      </c>
      <c r="AS4" s="3" t="s">
        <v>95</v>
      </c>
      <c r="AT4" s="3" t="s">
        <v>93</v>
      </c>
      <c r="AU4" s="3" t="s">
        <v>93</v>
      </c>
      <c r="AV4" s="3" t="s">
        <v>94</v>
      </c>
      <c r="AW4" s="3" t="s">
        <v>94</v>
      </c>
      <c r="AX4" s="3" t="s">
        <v>93</v>
      </c>
      <c r="AY4" s="3" t="s">
        <v>93</v>
      </c>
      <c r="AZ4" s="3" t="s">
        <v>93</v>
      </c>
      <c r="BA4" s="3" t="s">
        <v>93</v>
      </c>
      <c r="BB4" s="3" t="s">
        <v>95</v>
      </c>
      <c r="BC4" s="3" t="s">
        <v>94</v>
      </c>
      <c r="BD4" s="3" t="s">
        <v>95</v>
      </c>
      <c r="BE4" s="3" t="s">
        <v>94</v>
      </c>
      <c r="BF4" s="3" t="s">
        <v>94</v>
      </c>
      <c r="BG4" s="3" t="s">
        <v>95</v>
      </c>
      <c r="BH4" s="3" t="s">
        <v>93</v>
      </c>
      <c r="BI4" s="3" t="s">
        <v>95</v>
      </c>
      <c r="BJ4" s="3" t="s">
        <v>93</v>
      </c>
      <c r="BK4" s="3" t="s">
        <v>94</v>
      </c>
      <c r="BL4" s="3" t="s">
        <v>93</v>
      </c>
      <c r="BM4" s="3" t="s">
        <v>95</v>
      </c>
      <c r="BN4" s="3" t="s">
        <v>94</v>
      </c>
      <c r="BO4" s="3" t="s">
        <v>93</v>
      </c>
      <c r="BP4" s="3" t="s">
        <v>93</v>
      </c>
      <c r="BQ4" s="3" t="s">
        <v>93</v>
      </c>
      <c r="BR4" s="3" t="s">
        <v>95</v>
      </c>
      <c r="BS4" s="3" t="s">
        <v>93</v>
      </c>
      <c r="BT4" s="3" t="s">
        <v>94</v>
      </c>
      <c r="BU4" s="3" t="s">
        <v>93</v>
      </c>
      <c r="BV4" s="3" t="s">
        <v>95</v>
      </c>
      <c r="BW4" s="3" t="s">
        <v>93</v>
      </c>
      <c r="BX4" s="3" t="s">
        <v>93</v>
      </c>
      <c r="BY4" s="3" t="s">
        <v>94</v>
      </c>
      <c r="BZ4" s="3" t="s">
        <v>93</v>
      </c>
      <c r="CA4" s="3" t="s">
        <v>95</v>
      </c>
      <c r="CB4" s="3" t="s">
        <v>93</v>
      </c>
      <c r="CC4" s="3" t="s">
        <v>94</v>
      </c>
      <c r="CD4" s="3" t="s">
        <v>93</v>
      </c>
      <c r="CE4" s="3" t="s">
        <v>94</v>
      </c>
      <c r="CF4" s="3" t="s">
        <v>93</v>
      </c>
      <c r="CG4" s="3" t="s">
        <v>95</v>
      </c>
      <c r="CH4" s="3" t="s">
        <v>93</v>
      </c>
      <c r="CI4" s="3" t="s">
        <v>94</v>
      </c>
      <c r="CJ4" s="3" t="s">
        <v>93</v>
      </c>
      <c r="CK4" s="3" t="s">
        <v>95</v>
      </c>
      <c r="CL4" s="3" t="s">
        <v>93</v>
      </c>
      <c r="CM4" s="3" t="s">
        <v>94</v>
      </c>
      <c r="CN4" s="3" t="s">
        <v>93</v>
      </c>
      <c r="CO4" s="3" t="s">
        <v>93</v>
      </c>
    </row>
    <row r="5">
      <c r="A5" s="2">
        <v>45005.70348935185</v>
      </c>
      <c r="B5" s="3" t="s">
        <v>98</v>
      </c>
      <c r="C5" s="3" t="s">
        <v>92</v>
      </c>
      <c r="D5" s="4">
        <v>44987.0</v>
      </c>
      <c r="E5" s="3" t="s">
        <v>93</v>
      </c>
      <c r="F5" s="3" t="s">
        <v>95</v>
      </c>
      <c r="G5" s="3" t="s">
        <v>93</v>
      </c>
      <c r="H5" s="3" t="s">
        <v>93</v>
      </c>
      <c r="I5" s="3" t="s">
        <v>93</v>
      </c>
      <c r="J5" s="3" t="s">
        <v>95</v>
      </c>
      <c r="K5" s="3" t="s">
        <v>95</v>
      </c>
      <c r="L5" s="3" t="s">
        <v>93</v>
      </c>
      <c r="M5" s="3" t="s">
        <v>93</v>
      </c>
      <c r="N5" s="3" t="s">
        <v>94</v>
      </c>
      <c r="O5" s="3" t="s">
        <v>94</v>
      </c>
      <c r="P5" s="3" t="s">
        <v>93</v>
      </c>
      <c r="Q5" s="3" t="s">
        <v>93</v>
      </c>
      <c r="R5" s="3" t="s">
        <v>95</v>
      </c>
      <c r="S5" s="3" t="s">
        <v>95</v>
      </c>
      <c r="T5" s="3" t="s">
        <v>93</v>
      </c>
      <c r="U5" s="3" t="s">
        <v>93</v>
      </c>
      <c r="V5" s="3" t="s">
        <v>94</v>
      </c>
      <c r="W5" s="3" t="s">
        <v>95</v>
      </c>
      <c r="X5" s="3" t="s">
        <v>93</v>
      </c>
      <c r="Y5" s="3" t="s">
        <v>94</v>
      </c>
      <c r="Z5" s="3" t="s">
        <v>93</v>
      </c>
      <c r="AA5" s="3" t="s">
        <v>95</v>
      </c>
      <c r="AB5" s="3" t="s">
        <v>93</v>
      </c>
      <c r="AC5" s="3" t="s">
        <v>94</v>
      </c>
      <c r="AD5" s="3" t="s">
        <v>93</v>
      </c>
      <c r="AE5" s="3" t="s">
        <v>93</v>
      </c>
      <c r="AF5" s="3" t="s">
        <v>93</v>
      </c>
      <c r="AG5" s="3" t="s">
        <v>95</v>
      </c>
      <c r="AH5" s="3" t="s">
        <v>93</v>
      </c>
      <c r="AI5" s="3" t="s">
        <v>94</v>
      </c>
      <c r="AJ5" s="3" t="s">
        <v>93</v>
      </c>
      <c r="AK5" s="3" t="s">
        <v>93</v>
      </c>
      <c r="AL5" s="3" t="s">
        <v>93</v>
      </c>
      <c r="AM5" s="3" t="s">
        <v>94</v>
      </c>
      <c r="AN5" s="3" t="s">
        <v>93</v>
      </c>
      <c r="AO5" s="3" t="s">
        <v>93</v>
      </c>
      <c r="AP5" s="3" t="s">
        <v>93</v>
      </c>
      <c r="AQ5" s="3" t="s">
        <v>94</v>
      </c>
      <c r="AR5" s="3" t="s">
        <v>94</v>
      </c>
      <c r="AS5" s="3" t="s">
        <v>94</v>
      </c>
      <c r="AT5" s="3" t="s">
        <v>93</v>
      </c>
      <c r="AU5" s="3" t="s">
        <v>93</v>
      </c>
      <c r="AV5" s="3" t="s">
        <v>94</v>
      </c>
      <c r="AW5" s="3" t="s">
        <v>94</v>
      </c>
      <c r="AX5" s="3" t="s">
        <v>93</v>
      </c>
      <c r="AY5" s="3" t="s">
        <v>93</v>
      </c>
      <c r="AZ5" s="3" t="s">
        <v>95</v>
      </c>
      <c r="BA5" s="3" t="s">
        <v>94</v>
      </c>
      <c r="BB5" s="3" t="s">
        <v>94</v>
      </c>
      <c r="BC5" s="3" t="s">
        <v>93</v>
      </c>
      <c r="BD5" s="3" t="s">
        <v>95</v>
      </c>
      <c r="BE5" s="3" t="s">
        <v>93</v>
      </c>
      <c r="BF5" s="3" t="s">
        <v>94</v>
      </c>
      <c r="BG5" s="3" t="s">
        <v>93</v>
      </c>
      <c r="BH5" s="3" t="s">
        <v>95</v>
      </c>
      <c r="BI5" s="3" t="s">
        <v>93</v>
      </c>
      <c r="BJ5" s="3" t="s">
        <v>93</v>
      </c>
      <c r="BK5" s="3" t="s">
        <v>94</v>
      </c>
      <c r="BL5" s="3" t="s">
        <v>93</v>
      </c>
      <c r="BM5" s="3" t="s">
        <v>93</v>
      </c>
      <c r="BN5" s="3" t="s">
        <v>95</v>
      </c>
      <c r="BO5" s="3" t="s">
        <v>93</v>
      </c>
      <c r="BP5" s="3" t="s">
        <v>94</v>
      </c>
      <c r="BQ5" s="3" t="s">
        <v>93</v>
      </c>
      <c r="BR5" s="3" t="s">
        <v>95</v>
      </c>
      <c r="BS5" s="3" t="s">
        <v>93</v>
      </c>
      <c r="BT5" s="3" t="s">
        <v>94</v>
      </c>
      <c r="BU5" s="3" t="s">
        <v>93</v>
      </c>
      <c r="BV5" s="3" t="s">
        <v>95</v>
      </c>
      <c r="BW5" s="3" t="s">
        <v>93</v>
      </c>
      <c r="BX5" s="3" t="s">
        <v>95</v>
      </c>
      <c r="BY5" s="3" t="s">
        <v>93</v>
      </c>
      <c r="BZ5" s="3" t="s">
        <v>94</v>
      </c>
      <c r="CA5" s="3" t="s">
        <v>93</v>
      </c>
      <c r="CB5" s="3" t="s">
        <v>93</v>
      </c>
      <c r="CC5" s="3" t="s">
        <v>95</v>
      </c>
      <c r="CD5" s="3" t="s">
        <v>95</v>
      </c>
      <c r="CE5" s="3" t="s">
        <v>93</v>
      </c>
      <c r="CF5" s="3" t="s">
        <v>94</v>
      </c>
      <c r="CG5" s="3" t="s">
        <v>93</v>
      </c>
      <c r="CH5" s="3" t="s">
        <v>95</v>
      </c>
      <c r="CI5" s="3" t="s">
        <v>93</v>
      </c>
      <c r="CJ5" s="3" t="s">
        <v>94</v>
      </c>
      <c r="CK5" s="3" t="s">
        <v>95</v>
      </c>
      <c r="CL5" s="3" t="s">
        <v>93</v>
      </c>
      <c r="CM5" s="3" t="s">
        <v>94</v>
      </c>
      <c r="CN5" s="3" t="s">
        <v>93</v>
      </c>
      <c r="CO5" s="3" t="s">
        <v>95</v>
      </c>
    </row>
    <row r="6">
      <c r="A6" s="2">
        <v>45005.70478800926</v>
      </c>
      <c r="B6" s="3" t="s">
        <v>99</v>
      </c>
      <c r="C6" s="3" t="s">
        <v>92</v>
      </c>
      <c r="D6" s="4">
        <v>45001.0</v>
      </c>
      <c r="E6" s="3" t="s">
        <v>93</v>
      </c>
      <c r="F6" s="3" t="s">
        <v>94</v>
      </c>
      <c r="G6" s="3" t="s">
        <v>94</v>
      </c>
      <c r="H6" s="3" t="s">
        <v>93</v>
      </c>
      <c r="I6" s="3" t="s">
        <v>93</v>
      </c>
      <c r="J6" s="3" t="s">
        <v>94</v>
      </c>
      <c r="K6" s="3" t="s">
        <v>94</v>
      </c>
      <c r="L6" s="3" t="s">
        <v>93</v>
      </c>
      <c r="M6" s="3" t="s">
        <v>93</v>
      </c>
      <c r="N6" s="3" t="s">
        <v>95</v>
      </c>
      <c r="O6" s="3" t="s">
        <v>95</v>
      </c>
      <c r="P6" s="3" t="s">
        <v>93</v>
      </c>
      <c r="Q6" s="3" t="s">
        <v>93</v>
      </c>
      <c r="R6" s="3" t="s">
        <v>93</v>
      </c>
      <c r="S6" s="3" t="s">
        <v>94</v>
      </c>
      <c r="T6" s="3" t="s">
        <v>94</v>
      </c>
      <c r="U6" s="3" t="s">
        <v>93</v>
      </c>
      <c r="V6" s="3" t="s">
        <v>93</v>
      </c>
      <c r="W6" s="3" t="s">
        <v>95</v>
      </c>
      <c r="X6" s="3" t="s">
        <v>93</v>
      </c>
      <c r="Y6" s="3" t="s">
        <v>94</v>
      </c>
      <c r="Z6" s="3" t="s">
        <v>93</v>
      </c>
      <c r="AA6" s="3" t="s">
        <v>95</v>
      </c>
      <c r="AB6" s="3" t="s">
        <v>93</v>
      </c>
      <c r="AC6" s="3" t="s">
        <v>94</v>
      </c>
      <c r="AD6" s="3" t="s">
        <v>93</v>
      </c>
      <c r="AE6" s="3" t="s">
        <v>93</v>
      </c>
      <c r="AF6" s="3" t="s">
        <v>93</v>
      </c>
      <c r="AG6" s="3" t="s">
        <v>95</v>
      </c>
      <c r="AH6" s="3" t="s">
        <v>95</v>
      </c>
      <c r="AI6" s="3" t="s">
        <v>93</v>
      </c>
      <c r="AJ6" s="3" t="s">
        <v>94</v>
      </c>
      <c r="AK6" s="3" t="s">
        <v>95</v>
      </c>
      <c r="AL6" s="3" t="s">
        <v>93</v>
      </c>
      <c r="AM6" s="3" t="s">
        <v>94</v>
      </c>
      <c r="AN6" s="3" t="s">
        <v>93</v>
      </c>
      <c r="AO6" s="3" t="s">
        <v>95</v>
      </c>
      <c r="AP6" s="3" t="s">
        <v>93</v>
      </c>
      <c r="AQ6" s="3" t="s">
        <v>94</v>
      </c>
      <c r="AR6" s="3" t="s">
        <v>93</v>
      </c>
      <c r="AS6" s="3" t="s">
        <v>93</v>
      </c>
      <c r="AT6" s="3" t="s">
        <v>94</v>
      </c>
      <c r="AU6" s="3" t="s">
        <v>94</v>
      </c>
      <c r="AV6" s="3" t="s">
        <v>93</v>
      </c>
      <c r="AW6" s="3" t="s">
        <v>93</v>
      </c>
      <c r="AX6" s="3" t="s">
        <v>95</v>
      </c>
      <c r="AY6" s="3" t="s">
        <v>95</v>
      </c>
      <c r="AZ6" s="3" t="s">
        <v>94</v>
      </c>
      <c r="BA6" s="3" t="s">
        <v>95</v>
      </c>
      <c r="BB6" s="3" t="s">
        <v>93</v>
      </c>
      <c r="BC6" s="3" t="s">
        <v>94</v>
      </c>
      <c r="BD6" s="3" t="s">
        <v>93</v>
      </c>
      <c r="BE6" s="3" t="s">
        <v>95</v>
      </c>
      <c r="BF6" s="3" t="s">
        <v>93</v>
      </c>
      <c r="BG6" s="3" t="s">
        <v>94</v>
      </c>
      <c r="BH6" s="3" t="s">
        <v>94</v>
      </c>
      <c r="BI6" s="3" t="s">
        <v>95</v>
      </c>
      <c r="BJ6" s="3" t="s">
        <v>93</v>
      </c>
      <c r="BK6" s="3" t="s">
        <v>94</v>
      </c>
      <c r="BL6" s="3" t="s">
        <v>93</v>
      </c>
      <c r="BM6" s="3" t="s">
        <v>95</v>
      </c>
      <c r="BN6" s="3" t="s">
        <v>93</v>
      </c>
      <c r="BO6" s="3" t="s">
        <v>93</v>
      </c>
      <c r="BP6" s="3" t="s">
        <v>93</v>
      </c>
      <c r="BQ6" s="3" t="s">
        <v>93</v>
      </c>
      <c r="BR6" s="3" t="s">
        <v>93</v>
      </c>
      <c r="BS6" s="3" t="s">
        <v>93</v>
      </c>
      <c r="BT6" s="3" t="s">
        <v>93</v>
      </c>
      <c r="BU6" s="3" t="s">
        <v>94</v>
      </c>
      <c r="BV6" s="3" t="s">
        <v>94</v>
      </c>
      <c r="BW6" s="3" t="s">
        <v>95</v>
      </c>
      <c r="BX6" s="3" t="s">
        <v>93</v>
      </c>
      <c r="BY6" s="3" t="s">
        <v>93</v>
      </c>
      <c r="BZ6" s="3" t="s">
        <v>94</v>
      </c>
      <c r="CA6" s="3" t="s">
        <v>94</v>
      </c>
      <c r="CB6" s="3" t="s">
        <v>95</v>
      </c>
      <c r="CC6" s="3" t="s">
        <v>95</v>
      </c>
      <c r="CD6" s="3" t="s">
        <v>95</v>
      </c>
      <c r="CE6" s="3" t="s">
        <v>93</v>
      </c>
      <c r="CF6" s="3" t="s">
        <v>94</v>
      </c>
      <c r="CG6" s="3" t="s">
        <v>93</v>
      </c>
      <c r="CH6" s="3" t="s">
        <v>95</v>
      </c>
      <c r="CI6" s="3" t="s">
        <v>93</v>
      </c>
      <c r="CJ6" s="3" t="s">
        <v>93</v>
      </c>
      <c r="CK6" s="3" t="s">
        <v>93</v>
      </c>
      <c r="CL6" s="3" t="s">
        <v>93</v>
      </c>
      <c r="CM6" s="3" t="s">
        <v>93</v>
      </c>
      <c r="CN6" s="3" t="s">
        <v>94</v>
      </c>
      <c r="CO6" s="3" t="s">
        <v>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100</v>
      </c>
      <c r="B1" s="3" t="s">
        <v>101</v>
      </c>
      <c r="C1" s="3" t="s">
        <v>102</v>
      </c>
      <c r="E1" s="3" t="s">
        <v>103</v>
      </c>
      <c r="F1" s="3" t="s">
        <v>104</v>
      </c>
      <c r="G1" s="3" t="s">
        <v>105</v>
      </c>
      <c r="I1" s="3" t="s">
        <v>106</v>
      </c>
    </row>
    <row r="2">
      <c r="A2" s="3" t="s">
        <v>94</v>
      </c>
      <c r="B2" s="3">
        <v>100.0</v>
      </c>
      <c r="C2" s="3" t="s">
        <v>107</v>
      </c>
      <c r="E2" s="3" t="s">
        <v>108</v>
      </c>
      <c r="F2" s="3" t="s">
        <v>109</v>
      </c>
      <c r="G2" s="3">
        <v>1.0</v>
      </c>
      <c r="I2" s="5" t="s">
        <v>110</v>
      </c>
    </row>
    <row r="3">
      <c r="A3" s="3" t="s">
        <v>93</v>
      </c>
      <c r="B3" s="3">
        <v>96.0</v>
      </c>
      <c r="C3" s="3" t="s">
        <v>111</v>
      </c>
      <c r="E3" s="3" t="s">
        <v>112</v>
      </c>
      <c r="F3" s="3" t="s">
        <v>113</v>
      </c>
      <c r="G3" s="3">
        <v>2.0</v>
      </c>
      <c r="I3" s="5" t="s">
        <v>114</v>
      </c>
    </row>
    <row r="4">
      <c r="A4" s="3" t="s">
        <v>95</v>
      </c>
      <c r="B4" s="3">
        <v>89.0</v>
      </c>
      <c r="C4" s="3" t="s">
        <v>115</v>
      </c>
      <c r="E4" s="3" t="s">
        <v>116</v>
      </c>
      <c r="F4" s="3" t="s">
        <v>117</v>
      </c>
      <c r="G4" s="3">
        <v>3.0</v>
      </c>
      <c r="I4" s="5" t="s">
        <v>118</v>
      </c>
    </row>
    <row r="5">
      <c r="A5" s="3" t="s">
        <v>119</v>
      </c>
      <c r="B5" s="3">
        <v>74.0</v>
      </c>
      <c r="C5" s="3" t="s">
        <v>120</v>
      </c>
      <c r="E5" s="3" t="s">
        <v>121</v>
      </c>
      <c r="F5" s="3" t="s">
        <v>122</v>
      </c>
      <c r="G5" s="3">
        <v>4.0</v>
      </c>
      <c r="I5" s="5" t="s">
        <v>123</v>
      </c>
    </row>
    <row r="6">
      <c r="E6" s="3" t="s">
        <v>124</v>
      </c>
      <c r="F6" s="3" t="s">
        <v>125</v>
      </c>
      <c r="G6" s="3">
        <v>5.0</v>
      </c>
      <c r="I6" s="5" t="s">
        <v>126</v>
      </c>
    </row>
    <row r="7">
      <c r="E7" s="3" t="s">
        <v>127</v>
      </c>
      <c r="F7" s="3" t="s">
        <v>128</v>
      </c>
      <c r="G7" s="3">
        <v>6.0</v>
      </c>
      <c r="I7" s="5" t="s">
        <v>129</v>
      </c>
    </row>
    <row r="8">
      <c r="E8" s="3" t="s">
        <v>130</v>
      </c>
      <c r="F8" s="3" t="s">
        <v>131</v>
      </c>
      <c r="G8" s="3">
        <v>7.0</v>
      </c>
      <c r="I8" s="5" t="s">
        <v>132</v>
      </c>
    </row>
    <row r="9">
      <c r="E9" s="3" t="s">
        <v>133</v>
      </c>
      <c r="F9" s="3" t="s">
        <v>134</v>
      </c>
      <c r="G9" s="3">
        <v>8.0</v>
      </c>
      <c r="I9" s="5" t="s">
        <v>135</v>
      </c>
    </row>
    <row r="10">
      <c r="E10" s="3" t="s">
        <v>136</v>
      </c>
      <c r="F10" s="3" t="s">
        <v>137</v>
      </c>
      <c r="G10" s="3">
        <v>9.0</v>
      </c>
      <c r="I10" s="5" t="s">
        <v>138</v>
      </c>
    </row>
    <row r="11">
      <c r="E11" s="3" t="s">
        <v>139</v>
      </c>
      <c r="F11" s="3" t="s">
        <v>140</v>
      </c>
      <c r="G11" s="3">
        <v>10.0</v>
      </c>
      <c r="I11" s="5" t="s">
        <v>141</v>
      </c>
    </row>
    <row r="12">
      <c r="E12" s="3" t="s">
        <v>142</v>
      </c>
      <c r="F12" s="3" t="s">
        <v>143</v>
      </c>
      <c r="G12" s="3">
        <v>11.0</v>
      </c>
      <c r="I12" s="5" t="s">
        <v>144</v>
      </c>
    </row>
    <row r="13">
      <c r="E13" s="3" t="s">
        <v>145</v>
      </c>
      <c r="F13" s="3" t="s">
        <v>146</v>
      </c>
      <c r="G13" s="3">
        <v>12.0</v>
      </c>
      <c r="I13" s="5" t="s">
        <v>147</v>
      </c>
    </row>
    <row r="14">
      <c r="I14" s="5" t="s">
        <v>148</v>
      </c>
    </row>
    <row r="15">
      <c r="I15" s="5" t="s">
        <v>149</v>
      </c>
    </row>
    <row r="16">
      <c r="I16" s="5" t="s">
        <v>150</v>
      </c>
    </row>
    <row r="17">
      <c r="I17" s="5" t="s">
        <v>151</v>
      </c>
    </row>
    <row r="18">
      <c r="I18" s="5" t="s">
        <v>152</v>
      </c>
    </row>
    <row r="19">
      <c r="I19" s="5" t="s">
        <v>153</v>
      </c>
    </row>
    <row r="20">
      <c r="I20" s="5" t="s">
        <v>154</v>
      </c>
    </row>
    <row r="21">
      <c r="I21" s="5" t="s">
        <v>155</v>
      </c>
    </row>
    <row r="22">
      <c r="I22" s="5" t="s">
        <v>156</v>
      </c>
    </row>
    <row r="23">
      <c r="I23" s="5" t="s">
        <v>157</v>
      </c>
    </row>
    <row r="24">
      <c r="I24" s="5" t="s">
        <v>158</v>
      </c>
    </row>
    <row r="25">
      <c r="I25" s="5" t="s">
        <v>159</v>
      </c>
    </row>
    <row r="26">
      <c r="I26" s="5" t="s">
        <v>160</v>
      </c>
    </row>
    <row r="27">
      <c r="I27" s="5" t="s">
        <v>161</v>
      </c>
    </row>
    <row r="28">
      <c r="I28" s="5" t="s">
        <v>162</v>
      </c>
    </row>
    <row r="29">
      <c r="I29" s="5" t="s">
        <v>163</v>
      </c>
    </row>
    <row r="30">
      <c r="I30" s="5" t="s">
        <v>164</v>
      </c>
    </row>
    <row r="31">
      <c r="I31" s="5" t="s">
        <v>165</v>
      </c>
    </row>
    <row r="32">
      <c r="I32" s="5" t="s">
        <v>166</v>
      </c>
    </row>
    <row r="33">
      <c r="I33" s="5" t="s">
        <v>167</v>
      </c>
    </row>
    <row r="34">
      <c r="I34" s="5" t="s">
        <v>168</v>
      </c>
    </row>
    <row r="35">
      <c r="I35" s="5" t="s">
        <v>169</v>
      </c>
    </row>
    <row r="36">
      <c r="I36" s="5" t="s">
        <v>170</v>
      </c>
    </row>
    <row r="37">
      <c r="I37" s="5" t="s">
        <v>171</v>
      </c>
    </row>
    <row r="38">
      <c r="I38" s="5" t="s">
        <v>172</v>
      </c>
    </row>
    <row r="39">
      <c r="I39" s="5" t="s">
        <v>173</v>
      </c>
    </row>
    <row r="40">
      <c r="I40" s="5" t="s">
        <v>174</v>
      </c>
    </row>
    <row r="41">
      <c r="I41" s="5" t="s">
        <v>175</v>
      </c>
    </row>
    <row r="42">
      <c r="I42" s="5" t="s">
        <v>176</v>
      </c>
    </row>
    <row r="43">
      <c r="I43" s="5" t="s">
        <v>177</v>
      </c>
    </row>
    <row r="44">
      <c r="I44" s="5" t="s">
        <v>178</v>
      </c>
    </row>
    <row r="45">
      <c r="I45" s="5" t="s">
        <v>179</v>
      </c>
    </row>
    <row r="46">
      <c r="I46" s="5" t="s">
        <v>180</v>
      </c>
    </row>
    <row r="47">
      <c r="I47" s="5" t="s">
        <v>181</v>
      </c>
    </row>
    <row r="48">
      <c r="I48" s="5" t="s">
        <v>182</v>
      </c>
    </row>
    <row r="49">
      <c r="I49" s="5" t="s">
        <v>183</v>
      </c>
    </row>
    <row r="50">
      <c r="I50" s="5" t="s">
        <v>184</v>
      </c>
    </row>
    <row r="51">
      <c r="I51" s="5" t="s">
        <v>185</v>
      </c>
    </row>
    <row r="52">
      <c r="I52" s="5" t="s">
        <v>186</v>
      </c>
    </row>
    <row r="53">
      <c r="I53" s="5" t="s">
        <v>187</v>
      </c>
    </row>
    <row r="54">
      <c r="I54" s="5" t="s">
        <v>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7" t="s">
        <v>194</v>
      </c>
      <c r="K1" s="6" t="s">
        <v>195</v>
      </c>
      <c r="L1" s="6" t="s">
        <v>196</v>
      </c>
      <c r="M1" s="6" t="s">
        <v>197</v>
      </c>
      <c r="N1" s="6" t="s">
        <v>198</v>
      </c>
      <c r="O1" s="6" t="s">
        <v>199</v>
      </c>
      <c r="P1" s="6" t="s">
        <v>200</v>
      </c>
      <c r="Q1" s="6" t="s">
        <v>201</v>
      </c>
      <c r="R1" s="1"/>
      <c r="S1" s="1"/>
    </row>
    <row r="2">
      <c r="A2" s="8">
        <f>INDIRECT(ADDRESS(2+QUOTIENT(ROW()-2,COUNTA('Form Responses 1'!$1:$1)-4),1,,TRUE,"Form Responses 1"))</f>
        <v>45005.69983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0.9740449438</v>
      </c>
      <c r="O2" s="12">
        <f t="shared" si="1"/>
        <v>0.9673033708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45005.69983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0.9740449438</v>
      </c>
      <c r="O3" s="12">
        <f t="shared" si="8"/>
        <v>0.9673033708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45005.69983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0.9740449438</v>
      </c>
      <c r="O4" s="12">
        <f t="shared" si="9"/>
        <v>0.9673033708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45005.69983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D Lt. 4 [Lobby]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D Lt. 4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0.9740449438</v>
      </c>
      <c r="O5" s="12">
        <f t="shared" si="10"/>
        <v>0.9673033708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45005.69983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D Lt. 4 [Ruang Rapat 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D Lt. 4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0.9740449438</v>
      </c>
      <c r="O6" s="12">
        <f t="shared" si="11"/>
        <v>0.9673033708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45005.69983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D Lt. 4 [Toilet pria/wanita]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D Lt. 4</v>
      </c>
      <c r="I7" s="12" t="str">
        <f t="shared" si="4"/>
        <v>CLEANING SERVICE</v>
      </c>
      <c r="J7" s="12">
        <f t="array" ref="J7">IFERROR(INDEX(MASTER!B:B,MATCH(G7,MASTER!A:A,0))/100," ")</f>
        <v>0.96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0.9740449438</v>
      </c>
      <c r="O7" s="12">
        <f t="shared" si="12"/>
        <v>0.9673033708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45005.69983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D Lt. 4 [Pantry]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D Lt. 4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0.9740449438</v>
      </c>
      <c r="O8" s="12">
        <f t="shared" si="13"/>
        <v>0.9673033708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45005.69983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D Lt. 4 [Ruang Staff]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D Lt. 4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0.9740449438</v>
      </c>
      <c r="O9" s="12">
        <f t="shared" si="18"/>
        <v>0.9673033708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45005.69983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D Lt. 4 [Ruang Kapokat Smart]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D Lt. 4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0.9740449438</v>
      </c>
      <c r="O10" s="12">
        <f t="shared" si="19"/>
        <v>0.9673033708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45005.69983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D Lt. 4 [Ruang Kapokat Laut]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D Lt. 4</v>
      </c>
      <c r="I11" s="12" t="str">
        <f t="shared" si="4"/>
        <v>CLEANING SERVICE</v>
      </c>
      <c r="J11" s="12">
        <f t="array" ref="J11">IFERROR(INDEX(MASTER!B:B,MATCH(G11,MASTER!A:A,0))/100," ")</f>
        <v>0.96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0.9740449438</v>
      </c>
      <c r="O11" s="12">
        <f t="shared" si="20"/>
        <v>0.9673033708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45005.69983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D Lt. 4 [Ruang Kapokat Ekosistem Pesisir]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D Lt. 4</v>
      </c>
      <c r="I12" s="12" t="str">
        <f t="shared" si="4"/>
        <v>CLEANING SERVICE</v>
      </c>
      <c r="J12" s="12">
        <f t="array" ref="J12">IFERROR(INDEX(MASTER!B:B,MATCH(G12,MASTER!A:A,0))/100," ")</f>
        <v>0.96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0.9740449438</v>
      </c>
      <c r="O12" s="12">
        <f t="shared" si="21"/>
        <v>0.9673033708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45005.69983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D Lt. 4 [Ruang Lactation/ Ruang Menyusui]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D Lt. 4</v>
      </c>
      <c r="I13" s="12" t="str">
        <f t="shared" si="4"/>
        <v>CLEANING SERVICE</v>
      </c>
      <c r="J13" s="12">
        <f t="array" ref="J13">IFERROR(INDEX(MASTER!B:B,MATCH(G13,MASTER!A:A,0))/100," ")</f>
        <v>0.96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0.9740449438</v>
      </c>
      <c r="O13" s="12">
        <f t="shared" si="22"/>
        <v>0.9673033708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45005.69983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D Lt. 4 [Ruang Rapat B]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D Lt. 4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0.9740449438</v>
      </c>
      <c r="O14" s="12">
        <f t="shared" si="23"/>
        <v>0.9673033708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45005.69983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D Lt. 4 [Ruang Rapat C]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D Lt. 4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0.9740449438</v>
      </c>
      <c r="O15" s="12">
        <f t="shared" si="24"/>
        <v>0.9673033708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45005.69983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D Lt. 4 [Teras]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D Lt. 4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0.9740449438</v>
      </c>
      <c r="O16" s="12">
        <f t="shared" si="25"/>
        <v>0.9673033708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45005.69983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D Lt. 4 [Balkon(depan dan belakang)]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D Lt. 4</v>
      </c>
      <c r="I17" s="12" t="str">
        <f t="shared" si="4"/>
        <v>CLEANING SERVICE</v>
      </c>
      <c r="J17" s="12">
        <f t="array" ref="J17">IFERROR(INDEX(MASTER!B:B,MATCH(G17,MASTER!A:A,0))/100," ")</f>
        <v>0.96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0.9740449438</v>
      </c>
      <c r="O17" s="12">
        <f t="shared" si="26"/>
        <v>0.9673033708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45005.69983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D Lt. 4 [Lift]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D Lt. 4</v>
      </c>
      <c r="I18" s="12" t="str">
        <f t="shared" si="4"/>
        <v>CLEANING SERVICE</v>
      </c>
      <c r="J18" s="12">
        <f t="array" ref="J18">IFERROR(INDEX(MASTER!B:B,MATCH(G18,MASTER!A:A,0))/100," ")</f>
        <v>0.96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0.9740449438</v>
      </c>
      <c r="O18" s="12">
        <f t="shared" si="27"/>
        <v>0.9673033708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45005.69983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D Lt. 4 [Tangga]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D Lt. 4</v>
      </c>
      <c r="I19" s="12" t="str">
        <f t="shared" si="4"/>
        <v>CLEANING SERVICE</v>
      </c>
      <c r="J19" s="12">
        <f t="array" ref="J19">IFERROR(INDEX(MASTER!B:B,MATCH(G19,MASTER!A:A,0))/100," ")</f>
        <v>0.96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0.9740449438</v>
      </c>
      <c r="O19" s="12">
        <f t="shared" si="28"/>
        <v>0.9673033708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45005.69983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D Lt. 3 [Lobby]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D Lt. 3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0.9740449438</v>
      </c>
      <c r="O20" s="12">
        <f t="shared" si="29"/>
        <v>0.9673033708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45005.69983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D Lt. 3 [Ruang Staff]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Gedung D Lt. 3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0.9740449438</v>
      </c>
      <c r="O21" s="12">
        <f t="shared" si="30"/>
        <v>0.9673033708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45005.69983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D Lt. 3 [Ruang Rapat Auditorium]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D Lt. 3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0.9740449438</v>
      </c>
      <c r="O22" s="12">
        <f t="shared" si="31"/>
        <v>0.9673033708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45005.69983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D Lt. 3 [Pantry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D Lt. 3</v>
      </c>
      <c r="I23" s="12" t="str">
        <f t="shared" si="4"/>
        <v>CLEANING SERVICE</v>
      </c>
      <c r="J23" s="12">
        <f t="array" ref="J23">IFERROR(INDEX(MASTER!B:B,MATCH(G23,MASTER!A:A,0))/100," ")</f>
        <v>0.96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0.9740449438</v>
      </c>
      <c r="O23" s="12">
        <f t="shared" si="32"/>
        <v>0.9673033708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45005.69983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D Lt. 3 [Toilet pria/wanita]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D Lt. 3</v>
      </c>
      <c r="I24" s="12" t="str">
        <f t="shared" si="4"/>
        <v>CLEANING SERVICE</v>
      </c>
      <c r="J24" s="12">
        <f t="array" ref="J24">IFERROR(INDEX(MASTER!B:B,MATCH(G24,MASTER!A:A,0))/100," ")</f>
        <v>0.96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0.9740449438</v>
      </c>
      <c r="O24" s="12">
        <f t="shared" si="33"/>
        <v>0.9673033708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45005.69983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D Lt. 3 [Ruang Kepala LMB]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D Lt. 3</v>
      </c>
      <c r="I25" s="12" t="str">
        <f t="shared" si="4"/>
        <v>CLEANING SERVICE</v>
      </c>
      <c r="J25" s="12">
        <f t="array" ref="J25">IFERROR(INDEX(MASTER!B:B,MATCH(G25,MASTER!A:A,0))/100," ")</f>
        <v>0.96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0.9740449438</v>
      </c>
      <c r="O25" s="12">
        <f t="shared" si="34"/>
        <v>0.9673033708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45005.69983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D Lt. 3 [Ruang Kepala]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D Lt. 3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0.9740449438</v>
      </c>
      <c r="O26" s="12">
        <f t="shared" si="35"/>
        <v>0.9673033708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45005.69983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D Lt. 3 [Ruang Kepala]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D Lt. 3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0.9740449438</v>
      </c>
      <c r="O27" s="12">
        <f t="shared" si="36"/>
        <v>0.9673033708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45005.69983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D Lt. 3 [Ruang Lactation/ Ruang Menyusui]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D Lt. 3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0.9740449438</v>
      </c>
      <c r="O28" s="12">
        <f t="shared" si="37"/>
        <v>0.9673033708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45005.69983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D Lt. 3 [Ruang Rapat B]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D Lt. 3</v>
      </c>
      <c r="I29" s="12" t="str">
        <f t="shared" si="4"/>
        <v>CLEANING SERVICE</v>
      </c>
      <c r="J29" s="12">
        <f t="array" ref="J29">IFERROR(INDEX(MASTER!B:B,MATCH(G29,MASTER!A:A,0))/100," ")</f>
        <v>0.96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0.9740449438</v>
      </c>
      <c r="O29" s="12">
        <f t="shared" si="38"/>
        <v>0.9673033708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45005.69983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D Lt. 3 [Ruang Rapat C]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D Lt. 3</v>
      </c>
      <c r="I30" s="12" t="str">
        <f t="shared" si="4"/>
        <v>CLEANING SERVICE</v>
      </c>
      <c r="J30" s="12">
        <f t="array" ref="J30">IFERROR(INDEX(MASTER!B:B,MATCH(G30,MASTER!A:A,0))/100," ")</f>
        <v>0.96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0.9740449438</v>
      </c>
      <c r="O30" s="12">
        <f t="shared" si="39"/>
        <v>0.9673033708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45005.69983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D Lt. 3 [Balkon(depan dan belakang)]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D Lt. 3</v>
      </c>
      <c r="I31" s="12" t="str">
        <f t="shared" si="4"/>
        <v>CLEANING SERVICE</v>
      </c>
      <c r="J31" s="12">
        <f t="array" ref="J31">IFERROR(INDEX(MASTER!B:B,MATCH(G31,MASTER!A:A,0))/100," ")</f>
        <v>0.96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0.9740449438</v>
      </c>
      <c r="O31" s="12">
        <f t="shared" si="40"/>
        <v>0.9673033708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45005.69983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D Lt. 3 [Lift]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D Lt. 3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0.9740449438</v>
      </c>
      <c r="O32" s="12">
        <f t="shared" si="41"/>
        <v>0.9673033708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45005.69983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D Lt. 3 [Tangga]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D Lt. 3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0.9740449438</v>
      </c>
      <c r="O33" s="12">
        <f t="shared" si="42"/>
        <v>0.9673033708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45005.69983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D Lt. 2 [Ruang Auditorium]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D Lt. 2</v>
      </c>
      <c r="I34" s="12" t="str">
        <f t="shared" si="4"/>
        <v>CLEANING SERVICE</v>
      </c>
      <c r="J34" s="12">
        <f t="array" ref="J34">IFERROR(INDEX(MASTER!B:B,MATCH(G34,MASTER!A:A,0))/100," ")</f>
        <v>0.96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0.9740449438</v>
      </c>
      <c r="O34" s="12">
        <f t="shared" si="43"/>
        <v>0.9673033708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45005.69983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D Lt. 2 [Ruang Rapat Auditorium]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D Lt. 2</v>
      </c>
      <c r="I35" s="12" t="str">
        <f t="shared" si="4"/>
        <v>CLEANING SERVICE</v>
      </c>
      <c r="J35" s="12">
        <f t="array" ref="J35">IFERROR(INDEX(MASTER!B:B,MATCH(G35,MASTER!A:A,0))/100," ")</f>
        <v>0.96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0.9740449438</v>
      </c>
      <c r="O35" s="12">
        <f t="shared" si="44"/>
        <v>0.9673033708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45005.69983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D Lt. 2 [Ruang VIP Auditorium]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D Lt. 2</v>
      </c>
      <c r="I36" s="12" t="str">
        <f t="shared" si="4"/>
        <v>CLEANING SERVICE</v>
      </c>
      <c r="J36" s="12">
        <f t="array" ref="J36">IFERROR(INDEX(MASTER!B:B,MATCH(G36,MASTER!A:A,0))/100," ")</f>
        <v>0.96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0.9740449438</v>
      </c>
      <c r="O36" s="12">
        <f t="shared" si="45"/>
        <v>0.9673033708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45005.69983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D Lt. 2 [Ruang Kepala Bidang]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D Lt. 2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0.9740449438</v>
      </c>
      <c r="O37" s="12">
        <f t="shared" si="46"/>
        <v>0.9673033708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45005.69983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D Lt. 2 [Ruang Staff Propas]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D Lt. 2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0.9740449438</v>
      </c>
      <c r="O38" s="12">
        <f t="shared" si="47"/>
        <v>0.9673033708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45005.69983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D Lt. 2 [Toilet pria/wanita]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D Lt. 2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0.9740449438</v>
      </c>
      <c r="O39" s="12">
        <f t="shared" si="48"/>
        <v>0.9673033708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45005.69983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D Lt. 2 [Pantry]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D Lt. 2</v>
      </c>
      <c r="I40" s="12" t="str">
        <f t="shared" si="4"/>
        <v>CLEANING SERVICE</v>
      </c>
      <c r="J40" s="12">
        <f t="array" ref="J40">IFERROR(INDEX(MASTER!B:B,MATCH(G40,MASTER!A:A,0))/100," ")</f>
        <v>0.96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0.9740449438</v>
      </c>
      <c r="O40" s="12">
        <f t="shared" si="49"/>
        <v>0.9673033708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45005.69983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D Lt. 2 [Lift]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D Lt. 2</v>
      </c>
      <c r="I41" s="12" t="str">
        <f t="shared" si="4"/>
        <v>CLEANING SERVICE</v>
      </c>
      <c r="J41" s="12">
        <f t="array" ref="J41">IFERROR(INDEX(MASTER!B:B,MATCH(G41,MASTER!A:A,0))/100," ")</f>
        <v>0.96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0.9740449438</v>
      </c>
      <c r="O41" s="12">
        <f t="shared" si="50"/>
        <v>0.9673033708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45005.69983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D Lt. 2 [Tangga]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D Lt. 2</v>
      </c>
      <c r="I42" s="12" t="str">
        <f t="shared" si="4"/>
        <v>CLEANING SERVICE</v>
      </c>
      <c r="J42" s="12">
        <f t="array" ref="J42">IFERROR(INDEX(MASTER!B:B,MATCH(G42,MASTER!A:A,0))/100," ")</f>
        <v>0.96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0.9740449438</v>
      </c>
      <c r="O42" s="12">
        <f t="shared" si="51"/>
        <v>0.9673033708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45005.69983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D Lt. 1 [Basement]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D Lt. 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0.9740449438</v>
      </c>
      <c r="O43" s="12">
        <f t="shared" si="52"/>
        <v>0.9673033708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45005.69983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D Lt. 1 [Musholla]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D Lt. 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0.9740449438</v>
      </c>
      <c r="O44" s="12">
        <f t="shared" si="53"/>
        <v>0.9673033708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45005.69983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D Lt. 1 [Pantry]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D Lt. 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0.9740449438</v>
      </c>
      <c r="O45" s="12">
        <f t="shared" si="54"/>
        <v>0.9673033708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45005.69983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D Lt. 1 [Toilet pria/wanita]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D Lt. 1</v>
      </c>
      <c r="I46" s="12" t="str">
        <f t="shared" si="4"/>
        <v>CLEANING SERVICE</v>
      </c>
      <c r="J46" s="12">
        <f t="array" ref="J46">IFERROR(INDEX(MASTER!B:B,MATCH(G46,MASTER!A:A,0))/100," ")</f>
        <v>0.96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0.9740449438</v>
      </c>
      <c r="O46" s="12">
        <f t="shared" si="55"/>
        <v>0.9673033708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45005.69983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D Lt. 1 [Ruang Arsip]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D Lt. 1</v>
      </c>
      <c r="I47" s="12" t="str">
        <f t="shared" si="4"/>
        <v>CLEANING SERVICE</v>
      </c>
      <c r="J47" s="12">
        <f t="array" ref="J47">IFERROR(INDEX(MASTER!B:B,MATCH(G47,MASTER!A:A,0))/100," ")</f>
        <v>0.96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0.9740449438</v>
      </c>
      <c r="O47" s="12">
        <f t="shared" si="56"/>
        <v>0.9673033708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45005.69983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D Lt. 1 [Lift]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D Lt. 1</v>
      </c>
      <c r="I48" s="12" t="str">
        <f t="shared" si="4"/>
        <v>CLEANING SERVICE</v>
      </c>
      <c r="J48" s="12">
        <f t="array" ref="J48">IFERROR(INDEX(MASTER!B:B,MATCH(G48,MASTER!A:A,0))/100," ")</f>
        <v>0.96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0.9740449438</v>
      </c>
      <c r="O48" s="12">
        <f t="shared" si="57"/>
        <v>0.9673033708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45005.69983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D Lt. 1 [Tangga]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D Lt. 1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0.9740449438</v>
      </c>
      <c r="O49" s="12">
        <f t="shared" si="58"/>
        <v>0.9673033708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45005.69983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Gedung C Lt. 2 [Ruang Bisang Desimasi]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C Lt. 2</v>
      </c>
      <c r="I50" s="12" t="str">
        <f t="shared" si="4"/>
        <v>CLEANING SERVICE</v>
      </c>
      <c r="J50" s="12">
        <f t="array" ref="J50">IFERROR(INDEX(MASTER!B:B,MATCH(G50,MASTER!A:A,0))/100," ")</f>
        <v>0.96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0.9740449438</v>
      </c>
      <c r="O50" s="12">
        <f t="shared" si="59"/>
        <v>0.9673033708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45005.69983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C Lt. 2 [Ruang Staff]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C Lt. 2</v>
      </c>
      <c r="I51" s="12" t="str">
        <f t="shared" si="4"/>
        <v>CLEANING SERVICE</v>
      </c>
      <c r="J51" s="12">
        <f t="array" ref="J51">IFERROR(INDEX(MASTER!B:B,MATCH(G51,MASTER!A:A,0))/100," ")</f>
        <v>0.96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0.9740449438</v>
      </c>
      <c r="O51" s="12">
        <f t="shared" si="60"/>
        <v>0.9673033708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45005.69983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C Lt. 2 [Ruang RSO(Regional Support Office)]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C Lt. 2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0.9740449438</v>
      </c>
      <c r="O52" s="12">
        <f t="shared" si="61"/>
        <v>0.9673033708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45005.69983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C Lt. 2 [Ruang Staff]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C Lt. 2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0.9740449438</v>
      </c>
      <c r="O53" s="12">
        <f t="shared" si="62"/>
        <v>0.9673033708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45005.69983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C Lt. 2 [Ruang Produksi Informasi]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C Lt. 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0.9740449438</v>
      </c>
      <c r="O54" s="12">
        <f t="shared" si="63"/>
        <v>0.9673033708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45005.69983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C Lt. 2 [Toilet pria/wanita]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C Lt. 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0.9740449438</v>
      </c>
      <c r="O55" s="12">
        <f t="shared" si="64"/>
        <v>0.9673033708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45005.69983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C Lt. 2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C Lt. 2</v>
      </c>
      <c r="I56" s="12" t="str">
        <f t="shared" si="4"/>
        <v>CLEANING SERVICE</v>
      </c>
      <c r="J56" s="12">
        <f t="array" ref="J56">IFERROR(INDEX(MASTER!B:B,MATCH(G56,MASTER!A:A,0))/100," ")</f>
        <v>0.96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0.9740449438</v>
      </c>
      <c r="O56" s="12">
        <f t="shared" si="65"/>
        <v>0.9673033708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45005.69983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C Lt. 2 [Tangga]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C Lt. 2</v>
      </c>
      <c r="I57" s="12" t="str">
        <f t="shared" si="4"/>
        <v>CLEANING SERVICE</v>
      </c>
      <c r="J57" s="12">
        <f t="array" ref="J57">IFERROR(INDEX(MASTER!B:B,MATCH(G57,MASTER!A:A,0))/100," ")</f>
        <v>0.96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0.9740449438</v>
      </c>
      <c r="O57" s="12">
        <f t="shared" si="66"/>
        <v>0.9673033708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45005.69983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C Lt. 1 [Lobby]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C Lt. 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0.9740449438</v>
      </c>
      <c r="O58" s="12">
        <f t="shared" si="67"/>
        <v>0.9673033708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45005.69983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C Lt. 1 [Ruang Server]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C Lt.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0.9740449438</v>
      </c>
      <c r="O59" s="12">
        <f t="shared" si="68"/>
        <v>0.9673033708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45005.69983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C Lt. 1 [Ruang IT]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C Lt.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0.9740449438</v>
      </c>
      <c r="O60" s="12">
        <f t="shared" si="69"/>
        <v>0.9673033708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45005.69983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C Lt. 1 [Ruang Perekayasa Muda]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C Lt. 1</v>
      </c>
      <c r="I61" s="12" t="str">
        <f t="shared" si="4"/>
        <v>CLEANING SERVICE</v>
      </c>
      <c r="J61" s="12">
        <f t="array" ref="J61">IFERROR(INDEX(MASTER!B:B,MATCH(G61,MASTER!A:A,0))/100," ")</f>
        <v>0.96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0.9740449438</v>
      </c>
      <c r="O61" s="12">
        <f t="shared" si="70"/>
        <v>0.9673033708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45005.69983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C Lt. 1 [Ruang Fungsional Rekayasa]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C Lt. 1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0.9740449438</v>
      </c>
      <c r="O62" s="12">
        <f t="shared" si="71"/>
        <v>0.9673033708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45005.69983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C Lt. 1 [Toilet pria/wanita]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C Lt. 1</v>
      </c>
      <c r="I63" s="12" t="str">
        <f t="shared" si="4"/>
        <v>CLEANING SERVICE</v>
      </c>
      <c r="J63" s="12">
        <f t="array" ref="J63">IFERROR(INDEX(MASTER!B:B,MATCH(G63,MASTER!A:A,0))/100," ")</f>
        <v>0.96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0.9740449438</v>
      </c>
      <c r="O63" s="12">
        <f t="shared" si="72"/>
        <v>0.9673033708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45005.69983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C Lt. 1 [Pantry]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C Lt. 1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0.9740449438</v>
      </c>
      <c r="O64" s="12">
        <f t="shared" si="73"/>
        <v>0.9673033708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45005.69983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C Lt. 1 [Ruang Panel]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C Lt. 1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0.9740449438</v>
      </c>
      <c r="O65" s="12">
        <f t="shared" si="74"/>
        <v>0.9673033708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45005.69983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C Lt. 1 [Tangga]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C Lt. 1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0.9740449438</v>
      </c>
      <c r="O66" s="12">
        <f t="shared" si="75"/>
        <v>0.9673033708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45005.69983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A Lt. 3 [Ruang Kelas]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A Lt. 3</v>
      </c>
      <c r="I67" s="12" t="str">
        <f t="shared" si="4"/>
        <v>CLEANING SERVICE</v>
      </c>
      <c r="J67" s="12">
        <f t="array" ref="J67">IFERROR(INDEX(MASTER!B:B,MATCH(G67,MASTER!A:A,0))/100," ")</f>
        <v>0.96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0.9740449438</v>
      </c>
      <c r="O67" s="12">
        <f t="shared" si="76"/>
        <v>0.9673033708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45005.69983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A Lt. 3 [Ruang Bimbingan]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A Lt. 3</v>
      </c>
      <c r="I68" s="12" t="str">
        <f t="shared" si="4"/>
        <v>CLEANING SERVICE</v>
      </c>
      <c r="J68" s="12">
        <f t="array" ref="J68">IFERROR(INDEX(MASTER!B:B,MATCH(G68,MASTER!A:A,0))/100," ")</f>
        <v>0.96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0.9740449438</v>
      </c>
      <c r="O68" s="12">
        <f t="shared" si="77"/>
        <v>0.9673033708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45005.69983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A Lt. 3 [Ruang Gudang Komputer]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A Lt. 3</v>
      </c>
      <c r="I69" s="12" t="str">
        <f t="shared" si="4"/>
        <v>CLEANING SERVICE</v>
      </c>
      <c r="J69" s="12">
        <f t="array" ref="J69">IFERROR(INDEX(MASTER!B:B,MATCH(G69,MASTER!A:A,0))/100," ")</f>
        <v>0.96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0.9740449438</v>
      </c>
      <c r="O69" s="12">
        <f t="shared" si="78"/>
        <v>0.9673033708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45005.69983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A Lt. 3 [Toilet pria/wanita]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A Lt. 3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0.9740449438</v>
      </c>
      <c r="O70" s="12">
        <f t="shared" si="79"/>
        <v>0.9673033708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45005.69983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A Lt. 3 [Ruang Lab]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A Lt. 3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0.9740449438</v>
      </c>
      <c r="O71" s="12">
        <f t="shared" si="80"/>
        <v>0.9673033708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45005.69983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A Lt. 3 [Tangga]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A Lt. 3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0.9740449438</v>
      </c>
      <c r="O72" s="12">
        <f t="shared" si="81"/>
        <v>0.9673033708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45005.69983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A Lt. 2 [Ruang Admin]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A Lt. 2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0.9740449438</v>
      </c>
      <c r="O73" s="12">
        <f t="shared" si="82"/>
        <v>0.9673033708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45005.69983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A Lt. 2 [Ruang TU 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A Lt. 2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0.9740449438</v>
      </c>
      <c r="O74" s="12">
        <f t="shared" si="83"/>
        <v>0.9673033708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45005.69983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A Lt. 2 [Ruang Bendahara]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A Lt. 2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0.9740449438</v>
      </c>
      <c r="O75" s="12">
        <f t="shared" si="84"/>
        <v>0.9673033708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45005.69983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A Lt. 2 [Toilet pria/wanita]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Gedung A Lt. 2</v>
      </c>
      <c r="I76" s="12" t="str">
        <f t="shared" si="4"/>
        <v>CLEANING SERVICE</v>
      </c>
      <c r="J76" s="12">
        <f t="array" ref="J76">IFERROR(INDEX(MASTER!B:B,MATCH(G76,MASTER!A:A,0))/100," ")</f>
        <v>0.96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0.9740449438</v>
      </c>
      <c r="O76" s="12">
        <f t="shared" si="85"/>
        <v>0.9673033708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45005.69983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A Lt. 2 [Pantry]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 A Lt. 2</v>
      </c>
      <c r="I77" s="12" t="str">
        <f t="shared" si="4"/>
        <v>CLEANING SERVICE</v>
      </c>
      <c r="J77" s="12">
        <f t="array" ref="J77">IFERROR(INDEX(MASTER!B:B,MATCH(G77,MASTER!A:A,0))/100," ")</f>
        <v>0.96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0.9740449438</v>
      </c>
      <c r="O77" s="12">
        <f t="shared" si="86"/>
        <v>0.9673033708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45005.69983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44958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A Lt. 2 [Tangga]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Gedung A Lt. 2</v>
      </c>
      <c r="I78" s="12" t="str">
        <f t="shared" si="4"/>
        <v>CLEANING SERVICE</v>
      </c>
      <c r="J78" s="12">
        <f t="array" ref="J78">IFERROR(INDEX(MASTER!B:B,MATCH(G78,MASTER!A:A,0))/100," ")</f>
        <v>0.96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0.9740449438</v>
      </c>
      <c r="O78" s="12">
        <f t="shared" si="87"/>
        <v>0.9673033708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45005.69983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44958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A Lt. 1 [Resepsionis]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A Lt. 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0.9740449438</v>
      </c>
      <c r="O79" s="12">
        <f t="shared" si="88"/>
        <v>0.9673033708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45005.69983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44958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A Lt. 1 [Ruang Lobby/Ruang tunggu]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 A Lt. 1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0.9740449438</v>
      </c>
      <c r="O80" s="12">
        <f t="shared" si="89"/>
        <v>0.9673033708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45005.69983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44958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A Lt. 1 [Ruang Kepala OR]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 A Lt. 1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0.9740449438</v>
      </c>
      <c r="O81" s="12">
        <f t="shared" si="90"/>
        <v>0.9673033708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45005.69983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44958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A Lt. 1 [Ruang Rapat]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A Lt. 1</v>
      </c>
      <c r="I82" s="12" t="str">
        <f t="shared" si="4"/>
        <v>CLEANING SERVICE</v>
      </c>
      <c r="J82" s="12">
        <f t="array" ref="J82">IFERROR(INDEX(MASTER!B:B,MATCH(G82,MASTER!A:A,0))/100," ")</f>
        <v>0.96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0.9740449438</v>
      </c>
      <c r="O82" s="12">
        <f t="shared" si="91"/>
        <v>0.9673033708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45005.69983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44958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A Lt. 1 [Toilet pria/wanita]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A Lt. 1</v>
      </c>
      <c r="I83" s="12" t="str">
        <f t="shared" si="4"/>
        <v>CLEANING SERVICE</v>
      </c>
      <c r="J83" s="12">
        <f t="array" ref="J83">IFERROR(INDEX(MASTER!B:B,MATCH(G83,MASTER!A:A,0))/100," ")</f>
        <v>0.96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0.9740449438</v>
      </c>
      <c r="O83" s="12">
        <f t="shared" si="92"/>
        <v>0.9673033708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45005.69983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44958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A Lt. 1 [Ruang Staff]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A Lt. 1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0.9740449438</v>
      </c>
      <c r="O84" s="12">
        <f t="shared" si="93"/>
        <v>0.9673033708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45005.69983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44958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A Lt. 1 [Tangga]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A Lt. 1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0.9740449438</v>
      </c>
      <c r="O85" s="12">
        <f t="shared" si="94"/>
        <v>0.9673033708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45005.69983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44958</v>
      </c>
      <c r="E86" s="11">
        <f t="shared" si="2"/>
        <v>3</v>
      </c>
      <c r="F86" s="9" t="str">
        <f>IF(ISBLANK(A86)," ",INDIRECT(ADDRESS(1,5+MOD(ROW()-2,COUNTA('Form Responses 1'!$1:$1)-4),,TRUE,"Form Responses 1")))</f>
        <v>Halaman Gedung [Taman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Halaman Gedung</v>
      </c>
      <c r="I86" s="12" t="str">
        <f t="shared" si="4"/>
        <v>CLEANING SERVICE</v>
      </c>
      <c r="J86" s="12">
        <f t="array" ref="J86">IFERROR(INDEX(MASTER!B:B,MATCH(G86,MASTER!A:A,0))/100," ")</f>
        <v>0.96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0.9740449438</v>
      </c>
      <c r="O86" s="12">
        <f t="shared" si="95"/>
        <v>0.9673033708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45005.69983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44958</v>
      </c>
      <c r="E87" s="11">
        <f t="shared" si="2"/>
        <v>3</v>
      </c>
      <c r="F87" s="9" t="str">
        <f>IF(ISBLANK(A87)," ",INDIRECT(ADDRESS(1,5+MOD(ROW()-2,COUNTA('Form Responses 1'!$1:$1)-4),,TRUE,"Form Responses 1")))</f>
        <v>Halaman Gedung [Parkir Motor 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Halaman Gedung</v>
      </c>
      <c r="I87" s="12" t="str">
        <f t="shared" si="4"/>
        <v>CLEANING SERVICE</v>
      </c>
      <c r="J87" s="12">
        <f t="array" ref="J87">IFERROR(INDEX(MASTER!B:B,MATCH(G87,MASTER!A:A,0))/100," ")</f>
        <v>0.96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0.9740449438</v>
      </c>
      <c r="O87" s="12">
        <f t="shared" si="96"/>
        <v>0.9673033708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45005.69983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44958</v>
      </c>
      <c r="E88" s="11">
        <f t="shared" si="2"/>
        <v>3</v>
      </c>
      <c r="F88" s="9" t="str">
        <f>IF(ISBLANK(A88)," ",INDIRECT(ADDRESS(1,5+MOD(ROW()-2,COUNTA('Form Responses 1'!$1:$1)-4),,TRUE,"Form Responses 1")))</f>
        <v>Halaman Gedung [Parkir Mobil]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Halaman Gedung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0.9740449438</v>
      </c>
      <c r="O88" s="12">
        <f t="shared" si="97"/>
        <v>0.9673033708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45005.69983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44958</v>
      </c>
      <c r="E89" s="11">
        <f t="shared" si="2"/>
        <v>3</v>
      </c>
      <c r="F89" s="9" t="str">
        <f>IF(ISBLANK(A89)," ",INDIRECT(ADDRESS(1,5+MOD(ROW()-2,COUNTA('Form Responses 1'!$1:$1)-4),,TRUE,"Form Responses 1")))</f>
        <v>Halaman Gedung [Halaman depan samping dan belakang]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Halaman Gedung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0.9740449438</v>
      </c>
      <c r="O89" s="12">
        <f t="shared" si="98"/>
        <v>0.9673033708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45005.69983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44958</v>
      </c>
      <c r="E90" s="11">
        <f t="shared" si="2"/>
        <v>3</v>
      </c>
      <c r="F90" s="9" t="str">
        <f>IF(ISBLANK(A90)," ",INDIRECT(ADDRESS(1,5+MOD(ROW()-2,COUNTA('Form Responses 1'!$1:$1)-4),,TRUE,"Form Responses 1")))</f>
        <v>Halaman Gedung [TPS]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Halaman Gedung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0.9740449438</v>
      </c>
      <c r="O90" s="12">
        <f t="shared" si="99"/>
        <v>0.9673033708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45005.70129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44958</v>
      </c>
      <c r="E91" s="11">
        <f t="shared" si="2"/>
        <v>3</v>
      </c>
      <c r="F91" s="9" t="str">
        <f>IF(ISBLANK(A91)," ",INDIRECT(ADDRESS(1,5+MOD(ROW()-2,COUNTA('Form Responses 1'!$1:$1)-4),,TRUE,"Form Responses 1")))</f>
        <v>Security [Security Functions]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Security</v>
      </c>
      <c r="I91" s="12" t="str">
        <f t="shared" si="4"/>
        <v>SECURITY SERVICE</v>
      </c>
      <c r="J91" s="12">
        <f t="array" ref="J91">IFERROR(INDEX(MASTER!B:B,MATCH(G91,MASTER!A:A,0))/100," ")</f>
        <v>0.96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0.9740449438</v>
      </c>
      <c r="O91" s="12">
        <f t="shared" si="100"/>
        <v>0.9673033708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45005.70129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44958</v>
      </c>
      <c r="E92" s="11">
        <f t="shared" si="2"/>
        <v>3</v>
      </c>
      <c r="F92" s="9" t="str">
        <f>IF(ISBLANK(A92)," ",INDIRECT(ADDRESS(1,5+MOD(ROW()-2,COUNTA('Form Responses 1'!$1:$1)-4),,TRUE,"Form Responses 1")))</f>
        <v>Driver [Driving Safety]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Driver</v>
      </c>
      <c r="I92" s="12" t="str">
        <f t="shared" si="4"/>
        <v>LABOR SERVICE</v>
      </c>
      <c r="J92" s="12">
        <f t="array" ref="J92">IFERROR(INDEX(MASTER!B:B,MATCH(G92,MASTER!A:A,0))/100," ")</f>
        <v>0.96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0.9740449438</v>
      </c>
      <c r="O92" s="12">
        <f t="shared" si="101"/>
        <v>0.9673033708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45005.70129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44958</v>
      </c>
      <c r="E93" s="11">
        <f t="shared" si="2"/>
        <v>3</v>
      </c>
      <c r="F93" s="9" t="str">
        <f>IF(ISBLANK(A93)," ",INDIRECT(ADDRESS(1,5+MOD(ROW()-2,COUNTA('Form Responses 1'!$1:$1)-4),,TRUE,"Form Responses 1")))</f>
        <v>Driver [ Attendance]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0.89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0.9740449438</v>
      </c>
      <c r="O93" s="12">
        <f t="shared" si="102"/>
        <v>0.9673033708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45005.70129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44958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D Lt. 4 [Lobby]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Gedung D Lt. 4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02</v>
      </c>
      <c r="N94" s="12">
        <f t="shared" ref="N94:O94" si="103">IFERROR(AVERAGEIF(L:L,L94,$J:$J)," ")</f>
        <v>0.9740449438</v>
      </c>
      <c r="O94" s="12">
        <f t="shared" si="103"/>
        <v>0.9673033708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45005.70129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44958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D Lt. 4 [Ruang Rapat 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D Lt. 4</v>
      </c>
      <c r="I95" s="12" t="str">
        <f t="shared" si="4"/>
        <v>CLEANING SERVICE</v>
      </c>
      <c r="J95" s="12">
        <f t="array" ref="J95">IFERROR(INDEX(MASTER!B:B,MATCH(G95,MASTER!A:A,0))/100," ")</f>
        <v>0.96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02</v>
      </c>
      <c r="N95" s="12">
        <f t="shared" ref="N95:O95" si="104">IFERROR(AVERAGEIF(L:L,L95,$J:$J)," ")</f>
        <v>0.9740449438</v>
      </c>
      <c r="O95" s="12">
        <f t="shared" si="104"/>
        <v>0.9673033708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45005.70129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44958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D Lt. 4 [Toilet pria/wanita]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D Lt. 4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02</v>
      </c>
      <c r="N96" s="12">
        <f t="shared" ref="N96:O96" si="105">IFERROR(AVERAGEIF(L:L,L96,$J:$J)," ")</f>
        <v>0.9740449438</v>
      </c>
      <c r="O96" s="12">
        <f t="shared" si="105"/>
        <v>0.9673033708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45005.70129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44958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D Lt. 4 [Pantry]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D Lt. 4</v>
      </c>
      <c r="I97" s="12" t="str">
        <f t="shared" si="4"/>
        <v>CLEANING SERVICE</v>
      </c>
      <c r="J97" s="12">
        <f t="array" ref="J97">IFERROR(INDEX(MASTER!B:B,MATCH(G97,MASTER!A:A,0))/100," ")</f>
        <v>0.96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02</v>
      </c>
      <c r="N97" s="12">
        <f t="shared" ref="N97:O97" si="106">IFERROR(AVERAGEIF(L:L,L97,$J:$J)," ")</f>
        <v>0.9740449438</v>
      </c>
      <c r="O97" s="12">
        <f t="shared" si="106"/>
        <v>0.9673033708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45005.70129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44958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D Lt. 4 [Ruang Staff]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D Lt. 4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02</v>
      </c>
      <c r="N98" s="12">
        <f t="shared" ref="N98:O98" si="107">IFERROR(AVERAGEIF(L:L,L98,$J:$J)," ")</f>
        <v>0.9740449438</v>
      </c>
      <c r="O98" s="12">
        <f t="shared" si="107"/>
        <v>0.9673033708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45005.70129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44958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D Lt. 4 [Ruang Kapokat Smart]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D Lt. 4</v>
      </c>
      <c r="I99" s="12" t="str">
        <f t="shared" si="4"/>
        <v>CLEANING SERVICE</v>
      </c>
      <c r="J99" s="12">
        <f t="array" ref="J99">IFERROR(INDEX(MASTER!B:B,MATCH(G99,MASTER!A:A,0))/100," ")</f>
        <v>0.96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02</v>
      </c>
      <c r="N99" s="12">
        <f t="shared" ref="N99:O99" si="108">IFERROR(AVERAGEIF(L:L,L99,$J:$J)," ")</f>
        <v>0.9740449438</v>
      </c>
      <c r="O99" s="12">
        <f t="shared" si="108"/>
        <v>0.9673033708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45005.70129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44958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D Lt. 4 [Ruang Kapokat Laut]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D Lt. 4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02</v>
      </c>
      <c r="N100" s="12">
        <f t="shared" ref="N100:O100" si="109">IFERROR(AVERAGEIF(L:L,L100,$J:$J)," ")</f>
        <v>0.9740449438</v>
      </c>
      <c r="O100" s="12">
        <f t="shared" si="109"/>
        <v>0.9673033708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45005.70129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44958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D Lt. 4 [Ruang Kapokat Ekosistem Pesisir]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D Lt. 4</v>
      </c>
      <c r="I101" s="12" t="str">
        <f t="shared" si="4"/>
        <v>CLEANING SERVICE</v>
      </c>
      <c r="J101" s="12">
        <f t="array" ref="J101">IFERROR(INDEX(MASTER!B:B,MATCH(G101,MASTER!A:A,0))/100," ")</f>
        <v>0.96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02</v>
      </c>
      <c r="N101" s="12">
        <f t="shared" ref="N101:O101" si="110">IFERROR(AVERAGEIF(L:L,L101,$J:$J)," ")</f>
        <v>0.9740449438</v>
      </c>
      <c r="O101" s="12">
        <f t="shared" si="110"/>
        <v>0.9673033708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45005.70129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44958</v>
      </c>
      <c r="E102" s="11">
        <f t="shared" si="2"/>
        <v>3</v>
      </c>
      <c r="F102" s="9" t="str">
        <f>IF(ISBLANK(A102)," ",INDIRECT(ADDRESS(1,5+MOD(ROW()-2,COUNTA('Form Responses 1'!$1:$1)-4),,TRUE,"Form Responses 1")))</f>
        <v>Gedung D Lt. 4 [Ruang Lactation/ Ruang Menyusui]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Gedung D Lt. 4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5</v>
      </c>
      <c r="L102" s="9" t="str">
        <f t="shared" si="6"/>
        <v>2023 - WEEK 05</v>
      </c>
      <c r="M102" s="9" t="str">
        <f t="shared" si="7"/>
        <v>2023 - MONTH 02</v>
      </c>
      <c r="N102" s="12">
        <f t="shared" ref="N102:O102" si="111">IFERROR(AVERAGEIF(L:L,L102,$J:$J)," ")</f>
        <v>0.9740449438</v>
      </c>
      <c r="O102" s="12">
        <f t="shared" si="111"/>
        <v>0.9673033708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5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45005.70129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44958</v>
      </c>
      <c r="E103" s="11">
        <f t="shared" si="2"/>
        <v>3</v>
      </c>
      <c r="F103" s="9" t="str">
        <f>IF(ISBLANK(A103)," ",INDIRECT(ADDRESS(1,5+MOD(ROW()-2,COUNTA('Form Responses 1'!$1:$1)-4),,TRUE,"Form Responses 1")))</f>
        <v>Gedung D Lt. 4 [Ruang Rapat B]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D Lt. 4</v>
      </c>
      <c r="I103" s="12" t="str">
        <f t="shared" si="4"/>
        <v>CLEANING SERVICE</v>
      </c>
      <c r="J103" s="12">
        <f t="array" ref="J103">IFERROR(INDEX(MASTER!B:B,MATCH(G103,MASTER!A:A,0))/100," ")</f>
        <v>0.96</v>
      </c>
      <c r="K103" s="9">
        <f t="shared" si="5"/>
        <v>5</v>
      </c>
      <c r="L103" s="9" t="str">
        <f t="shared" si="6"/>
        <v>2023 - WEEK 05</v>
      </c>
      <c r="M103" s="9" t="str">
        <f t="shared" si="7"/>
        <v>2023 - MONTH 02</v>
      </c>
      <c r="N103" s="12">
        <f t="shared" ref="N103:O103" si="112">IFERROR(AVERAGEIF(L:L,L103,$J:$J)," ")</f>
        <v>0.9740449438</v>
      </c>
      <c r="O103" s="12">
        <f t="shared" si="112"/>
        <v>0.9673033708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5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45005.70129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44958</v>
      </c>
      <c r="E104" s="11">
        <f t="shared" si="2"/>
        <v>3</v>
      </c>
      <c r="F104" s="9" t="str">
        <f>IF(ISBLANK(A104)," ",INDIRECT(ADDRESS(1,5+MOD(ROW()-2,COUNTA('Form Responses 1'!$1:$1)-4),,TRUE,"Form Responses 1")))</f>
        <v>Gedung D Lt. 4 [Ruang Rapat C]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D Lt. 4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5</v>
      </c>
      <c r="L104" s="9" t="str">
        <f t="shared" si="6"/>
        <v>2023 - WEEK 05</v>
      </c>
      <c r="M104" s="9" t="str">
        <f t="shared" si="7"/>
        <v>2023 - MONTH 02</v>
      </c>
      <c r="N104" s="12">
        <f t="shared" ref="N104:O104" si="113">IFERROR(AVERAGEIF(L:L,L104,$J:$J)," ")</f>
        <v>0.9740449438</v>
      </c>
      <c r="O104" s="12">
        <f t="shared" si="113"/>
        <v>0.9673033708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5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45005.70129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44958</v>
      </c>
      <c r="E105" s="11">
        <f t="shared" si="2"/>
        <v>3</v>
      </c>
      <c r="F105" s="9" t="str">
        <f>IF(ISBLANK(A105)," ",INDIRECT(ADDRESS(1,5+MOD(ROW()-2,COUNTA('Form Responses 1'!$1:$1)-4),,TRUE,"Form Responses 1")))</f>
        <v>Gedung D Lt. 4 [Teras]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D Lt. 4</v>
      </c>
      <c r="I105" s="12" t="str">
        <f t="shared" si="4"/>
        <v>CLEANING SERVICE</v>
      </c>
      <c r="J105" s="12">
        <f t="array" ref="J105">IFERROR(INDEX(MASTER!B:B,MATCH(G105,MASTER!A:A,0))/100," ")</f>
        <v>0.96</v>
      </c>
      <c r="K105" s="9">
        <f t="shared" si="5"/>
        <v>5</v>
      </c>
      <c r="L105" s="9" t="str">
        <f t="shared" si="6"/>
        <v>2023 - WEEK 05</v>
      </c>
      <c r="M105" s="9" t="str">
        <f t="shared" si="7"/>
        <v>2023 - MONTH 02</v>
      </c>
      <c r="N105" s="12">
        <f t="shared" ref="N105:O105" si="114">IFERROR(AVERAGEIF(L:L,L105,$J:$J)," ")</f>
        <v>0.9740449438</v>
      </c>
      <c r="O105" s="12">
        <f t="shared" si="114"/>
        <v>0.9673033708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5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45005.70129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44958</v>
      </c>
      <c r="E106" s="11">
        <f t="shared" si="2"/>
        <v>3</v>
      </c>
      <c r="F106" s="9" t="str">
        <f>IF(ISBLANK(A106)," ",INDIRECT(ADDRESS(1,5+MOD(ROW()-2,COUNTA('Form Responses 1'!$1:$1)-4),,TRUE,"Form Responses 1")))</f>
        <v>Gedung D Lt. 4 [Balkon(depan dan belakang)]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Gedung D Lt. 4</v>
      </c>
      <c r="I106" s="12" t="str">
        <f t="shared" si="4"/>
        <v>CLEANING SERVICE</v>
      </c>
      <c r="J106" s="12">
        <f t="array" ref="J106">IFERROR(INDEX(MASTER!B:B,MATCH(G106,MASTER!A:A,0))/100," ")</f>
        <v>0.89</v>
      </c>
      <c r="K106" s="9">
        <f t="shared" si="5"/>
        <v>5</v>
      </c>
      <c r="L106" s="9" t="str">
        <f t="shared" si="6"/>
        <v>2023 - WEEK 05</v>
      </c>
      <c r="M106" s="9" t="str">
        <f t="shared" si="7"/>
        <v>2023 - MONTH 02</v>
      </c>
      <c r="N106" s="12">
        <f t="shared" ref="N106:O106" si="115">IFERROR(AVERAGEIF(L:L,L106,$J:$J)," ")</f>
        <v>0.9740449438</v>
      </c>
      <c r="O106" s="12">
        <f t="shared" si="115"/>
        <v>0.9673033708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5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45005.70129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44958</v>
      </c>
      <c r="E107" s="11">
        <f t="shared" si="2"/>
        <v>3</v>
      </c>
      <c r="F107" s="9" t="str">
        <f>IF(ISBLANK(A107)," ",INDIRECT(ADDRESS(1,5+MOD(ROW()-2,COUNTA('Form Responses 1'!$1:$1)-4),,TRUE,"Form Responses 1")))</f>
        <v>Gedung D Lt. 4 [Lift]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D Lt. 4</v>
      </c>
      <c r="I107" s="12" t="str">
        <f t="shared" si="4"/>
        <v>CLEANING SERVICE</v>
      </c>
      <c r="J107" s="12">
        <f t="array" ref="J107">IFERROR(INDEX(MASTER!B:B,MATCH(G107,MASTER!A:A,0))/100," ")</f>
        <v>0.96</v>
      </c>
      <c r="K107" s="9">
        <f t="shared" si="5"/>
        <v>5</v>
      </c>
      <c r="L107" s="9" t="str">
        <f t="shared" si="6"/>
        <v>2023 - WEEK 05</v>
      </c>
      <c r="M107" s="9" t="str">
        <f t="shared" si="7"/>
        <v>2023 - MONTH 02</v>
      </c>
      <c r="N107" s="12">
        <f t="shared" ref="N107:O107" si="116">IFERROR(AVERAGEIF(L:L,L107,$J:$J)," ")</f>
        <v>0.9740449438</v>
      </c>
      <c r="O107" s="12">
        <f t="shared" si="116"/>
        <v>0.9673033708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45005.70129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44958</v>
      </c>
      <c r="E108" s="11">
        <f t="shared" si="2"/>
        <v>3</v>
      </c>
      <c r="F108" s="9" t="str">
        <f>IF(ISBLANK(A108)," ",INDIRECT(ADDRESS(1,5+MOD(ROW()-2,COUNTA('Form Responses 1'!$1:$1)-4),,TRUE,"Form Responses 1")))</f>
        <v>Gedung D Lt. 4 [Tangga]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Gedung D Lt. 4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5</v>
      </c>
      <c r="L108" s="9" t="str">
        <f t="shared" si="6"/>
        <v>2023 - WEEK 05</v>
      </c>
      <c r="M108" s="9" t="str">
        <f t="shared" si="7"/>
        <v>2023 - MONTH 02</v>
      </c>
      <c r="N108" s="12">
        <f t="shared" ref="N108:O108" si="117">IFERROR(AVERAGEIF(L:L,L108,$J:$J)," ")</f>
        <v>0.9740449438</v>
      </c>
      <c r="O108" s="12">
        <f t="shared" si="117"/>
        <v>0.9673033708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45005.70129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44958</v>
      </c>
      <c r="E109" s="11">
        <f t="shared" si="2"/>
        <v>3</v>
      </c>
      <c r="F109" s="9" t="str">
        <f>IF(ISBLANK(A109)," ",INDIRECT(ADDRESS(1,5+MOD(ROW()-2,COUNTA('Form Responses 1'!$1:$1)-4),,TRUE,"Form Responses 1")))</f>
        <v>Gedung D Lt. 3 [Lobby]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 D Lt. 3</v>
      </c>
      <c r="I109" s="12" t="str">
        <f t="shared" si="4"/>
        <v>CLEANING SERVICE</v>
      </c>
      <c r="J109" s="12">
        <f t="array" ref="J109">IFERROR(INDEX(MASTER!B:B,MATCH(G109,MASTER!A:A,0))/100," ")</f>
        <v>0.96</v>
      </c>
      <c r="K109" s="9">
        <f t="shared" si="5"/>
        <v>5</v>
      </c>
      <c r="L109" s="9" t="str">
        <f t="shared" si="6"/>
        <v>2023 - WEEK 05</v>
      </c>
      <c r="M109" s="9" t="str">
        <f t="shared" si="7"/>
        <v>2023 - MONTH 02</v>
      </c>
      <c r="N109" s="12">
        <f t="shared" ref="N109:O109" si="118">IFERROR(AVERAGEIF(L:L,L109,$J:$J)," ")</f>
        <v>0.9740449438</v>
      </c>
      <c r="O109" s="12">
        <f t="shared" si="118"/>
        <v>0.9673033708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45005.70129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44958</v>
      </c>
      <c r="E110" s="11">
        <f t="shared" si="2"/>
        <v>3</v>
      </c>
      <c r="F110" s="9" t="str">
        <f>IF(ISBLANK(A110)," ",INDIRECT(ADDRESS(1,5+MOD(ROW()-2,COUNTA('Form Responses 1'!$1:$1)-4),,TRUE,"Form Responses 1")))</f>
        <v>Gedung D Lt. 3 [Ruang Staff]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D Lt. 3</v>
      </c>
      <c r="I110" s="12" t="str">
        <f t="shared" si="4"/>
        <v>CLEANING SERVICE</v>
      </c>
      <c r="J110" s="12">
        <f t="array" ref="J110">IFERROR(INDEX(MASTER!B:B,MATCH(G110,MASTER!A:A,0))/100," ")</f>
        <v>0.96</v>
      </c>
      <c r="K110" s="9">
        <f t="shared" si="5"/>
        <v>5</v>
      </c>
      <c r="L110" s="9" t="str">
        <f t="shared" si="6"/>
        <v>2023 - WEEK 05</v>
      </c>
      <c r="M110" s="9" t="str">
        <f t="shared" si="7"/>
        <v>2023 - MONTH 02</v>
      </c>
      <c r="N110" s="12">
        <f t="shared" ref="N110:O110" si="119">IFERROR(AVERAGEIF(L:L,L110,$J:$J)," ")</f>
        <v>0.9740449438</v>
      </c>
      <c r="O110" s="12">
        <f t="shared" si="119"/>
        <v>0.9673033708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45005.70129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44958</v>
      </c>
      <c r="E111" s="11">
        <f t="shared" si="2"/>
        <v>3</v>
      </c>
      <c r="F111" s="9" t="str">
        <f>IF(ISBLANK(A111)," ",INDIRECT(ADDRESS(1,5+MOD(ROW()-2,COUNTA('Form Responses 1'!$1:$1)-4),,TRUE,"Form Responses 1")))</f>
        <v>Gedung D Lt. 3 [Ruang Rapat Auditorium]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D Lt. 3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5</v>
      </c>
      <c r="L111" s="9" t="str">
        <f t="shared" si="6"/>
        <v>2023 - WEEK 05</v>
      </c>
      <c r="M111" s="9" t="str">
        <f t="shared" si="7"/>
        <v>2023 - MONTH 02</v>
      </c>
      <c r="N111" s="12">
        <f t="shared" ref="N111:O111" si="120">IFERROR(AVERAGEIF(L:L,L111,$J:$J)," ")</f>
        <v>0.9740449438</v>
      </c>
      <c r="O111" s="12">
        <f t="shared" si="120"/>
        <v>0.9673033708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45005.70129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44958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D Lt. 3 [Pantry 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D Lt. 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5</v>
      </c>
      <c r="L112" s="9" t="str">
        <f t="shared" si="6"/>
        <v>2023 - WEEK 05</v>
      </c>
      <c r="M112" s="9" t="str">
        <f t="shared" si="7"/>
        <v>2023 - MONTH 02</v>
      </c>
      <c r="N112" s="12">
        <f t="shared" ref="N112:O112" si="121">IFERROR(AVERAGEIF(L:L,L112,$J:$J)," ")</f>
        <v>0.9740449438</v>
      </c>
      <c r="O112" s="12">
        <f t="shared" si="121"/>
        <v>0.9673033708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45005.70129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44958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D Lt. 3 [Toilet pria/wanita]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D Lt. 3</v>
      </c>
      <c r="I113" s="12" t="str">
        <f t="shared" si="4"/>
        <v>CLEANING SERVICE</v>
      </c>
      <c r="J113" s="12">
        <f t="array" ref="J113">IFERROR(INDEX(MASTER!B:B,MATCH(G113,MASTER!A:A,0))/100," ")</f>
        <v>0.96</v>
      </c>
      <c r="K113" s="9">
        <f t="shared" si="5"/>
        <v>5</v>
      </c>
      <c r="L113" s="9" t="str">
        <f t="shared" si="6"/>
        <v>2023 - WEEK 05</v>
      </c>
      <c r="M113" s="9" t="str">
        <f t="shared" si="7"/>
        <v>2023 - MONTH 02</v>
      </c>
      <c r="N113" s="12">
        <f t="shared" ref="N113:O113" si="122">IFERROR(AVERAGEIF(L:L,L113,$J:$J)," ")</f>
        <v>0.9740449438</v>
      </c>
      <c r="O113" s="12">
        <f t="shared" si="122"/>
        <v>0.9673033708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45005.70129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44958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D Lt. 3 [Ruang Kepala LMB]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D Lt. 3</v>
      </c>
      <c r="I114" s="12" t="str">
        <f t="shared" si="4"/>
        <v>CLEANING SERVICE</v>
      </c>
      <c r="J114" s="12">
        <f t="array" ref="J114">IFERROR(INDEX(MASTER!B:B,MATCH(G114,MASTER!A:A,0))/100," ")</f>
        <v>0.96</v>
      </c>
      <c r="K114" s="9">
        <f t="shared" si="5"/>
        <v>5</v>
      </c>
      <c r="L114" s="9" t="str">
        <f t="shared" si="6"/>
        <v>2023 - WEEK 05</v>
      </c>
      <c r="M114" s="9" t="str">
        <f t="shared" si="7"/>
        <v>2023 - MONTH 02</v>
      </c>
      <c r="N114" s="12">
        <f t="shared" ref="N114:O114" si="123">IFERROR(AVERAGEIF(L:L,L114,$J:$J)," ")</f>
        <v>0.9740449438</v>
      </c>
      <c r="O114" s="12">
        <f t="shared" si="123"/>
        <v>0.9673033708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45005.70129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44958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D Lt. 3 [Ruang Kepala]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D Lt. 3</v>
      </c>
      <c r="I115" s="12" t="str">
        <f t="shared" si="4"/>
        <v>CLEANING SERVICE</v>
      </c>
      <c r="J115" s="12">
        <f t="array" ref="J115">IFERROR(INDEX(MASTER!B:B,MATCH(G115,MASTER!A:A,0))/100," ")</f>
        <v>0.96</v>
      </c>
      <c r="K115" s="9">
        <f t="shared" si="5"/>
        <v>5</v>
      </c>
      <c r="L115" s="9" t="str">
        <f t="shared" si="6"/>
        <v>2023 - WEEK 05</v>
      </c>
      <c r="M115" s="9" t="str">
        <f t="shared" si="7"/>
        <v>2023 - MONTH 02</v>
      </c>
      <c r="N115" s="12">
        <f t="shared" ref="N115:O115" si="124">IFERROR(AVERAGEIF(L:L,L115,$J:$J)," ")</f>
        <v>0.9740449438</v>
      </c>
      <c r="O115" s="12">
        <f t="shared" si="124"/>
        <v>0.9673033708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45005.70129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44958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D Lt. 3 [Ruang Kepala]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D Lt. 3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5</v>
      </c>
      <c r="L116" s="9" t="str">
        <f t="shared" si="6"/>
        <v>2023 - WEEK 05</v>
      </c>
      <c r="M116" s="9" t="str">
        <f t="shared" si="7"/>
        <v>2023 - MONTH 02</v>
      </c>
      <c r="N116" s="12">
        <f t="shared" ref="N116:O116" si="125">IFERROR(AVERAGEIF(L:L,L116,$J:$J)," ")</f>
        <v>0.9740449438</v>
      </c>
      <c r="O116" s="12">
        <f t="shared" si="125"/>
        <v>0.9673033708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45005.70129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44958</v>
      </c>
      <c r="E117" s="11">
        <f t="shared" si="2"/>
        <v>3</v>
      </c>
      <c r="F117" s="9" t="str">
        <f>IF(ISBLANK(A117)," ",INDIRECT(ADDRESS(1,5+MOD(ROW()-2,COUNTA('Form Responses 1'!$1:$1)-4),,TRUE,"Form Responses 1")))</f>
        <v>Gedung D Lt. 3 [Ruang Lactation/ Ruang Menyusui]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D Lt. 3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5</v>
      </c>
      <c r="L117" s="9" t="str">
        <f t="shared" si="6"/>
        <v>2023 - WEEK 05</v>
      </c>
      <c r="M117" s="9" t="str">
        <f t="shared" si="7"/>
        <v>2023 - MONTH 02</v>
      </c>
      <c r="N117" s="12">
        <f t="shared" ref="N117:O117" si="126">IFERROR(AVERAGEIF(L:L,L117,$J:$J)," ")</f>
        <v>0.9740449438</v>
      </c>
      <c r="O117" s="12">
        <f t="shared" si="126"/>
        <v>0.9673033708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45005.70129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44958</v>
      </c>
      <c r="E118" s="11">
        <f t="shared" si="2"/>
        <v>3</v>
      </c>
      <c r="F118" s="9" t="str">
        <f>IF(ISBLANK(A118)," ",INDIRECT(ADDRESS(1,5+MOD(ROW()-2,COUNTA('Form Responses 1'!$1:$1)-4),,TRUE,"Form Responses 1")))</f>
        <v>Gedung D Lt. 3 [Ruang Rapat B]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D Lt. 3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5</v>
      </c>
      <c r="L118" s="9" t="str">
        <f t="shared" si="6"/>
        <v>2023 - WEEK 05</v>
      </c>
      <c r="M118" s="9" t="str">
        <f t="shared" si="7"/>
        <v>2023 - MONTH 02</v>
      </c>
      <c r="N118" s="12">
        <f t="shared" ref="N118:O118" si="127">IFERROR(AVERAGEIF(L:L,L118,$J:$J)," ")</f>
        <v>0.9740449438</v>
      </c>
      <c r="O118" s="12">
        <f t="shared" si="127"/>
        <v>0.9673033708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45005.70129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44958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D Lt. 3 [Ruang Rapat C]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D Lt. 3</v>
      </c>
      <c r="I119" s="12" t="str">
        <f t="shared" si="4"/>
        <v>CLEANING SERVICE</v>
      </c>
      <c r="J119" s="12">
        <f t="array" ref="J119">IFERROR(INDEX(MASTER!B:B,MATCH(G119,MASTER!A:A,0))/100," ")</f>
        <v>0.96</v>
      </c>
      <c r="K119" s="9">
        <f t="shared" si="5"/>
        <v>5</v>
      </c>
      <c r="L119" s="9" t="str">
        <f t="shared" si="6"/>
        <v>2023 - WEEK 05</v>
      </c>
      <c r="M119" s="9" t="str">
        <f t="shared" si="7"/>
        <v>2023 - MONTH 02</v>
      </c>
      <c r="N119" s="12">
        <f t="shared" ref="N119:O119" si="128">IFERROR(AVERAGEIF(L:L,L119,$J:$J)," ")</f>
        <v>0.9740449438</v>
      </c>
      <c r="O119" s="12">
        <f t="shared" si="128"/>
        <v>0.9673033708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45005.70129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44958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D Lt. 3 [Balkon(depan dan belakang)]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D Lt. 3</v>
      </c>
      <c r="I120" s="12" t="str">
        <f t="shared" si="4"/>
        <v>CLEANING SERVICE</v>
      </c>
      <c r="J120" s="12">
        <f t="array" ref="J120">IFERROR(INDEX(MASTER!B:B,MATCH(G120,MASTER!A:A,0))/100," ")</f>
        <v>0.96</v>
      </c>
      <c r="K120" s="9">
        <f t="shared" si="5"/>
        <v>5</v>
      </c>
      <c r="L120" s="9" t="str">
        <f t="shared" si="6"/>
        <v>2023 - WEEK 05</v>
      </c>
      <c r="M120" s="9" t="str">
        <f t="shared" si="7"/>
        <v>2023 - MONTH 02</v>
      </c>
      <c r="N120" s="12">
        <f t="shared" ref="N120:O120" si="129">IFERROR(AVERAGEIF(L:L,L120,$J:$J)," ")</f>
        <v>0.9740449438</v>
      </c>
      <c r="O120" s="12">
        <f t="shared" si="129"/>
        <v>0.9673033708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45005.70129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44958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D Lt. 3 [Lift]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D Lt. 3</v>
      </c>
      <c r="I121" s="12" t="str">
        <f t="shared" si="4"/>
        <v>CLEANING SERVICE</v>
      </c>
      <c r="J121" s="12">
        <f t="array" ref="J121">IFERROR(INDEX(MASTER!B:B,MATCH(G121,MASTER!A:A,0))/100," ")</f>
        <v>0.96</v>
      </c>
      <c r="K121" s="9">
        <f t="shared" si="5"/>
        <v>5</v>
      </c>
      <c r="L121" s="9" t="str">
        <f t="shared" si="6"/>
        <v>2023 - WEEK 05</v>
      </c>
      <c r="M121" s="9" t="str">
        <f t="shared" si="7"/>
        <v>2023 - MONTH 02</v>
      </c>
      <c r="N121" s="12">
        <f t="shared" ref="N121:O121" si="130">IFERROR(AVERAGEIF(L:L,L121,$J:$J)," ")</f>
        <v>0.9740449438</v>
      </c>
      <c r="O121" s="12">
        <f t="shared" si="130"/>
        <v>0.9673033708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45005.70129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44958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D Lt. 3 [Tangga]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D Lt. 3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5</v>
      </c>
      <c r="L122" s="9" t="str">
        <f t="shared" si="6"/>
        <v>2023 - WEEK 05</v>
      </c>
      <c r="M122" s="9" t="str">
        <f t="shared" si="7"/>
        <v>2023 - MONTH 02</v>
      </c>
      <c r="N122" s="12">
        <f t="shared" ref="N122:O122" si="131">IFERROR(AVERAGEIF(L:L,L122,$J:$J)," ")</f>
        <v>0.9740449438</v>
      </c>
      <c r="O122" s="12">
        <f t="shared" si="131"/>
        <v>0.9673033708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45005.70129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44958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D Lt. 2 [Ruang Auditorium]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D Lt. 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5</v>
      </c>
      <c r="L123" s="9" t="str">
        <f t="shared" si="6"/>
        <v>2023 - WEEK 05</v>
      </c>
      <c r="M123" s="9" t="str">
        <f t="shared" si="7"/>
        <v>2023 - MONTH 02</v>
      </c>
      <c r="N123" s="12">
        <f t="shared" ref="N123:O123" si="132">IFERROR(AVERAGEIF(L:L,L123,$J:$J)," ")</f>
        <v>0.9740449438</v>
      </c>
      <c r="O123" s="12">
        <f t="shared" si="132"/>
        <v>0.9673033708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45005.70129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44958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D Lt. 2 [Ruang Rapat Auditorium]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D Lt. 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5</v>
      </c>
      <c r="L124" s="9" t="str">
        <f t="shared" si="6"/>
        <v>2023 - WEEK 05</v>
      </c>
      <c r="M124" s="9" t="str">
        <f t="shared" si="7"/>
        <v>2023 - MONTH 02</v>
      </c>
      <c r="N124" s="12">
        <f t="shared" ref="N124:O124" si="133">IFERROR(AVERAGEIF(L:L,L124,$J:$J)," ")</f>
        <v>0.9740449438</v>
      </c>
      <c r="O124" s="12">
        <f t="shared" si="133"/>
        <v>0.9673033708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45005.70129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44958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D Lt. 2 [Ruang VIP Auditorium]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Gedung D Lt. 2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5</v>
      </c>
      <c r="L125" s="9" t="str">
        <f t="shared" si="6"/>
        <v>2023 - WEEK 05</v>
      </c>
      <c r="M125" s="9" t="str">
        <f t="shared" si="7"/>
        <v>2023 - MONTH 02</v>
      </c>
      <c r="N125" s="12">
        <f t="shared" ref="N125:O125" si="134">IFERROR(AVERAGEIF(L:L,L125,$J:$J)," ")</f>
        <v>0.9740449438</v>
      </c>
      <c r="O125" s="12">
        <f t="shared" si="134"/>
        <v>0.9673033708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45005.70129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44958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D Lt. 2 [Ruang Kepala Bidang]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D Lt. 2</v>
      </c>
      <c r="I126" s="12" t="str">
        <f t="shared" si="4"/>
        <v>CLEANING SERVICE</v>
      </c>
      <c r="J126" s="12">
        <f t="array" ref="J126">IFERROR(INDEX(MASTER!B:B,MATCH(G126,MASTER!A:A,0))/100," ")</f>
        <v>0.96</v>
      </c>
      <c r="K126" s="9">
        <f t="shared" si="5"/>
        <v>5</v>
      </c>
      <c r="L126" s="9" t="str">
        <f t="shared" si="6"/>
        <v>2023 - WEEK 05</v>
      </c>
      <c r="M126" s="9" t="str">
        <f t="shared" si="7"/>
        <v>2023 - MONTH 02</v>
      </c>
      <c r="N126" s="12">
        <f t="shared" ref="N126:O126" si="135">IFERROR(AVERAGEIF(L:L,L126,$J:$J)," ")</f>
        <v>0.9740449438</v>
      </c>
      <c r="O126" s="12">
        <f t="shared" si="135"/>
        <v>0.9673033708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45005.70129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44958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D Lt. 2 [Ruang Staff Propas]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D Lt. 2</v>
      </c>
      <c r="I127" s="12" t="str">
        <f t="shared" si="4"/>
        <v>CLEANING SERVICE</v>
      </c>
      <c r="J127" s="12">
        <f t="array" ref="J127">IFERROR(INDEX(MASTER!B:B,MATCH(G127,MASTER!A:A,0))/100," ")</f>
        <v>0.96</v>
      </c>
      <c r="K127" s="9">
        <f t="shared" si="5"/>
        <v>5</v>
      </c>
      <c r="L127" s="9" t="str">
        <f t="shared" si="6"/>
        <v>2023 - WEEK 05</v>
      </c>
      <c r="M127" s="9" t="str">
        <f t="shared" si="7"/>
        <v>2023 - MONTH 02</v>
      </c>
      <c r="N127" s="12">
        <f t="shared" ref="N127:O127" si="136">IFERROR(AVERAGEIF(L:L,L127,$J:$J)," ")</f>
        <v>0.9740449438</v>
      </c>
      <c r="O127" s="12">
        <f t="shared" si="136"/>
        <v>0.9673033708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45005.70129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44958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D Lt. 2 [Toilet pria/wanita]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D Lt. 2</v>
      </c>
      <c r="I128" s="12" t="str">
        <f t="shared" si="4"/>
        <v>CLEANING SERVICE</v>
      </c>
      <c r="J128" s="12">
        <f t="array" ref="J128">IFERROR(INDEX(MASTER!B:B,MATCH(G128,MASTER!A:A,0))/100," ")</f>
        <v>0.96</v>
      </c>
      <c r="K128" s="9">
        <f t="shared" si="5"/>
        <v>5</v>
      </c>
      <c r="L128" s="9" t="str">
        <f t="shared" si="6"/>
        <v>2023 - WEEK 05</v>
      </c>
      <c r="M128" s="9" t="str">
        <f t="shared" si="7"/>
        <v>2023 - MONTH 02</v>
      </c>
      <c r="N128" s="12">
        <f t="shared" ref="N128:O128" si="137">IFERROR(AVERAGEIF(L:L,L128,$J:$J)," ")</f>
        <v>0.9740449438</v>
      </c>
      <c r="O128" s="12">
        <f t="shared" si="137"/>
        <v>0.9673033708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45005.70129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44958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D Lt. 2 [Pantry]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D Lt. 2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5</v>
      </c>
      <c r="L129" s="9" t="str">
        <f t="shared" si="6"/>
        <v>2023 - WEEK 05</v>
      </c>
      <c r="M129" s="9" t="str">
        <f t="shared" si="7"/>
        <v>2023 - MONTH 02</v>
      </c>
      <c r="N129" s="12">
        <f t="shared" ref="N129:O129" si="138">IFERROR(AVERAGEIF(L:L,L129,$J:$J)," ")</f>
        <v>0.9740449438</v>
      </c>
      <c r="O129" s="12">
        <f t="shared" si="138"/>
        <v>0.9673033708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45005.70129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44958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D Lt. 2 [Lift]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D Lt. 2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5</v>
      </c>
      <c r="L130" s="9" t="str">
        <f t="shared" si="6"/>
        <v>2023 - WEEK 05</v>
      </c>
      <c r="M130" s="9" t="str">
        <f t="shared" si="7"/>
        <v>2023 - MONTH 02</v>
      </c>
      <c r="N130" s="12">
        <f t="shared" ref="N130:O130" si="139">IFERROR(AVERAGEIF(L:L,L130,$J:$J)," ")</f>
        <v>0.9740449438</v>
      </c>
      <c r="O130" s="12">
        <f t="shared" si="139"/>
        <v>0.9673033708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45005.70129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44958</v>
      </c>
      <c r="E131" s="11">
        <f t="shared" si="2"/>
        <v>3</v>
      </c>
      <c r="F131" s="9" t="str">
        <f>IF(ISBLANK(A131)," ",INDIRECT(ADDRESS(1,5+MOD(ROW()-2,COUNTA('Form Responses 1'!$1:$1)-4),,TRUE,"Form Responses 1")))</f>
        <v>Gedung D Lt. 2 [Tangga]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Gedung D Lt. 2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5</v>
      </c>
      <c r="L131" s="9" t="str">
        <f t="shared" si="6"/>
        <v>2023 - WEEK 05</v>
      </c>
      <c r="M131" s="9" t="str">
        <f t="shared" si="7"/>
        <v>2023 - MONTH 02</v>
      </c>
      <c r="N131" s="12">
        <f t="shared" ref="N131:O131" si="140">IFERROR(AVERAGEIF(L:L,L131,$J:$J)," ")</f>
        <v>0.9740449438</v>
      </c>
      <c r="O131" s="12">
        <f t="shared" si="140"/>
        <v>0.9673033708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45005.70129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44958</v>
      </c>
      <c r="E132" s="11">
        <f t="shared" si="2"/>
        <v>3</v>
      </c>
      <c r="F132" s="9" t="str">
        <f>IF(ISBLANK(A132)," ",INDIRECT(ADDRESS(1,5+MOD(ROW()-2,COUNTA('Form Responses 1'!$1:$1)-4),,TRUE,"Form Responses 1")))</f>
        <v>Gedung D Lt. 1 [Basement]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D Lt. 1</v>
      </c>
      <c r="I132" s="12" t="str">
        <f t="shared" si="4"/>
        <v>CLEANING SERVICE</v>
      </c>
      <c r="J132" s="12">
        <f t="array" ref="J132">IFERROR(INDEX(MASTER!B:B,MATCH(G132,MASTER!A:A,0))/100," ")</f>
        <v>0.96</v>
      </c>
      <c r="K132" s="9">
        <f t="shared" si="5"/>
        <v>5</v>
      </c>
      <c r="L132" s="9" t="str">
        <f t="shared" si="6"/>
        <v>2023 - WEEK 05</v>
      </c>
      <c r="M132" s="9" t="str">
        <f t="shared" si="7"/>
        <v>2023 - MONTH 02</v>
      </c>
      <c r="N132" s="12">
        <f t="shared" ref="N132:O132" si="141">IFERROR(AVERAGEIF(L:L,L132,$J:$J)," ")</f>
        <v>0.9740449438</v>
      </c>
      <c r="O132" s="12">
        <f t="shared" si="141"/>
        <v>0.9673033708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45005.70129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44958</v>
      </c>
      <c r="E133" s="11">
        <f t="shared" si="2"/>
        <v>3</v>
      </c>
      <c r="F133" s="9" t="str">
        <f>IF(ISBLANK(A133)," ",INDIRECT(ADDRESS(1,5+MOD(ROW()-2,COUNTA('Form Responses 1'!$1:$1)-4),,TRUE,"Form Responses 1")))</f>
        <v>Gedung D Lt. 1 [Musholla]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D Lt. 1</v>
      </c>
      <c r="I133" s="12" t="str">
        <f t="shared" si="4"/>
        <v>CLEANING SERVICE</v>
      </c>
      <c r="J133" s="12">
        <f t="array" ref="J133">IFERROR(INDEX(MASTER!B:B,MATCH(G133,MASTER!A:A,0))/100," ")</f>
        <v>0.96</v>
      </c>
      <c r="K133" s="9">
        <f t="shared" si="5"/>
        <v>5</v>
      </c>
      <c r="L133" s="9" t="str">
        <f t="shared" si="6"/>
        <v>2023 - WEEK 05</v>
      </c>
      <c r="M133" s="9" t="str">
        <f t="shared" si="7"/>
        <v>2023 - MONTH 02</v>
      </c>
      <c r="N133" s="12">
        <f t="shared" ref="N133:O133" si="142">IFERROR(AVERAGEIF(L:L,L133,$J:$J)," ")</f>
        <v>0.9740449438</v>
      </c>
      <c r="O133" s="12">
        <f t="shared" si="142"/>
        <v>0.9673033708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45005.70129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44958</v>
      </c>
      <c r="E134" s="11">
        <f t="shared" si="2"/>
        <v>3</v>
      </c>
      <c r="F134" s="9" t="str">
        <f>IF(ISBLANK(A134)," ",INDIRECT(ADDRESS(1,5+MOD(ROW()-2,COUNTA('Form Responses 1'!$1:$1)-4),,TRUE,"Form Responses 1")))</f>
        <v>Gedung D Lt. 1 [Pantry]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D Lt. 1</v>
      </c>
      <c r="I134" s="12" t="str">
        <f t="shared" si="4"/>
        <v>CLEANING SERVICE</v>
      </c>
      <c r="J134" s="12">
        <f t="array" ref="J134">IFERROR(INDEX(MASTER!B:B,MATCH(G134,MASTER!A:A,0))/100," ")</f>
        <v>0.96</v>
      </c>
      <c r="K134" s="9">
        <f t="shared" si="5"/>
        <v>5</v>
      </c>
      <c r="L134" s="9" t="str">
        <f t="shared" si="6"/>
        <v>2023 - WEEK 05</v>
      </c>
      <c r="M134" s="9" t="str">
        <f t="shared" si="7"/>
        <v>2023 - MONTH 02</v>
      </c>
      <c r="N134" s="12">
        <f t="shared" ref="N134:O134" si="143">IFERROR(AVERAGEIF(L:L,L134,$J:$J)," ")</f>
        <v>0.9740449438</v>
      </c>
      <c r="O134" s="12">
        <f t="shared" si="143"/>
        <v>0.9673033708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45005.70129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44958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D Lt. 1 [Toilet pria/wanita]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D Lt. 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5</v>
      </c>
      <c r="L135" s="9" t="str">
        <f t="shared" si="6"/>
        <v>2023 - WEEK 05</v>
      </c>
      <c r="M135" s="9" t="str">
        <f t="shared" si="7"/>
        <v>2023 - MONTH 02</v>
      </c>
      <c r="N135" s="12">
        <f t="shared" ref="N135:O135" si="144">IFERROR(AVERAGEIF(L:L,L135,$J:$J)," ")</f>
        <v>0.9740449438</v>
      </c>
      <c r="O135" s="12">
        <f t="shared" si="144"/>
        <v>0.9673033708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45005.70129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44958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D Lt. 1 [Ruang Arsip]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D Lt. 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5</v>
      </c>
      <c r="L136" s="9" t="str">
        <f t="shared" si="6"/>
        <v>2023 - WEEK 05</v>
      </c>
      <c r="M136" s="9" t="str">
        <f t="shared" si="7"/>
        <v>2023 - MONTH 02</v>
      </c>
      <c r="N136" s="12">
        <f t="shared" ref="N136:O136" si="145">IFERROR(AVERAGEIF(L:L,L136,$J:$J)," ")</f>
        <v>0.9740449438</v>
      </c>
      <c r="O136" s="12">
        <f t="shared" si="145"/>
        <v>0.9673033708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45005.70129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44958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D Lt. 1 [Lift]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D Lt. 1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5</v>
      </c>
      <c r="L137" s="9" t="str">
        <f t="shared" si="6"/>
        <v>2023 - WEEK 05</v>
      </c>
      <c r="M137" s="9" t="str">
        <f t="shared" si="7"/>
        <v>2023 - MONTH 02</v>
      </c>
      <c r="N137" s="12">
        <f t="shared" ref="N137:O137" si="146">IFERROR(AVERAGEIF(L:L,L137,$J:$J)," ")</f>
        <v>0.9740449438</v>
      </c>
      <c r="O137" s="12">
        <f t="shared" si="146"/>
        <v>0.9673033708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45005.70129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44958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D Lt. 1 [Tangga]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D Lt. 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5</v>
      </c>
      <c r="L138" s="9" t="str">
        <f t="shared" si="6"/>
        <v>2023 - WEEK 05</v>
      </c>
      <c r="M138" s="9" t="str">
        <f t="shared" si="7"/>
        <v>2023 - MONTH 02</v>
      </c>
      <c r="N138" s="12">
        <f t="shared" ref="N138:O138" si="147">IFERROR(AVERAGEIF(L:L,L138,$J:$J)," ")</f>
        <v>0.9740449438</v>
      </c>
      <c r="O138" s="12">
        <f t="shared" si="147"/>
        <v>0.9673033708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45005.70129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44958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C Lt. 2 [Ruang Bisang Desimasi]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C Lt. 2</v>
      </c>
      <c r="I139" s="12" t="str">
        <f t="shared" si="4"/>
        <v>CLEANING SERVICE</v>
      </c>
      <c r="J139" s="12">
        <f t="array" ref="J139">IFERROR(INDEX(MASTER!B:B,MATCH(G139,MASTER!A:A,0))/100," ")</f>
        <v>0.96</v>
      </c>
      <c r="K139" s="9">
        <f t="shared" si="5"/>
        <v>5</v>
      </c>
      <c r="L139" s="9" t="str">
        <f t="shared" si="6"/>
        <v>2023 - WEEK 05</v>
      </c>
      <c r="M139" s="9" t="str">
        <f t="shared" si="7"/>
        <v>2023 - MONTH 02</v>
      </c>
      <c r="N139" s="12">
        <f t="shared" ref="N139:O139" si="148">IFERROR(AVERAGEIF(L:L,L139,$J:$J)," ")</f>
        <v>0.9740449438</v>
      </c>
      <c r="O139" s="12">
        <f t="shared" si="148"/>
        <v>0.9673033708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45005.70129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44958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C Lt. 2 [Ruang Staff]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 C Lt. 2</v>
      </c>
      <c r="I140" s="12" t="str">
        <f t="shared" si="4"/>
        <v>CLEANING SERVICE</v>
      </c>
      <c r="J140" s="12">
        <f t="array" ref="J140">IFERROR(INDEX(MASTER!B:B,MATCH(G140,MASTER!A:A,0))/100," ")</f>
        <v>0.96</v>
      </c>
      <c r="K140" s="9">
        <f t="shared" si="5"/>
        <v>5</v>
      </c>
      <c r="L140" s="9" t="str">
        <f t="shared" si="6"/>
        <v>2023 - WEEK 05</v>
      </c>
      <c r="M140" s="9" t="str">
        <f t="shared" si="7"/>
        <v>2023 - MONTH 02</v>
      </c>
      <c r="N140" s="12">
        <f t="shared" ref="N140:O140" si="149">IFERROR(AVERAGEIF(L:L,L140,$J:$J)," ")</f>
        <v>0.9740449438</v>
      </c>
      <c r="O140" s="12">
        <f t="shared" si="149"/>
        <v>0.9673033708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45005.70129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44958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C Lt. 2 [Ruang RSO(Regional Support Office)]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C Lt. 2</v>
      </c>
      <c r="I141" s="12" t="str">
        <f t="shared" si="4"/>
        <v>CLEANING SERVICE</v>
      </c>
      <c r="J141" s="12">
        <f t="array" ref="J141">IFERROR(INDEX(MASTER!B:B,MATCH(G141,MASTER!A:A,0))/100," ")</f>
        <v>0.96</v>
      </c>
      <c r="K141" s="9">
        <f t="shared" si="5"/>
        <v>5</v>
      </c>
      <c r="L141" s="9" t="str">
        <f t="shared" si="6"/>
        <v>2023 - WEEK 05</v>
      </c>
      <c r="M141" s="9" t="str">
        <f t="shared" si="7"/>
        <v>2023 - MONTH 02</v>
      </c>
      <c r="N141" s="12">
        <f t="shared" ref="N141:O141" si="150">IFERROR(AVERAGEIF(L:L,L141,$J:$J)," ")</f>
        <v>0.9740449438</v>
      </c>
      <c r="O141" s="12">
        <f t="shared" si="150"/>
        <v>0.9673033708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45005.70129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44958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C Lt. 2 [Ruang Staff]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C Lt. 2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5</v>
      </c>
      <c r="L142" s="9" t="str">
        <f t="shared" si="6"/>
        <v>2023 - WEEK 05</v>
      </c>
      <c r="M142" s="9" t="str">
        <f t="shared" si="7"/>
        <v>2023 - MONTH 02</v>
      </c>
      <c r="N142" s="12">
        <f t="shared" ref="N142:O142" si="151">IFERROR(AVERAGEIF(L:L,L142,$J:$J)," ")</f>
        <v>0.9740449438</v>
      </c>
      <c r="O142" s="12">
        <f t="shared" si="151"/>
        <v>0.9673033708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45005.70129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44958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C Lt. 2 [Ruang Produksi Informasi]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C Lt. 2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5</v>
      </c>
      <c r="L143" s="9" t="str">
        <f t="shared" si="6"/>
        <v>2023 - WEEK 05</v>
      </c>
      <c r="M143" s="9" t="str">
        <f t="shared" si="7"/>
        <v>2023 - MONTH 02</v>
      </c>
      <c r="N143" s="12">
        <f t="shared" ref="N143:O143" si="152">IFERROR(AVERAGEIF(L:L,L143,$J:$J)," ")</f>
        <v>0.9740449438</v>
      </c>
      <c r="O143" s="12">
        <f t="shared" si="152"/>
        <v>0.9673033708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45005.70129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44958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C Lt. 2 [Toilet pria/wanita]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C Lt. 2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5</v>
      </c>
      <c r="L144" s="9" t="str">
        <f t="shared" si="6"/>
        <v>2023 - WEEK 05</v>
      </c>
      <c r="M144" s="9" t="str">
        <f t="shared" si="7"/>
        <v>2023 - MONTH 02</v>
      </c>
      <c r="N144" s="12">
        <f t="shared" ref="N144:O144" si="153">IFERROR(AVERAGEIF(L:L,L144,$J:$J)," ")</f>
        <v>0.9740449438</v>
      </c>
      <c r="O144" s="12">
        <f t="shared" si="153"/>
        <v>0.9673033708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45005.70129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44958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C Lt. 2 [Pantry]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C Lt. 2</v>
      </c>
      <c r="I145" s="12" t="str">
        <f t="shared" si="4"/>
        <v>CLEANING SERVICE</v>
      </c>
      <c r="J145" s="12">
        <f t="array" ref="J145">IFERROR(INDEX(MASTER!B:B,MATCH(G145,MASTER!A:A,0))/100," ")</f>
        <v>0.96</v>
      </c>
      <c r="K145" s="9">
        <f t="shared" si="5"/>
        <v>5</v>
      </c>
      <c r="L145" s="9" t="str">
        <f t="shared" si="6"/>
        <v>2023 - WEEK 05</v>
      </c>
      <c r="M145" s="9" t="str">
        <f t="shared" si="7"/>
        <v>2023 - MONTH 02</v>
      </c>
      <c r="N145" s="12">
        <f t="shared" ref="N145:O145" si="154">IFERROR(AVERAGEIF(L:L,L145,$J:$J)," ")</f>
        <v>0.9740449438</v>
      </c>
      <c r="O145" s="12">
        <f t="shared" si="154"/>
        <v>0.9673033708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45005.70129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44958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C Lt. 2 [Tangga]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C Lt. 2</v>
      </c>
      <c r="I146" s="12" t="str">
        <f t="shared" si="4"/>
        <v>CLEANING SERVICE</v>
      </c>
      <c r="J146" s="12">
        <f t="array" ref="J146">IFERROR(INDEX(MASTER!B:B,MATCH(G146,MASTER!A:A,0))/100," ")</f>
        <v>0.96</v>
      </c>
      <c r="K146" s="9">
        <f t="shared" si="5"/>
        <v>5</v>
      </c>
      <c r="L146" s="9" t="str">
        <f t="shared" si="6"/>
        <v>2023 - WEEK 05</v>
      </c>
      <c r="M146" s="9" t="str">
        <f t="shared" si="7"/>
        <v>2023 - MONTH 02</v>
      </c>
      <c r="N146" s="12">
        <f t="shared" ref="N146:O146" si="155">IFERROR(AVERAGEIF(L:L,L146,$J:$J)," ")</f>
        <v>0.9740449438</v>
      </c>
      <c r="O146" s="12">
        <f t="shared" si="155"/>
        <v>0.9673033708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45005.70129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44958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C Lt. 1 [Lobby]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Gedung C Lt. 1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5</v>
      </c>
      <c r="L147" s="9" t="str">
        <f t="shared" si="6"/>
        <v>2023 - WEEK 05</v>
      </c>
      <c r="M147" s="9" t="str">
        <f t="shared" si="7"/>
        <v>2023 - MONTH 02</v>
      </c>
      <c r="N147" s="12">
        <f t="shared" ref="N147:O147" si="156">IFERROR(AVERAGEIF(L:L,L147,$J:$J)," ")</f>
        <v>0.9740449438</v>
      </c>
      <c r="O147" s="12">
        <f t="shared" si="156"/>
        <v>0.9673033708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45005.70129</v>
      </c>
      <c r="B148" s="9" t="str">
        <f>INDIRECT(ADDRESS(2+QUOTIENT(ROW()-2,COUNTA('Form Responses 1'!$1:$1)-4),2,,TRUE,"Form Responses 1"))</f>
        <v>theresia2@gmail.com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44958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C Lt. 1 [Ruang Server]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Gedung C Lt. 1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5</v>
      </c>
      <c r="L148" s="9" t="str">
        <f t="shared" si="6"/>
        <v>2023 - WEEK 05</v>
      </c>
      <c r="M148" s="9" t="str">
        <f t="shared" si="7"/>
        <v>2023 - MONTH 02</v>
      </c>
      <c r="N148" s="12">
        <f t="shared" ref="N148:O148" si="157">IFERROR(AVERAGEIF(L:L,L148,$J:$J)," ")</f>
        <v>0.9740449438</v>
      </c>
      <c r="O148" s="12">
        <f t="shared" si="157"/>
        <v>0.9673033708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45005.70129</v>
      </c>
      <c r="B149" s="9" t="str">
        <f>INDIRECT(ADDRESS(2+QUOTIENT(ROW()-2,COUNTA('Form Responses 1'!$1:$1)-4),2,,TRUE,"Form Responses 1"))</f>
        <v>theresia2@gmail.com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44958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C Lt. 1 [Ruang IT]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Gedung C Lt. 1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5</v>
      </c>
      <c r="L149" s="9" t="str">
        <f t="shared" si="6"/>
        <v>2023 - WEEK 05</v>
      </c>
      <c r="M149" s="9" t="str">
        <f t="shared" si="7"/>
        <v>2023 - MONTH 02</v>
      </c>
      <c r="N149" s="12">
        <f t="shared" ref="N149:O149" si="158">IFERROR(AVERAGEIF(L:L,L149,$J:$J)," ")</f>
        <v>0.9740449438</v>
      </c>
      <c r="O149" s="12">
        <f t="shared" si="158"/>
        <v>0.9673033708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45005.70129</v>
      </c>
      <c r="B150" s="9" t="str">
        <f>INDIRECT(ADDRESS(2+QUOTIENT(ROW()-2,COUNTA('Form Responses 1'!$1:$1)-4),2,,TRUE,"Form Responses 1"))</f>
        <v>theresia2@gmail.com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44958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C Lt. 1 [Ruang Perekayasa Muda]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C Lt. 1</v>
      </c>
      <c r="I150" s="12" t="str">
        <f t="shared" si="4"/>
        <v>CLEANING SERVICE</v>
      </c>
      <c r="J150" s="12">
        <f t="array" ref="J150">IFERROR(INDEX(MASTER!B:B,MATCH(G150,MASTER!A:A,0))/100," ")</f>
        <v>0.96</v>
      </c>
      <c r="K150" s="9">
        <f t="shared" si="5"/>
        <v>5</v>
      </c>
      <c r="L150" s="9" t="str">
        <f t="shared" si="6"/>
        <v>2023 - WEEK 05</v>
      </c>
      <c r="M150" s="9" t="str">
        <f t="shared" si="7"/>
        <v>2023 - MONTH 02</v>
      </c>
      <c r="N150" s="12">
        <f t="shared" ref="N150:O150" si="159">IFERROR(AVERAGEIF(L:L,L150,$J:$J)," ")</f>
        <v>0.9740449438</v>
      </c>
      <c r="O150" s="12">
        <f t="shared" si="159"/>
        <v>0.9673033708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45005.70129</v>
      </c>
      <c r="B151" s="9" t="str">
        <f>INDIRECT(ADDRESS(2+QUOTIENT(ROW()-2,COUNTA('Form Responses 1'!$1:$1)-4),2,,TRUE,"Form Responses 1"))</f>
        <v>theresia2@gmail.com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44958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C Lt. 1 [Ruang Fungsional Rekayasa]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C Lt. 1</v>
      </c>
      <c r="I151" s="12" t="str">
        <f t="shared" si="4"/>
        <v>CLEANING SERVICE</v>
      </c>
      <c r="J151" s="12">
        <f t="array" ref="J151">IFERROR(INDEX(MASTER!B:B,MATCH(G151,MASTER!A:A,0))/100," ")</f>
        <v>0.96</v>
      </c>
      <c r="K151" s="9">
        <f t="shared" si="5"/>
        <v>5</v>
      </c>
      <c r="L151" s="9" t="str">
        <f t="shared" si="6"/>
        <v>2023 - WEEK 05</v>
      </c>
      <c r="M151" s="9" t="str">
        <f t="shared" si="7"/>
        <v>2023 - MONTH 02</v>
      </c>
      <c r="N151" s="12">
        <f t="shared" ref="N151:O151" si="160">IFERROR(AVERAGEIF(L:L,L151,$J:$J)," ")</f>
        <v>0.9740449438</v>
      </c>
      <c r="O151" s="12">
        <f t="shared" si="160"/>
        <v>0.9673033708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45005.70129</v>
      </c>
      <c r="B152" s="9" t="str">
        <f>INDIRECT(ADDRESS(2+QUOTIENT(ROW()-2,COUNTA('Form Responses 1'!$1:$1)-4),2,,TRUE,"Form Responses 1"))</f>
        <v>theresia2@gmail.com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44958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C Lt. 1 [Toilet pria/wanita]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Gedung C Lt. 1</v>
      </c>
      <c r="I152" s="12" t="str">
        <f t="shared" si="4"/>
        <v>CLEANING SERVICE</v>
      </c>
      <c r="J152" s="12">
        <f t="array" ref="J152">IFERROR(INDEX(MASTER!B:B,MATCH(G152,MASTER!A:A,0))/100," ")</f>
        <v>0.96</v>
      </c>
      <c r="K152" s="9">
        <f t="shared" si="5"/>
        <v>5</v>
      </c>
      <c r="L152" s="9" t="str">
        <f t="shared" si="6"/>
        <v>2023 - WEEK 05</v>
      </c>
      <c r="M152" s="9" t="str">
        <f t="shared" si="7"/>
        <v>2023 - MONTH 02</v>
      </c>
      <c r="N152" s="12">
        <f t="shared" ref="N152:O152" si="161">IFERROR(AVERAGEIF(L:L,L152,$J:$J)," ")</f>
        <v>0.9740449438</v>
      </c>
      <c r="O152" s="12">
        <f t="shared" si="161"/>
        <v>0.9673033708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45005.70129</v>
      </c>
      <c r="B153" s="9" t="str">
        <f>INDIRECT(ADDRESS(2+QUOTIENT(ROW()-2,COUNTA('Form Responses 1'!$1:$1)-4),2,,TRUE,"Form Responses 1"))</f>
        <v>theresia2@gmail.com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44958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C Lt. 1 [Pantry]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C Lt. 1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5</v>
      </c>
      <c r="L153" s="9" t="str">
        <f t="shared" si="6"/>
        <v>2023 - WEEK 05</v>
      </c>
      <c r="M153" s="9" t="str">
        <f t="shared" si="7"/>
        <v>2023 - MONTH 02</v>
      </c>
      <c r="N153" s="12">
        <f t="shared" ref="N153:O153" si="162">IFERROR(AVERAGEIF(L:L,L153,$J:$J)," ")</f>
        <v>0.9740449438</v>
      </c>
      <c r="O153" s="12">
        <f t="shared" si="162"/>
        <v>0.9673033708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45005.70129</v>
      </c>
      <c r="B154" s="9" t="str">
        <f>INDIRECT(ADDRESS(2+QUOTIENT(ROW()-2,COUNTA('Form Responses 1'!$1:$1)-4),2,,TRUE,"Form Responses 1"))</f>
        <v>theresia2@gmail.com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44958</v>
      </c>
      <c r="E154" s="11">
        <f t="shared" si="2"/>
        <v>3</v>
      </c>
      <c r="F154" s="9" t="str">
        <f>IF(ISBLANK(A154)," ",INDIRECT(ADDRESS(1,5+MOD(ROW()-2,COUNTA('Form Responses 1'!$1:$1)-4),,TRUE,"Form Responses 1")))</f>
        <v>Gedung C Lt. 1 [Ruang Panel]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Gedung C Lt. 1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5</v>
      </c>
      <c r="L154" s="9" t="str">
        <f t="shared" si="6"/>
        <v>2023 - WEEK 05</v>
      </c>
      <c r="M154" s="9" t="str">
        <f t="shared" si="7"/>
        <v>2023 - MONTH 02</v>
      </c>
      <c r="N154" s="12">
        <f t="shared" ref="N154:O154" si="163">IFERROR(AVERAGEIF(L:L,L154,$J:$J)," ")</f>
        <v>0.9740449438</v>
      </c>
      <c r="O154" s="12">
        <f t="shared" si="163"/>
        <v>0.9673033708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45005.70129</v>
      </c>
      <c r="B155" s="9" t="str">
        <f>INDIRECT(ADDRESS(2+QUOTIENT(ROW()-2,COUNTA('Form Responses 1'!$1:$1)-4),2,,TRUE,"Form Responses 1"))</f>
        <v>theresia2@gmail.com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44958</v>
      </c>
      <c r="E155" s="11">
        <f t="shared" si="2"/>
        <v>3</v>
      </c>
      <c r="F155" s="9" t="str">
        <f>IF(ISBLANK(A155)," ",INDIRECT(ADDRESS(1,5+MOD(ROW()-2,COUNTA('Form Responses 1'!$1:$1)-4),,TRUE,"Form Responses 1")))</f>
        <v>Gedung C Lt. 1 [Tangga]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C Lt. 1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5</v>
      </c>
      <c r="L155" s="9" t="str">
        <f t="shared" si="6"/>
        <v>2023 - WEEK 05</v>
      </c>
      <c r="M155" s="9" t="str">
        <f t="shared" si="7"/>
        <v>2023 - MONTH 02</v>
      </c>
      <c r="N155" s="12">
        <f t="shared" ref="N155:O155" si="164">IFERROR(AVERAGEIF(L:L,L155,$J:$J)," ")</f>
        <v>0.9740449438</v>
      </c>
      <c r="O155" s="12">
        <f t="shared" si="164"/>
        <v>0.9673033708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45005.70129</v>
      </c>
      <c r="B156" s="9" t="str">
        <f>INDIRECT(ADDRESS(2+QUOTIENT(ROW()-2,COUNTA('Form Responses 1'!$1:$1)-4),2,,TRUE,"Form Responses 1"))</f>
        <v>theresia2@gmail.com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44958</v>
      </c>
      <c r="E156" s="11">
        <f t="shared" si="2"/>
        <v>3</v>
      </c>
      <c r="F156" s="9" t="str">
        <f>IF(ISBLANK(A156)," ",INDIRECT(ADDRESS(1,5+MOD(ROW()-2,COUNTA('Form Responses 1'!$1:$1)-4),,TRUE,"Form Responses 1")))</f>
        <v>Gedung A Lt. 3 [Ruang Kelas]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A Lt. 3</v>
      </c>
      <c r="I156" s="12" t="str">
        <f t="shared" si="4"/>
        <v>CLEANING SERVICE</v>
      </c>
      <c r="J156" s="12">
        <f t="array" ref="J156">IFERROR(INDEX(MASTER!B:B,MATCH(G156,MASTER!A:A,0))/100," ")</f>
        <v>0.96</v>
      </c>
      <c r="K156" s="9">
        <f t="shared" si="5"/>
        <v>5</v>
      </c>
      <c r="L156" s="9" t="str">
        <f t="shared" si="6"/>
        <v>2023 - WEEK 05</v>
      </c>
      <c r="M156" s="9" t="str">
        <f t="shared" si="7"/>
        <v>2023 - MONTH 02</v>
      </c>
      <c r="N156" s="12">
        <f t="shared" ref="N156:O156" si="165">IFERROR(AVERAGEIF(L:L,L156,$J:$J)," ")</f>
        <v>0.9740449438</v>
      </c>
      <c r="O156" s="12">
        <f t="shared" si="165"/>
        <v>0.9673033708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45005.70129</v>
      </c>
      <c r="B157" s="9" t="str">
        <f>INDIRECT(ADDRESS(2+QUOTIENT(ROW()-2,COUNTA('Form Responses 1'!$1:$1)-4),2,,TRUE,"Form Responses 1"))</f>
        <v>theresia2@gmail.com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44958</v>
      </c>
      <c r="E157" s="11">
        <f t="shared" si="2"/>
        <v>3</v>
      </c>
      <c r="F157" s="9" t="str">
        <f>IF(ISBLANK(A157)," ",INDIRECT(ADDRESS(1,5+MOD(ROW()-2,COUNTA('Form Responses 1'!$1:$1)-4),,TRUE,"Form Responses 1")))</f>
        <v>Gedung A Lt. 3 [Ruang Bimbingan]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A Lt. 3</v>
      </c>
      <c r="I157" s="12" t="str">
        <f t="shared" si="4"/>
        <v>CLEANING SERVICE</v>
      </c>
      <c r="J157" s="12">
        <f t="array" ref="J157">IFERROR(INDEX(MASTER!B:B,MATCH(G157,MASTER!A:A,0))/100," ")</f>
        <v>0.96</v>
      </c>
      <c r="K157" s="9">
        <f t="shared" si="5"/>
        <v>5</v>
      </c>
      <c r="L157" s="9" t="str">
        <f t="shared" si="6"/>
        <v>2023 - WEEK 05</v>
      </c>
      <c r="M157" s="9" t="str">
        <f t="shared" si="7"/>
        <v>2023 - MONTH 02</v>
      </c>
      <c r="N157" s="12">
        <f t="shared" ref="N157:O157" si="166">IFERROR(AVERAGEIF(L:L,L157,$J:$J)," ")</f>
        <v>0.9740449438</v>
      </c>
      <c r="O157" s="12">
        <f t="shared" si="166"/>
        <v>0.9673033708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45005.70129</v>
      </c>
      <c r="B158" s="9" t="str">
        <f>INDIRECT(ADDRESS(2+QUOTIENT(ROW()-2,COUNTA('Form Responses 1'!$1:$1)-4),2,,TRUE,"Form Responses 1"))</f>
        <v>theresia2@gmail.com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44958</v>
      </c>
      <c r="E158" s="11">
        <f t="shared" si="2"/>
        <v>3</v>
      </c>
      <c r="F158" s="9" t="str">
        <f>IF(ISBLANK(A158)," ",INDIRECT(ADDRESS(1,5+MOD(ROW()-2,COUNTA('Form Responses 1'!$1:$1)-4),,TRUE,"Form Responses 1")))</f>
        <v>Gedung A Lt. 3 [Ruang Gudang Komputer]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A Lt. 3</v>
      </c>
      <c r="I158" s="12" t="str">
        <f t="shared" si="4"/>
        <v>CLEANING SERVICE</v>
      </c>
      <c r="J158" s="12">
        <f t="array" ref="J158">IFERROR(INDEX(MASTER!B:B,MATCH(G158,MASTER!A:A,0))/100," ")</f>
        <v>0.96</v>
      </c>
      <c r="K158" s="9">
        <f t="shared" si="5"/>
        <v>5</v>
      </c>
      <c r="L158" s="9" t="str">
        <f t="shared" si="6"/>
        <v>2023 - WEEK 05</v>
      </c>
      <c r="M158" s="9" t="str">
        <f t="shared" si="7"/>
        <v>2023 - MONTH 02</v>
      </c>
      <c r="N158" s="12">
        <f t="shared" ref="N158:O158" si="167">IFERROR(AVERAGEIF(L:L,L158,$J:$J)," ")</f>
        <v>0.9740449438</v>
      </c>
      <c r="O158" s="12">
        <f t="shared" si="167"/>
        <v>0.9673033708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45005.70129</v>
      </c>
      <c r="B159" s="9" t="str">
        <f>INDIRECT(ADDRESS(2+QUOTIENT(ROW()-2,COUNTA('Form Responses 1'!$1:$1)-4),2,,TRUE,"Form Responses 1"))</f>
        <v>theresia2@gmail.com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44958</v>
      </c>
      <c r="E159" s="11">
        <f t="shared" si="2"/>
        <v>3</v>
      </c>
      <c r="F159" s="9" t="str">
        <f>IF(ISBLANK(A159)," ",INDIRECT(ADDRESS(1,5+MOD(ROW()-2,COUNTA('Form Responses 1'!$1:$1)-4),,TRUE,"Form Responses 1")))</f>
        <v>Gedung A Lt. 3 [Toilet pria/wanita]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A Lt. 3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5</v>
      </c>
      <c r="L159" s="9" t="str">
        <f t="shared" si="6"/>
        <v>2023 - WEEK 05</v>
      </c>
      <c r="M159" s="9" t="str">
        <f t="shared" si="7"/>
        <v>2023 - MONTH 02</v>
      </c>
      <c r="N159" s="12">
        <f t="shared" ref="N159:O159" si="168">IFERROR(AVERAGEIF(L:L,L159,$J:$J)," ")</f>
        <v>0.9740449438</v>
      </c>
      <c r="O159" s="12">
        <f t="shared" si="168"/>
        <v>0.9673033708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45005.70129</v>
      </c>
      <c r="B160" s="9" t="str">
        <f>INDIRECT(ADDRESS(2+QUOTIENT(ROW()-2,COUNTA('Form Responses 1'!$1:$1)-4),2,,TRUE,"Form Responses 1"))</f>
        <v>theresia2@gmail.com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44958</v>
      </c>
      <c r="E160" s="11">
        <f t="shared" si="2"/>
        <v>3</v>
      </c>
      <c r="F160" s="9" t="str">
        <f>IF(ISBLANK(A160)," ",INDIRECT(ADDRESS(1,5+MOD(ROW()-2,COUNTA('Form Responses 1'!$1:$1)-4),,TRUE,"Form Responses 1")))</f>
        <v>Gedung A Lt. 3 [Ruang Lab]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A Lt. 3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5</v>
      </c>
      <c r="L160" s="9" t="str">
        <f t="shared" si="6"/>
        <v>2023 - WEEK 05</v>
      </c>
      <c r="M160" s="9" t="str">
        <f t="shared" si="7"/>
        <v>2023 - MONTH 02</v>
      </c>
      <c r="N160" s="12">
        <f t="shared" ref="N160:O160" si="169">IFERROR(AVERAGEIF(L:L,L160,$J:$J)," ")</f>
        <v>0.9740449438</v>
      </c>
      <c r="O160" s="12">
        <f t="shared" si="169"/>
        <v>0.9673033708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45005.70129</v>
      </c>
      <c r="B161" s="9" t="str">
        <f>INDIRECT(ADDRESS(2+QUOTIENT(ROW()-2,COUNTA('Form Responses 1'!$1:$1)-4),2,,TRUE,"Form Responses 1"))</f>
        <v>theresia2@gmail.com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44958</v>
      </c>
      <c r="E161" s="11">
        <f t="shared" si="2"/>
        <v>3</v>
      </c>
      <c r="F161" s="9" t="str">
        <f>IF(ISBLANK(A161)," ",INDIRECT(ADDRESS(1,5+MOD(ROW()-2,COUNTA('Form Responses 1'!$1:$1)-4),,TRUE,"Form Responses 1")))</f>
        <v>Gedung A Lt. 3 [Tangga]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Gedung A Lt. 3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5</v>
      </c>
      <c r="L161" s="9" t="str">
        <f t="shared" si="6"/>
        <v>2023 - WEEK 05</v>
      </c>
      <c r="M161" s="9" t="str">
        <f t="shared" si="7"/>
        <v>2023 - MONTH 02</v>
      </c>
      <c r="N161" s="12">
        <f t="shared" ref="N161:O161" si="170">IFERROR(AVERAGEIF(L:L,L161,$J:$J)," ")</f>
        <v>0.9740449438</v>
      </c>
      <c r="O161" s="12">
        <f t="shared" si="170"/>
        <v>0.9673033708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45005.70129</v>
      </c>
      <c r="B162" s="9" t="str">
        <f>INDIRECT(ADDRESS(2+QUOTIENT(ROW()-2,COUNTA('Form Responses 1'!$1:$1)-4),2,,TRUE,"Form Responses 1"))</f>
        <v>theresia2@gmail.com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44958</v>
      </c>
      <c r="E162" s="11">
        <f t="shared" si="2"/>
        <v>3</v>
      </c>
      <c r="F162" s="9" t="str">
        <f>IF(ISBLANK(A162)," ",INDIRECT(ADDRESS(1,5+MOD(ROW()-2,COUNTA('Form Responses 1'!$1:$1)-4),,TRUE,"Form Responses 1")))</f>
        <v>Gedung A Lt. 2 [Ruang Admin]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A Lt. 2</v>
      </c>
      <c r="I162" s="12" t="str">
        <f t="shared" si="4"/>
        <v>CLEANING SERVICE</v>
      </c>
      <c r="J162" s="12">
        <f t="array" ref="J162">IFERROR(INDEX(MASTER!B:B,MATCH(G162,MASTER!A:A,0))/100," ")</f>
        <v>0.96</v>
      </c>
      <c r="K162" s="9">
        <f t="shared" si="5"/>
        <v>5</v>
      </c>
      <c r="L162" s="9" t="str">
        <f t="shared" si="6"/>
        <v>2023 - WEEK 05</v>
      </c>
      <c r="M162" s="9" t="str">
        <f t="shared" si="7"/>
        <v>2023 - MONTH 02</v>
      </c>
      <c r="N162" s="12">
        <f t="shared" ref="N162:O162" si="171">IFERROR(AVERAGEIF(L:L,L162,$J:$J)," ")</f>
        <v>0.9740449438</v>
      </c>
      <c r="O162" s="12">
        <f t="shared" si="171"/>
        <v>0.9673033708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45005.70129</v>
      </c>
      <c r="B163" s="9" t="str">
        <f>INDIRECT(ADDRESS(2+QUOTIENT(ROW()-2,COUNTA('Form Responses 1'!$1:$1)-4),2,,TRUE,"Form Responses 1"))</f>
        <v>theresia2@gmail.com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44958</v>
      </c>
      <c r="E163" s="11">
        <f t="shared" si="2"/>
        <v>3</v>
      </c>
      <c r="F163" s="9" t="str">
        <f>IF(ISBLANK(A163)," ",INDIRECT(ADDRESS(1,5+MOD(ROW()-2,COUNTA('Form Responses 1'!$1:$1)-4),,TRUE,"Form Responses 1")))</f>
        <v>Gedung A Lt. 2 [Ruang TU 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A Lt. 2</v>
      </c>
      <c r="I163" s="12" t="str">
        <f t="shared" si="4"/>
        <v>CLEANING SERVICE</v>
      </c>
      <c r="J163" s="12">
        <f t="array" ref="J163">IFERROR(INDEX(MASTER!B:B,MATCH(G163,MASTER!A:A,0))/100," ")</f>
        <v>0.96</v>
      </c>
      <c r="K163" s="9">
        <f t="shared" si="5"/>
        <v>5</v>
      </c>
      <c r="L163" s="9" t="str">
        <f t="shared" si="6"/>
        <v>2023 - WEEK 05</v>
      </c>
      <c r="M163" s="9" t="str">
        <f t="shared" si="7"/>
        <v>2023 - MONTH 02</v>
      </c>
      <c r="N163" s="12">
        <f t="shared" ref="N163:O163" si="172">IFERROR(AVERAGEIF(L:L,L163,$J:$J)," ")</f>
        <v>0.9740449438</v>
      </c>
      <c r="O163" s="12">
        <f t="shared" si="172"/>
        <v>0.9673033708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45005.70129</v>
      </c>
      <c r="B164" s="9" t="str">
        <f>INDIRECT(ADDRESS(2+QUOTIENT(ROW()-2,COUNTA('Form Responses 1'!$1:$1)-4),2,,TRUE,"Form Responses 1"))</f>
        <v>theresia2@gmail.com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44958</v>
      </c>
      <c r="E164" s="11">
        <f t="shared" si="2"/>
        <v>3</v>
      </c>
      <c r="F164" s="9" t="str">
        <f>IF(ISBLANK(A164)," ",INDIRECT(ADDRESS(1,5+MOD(ROW()-2,COUNTA('Form Responses 1'!$1:$1)-4),,TRUE,"Form Responses 1")))</f>
        <v>Gedung A Lt. 2 [Ruang Bendahara]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A Lt. 2</v>
      </c>
      <c r="I164" s="12" t="str">
        <f t="shared" si="4"/>
        <v>CLEANING SERVICE</v>
      </c>
      <c r="J164" s="12">
        <f t="array" ref="J164">IFERROR(INDEX(MASTER!B:B,MATCH(G164,MASTER!A:A,0))/100," ")</f>
        <v>0.96</v>
      </c>
      <c r="K164" s="9">
        <f t="shared" si="5"/>
        <v>5</v>
      </c>
      <c r="L164" s="9" t="str">
        <f t="shared" si="6"/>
        <v>2023 - WEEK 05</v>
      </c>
      <c r="M164" s="9" t="str">
        <f t="shared" si="7"/>
        <v>2023 - MONTH 02</v>
      </c>
      <c r="N164" s="12">
        <f t="shared" ref="N164:O164" si="173">IFERROR(AVERAGEIF(L:L,L164,$J:$J)," ")</f>
        <v>0.9740449438</v>
      </c>
      <c r="O164" s="12">
        <f t="shared" si="173"/>
        <v>0.9673033708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45005.70129</v>
      </c>
      <c r="B165" s="9" t="str">
        <f>INDIRECT(ADDRESS(2+QUOTIENT(ROW()-2,COUNTA('Form Responses 1'!$1:$1)-4),2,,TRUE,"Form Responses 1"))</f>
        <v>theresia2@gmail.com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44958</v>
      </c>
      <c r="E165" s="11">
        <f t="shared" si="2"/>
        <v>3</v>
      </c>
      <c r="F165" s="9" t="str">
        <f>IF(ISBLANK(A165)," ",INDIRECT(ADDRESS(1,5+MOD(ROW()-2,COUNTA('Form Responses 1'!$1:$1)-4),,TRUE,"Form Responses 1")))</f>
        <v>Gedung A Lt. 2 [Toilet pria/wanita]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A Lt. 2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5</v>
      </c>
      <c r="L165" s="9" t="str">
        <f t="shared" si="6"/>
        <v>2023 - WEEK 05</v>
      </c>
      <c r="M165" s="9" t="str">
        <f t="shared" si="7"/>
        <v>2023 - MONTH 02</v>
      </c>
      <c r="N165" s="12">
        <f t="shared" ref="N165:O165" si="174">IFERROR(AVERAGEIF(L:L,L165,$J:$J)," ")</f>
        <v>0.9740449438</v>
      </c>
      <c r="O165" s="12">
        <f t="shared" si="174"/>
        <v>0.9673033708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45005.70129</v>
      </c>
      <c r="B166" s="9" t="str">
        <f>INDIRECT(ADDRESS(2+QUOTIENT(ROW()-2,COUNTA('Form Responses 1'!$1:$1)-4),2,,TRUE,"Form Responses 1"))</f>
        <v>theresia2@gmail.com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44958</v>
      </c>
      <c r="E166" s="11">
        <f t="shared" si="2"/>
        <v>3</v>
      </c>
      <c r="F166" s="9" t="str">
        <f>IF(ISBLANK(A166)," ",INDIRECT(ADDRESS(1,5+MOD(ROW()-2,COUNTA('Form Responses 1'!$1:$1)-4),,TRUE,"Form Responses 1")))</f>
        <v>Gedung A Lt. 2 [Pantry]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A Lt. 2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5</v>
      </c>
      <c r="L166" s="9" t="str">
        <f t="shared" si="6"/>
        <v>2023 - WEEK 05</v>
      </c>
      <c r="M166" s="9" t="str">
        <f t="shared" si="7"/>
        <v>2023 - MONTH 02</v>
      </c>
      <c r="N166" s="12">
        <f t="shared" ref="N166:O166" si="175">IFERROR(AVERAGEIF(L:L,L166,$J:$J)," ")</f>
        <v>0.9740449438</v>
      </c>
      <c r="O166" s="12">
        <f t="shared" si="175"/>
        <v>0.9673033708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45005.70129</v>
      </c>
      <c r="B167" s="9" t="str">
        <f>INDIRECT(ADDRESS(2+QUOTIENT(ROW()-2,COUNTA('Form Responses 1'!$1:$1)-4),2,,TRUE,"Form Responses 1"))</f>
        <v>theresia2@gmail.com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44958</v>
      </c>
      <c r="E167" s="11">
        <f t="shared" si="2"/>
        <v>3</v>
      </c>
      <c r="F167" s="9" t="str">
        <f>IF(ISBLANK(A167)," ",INDIRECT(ADDRESS(1,5+MOD(ROW()-2,COUNTA('Form Responses 1'!$1:$1)-4),,TRUE,"Form Responses 1")))</f>
        <v>Gedung A Lt. 2 [Tangga]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A Lt. 2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5</v>
      </c>
      <c r="L167" s="9" t="str">
        <f t="shared" si="6"/>
        <v>2023 - WEEK 05</v>
      </c>
      <c r="M167" s="9" t="str">
        <f t="shared" si="7"/>
        <v>2023 - MONTH 02</v>
      </c>
      <c r="N167" s="12">
        <f t="shared" ref="N167:O167" si="176">IFERROR(AVERAGEIF(L:L,L167,$J:$J)," ")</f>
        <v>0.9740449438</v>
      </c>
      <c r="O167" s="12">
        <f t="shared" si="176"/>
        <v>0.9673033708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45005.70129</v>
      </c>
      <c r="B168" s="9" t="str">
        <f>INDIRECT(ADDRESS(2+QUOTIENT(ROW()-2,COUNTA('Form Responses 1'!$1:$1)-4),2,,TRUE,"Form Responses 1"))</f>
        <v>theresia2@gmail.com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44958</v>
      </c>
      <c r="E168" s="11">
        <f t="shared" si="2"/>
        <v>3</v>
      </c>
      <c r="F168" s="9" t="str">
        <f>IF(ISBLANK(A168)," ",INDIRECT(ADDRESS(1,5+MOD(ROW()-2,COUNTA('Form Responses 1'!$1:$1)-4),,TRUE,"Form Responses 1")))</f>
        <v>Gedung A Lt. 1 [Resepsionis]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A Lt. 1</v>
      </c>
      <c r="I168" s="12" t="str">
        <f t="shared" si="4"/>
        <v>CLEANING SERVICE</v>
      </c>
      <c r="J168" s="12">
        <f t="array" ref="J168">IFERROR(INDEX(MASTER!B:B,MATCH(G168,MASTER!A:A,0))/100," ")</f>
        <v>0.96</v>
      </c>
      <c r="K168" s="9">
        <f t="shared" si="5"/>
        <v>5</v>
      </c>
      <c r="L168" s="9" t="str">
        <f t="shared" si="6"/>
        <v>2023 - WEEK 05</v>
      </c>
      <c r="M168" s="9" t="str">
        <f t="shared" si="7"/>
        <v>2023 - MONTH 02</v>
      </c>
      <c r="N168" s="12">
        <f t="shared" ref="N168:O168" si="177">IFERROR(AVERAGEIF(L:L,L168,$J:$J)," ")</f>
        <v>0.9740449438</v>
      </c>
      <c r="O168" s="12">
        <f t="shared" si="177"/>
        <v>0.9673033708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45005.70129</v>
      </c>
      <c r="B169" s="9" t="str">
        <f>INDIRECT(ADDRESS(2+QUOTIENT(ROW()-2,COUNTA('Form Responses 1'!$1:$1)-4),2,,TRUE,"Form Responses 1"))</f>
        <v>theresia2@gmail.com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44958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A Lt. 1 [Ruang Lobby/Ruang tunggu]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A Lt. 1</v>
      </c>
      <c r="I169" s="12" t="str">
        <f t="shared" si="4"/>
        <v>CLEANING SERVICE</v>
      </c>
      <c r="J169" s="12">
        <f t="array" ref="J169">IFERROR(INDEX(MASTER!B:B,MATCH(G169,MASTER!A:A,0))/100," ")</f>
        <v>0.96</v>
      </c>
      <c r="K169" s="9">
        <f t="shared" si="5"/>
        <v>5</v>
      </c>
      <c r="L169" s="9" t="str">
        <f t="shared" si="6"/>
        <v>2023 - WEEK 05</v>
      </c>
      <c r="M169" s="9" t="str">
        <f t="shared" si="7"/>
        <v>2023 - MONTH 02</v>
      </c>
      <c r="N169" s="12">
        <f t="shared" ref="N169:O169" si="178">IFERROR(AVERAGEIF(L:L,L169,$J:$J)," ")</f>
        <v>0.9740449438</v>
      </c>
      <c r="O169" s="12">
        <f t="shared" si="178"/>
        <v>0.9673033708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45005.70129</v>
      </c>
      <c r="B170" s="9" t="str">
        <f>INDIRECT(ADDRESS(2+QUOTIENT(ROW()-2,COUNTA('Form Responses 1'!$1:$1)-4),2,,TRUE,"Form Responses 1"))</f>
        <v>theresia2@gmail.com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44958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A Lt. 1 [Ruang Kepala OR]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A Lt. 1</v>
      </c>
      <c r="I170" s="12" t="str">
        <f t="shared" si="4"/>
        <v>CLEANING SERVICE</v>
      </c>
      <c r="J170" s="12">
        <f t="array" ref="J170">IFERROR(INDEX(MASTER!B:B,MATCH(G170,MASTER!A:A,0))/100," ")</f>
        <v>0.96</v>
      </c>
      <c r="K170" s="9">
        <f t="shared" si="5"/>
        <v>5</v>
      </c>
      <c r="L170" s="9" t="str">
        <f t="shared" si="6"/>
        <v>2023 - WEEK 05</v>
      </c>
      <c r="M170" s="9" t="str">
        <f t="shared" si="7"/>
        <v>2023 - MONTH 02</v>
      </c>
      <c r="N170" s="12">
        <f t="shared" ref="N170:O170" si="179">IFERROR(AVERAGEIF(L:L,L170,$J:$J)," ")</f>
        <v>0.9740449438</v>
      </c>
      <c r="O170" s="12">
        <f t="shared" si="179"/>
        <v>0.9673033708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45005.70129</v>
      </c>
      <c r="B171" s="9" t="str">
        <f>INDIRECT(ADDRESS(2+QUOTIENT(ROW()-2,COUNTA('Form Responses 1'!$1:$1)-4),2,,TRUE,"Form Responses 1"))</f>
        <v>theresia2@gmail.com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44958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A Lt. 1 [Ruang Rapat]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A Lt. 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5</v>
      </c>
      <c r="L171" s="9" t="str">
        <f t="shared" si="6"/>
        <v>2023 - WEEK 05</v>
      </c>
      <c r="M171" s="9" t="str">
        <f t="shared" si="7"/>
        <v>2023 - MONTH 02</v>
      </c>
      <c r="N171" s="12">
        <f t="shared" ref="N171:O171" si="180">IFERROR(AVERAGEIF(L:L,L171,$J:$J)," ")</f>
        <v>0.9740449438</v>
      </c>
      <c r="O171" s="12">
        <f t="shared" si="180"/>
        <v>0.9673033708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45005.70129</v>
      </c>
      <c r="B172" s="9" t="str">
        <f>INDIRECT(ADDRESS(2+QUOTIENT(ROW()-2,COUNTA('Form Responses 1'!$1:$1)-4),2,,TRUE,"Form Responses 1"))</f>
        <v>theresia2@gmail.com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44958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A Lt. 1 [Toilet pria/wanita]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A Lt. 1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5</v>
      </c>
      <c r="L172" s="9" t="str">
        <f t="shared" si="6"/>
        <v>2023 - WEEK 05</v>
      </c>
      <c r="M172" s="9" t="str">
        <f t="shared" si="7"/>
        <v>2023 - MONTH 02</v>
      </c>
      <c r="N172" s="12">
        <f t="shared" ref="N172:O172" si="181">IFERROR(AVERAGEIF(L:L,L172,$J:$J)," ")</f>
        <v>0.9740449438</v>
      </c>
      <c r="O172" s="12">
        <f t="shared" si="181"/>
        <v>0.9673033708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45005.70129</v>
      </c>
      <c r="B173" s="9" t="str">
        <f>INDIRECT(ADDRESS(2+QUOTIENT(ROW()-2,COUNTA('Form Responses 1'!$1:$1)-4),2,,TRUE,"Form Responses 1"))</f>
        <v>theresia2@gmail.com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44958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A Lt. 1 [Ruang Staff]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A Lt. 1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5</v>
      </c>
      <c r="L173" s="9" t="str">
        <f t="shared" si="6"/>
        <v>2023 - WEEK 05</v>
      </c>
      <c r="M173" s="9" t="str">
        <f t="shared" si="7"/>
        <v>2023 - MONTH 02</v>
      </c>
      <c r="N173" s="12">
        <f t="shared" ref="N173:O173" si="182">IFERROR(AVERAGEIF(L:L,L173,$J:$J)," ")</f>
        <v>0.9740449438</v>
      </c>
      <c r="O173" s="12">
        <f t="shared" si="182"/>
        <v>0.9673033708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45005.70129</v>
      </c>
      <c r="B174" s="9" t="str">
        <f>INDIRECT(ADDRESS(2+QUOTIENT(ROW()-2,COUNTA('Form Responses 1'!$1:$1)-4),2,,TRUE,"Form Responses 1"))</f>
        <v>theresia2@gmail.com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44958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A Lt. 1 [Tangga]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A Lt. 1</v>
      </c>
      <c r="I174" s="12" t="str">
        <f t="shared" si="4"/>
        <v>CLEANING SERVICE</v>
      </c>
      <c r="J174" s="12">
        <f t="array" ref="J174">IFERROR(INDEX(MASTER!B:B,MATCH(G174,MASTER!A:A,0))/100," ")</f>
        <v>0.96</v>
      </c>
      <c r="K174" s="9">
        <f t="shared" si="5"/>
        <v>5</v>
      </c>
      <c r="L174" s="9" t="str">
        <f t="shared" si="6"/>
        <v>2023 - WEEK 05</v>
      </c>
      <c r="M174" s="9" t="str">
        <f t="shared" si="7"/>
        <v>2023 - MONTH 02</v>
      </c>
      <c r="N174" s="12">
        <f t="shared" ref="N174:O174" si="183">IFERROR(AVERAGEIF(L:L,L174,$J:$J)," ")</f>
        <v>0.9740449438</v>
      </c>
      <c r="O174" s="12">
        <f t="shared" si="183"/>
        <v>0.9673033708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45005.70129</v>
      </c>
      <c r="B175" s="9" t="str">
        <f>INDIRECT(ADDRESS(2+QUOTIENT(ROW()-2,COUNTA('Form Responses 1'!$1:$1)-4),2,,TRUE,"Form Responses 1"))</f>
        <v>theresia2@gmail.com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44958</v>
      </c>
      <c r="E175" s="11">
        <f t="shared" si="2"/>
        <v>3</v>
      </c>
      <c r="F175" s="9" t="str">
        <f>IF(ISBLANK(A175)," ",INDIRECT(ADDRESS(1,5+MOD(ROW()-2,COUNTA('Form Responses 1'!$1:$1)-4),,TRUE,"Form Responses 1")))</f>
        <v>Halaman Gedung [Taman 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Halaman Gedung</v>
      </c>
      <c r="I175" s="12" t="str">
        <f t="shared" si="4"/>
        <v>CLEANING SERVICE</v>
      </c>
      <c r="J175" s="12">
        <f t="array" ref="J175">IFERROR(INDEX(MASTER!B:B,MATCH(G175,MASTER!A:A,0))/100," ")</f>
        <v>0.96</v>
      </c>
      <c r="K175" s="9">
        <f t="shared" si="5"/>
        <v>5</v>
      </c>
      <c r="L175" s="9" t="str">
        <f t="shared" si="6"/>
        <v>2023 - WEEK 05</v>
      </c>
      <c r="M175" s="9" t="str">
        <f t="shared" si="7"/>
        <v>2023 - MONTH 02</v>
      </c>
      <c r="N175" s="12">
        <f t="shared" ref="N175:O175" si="184">IFERROR(AVERAGEIF(L:L,L175,$J:$J)," ")</f>
        <v>0.9740449438</v>
      </c>
      <c r="O175" s="12">
        <f t="shared" si="184"/>
        <v>0.9673033708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45005.70129</v>
      </c>
      <c r="B176" s="9" t="str">
        <f>INDIRECT(ADDRESS(2+QUOTIENT(ROW()-2,COUNTA('Form Responses 1'!$1:$1)-4),2,,TRUE,"Form Responses 1"))</f>
        <v>theresia2@gmail.com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44958</v>
      </c>
      <c r="E176" s="11">
        <f t="shared" si="2"/>
        <v>3</v>
      </c>
      <c r="F176" s="9" t="str">
        <f>IF(ISBLANK(A176)," ",INDIRECT(ADDRESS(1,5+MOD(ROW()-2,COUNTA('Form Responses 1'!$1:$1)-4),,TRUE,"Form Responses 1")))</f>
        <v>Halaman Gedung [Parkir Motor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Halaman Gedung</v>
      </c>
      <c r="I176" s="12" t="str">
        <f t="shared" si="4"/>
        <v>CLEANING SERVICE</v>
      </c>
      <c r="J176" s="12">
        <f t="array" ref="J176">IFERROR(INDEX(MASTER!B:B,MATCH(G176,MASTER!A:A,0))/100," ")</f>
        <v>0.96</v>
      </c>
      <c r="K176" s="9">
        <f t="shared" si="5"/>
        <v>5</v>
      </c>
      <c r="L176" s="9" t="str">
        <f t="shared" si="6"/>
        <v>2023 - WEEK 05</v>
      </c>
      <c r="M176" s="9" t="str">
        <f t="shared" si="7"/>
        <v>2023 - MONTH 02</v>
      </c>
      <c r="N176" s="12">
        <f t="shared" ref="N176:O176" si="185">IFERROR(AVERAGEIF(L:L,L176,$J:$J)," ")</f>
        <v>0.9740449438</v>
      </c>
      <c r="O176" s="12">
        <f t="shared" si="185"/>
        <v>0.9673033708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45005.70129</v>
      </c>
      <c r="B177" s="9" t="str">
        <f>INDIRECT(ADDRESS(2+QUOTIENT(ROW()-2,COUNTA('Form Responses 1'!$1:$1)-4),2,,TRUE,"Form Responses 1"))</f>
        <v>theresia2@gmail.com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44958</v>
      </c>
      <c r="E177" s="11">
        <f t="shared" si="2"/>
        <v>3</v>
      </c>
      <c r="F177" s="9" t="str">
        <f>IF(ISBLANK(A177)," ",INDIRECT(ADDRESS(1,5+MOD(ROW()-2,COUNTA('Form Responses 1'!$1:$1)-4),,TRUE,"Form Responses 1")))</f>
        <v>Halaman Gedung [Parkir Mobil]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 Gedung</v>
      </c>
      <c r="I177" s="12" t="str">
        <f t="shared" si="4"/>
        <v>CLEANING SERVICE</v>
      </c>
      <c r="J177" s="12">
        <f t="array" ref="J177">IFERROR(INDEX(MASTER!B:B,MATCH(G177,MASTER!A:A,0))/100," ")</f>
        <v>0.96</v>
      </c>
      <c r="K177" s="9">
        <f t="shared" si="5"/>
        <v>5</v>
      </c>
      <c r="L177" s="9" t="str">
        <f t="shared" si="6"/>
        <v>2023 - WEEK 05</v>
      </c>
      <c r="M177" s="9" t="str">
        <f t="shared" si="7"/>
        <v>2023 - MONTH 02</v>
      </c>
      <c r="N177" s="12">
        <f t="shared" ref="N177:O177" si="186">IFERROR(AVERAGEIF(L:L,L177,$J:$J)," ")</f>
        <v>0.9740449438</v>
      </c>
      <c r="O177" s="12">
        <f t="shared" si="186"/>
        <v>0.9673033708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45005.70129</v>
      </c>
      <c r="B178" s="9" t="str">
        <f>INDIRECT(ADDRESS(2+QUOTIENT(ROW()-2,COUNTA('Form Responses 1'!$1:$1)-4),2,,TRUE,"Form Responses 1"))</f>
        <v>theresia2@gmail.com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44958</v>
      </c>
      <c r="E178" s="11">
        <f t="shared" si="2"/>
        <v>3</v>
      </c>
      <c r="F178" s="9" t="str">
        <f>IF(ISBLANK(A178)," ",INDIRECT(ADDRESS(1,5+MOD(ROW()-2,COUNTA('Form Responses 1'!$1:$1)-4),,TRUE,"Form Responses 1")))</f>
        <v>Halaman Gedung [Halaman depan samping dan belakang]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Halaman Gedung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5</v>
      </c>
      <c r="L178" s="9" t="str">
        <f t="shared" si="6"/>
        <v>2023 - WEEK 05</v>
      </c>
      <c r="M178" s="9" t="str">
        <f t="shared" si="7"/>
        <v>2023 - MONTH 02</v>
      </c>
      <c r="N178" s="12">
        <f t="shared" ref="N178:O178" si="187">IFERROR(AVERAGEIF(L:L,L178,$J:$J)," ")</f>
        <v>0.9740449438</v>
      </c>
      <c r="O178" s="12">
        <f t="shared" si="187"/>
        <v>0.9673033708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45005.70129</v>
      </c>
      <c r="B179" s="9" t="str">
        <f>INDIRECT(ADDRESS(2+QUOTIENT(ROW()-2,COUNTA('Form Responses 1'!$1:$1)-4),2,,TRUE,"Form Responses 1"))</f>
        <v>theresia2@gmail.com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44958</v>
      </c>
      <c r="E179" s="11">
        <f t="shared" si="2"/>
        <v>3</v>
      </c>
      <c r="F179" s="9" t="str">
        <f>IF(ISBLANK(A179)," ",INDIRECT(ADDRESS(1,5+MOD(ROW()-2,COUNTA('Form Responses 1'!$1:$1)-4),,TRUE,"Form Responses 1")))</f>
        <v>Halaman Gedung [TPS]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Halaman Gedung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5</v>
      </c>
      <c r="L179" s="9" t="str">
        <f t="shared" si="6"/>
        <v>2023 - WEEK 05</v>
      </c>
      <c r="M179" s="9" t="str">
        <f t="shared" si="7"/>
        <v>2023 - MONTH 02</v>
      </c>
      <c r="N179" s="12">
        <f t="shared" ref="N179:O179" si="188">IFERROR(AVERAGEIF(L:L,L179,$J:$J)," ")</f>
        <v>0.9740449438</v>
      </c>
      <c r="O179" s="12">
        <f t="shared" si="188"/>
        <v>0.9673033708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45005.70228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44973</v>
      </c>
      <c r="E180" s="11">
        <f t="shared" si="2"/>
        <v>4</v>
      </c>
      <c r="F180" s="9" t="str">
        <f>IF(ISBLANK(A180)," ",INDIRECT(ADDRESS(1,5+MOD(ROW()-2,COUNTA('Form Responses 1'!$1:$1)-4),,TRUE,"Form Responses 1")))</f>
        <v>Security [Security Functions]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Security</v>
      </c>
      <c r="I180" s="12" t="str">
        <f t="shared" si="4"/>
        <v>SECURITY SERVICE</v>
      </c>
      <c r="J180" s="12">
        <f t="array" ref="J180">IFERROR(INDEX(MASTER!B:B,MATCH(G180,MASTER!A:A,0))/100," ")</f>
        <v>0.89</v>
      </c>
      <c r="K180" s="9">
        <f t="shared" si="5"/>
        <v>7</v>
      </c>
      <c r="L180" s="9" t="str">
        <f t="shared" si="6"/>
        <v>2023 - WEEK 07</v>
      </c>
      <c r="M180" s="9" t="str">
        <f t="shared" si="7"/>
        <v>2023 - MONTH 02</v>
      </c>
      <c r="N180" s="12">
        <f t="shared" ref="N180:O180" si="189">IFERROR(AVERAGEIF(L:L,L180,$J:$J)," ")</f>
        <v>0.9538202247</v>
      </c>
      <c r="O180" s="12">
        <f t="shared" si="189"/>
        <v>0.9673033708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45005.70228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44973</v>
      </c>
      <c r="E181" s="11">
        <f t="shared" si="2"/>
        <v>4</v>
      </c>
      <c r="F181" s="9" t="str">
        <f>IF(ISBLANK(A181)," ",INDIRECT(ADDRESS(1,5+MOD(ROW()-2,COUNTA('Form Responses 1'!$1:$1)-4),,TRUE,"Form Responses 1")))</f>
        <v>Driver [Driving Safety]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Driver</v>
      </c>
      <c r="I181" s="12" t="str">
        <f t="shared" si="4"/>
        <v>LABOR SERVICE</v>
      </c>
      <c r="J181" s="12">
        <f t="array" ref="J181">IFERROR(INDEX(MASTER!B:B,MATCH(G181,MASTER!A:A,0))/100," ")</f>
        <v>1</v>
      </c>
      <c r="K181" s="9">
        <f t="shared" si="5"/>
        <v>7</v>
      </c>
      <c r="L181" s="9" t="str">
        <f t="shared" si="6"/>
        <v>2023 - WEEK 07</v>
      </c>
      <c r="M181" s="9" t="str">
        <f t="shared" si="7"/>
        <v>2023 - MONTH 02</v>
      </c>
      <c r="N181" s="12">
        <f t="shared" ref="N181:O181" si="190">IFERROR(AVERAGEIF(L:L,L181,$J:$J)," ")</f>
        <v>0.9538202247</v>
      </c>
      <c r="O181" s="12">
        <f t="shared" si="190"/>
        <v>0.9673033708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45005.70228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44973</v>
      </c>
      <c r="E182" s="11">
        <f t="shared" si="2"/>
        <v>4</v>
      </c>
      <c r="F182" s="9" t="str">
        <f>IF(ISBLANK(A182)," ",INDIRECT(ADDRESS(1,5+MOD(ROW()-2,COUNTA('Form Responses 1'!$1:$1)-4),,TRUE,"Form Responses 1")))</f>
        <v>Driver [ Attendance]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Driver</v>
      </c>
      <c r="I182" s="12" t="str">
        <f t="shared" si="4"/>
        <v>LABOR SERVICE</v>
      </c>
      <c r="J182" s="12">
        <f t="array" ref="J182">IFERROR(INDEX(MASTER!B:B,MATCH(G182,MASTER!A:A,0))/100," ")</f>
        <v>1</v>
      </c>
      <c r="K182" s="9">
        <f t="shared" si="5"/>
        <v>7</v>
      </c>
      <c r="L182" s="9" t="str">
        <f t="shared" si="6"/>
        <v>2023 - WEEK 07</v>
      </c>
      <c r="M182" s="9" t="str">
        <f t="shared" si="7"/>
        <v>2023 - MONTH 02</v>
      </c>
      <c r="N182" s="12">
        <f t="shared" ref="N182:O182" si="191">IFERROR(AVERAGEIF(L:L,L182,$J:$J)," ")</f>
        <v>0.9538202247</v>
      </c>
      <c r="O182" s="12">
        <f t="shared" si="191"/>
        <v>0.9673033708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45005.70228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44973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D Lt. 4 [Lobby]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Gedung D Lt. 4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7</v>
      </c>
      <c r="L183" s="9" t="str">
        <f t="shared" si="6"/>
        <v>2023 - WEEK 07</v>
      </c>
      <c r="M183" s="9" t="str">
        <f t="shared" si="7"/>
        <v>2023 - MONTH 02</v>
      </c>
      <c r="N183" s="12">
        <f t="shared" ref="N183:O183" si="192">IFERROR(AVERAGEIF(L:L,L183,$J:$J)," ")</f>
        <v>0.9538202247</v>
      </c>
      <c r="O183" s="12">
        <f t="shared" si="192"/>
        <v>0.9673033708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45005.70228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44973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D Lt. 4 [Ruang Rapat A]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D Lt. 4</v>
      </c>
      <c r="I184" s="12" t="str">
        <f t="shared" si="4"/>
        <v>CLEANING SERVICE</v>
      </c>
      <c r="J184" s="12">
        <f t="array" ref="J184">IFERROR(INDEX(MASTER!B:B,MATCH(G184,MASTER!A:A,0))/100," ")</f>
        <v>0.96</v>
      </c>
      <c r="K184" s="9">
        <f t="shared" si="5"/>
        <v>7</v>
      </c>
      <c r="L184" s="9" t="str">
        <f t="shared" si="6"/>
        <v>2023 - WEEK 07</v>
      </c>
      <c r="M184" s="9" t="str">
        <f t="shared" si="7"/>
        <v>2023 - MONTH 02</v>
      </c>
      <c r="N184" s="12">
        <f t="shared" ref="N184:O184" si="193">IFERROR(AVERAGEIF(L:L,L184,$J:$J)," ")</f>
        <v>0.9538202247</v>
      </c>
      <c r="O184" s="12">
        <f t="shared" si="193"/>
        <v>0.9673033708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45005.70228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44973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D Lt. 4 [Toilet pria/wanita]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D Lt. 4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7</v>
      </c>
      <c r="L185" s="9" t="str">
        <f t="shared" si="6"/>
        <v>2023 - WEEK 07</v>
      </c>
      <c r="M185" s="9" t="str">
        <f t="shared" si="7"/>
        <v>2023 - MONTH 02</v>
      </c>
      <c r="N185" s="12">
        <f t="shared" ref="N185:O185" si="194">IFERROR(AVERAGEIF(L:L,L185,$J:$J)," ")</f>
        <v>0.9538202247</v>
      </c>
      <c r="O185" s="12">
        <f t="shared" si="194"/>
        <v>0.9673033708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45005.70228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44973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D Lt. 4 [Pantry]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D Lt. 4</v>
      </c>
      <c r="I186" s="12" t="str">
        <f t="shared" si="4"/>
        <v>CLEANING SERVICE</v>
      </c>
      <c r="J186" s="12">
        <f t="array" ref="J186">IFERROR(INDEX(MASTER!B:B,MATCH(G186,MASTER!A:A,0))/100," ")</f>
        <v>0.96</v>
      </c>
      <c r="K186" s="9">
        <f t="shared" si="5"/>
        <v>7</v>
      </c>
      <c r="L186" s="9" t="str">
        <f t="shared" si="6"/>
        <v>2023 - WEEK 07</v>
      </c>
      <c r="M186" s="9" t="str">
        <f t="shared" si="7"/>
        <v>2023 - MONTH 02</v>
      </c>
      <c r="N186" s="12">
        <f t="shared" ref="N186:O186" si="195">IFERROR(AVERAGEIF(L:L,L186,$J:$J)," ")</f>
        <v>0.9538202247</v>
      </c>
      <c r="O186" s="12">
        <f t="shared" si="195"/>
        <v>0.9673033708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45005.70228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44973</v>
      </c>
      <c r="E187" s="11">
        <f t="shared" si="2"/>
        <v>4</v>
      </c>
      <c r="F187" s="9" t="str">
        <f>IF(ISBLANK(A187)," ",INDIRECT(ADDRESS(1,5+MOD(ROW()-2,COUNTA('Form Responses 1'!$1:$1)-4),,TRUE,"Form Responses 1")))</f>
        <v>Gedung D Lt. 4 [Ruang Staff]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Gedung D Lt. 4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7</v>
      </c>
      <c r="L187" s="9" t="str">
        <f t="shared" si="6"/>
        <v>2023 - WEEK 07</v>
      </c>
      <c r="M187" s="9" t="str">
        <f t="shared" si="7"/>
        <v>2023 - MONTH 02</v>
      </c>
      <c r="N187" s="12">
        <f t="shared" ref="N187:O187" si="196">IFERROR(AVERAGEIF(L:L,L187,$J:$J)," ")</f>
        <v>0.9538202247</v>
      </c>
      <c r="O187" s="12">
        <f t="shared" si="196"/>
        <v>0.9673033708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45005.70228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44973</v>
      </c>
      <c r="E188" s="11">
        <f t="shared" si="2"/>
        <v>4</v>
      </c>
      <c r="F188" s="9" t="str">
        <f>IF(ISBLANK(A188)," ",INDIRECT(ADDRESS(1,5+MOD(ROW()-2,COUNTA('Form Responses 1'!$1:$1)-4),,TRUE,"Form Responses 1")))</f>
        <v>Gedung D Lt. 4 [Ruang Kapokat Smart]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Gedung D Lt. 4</v>
      </c>
      <c r="I188" s="12" t="str">
        <f t="shared" si="4"/>
        <v>CLEANING SERVICE</v>
      </c>
      <c r="J188" s="12">
        <f t="array" ref="J188">IFERROR(INDEX(MASTER!B:B,MATCH(G188,MASTER!A:A,0))/100," ")</f>
        <v>0.96</v>
      </c>
      <c r="K188" s="9">
        <f t="shared" si="5"/>
        <v>7</v>
      </c>
      <c r="L188" s="9" t="str">
        <f t="shared" si="6"/>
        <v>2023 - WEEK 07</v>
      </c>
      <c r="M188" s="9" t="str">
        <f t="shared" si="7"/>
        <v>2023 - MONTH 02</v>
      </c>
      <c r="N188" s="12">
        <f t="shared" ref="N188:O188" si="197">IFERROR(AVERAGEIF(L:L,L188,$J:$J)," ")</f>
        <v>0.9538202247</v>
      </c>
      <c r="O188" s="12">
        <f t="shared" si="197"/>
        <v>0.9673033708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45005.70228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44973</v>
      </c>
      <c r="E189" s="11">
        <f t="shared" si="2"/>
        <v>4</v>
      </c>
      <c r="F189" s="9" t="str">
        <f>IF(ISBLANK(A189)," ",INDIRECT(ADDRESS(1,5+MOD(ROW()-2,COUNTA('Form Responses 1'!$1:$1)-4),,TRUE,"Form Responses 1")))</f>
        <v>Gedung D Lt. 4 [Ruang Kapokat Laut]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D Lt. 4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7</v>
      </c>
      <c r="L189" s="9" t="str">
        <f t="shared" si="6"/>
        <v>2023 - WEEK 07</v>
      </c>
      <c r="M189" s="9" t="str">
        <f t="shared" si="7"/>
        <v>2023 - MONTH 02</v>
      </c>
      <c r="N189" s="12">
        <f t="shared" ref="N189:O189" si="198">IFERROR(AVERAGEIF(L:L,L189,$J:$J)," ")</f>
        <v>0.9538202247</v>
      </c>
      <c r="O189" s="12">
        <f t="shared" si="198"/>
        <v>0.9673033708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45005.70228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44973</v>
      </c>
      <c r="E190" s="11">
        <f t="shared" si="2"/>
        <v>4</v>
      </c>
      <c r="F190" s="9" t="str">
        <f>IF(ISBLANK(A190)," ",INDIRECT(ADDRESS(1,5+MOD(ROW()-2,COUNTA('Form Responses 1'!$1:$1)-4),,TRUE,"Form Responses 1")))</f>
        <v>Gedung D Lt. 4 [Ruang Kapokat Ekosistem Pesisir]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Gedung D Lt. 4</v>
      </c>
      <c r="I190" s="12" t="str">
        <f t="shared" si="4"/>
        <v>CLEANING SERVICE</v>
      </c>
      <c r="J190" s="12">
        <f t="array" ref="J190">IFERROR(INDEX(MASTER!B:B,MATCH(G190,MASTER!A:A,0))/100," ")</f>
        <v>0.96</v>
      </c>
      <c r="K190" s="9">
        <f t="shared" si="5"/>
        <v>7</v>
      </c>
      <c r="L190" s="9" t="str">
        <f t="shared" si="6"/>
        <v>2023 - WEEK 07</v>
      </c>
      <c r="M190" s="9" t="str">
        <f t="shared" si="7"/>
        <v>2023 - MONTH 02</v>
      </c>
      <c r="N190" s="12">
        <f t="shared" ref="N190:O190" si="199">IFERROR(AVERAGEIF(L:L,L190,$J:$J)," ")</f>
        <v>0.9538202247</v>
      </c>
      <c r="O190" s="12">
        <f t="shared" si="199"/>
        <v>0.9673033708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45005.70228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44973</v>
      </c>
      <c r="E191" s="11">
        <f t="shared" si="2"/>
        <v>4</v>
      </c>
      <c r="F191" s="9" t="str">
        <f>IF(ISBLANK(A191)," ",INDIRECT(ADDRESS(1,5+MOD(ROW()-2,COUNTA('Form Responses 1'!$1:$1)-4),,TRUE,"Form Responses 1")))</f>
        <v>Gedung D Lt. 4 [Ruang Lactation/ Ruang Menyusui]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Gedung D Lt. 4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7</v>
      </c>
      <c r="L191" s="9" t="str">
        <f t="shared" si="6"/>
        <v>2023 - WEEK 07</v>
      </c>
      <c r="M191" s="9" t="str">
        <f t="shared" si="7"/>
        <v>2023 - MONTH 02</v>
      </c>
      <c r="N191" s="12">
        <f t="shared" ref="N191:O191" si="200">IFERROR(AVERAGEIF(L:L,L191,$J:$J)," ")</f>
        <v>0.9538202247</v>
      </c>
      <c r="O191" s="12">
        <f t="shared" si="200"/>
        <v>0.9673033708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45005.70228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44973</v>
      </c>
      <c r="E192" s="11">
        <f t="shared" si="2"/>
        <v>4</v>
      </c>
      <c r="F192" s="9" t="str">
        <f>IF(ISBLANK(A192)," ",INDIRECT(ADDRESS(1,5+MOD(ROW()-2,COUNTA('Form Responses 1'!$1:$1)-4),,TRUE,"Form Responses 1")))</f>
        <v>Gedung D Lt. 4 [Ruang Rapat B]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D Lt. 4</v>
      </c>
      <c r="I192" s="12" t="str">
        <f t="shared" si="4"/>
        <v>CLEANING SERVICE</v>
      </c>
      <c r="J192" s="12">
        <f t="array" ref="J192">IFERROR(INDEX(MASTER!B:B,MATCH(G192,MASTER!A:A,0))/100," ")</f>
        <v>0.96</v>
      </c>
      <c r="K192" s="9">
        <f t="shared" si="5"/>
        <v>7</v>
      </c>
      <c r="L192" s="9" t="str">
        <f t="shared" si="6"/>
        <v>2023 - WEEK 07</v>
      </c>
      <c r="M192" s="9" t="str">
        <f t="shared" si="7"/>
        <v>2023 - MONTH 02</v>
      </c>
      <c r="N192" s="12">
        <f t="shared" ref="N192:O192" si="201">IFERROR(AVERAGEIF(L:L,L192,$J:$J)," ")</f>
        <v>0.9538202247</v>
      </c>
      <c r="O192" s="12">
        <f t="shared" si="201"/>
        <v>0.9673033708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45005.70228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44973</v>
      </c>
      <c r="E193" s="11">
        <f t="shared" si="2"/>
        <v>4</v>
      </c>
      <c r="F193" s="9" t="str">
        <f>IF(ISBLANK(A193)," ",INDIRECT(ADDRESS(1,5+MOD(ROW()-2,COUNTA('Form Responses 1'!$1:$1)-4),,TRUE,"Form Responses 1")))</f>
        <v>Gedung D Lt. 4 [Ruang Rapat C]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D Lt. 4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7</v>
      </c>
      <c r="L193" s="9" t="str">
        <f t="shared" si="6"/>
        <v>2023 - WEEK 07</v>
      </c>
      <c r="M193" s="9" t="str">
        <f t="shared" si="7"/>
        <v>2023 - MONTH 02</v>
      </c>
      <c r="N193" s="12">
        <f t="shared" ref="N193:O193" si="202">IFERROR(AVERAGEIF(L:L,L193,$J:$J)," ")</f>
        <v>0.9538202247</v>
      </c>
      <c r="O193" s="12">
        <f t="shared" si="202"/>
        <v>0.9673033708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45005.70228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44973</v>
      </c>
      <c r="E194" s="11">
        <f t="shared" si="2"/>
        <v>4</v>
      </c>
      <c r="F194" s="9" t="str">
        <f>IF(ISBLANK(A194)," ",INDIRECT(ADDRESS(1,5+MOD(ROW()-2,COUNTA('Form Responses 1'!$1:$1)-4),,TRUE,"Form Responses 1")))</f>
        <v>Gedung D Lt. 4 [Teras]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D Lt. 4</v>
      </c>
      <c r="I194" s="12" t="str">
        <f t="shared" si="4"/>
        <v>CLEANING SERVICE</v>
      </c>
      <c r="J194" s="12">
        <f t="array" ref="J194">IFERROR(INDEX(MASTER!B:B,MATCH(G194,MASTER!A:A,0))/100," ")</f>
        <v>0.96</v>
      </c>
      <c r="K194" s="9">
        <f t="shared" si="5"/>
        <v>7</v>
      </c>
      <c r="L194" s="9" t="str">
        <f t="shared" si="6"/>
        <v>2023 - WEEK 07</v>
      </c>
      <c r="M194" s="9" t="str">
        <f t="shared" si="7"/>
        <v>2023 - MONTH 02</v>
      </c>
      <c r="N194" s="12">
        <f t="shared" ref="N194:O194" si="203">IFERROR(AVERAGEIF(L:L,L194,$J:$J)," ")</f>
        <v>0.9538202247</v>
      </c>
      <c r="O194" s="12">
        <f t="shared" si="203"/>
        <v>0.9673033708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45005.70228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44973</v>
      </c>
      <c r="E195" s="11">
        <f t="shared" si="2"/>
        <v>4</v>
      </c>
      <c r="F195" s="9" t="str">
        <f>IF(ISBLANK(A195)," ",INDIRECT(ADDRESS(1,5+MOD(ROW()-2,COUNTA('Form Responses 1'!$1:$1)-4),,TRUE,"Form Responses 1")))</f>
        <v>Gedung D Lt. 4 [Balkon(depan dan belakang)]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D Lt. 4</v>
      </c>
      <c r="I195" s="12" t="str">
        <f t="shared" si="4"/>
        <v>CLEANING SERVICE</v>
      </c>
      <c r="J195" s="12">
        <f t="array" ref="J195">IFERROR(INDEX(MASTER!B:B,MATCH(G195,MASTER!A:A,0))/100," ")</f>
        <v>0.96</v>
      </c>
      <c r="K195" s="9">
        <f t="shared" si="5"/>
        <v>7</v>
      </c>
      <c r="L195" s="9" t="str">
        <f t="shared" si="6"/>
        <v>2023 - WEEK 07</v>
      </c>
      <c r="M195" s="9" t="str">
        <f t="shared" si="7"/>
        <v>2023 - MONTH 02</v>
      </c>
      <c r="N195" s="12">
        <f t="shared" ref="N195:O195" si="204">IFERROR(AVERAGEIF(L:L,L195,$J:$J)," ")</f>
        <v>0.9538202247</v>
      </c>
      <c r="O195" s="12">
        <f t="shared" si="204"/>
        <v>0.9673033708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45005.70228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44973</v>
      </c>
      <c r="E196" s="11">
        <f t="shared" si="2"/>
        <v>4</v>
      </c>
      <c r="F196" s="9" t="str">
        <f>IF(ISBLANK(A196)," ",INDIRECT(ADDRESS(1,5+MOD(ROW()-2,COUNTA('Form Responses 1'!$1:$1)-4),,TRUE,"Form Responses 1")))</f>
        <v>Gedung D Lt. 4 [Lift]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D Lt. 4</v>
      </c>
      <c r="I196" s="12" t="str">
        <f t="shared" si="4"/>
        <v>CLEANING SERVICE</v>
      </c>
      <c r="J196" s="12">
        <f t="array" ref="J196">IFERROR(INDEX(MASTER!B:B,MATCH(G196,MASTER!A:A,0))/100," ")</f>
        <v>0.96</v>
      </c>
      <c r="K196" s="9">
        <f t="shared" si="5"/>
        <v>7</v>
      </c>
      <c r="L196" s="9" t="str">
        <f t="shared" si="6"/>
        <v>2023 - WEEK 07</v>
      </c>
      <c r="M196" s="9" t="str">
        <f t="shared" si="7"/>
        <v>2023 - MONTH 02</v>
      </c>
      <c r="N196" s="12">
        <f t="shared" ref="N196:O196" si="205">IFERROR(AVERAGEIF(L:L,L196,$J:$J)," ")</f>
        <v>0.9538202247</v>
      </c>
      <c r="O196" s="12">
        <f t="shared" si="205"/>
        <v>0.9673033708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45005.70228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44973</v>
      </c>
      <c r="E197" s="11">
        <f t="shared" si="2"/>
        <v>4</v>
      </c>
      <c r="F197" s="9" t="str">
        <f>IF(ISBLANK(A197)," ",INDIRECT(ADDRESS(1,5+MOD(ROW()-2,COUNTA('Form Responses 1'!$1:$1)-4),,TRUE,"Form Responses 1")))</f>
        <v>Gedung D Lt. 4 [Tangga]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D Lt. 4</v>
      </c>
      <c r="I197" s="12" t="str">
        <f t="shared" si="4"/>
        <v>CLEANING SERVICE</v>
      </c>
      <c r="J197" s="12">
        <f t="array" ref="J197">IFERROR(INDEX(MASTER!B:B,MATCH(G197,MASTER!A:A,0))/100," ")</f>
        <v>0.96</v>
      </c>
      <c r="K197" s="9">
        <f t="shared" si="5"/>
        <v>7</v>
      </c>
      <c r="L197" s="9" t="str">
        <f t="shared" si="6"/>
        <v>2023 - WEEK 07</v>
      </c>
      <c r="M197" s="9" t="str">
        <f t="shared" si="7"/>
        <v>2023 - MONTH 02</v>
      </c>
      <c r="N197" s="12">
        <f t="shared" ref="N197:O197" si="206">IFERROR(AVERAGEIF(L:L,L197,$J:$J)," ")</f>
        <v>0.9538202247</v>
      </c>
      <c r="O197" s="12">
        <f t="shared" si="206"/>
        <v>0.9673033708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45005.70228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44973</v>
      </c>
      <c r="E198" s="11">
        <f t="shared" si="2"/>
        <v>4</v>
      </c>
      <c r="F198" s="9" t="str">
        <f>IF(ISBLANK(A198)," ",INDIRECT(ADDRESS(1,5+MOD(ROW()-2,COUNTA('Form Responses 1'!$1:$1)-4),,TRUE,"Form Responses 1")))</f>
        <v>Gedung D Lt. 3 [Lobby]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Gedung D Lt. 3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7</v>
      </c>
      <c r="L198" s="9" t="str">
        <f t="shared" si="6"/>
        <v>2023 - WEEK 07</v>
      </c>
      <c r="M198" s="9" t="str">
        <f t="shared" si="7"/>
        <v>2023 - MONTH 02</v>
      </c>
      <c r="N198" s="12">
        <f t="shared" ref="N198:O198" si="207">IFERROR(AVERAGEIF(L:L,L198,$J:$J)," ")</f>
        <v>0.9538202247</v>
      </c>
      <c r="O198" s="12">
        <f t="shared" si="207"/>
        <v>0.9673033708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45005.70228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44973</v>
      </c>
      <c r="E199" s="11">
        <f t="shared" si="2"/>
        <v>4</v>
      </c>
      <c r="F199" s="9" t="str">
        <f>IF(ISBLANK(A199)," ",INDIRECT(ADDRESS(1,5+MOD(ROW()-2,COUNTA('Form Responses 1'!$1:$1)-4),,TRUE,"Form Responses 1")))</f>
        <v>Gedung D Lt. 3 [Ruang Staff]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D Lt. 3</v>
      </c>
      <c r="I199" s="12" t="str">
        <f t="shared" si="4"/>
        <v>CLEANING SERVICE</v>
      </c>
      <c r="J199" s="12">
        <f t="array" ref="J199">IFERROR(INDEX(MASTER!B:B,MATCH(G199,MASTER!A:A,0))/100," ")</f>
        <v>0.96</v>
      </c>
      <c r="K199" s="9">
        <f t="shared" si="5"/>
        <v>7</v>
      </c>
      <c r="L199" s="9" t="str">
        <f t="shared" si="6"/>
        <v>2023 - WEEK 07</v>
      </c>
      <c r="M199" s="9" t="str">
        <f t="shared" si="7"/>
        <v>2023 - MONTH 02</v>
      </c>
      <c r="N199" s="12">
        <f t="shared" ref="N199:O199" si="208">IFERROR(AVERAGEIF(L:L,L199,$J:$J)," ")</f>
        <v>0.9538202247</v>
      </c>
      <c r="O199" s="12">
        <f t="shared" si="208"/>
        <v>0.9673033708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45005.70228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44973</v>
      </c>
      <c r="E200" s="11">
        <f t="shared" si="2"/>
        <v>4</v>
      </c>
      <c r="F200" s="9" t="str">
        <f>IF(ISBLANK(A200)," ",INDIRECT(ADDRESS(1,5+MOD(ROW()-2,COUNTA('Form Responses 1'!$1:$1)-4),,TRUE,"Form Responses 1")))</f>
        <v>Gedung D Lt. 3 [Ruang Rapat Auditorium]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Gedung D Lt. 3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7</v>
      </c>
      <c r="L200" s="9" t="str">
        <f t="shared" si="6"/>
        <v>2023 - WEEK 07</v>
      </c>
      <c r="M200" s="9" t="str">
        <f t="shared" si="7"/>
        <v>2023 - MONTH 02</v>
      </c>
      <c r="N200" s="12">
        <f t="shared" ref="N200:O200" si="209">IFERROR(AVERAGEIF(L:L,L200,$J:$J)," ")</f>
        <v>0.9538202247</v>
      </c>
      <c r="O200" s="12">
        <f t="shared" si="209"/>
        <v>0.9673033708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45005.70228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44973</v>
      </c>
      <c r="E201" s="11">
        <f t="shared" si="2"/>
        <v>4</v>
      </c>
      <c r="F201" s="9" t="str">
        <f>IF(ISBLANK(A201)," ",INDIRECT(ADDRESS(1,5+MOD(ROW()-2,COUNTA('Form Responses 1'!$1:$1)-4),,TRUE,"Form Responses 1")))</f>
        <v>Gedung D Lt. 3 [Pantry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D Lt. 3</v>
      </c>
      <c r="I201" s="12" t="str">
        <f t="shared" si="4"/>
        <v>CLEANING SERVICE</v>
      </c>
      <c r="J201" s="12">
        <f t="array" ref="J201">IFERROR(INDEX(MASTER!B:B,MATCH(G201,MASTER!A:A,0))/100," ")</f>
        <v>0.96</v>
      </c>
      <c r="K201" s="9">
        <f t="shared" si="5"/>
        <v>7</v>
      </c>
      <c r="L201" s="9" t="str">
        <f t="shared" si="6"/>
        <v>2023 - WEEK 07</v>
      </c>
      <c r="M201" s="9" t="str">
        <f t="shared" si="7"/>
        <v>2023 - MONTH 02</v>
      </c>
      <c r="N201" s="12">
        <f t="shared" ref="N201:O201" si="210">IFERROR(AVERAGEIF(L:L,L201,$J:$J)," ")</f>
        <v>0.9538202247</v>
      </c>
      <c r="O201" s="12">
        <f t="shared" si="210"/>
        <v>0.9673033708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45005.70228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44973</v>
      </c>
      <c r="E202" s="11">
        <f t="shared" si="2"/>
        <v>4</v>
      </c>
      <c r="F202" s="9" t="str">
        <f>IF(ISBLANK(A202)," ",INDIRECT(ADDRESS(1,5+MOD(ROW()-2,COUNTA('Form Responses 1'!$1:$1)-4),,TRUE,"Form Responses 1")))</f>
        <v>Gedung D Lt. 3 [Toilet pria/wanita]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D Lt. 3</v>
      </c>
      <c r="I202" s="12" t="str">
        <f t="shared" si="4"/>
        <v>CLEANING SERVICE</v>
      </c>
      <c r="J202" s="12">
        <f t="array" ref="J202">IFERROR(INDEX(MASTER!B:B,MATCH(G202,MASTER!A:A,0))/100," ")</f>
        <v>0.96</v>
      </c>
      <c r="K202" s="9">
        <f t="shared" si="5"/>
        <v>7</v>
      </c>
      <c r="L202" s="9" t="str">
        <f t="shared" si="6"/>
        <v>2023 - WEEK 07</v>
      </c>
      <c r="M202" s="9" t="str">
        <f t="shared" si="7"/>
        <v>2023 - MONTH 02</v>
      </c>
      <c r="N202" s="12">
        <f t="shared" ref="N202:O202" si="211">IFERROR(AVERAGEIF(L:L,L202,$J:$J)," ")</f>
        <v>0.9538202247</v>
      </c>
      <c r="O202" s="12">
        <f t="shared" si="211"/>
        <v>0.9673033708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45005.70228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44973</v>
      </c>
      <c r="E203" s="11">
        <f t="shared" si="2"/>
        <v>4</v>
      </c>
      <c r="F203" s="9" t="str">
        <f>IF(ISBLANK(A203)," ",INDIRECT(ADDRESS(1,5+MOD(ROW()-2,COUNTA('Form Responses 1'!$1:$1)-4),,TRUE,"Form Responses 1")))</f>
        <v>Gedung D Lt. 3 [Ruang Kepala LMB]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Gedung D Lt. 3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7</v>
      </c>
      <c r="L203" s="9" t="str">
        <f t="shared" si="6"/>
        <v>2023 - WEEK 07</v>
      </c>
      <c r="M203" s="9" t="str">
        <f t="shared" si="7"/>
        <v>2023 - MONTH 02</v>
      </c>
      <c r="N203" s="12">
        <f t="shared" ref="N203:O203" si="212">IFERROR(AVERAGEIF(L:L,L203,$J:$J)," ")</f>
        <v>0.9538202247</v>
      </c>
      <c r="O203" s="12">
        <f t="shared" si="212"/>
        <v>0.9673033708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45005.70228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44973</v>
      </c>
      <c r="E204" s="11">
        <f t="shared" si="2"/>
        <v>4</v>
      </c>
      <c r="F204" s="9" t="str">
        <f>IF(ISBLANK(A204)," ",INDIRECT(ADDRESS(1,5+MOD(ROW()-2,COUNTA('Form Responses 1'!$1:$1)-4),,TRUE,"Form Responses 1")))</f>
        <v>Gedung D Lt. 3 [Ruang Kepala]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D Lt. 3</v>
      </c>
      <c r="I204" s="12" t="str">
        <f t="shared" si="4"/>
        <v>CLEANING SERVICE</v>
      </c>
      <c r="J204" s="12">
        <f t="array" ref="J204">IFERROR(INDEX(MASTER!B:B,MATCH(G204,MASTER!A:A,0))/100," ")</f>
        <v>0.96</v>
      </c>
      <c r="K204" s="9">
        <f t="shared" si="5"/>
        <v>7</v>
      </c>
      <c r="L204" s="9" t="str">
        <f t="shared" si="6"/>
        <v>2023 - WEEK 07</v>
      </c>
      <c r="M204" s="9" t="str">
        <f t="shared" si="7"/>
        <v>2023 - MONTH 02</v>
      </c>
      <c r="N204" s="12">
        <f t="shared" ref="N204:O204" si="213">IFERROR(AVERAGEIF(L:L,L204,$J:$J)," ")</f>
        <v>0.9538202247</v>
      </c>
      <c r="O204" s="12">
        <f t="shared" si="213"/>
        <v>0.9673033708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45005.70228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44973</v>
      </c>
      <c r="E205" s="11">
        <f t="shared" si="2"/>
        <v>4</v>
      </c>
      <c r="F205" s="9" t="str">
        <f>IF(ISBLANK(A205)," ",INDIRECT(ADDRESS(1,5+MOD(ROW()-2,COUNTA('Form Responses 1'!$1:$1)-4),,TRUE,"Form Responses 1")))</f>
        <v>Gedung D Lt. 3 [Ruang Kepala]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D Lt. 3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7</v>
      </c>
      <c r="L205" s="9" t="str">
        <f t="shared" si="6"/>
        <v>2023 - WEEK 07</v>
      </c>
      <c r="M205" s="9" t="str">
        <f t="shared" si="7"/>
        <v>2023 - MONTH 02</v>
      </c>
      <c r="N205" s="12">
        <f t="shared" ref="N205:O205" si="214">IFERROR(AVERAGEIF(L:L,L205,$J:$J)," ")</f>
        <v>0.9538202247</v>
      </c>
      <c r="O205" s="12">
        <f t="shared" si="214"/>
        <v>0.9673033708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45005.70228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44973</v>
      </c>
      <c r="E206" s="11">
        <f t="shared" si="2"/>
        <v>4</v>
      </c>
      <c r="F206" s="9" t="str">
        <f>IF(ISBLANK(A206)," ",INDIRECT(ADDRESS(1,5+MOD(ROW()-2,COUNTA('Form Responses 1'!$1:$1)-4),,TRUE,"Form Responses 1")))</f>
        <v>Gedung D Lt. 3 [Ruang Lactation/ Ruang Menyusui]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 D Lt. 3</v>
      </c>
      <c r="I206" s="12" t="str">
        <f t="shared" si="4"/>
        <v>CLEANING SERVICE</v>
      </c>
      <c r="J206" s="12">
        <f t="array" ref="J206">IFERROR(INDEX(MASTER!B:B,MATCH(G206,MASTER!A:A,0))/100," ")</f>
        <v>0.96</v>
      </c>
      <c r="K206" s="9">
        <f t="shared" si="5"/>
        <v>7</v>
      </c>
      <c r="L206" s="9" t="str">
        <f t="shared" si="6"/>
        <v>2023 - WEEK 07</v>
      </c>
      <c r="M206" s="9" t="str">
        <f t="shared" si="7"/>
        <v>2023 - MONTH 02</v>
      </c>
      <c r="N206" s="12">
        <f t="shared" ref="N206:O206" si="215">IFERROR(AVERAGEIF(L:L,L206,$J:$J)," ")</f>
        <v>0.9538202247</v>
      </c>
      <c r="O206" s="12">
        <f t="shared" si="215"/>
        <v>0.9673033708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45005.70228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44973</v>
      </c>
      <c r="E207" s="11">
        <f t="shared" si="2"/>
        <v>4</v>
      </c>
      <c r="F207" s="9" t="str">
        <f>IF(ISBLANK(A207)," ",INDIRECT(ADDRESS(1,5+MOD(ROW()-2,COUNTA('Form Responses 1'!$1:$1)-4),,TRUE,"Form Responses 1")))</f>
        <v>Gedung D Lt. 3 [Ruang Rapat B]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Gedung D Lt. 3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7</v>
      </c>
      <c r="L207" s="9" t="str">
        <f t="shared" si="6"/>
        <v>2023 - WEEK 07</v>
      </c>
      <c r="M207" s="9" t="str">
        <f t="shared" si="7"/>
        <v>2023 - MONTH 02</v>
      </c>
      <c r="N207" s="12">
        <f t="shared" ref="N207:O207" si="216">IFERROR(AVERAGEIF(L:L,L207,$J:$J)," ")</f>
        <v>0.9538202247</v>
      </c>
      <c r="O207" s="12">
        <f t="shared" si="216"/>
        <v>0.9673033708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45005.70228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44973</v>
      </c>
      <c r="E208" s="11">
        <f t="shared" si="2"/>
        <v>4</v>
      </c>
      <c r="F208" s="9" t="str">
        <f>IF(ISBLANK(A208)," ",INDIRECT(ADDRESS(1,5+MOD(ROW()-2,COUNTA('Form Responses 1'!$1:$1)-4),,TRUE,"Form Responses 1")))</f>
        <v>Gedung D Lt. 3 [Ruang Rapat C]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D Lt. 3</v>
      </c>
      <c r="I208" s="12" t="str">
        <f t="shared" si="4"/>
        <v>CLEANING SERVICE</v>
      </c>
      <c r="J208" s="12">
        <f t="array" ref="J208">IFERROR(INDEX(MASTER!B:B,MATCH(G208,MASTER!A:A,0))/100," ")</f>
        <v>0.96</v>
      </c>
      <c r="K208" s="9">
        <f t="shared" si="5"/>
        <v>7</v>
      </c>
      <c r="L208" s="9" t="str">
        <f t="shared" si="6"/>
        <v>2023 - WEEK 07</v>
      </c>
      <c r="M208" s="9" t="str">
        <f t="shared" si="7"/>
        <v>2023 - MONTH 02</v>
      </c>
      <c r="N208" s="12">
        <f t="shared" ref="N208:O208" si="217">IFERROR(AVERAGEIF(L:L,L208,$J:$J)," ")</f>
        <v>0.9538202247</v>
      </c>
      <c r="O208" s="12">
        <f t="shared" si="217"/>
        <v>0.9673033708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45005.70228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44973</v>
      </c>
      <c r="E209" s="11">
        <f t="shared" si="2"/>
        <v>4</v>
      </c>
      <c r="F209" s="9" t="str">
        <f>IF(ISBLANK(A209)," ",INDIRECT(ADDRESS(1,5+MOD(ROW()-2,COUNTA('Form Responses 1'!$1:$1)-4),,TRUE,"Form Responses 1")))</f>
        <v>Gedung D Lt. 3 [Balkon(depan dan belakang)]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D Lt. 3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7</v>
      </c>
      <c r="L209" s="9" t="str">
        <f t="shared" si="6"/>
        <v>2023 - WEEK 07</v>
      </c>
      <c r="M209" s="9" t="str">
        <f t="shared" si="7"/>
        <v>2023 - MONTH 02</v>
      </c>
      <c r="N209" s="12">
        <f t="shared" ref="N209:O209" si="218">IFERROR(AVERAGEIF(L:L,L209,$J:$J)," ")</f>
        <v>0.9538202247</v>
      </c>
      <c r="O209" s="12">
        <f t="shared" si="218"/>
        <v>0.9673033708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45005.70228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44973</v>
      </c>
      <c r="E210" s="11">
        <f t="shared" si="2"/>
        <v>4</v>
      </c>
      <c r="F210" s="9" t="str">
        <f>IF(ISBLANK(A210)," ",INDIRECT(ADDRESS(1,5+MOD(ROW()-2,COUNTA('Form Responses 1'!$1:$1)-4),,TRUE,"Form Responses 1")))</f>
        <v>Gedung D Lt. 3 [Lift]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D Lt. 3</v>
      </c>
      <c r="I210" s="12" t="str">
        <f t="shared" si="4"/>
        <v>CLEANING SERVICE</v>
      </c>
      <c r="J210" s="12">
        <f t="array" ref="J210">IFERROR(INDEX(MASTER!B:B,MATCH(G210,MASTER!A:A,0))/100," ")</f>
        <v>0.96</v>
      </c>
      <c r="K210" s="9">
        <f t="shared" si="5"/>
        <v>7</v>
      </c>
      <c r="L210" s="9" t="str">
        <f t="shared" si="6"/>
        <v>2023 - WEEK 07</v>
      </c>
      <c r="M210" s="9" t="str">
        <f t="shared" si="7"/>
        <v>2023 - MONTH 02</v>
      </c>
      <c r="N210" s="12">
        <f t="shared" ref="N210:O210" si="219">IFERROR(AVERAGEIF(L:L,L210,$J:$J)," ")</f>
        <v>0.9538202247</v>
      </c>
      <c r="O210" s="12">
        <f t="shared" si="219"/>
        <v>0.9673033708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45005.70228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44973</v>
      </c>
      <c r="E211" s="11">
        <f t="shared" si="2"/>
        <v>4</v>
      </c>
      <c r="F211" s="9" t="str">
        <f>IF(ISBLANK(A211)," ",INDIRECT(ADDRESS(1,5+MOD(ROW()-2,COUNTA('Form Responses 1'!$1:$1)-4),,TRUE,"Form Responses 1")))</f>
        <v>Gedung D Lt. 3 [Tangga]</v>
      </c>
      <c r="G211" s="9" t="str">
        <f>IF(ISBLANK(A211)," ",INDIRECT(ADDRESS(MATCH(A211,'Form Responses 1'!A:A,0),5+MOD(ROW()-2,COUNTA('Form Responses 1'!$1:$1)-4),,TRUE,"Form Responses 1")))</f>
        <v>CUKUP BAIK</v>
      </c>
      <c r="H211" s="12" t="str">
        <f t="shared" si="3"/>
        <v>Gedung D Lt. 3</v>
      </c>
      <c r="I211" s="12" t="str">
        <f t="shared" si="4"/>
        <v>CLEANING SERVICE</v>
      </c>
      <c r="J211" s="12">
        <f t="array" ref="J211">IFERROR(INDEX(MASTER!B:B,MATCH(G211,MASTER!A:A,0))/100," ")</f>
        <v>0.89</v>
      </c>
      <c r="K211" s="9">
        <f t="shared" si="5"/>
        <v>7</v>
      </c>
      <c r="L211" s="9" t="str">
        <f t="shared" si="6"/>
        <v>2023 - WEEK 07</v>
      </c>
      <c r="M211" s="9" t="str">
        <f t="shared" si="7"/>
        <v>2023 - MONTH 02</v>
      </c>
      <c r="N211" s="12">
        <f t="shared" ref="N211:O211" si="220">IFERROR(AVERAGEIF(L:L,L211,$J:$J)," ")</f>
        <v>0.9538202247</v>
      </c>
      <c r="O211" s="12">
        <f t="shared" si="220"/>
        <v>0.9673033708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45005.70228</v>
      </c>
      <c r="B212" s="9" t="str">
        <f>INDIRECT(ADDRESS(2+QUOTIENT(ROW()-2,COUNTA('Form Responses 1'!$1:$1)-4),2,,TRUE,"Form Responses 1"))</f>
        <v>theresia3@gmail.com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44973</v>
      </c>
      <c r="E212" s="11">
        <f t="shared" si="2"/>
        <v>4</v>
      </c>
      <c r="F212" s="9" t="str">
        <f>IF(ISBLANK(A212)," ",INDIRECT(ADDRESS(1,5+MOD(ROW()-2,COUNTA('Form Responses 1'!$1:$1)-4),,TRUE,"Form Responses 1")))</f>
        <v>Gedung D Lt. 2 [Ruang Auditorium]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Gedung D Lt. 2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7</v>
      </c>
      <c r="L212" s="9" t="str">
        <f t="shared" si="6"/>
        <v>2023 - WEEK 07</v>
      </c>
      <c r="M212" s="9" t="str">
        <f t="shared" si="7"/>
        <v>2023 - MONTH 02</v>
      </c>
      <c r="N212" s="12">
        <f t="shared" ref="N212:O212" si="221">IFERROR(AVERAGEIF(L:L,L212,$J:$J)," ")</f>
        <v>0.9538202247</v>
      </c>
      <c r="O212" s="12">
        <f t="shared" si="221"/>
        <v>0.9673033708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45005.70228</v>
      </c>
      <c r="B213" s="9" t="str">
        <f>INDIRECT(ADDRESS(2+QUOTIENT(ROW()-2,COUNTA('Form Responses 1'!$1:$1)-4),2,,TRUE,"Form Responses 1"))</f>
        <v>theresia3@gmail.com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44973</v>
      </c>
      <c r="E213" s="11">
        <f t="shared" si="2"/>
        <v>4</v>
      </c>
      <c r="F213" s="9" t="str">
        <f>IF(ISBLANK(A213)," ",INDIRECT(ADDRESS(1,5+MOD(ROW()-2,COUNTA('Form Responses 1'!$1:$1)-4),,TRUE,"Form Responses 1")))</f>
        <v>Gedung D Lt. 2 [Ruang Rapat Auditorium]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D Lt. 2</v>
      </c>
      <c r="I213" s="12" t="str">
        <f t="shared" si="4"/>
        <v>CLEANING SERVICE</v>
      </c>
      <c r="J213" s="12">
        <f t="array" ref="J213">IFERROR(INDEX(MASTER!B:B,MATCH(G213,MASTER!A:A,0))/100," ")</f>
        <v>0.96</v>
      </c>
      <c r="K213" s="9">
        <f t="shared" si="5"/>
        <v>7</v>
      </c>
      <c r="L213" s="9" t="str">
        <f t="shared" si="6"/>
        <v>2023 - WEEK 07</v>
      </c>
      <c r="M213" s="9" t="str">
        <f t="shared" si="7"/>
        <v>2023 - MONTH 02</v>
      </c>
      <c r="N213" s="12">
        <f t="shared" ref="N213:O213" si="222">IFERROR(AVERAGEIF(L:L,L213,$J:$J)," ")</f>
        <v>0.9538202247</v>
      </c>
      <c r="O213" s="12">
        <f t="shared" si="222"/>
        <v>0.9673033708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45005.70228</v>
      </c>
      <c r="B214" s="9" t="str">
        <f>INDIRECT(ADDRESS(2+QUOTIENT(ROW()-2,COUNTA('Form Responses 1'!$1:$1)-4),2,,TRUE,"Form Responses 1"))</f>
        <v>theresia3@gmail.com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44973</v>
      </c>
      <c r="E214" s="11">
        <f t="shared" si="2"/>
        <v>4</v>
      </c>
      <c r="F214" s="9" t="str">
        <f>IF(ISBLANK(A214)," ",INDIRECT(ADDRESS(1,5+MOD(ROW()-2,COUNTA('Form Responses 1'!$1:$1)-4),,TRUE,"Form Responses 1")))</f>
        <v>Gedung D Lt. 2 [Ruang VIP Auditorium]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D Lt. 2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7</v>
      </c>
      <c r="L214" s="9" t="str">
        <f t="shared" si="6"/>
        <v>2023 - WEEK 07</v>
      </c>
      <c r="M214" s="9" t="str">
        <f t="shared" si="7"/>
        <v>2023 - MONTH 02</v>
      </c>
      <c r="N214" s="12">
        <f t="shared" ref="N214:O214" si="223">IFERROR(AVERAGEIF(L:L,L214,$J:$J)," ")</f>
        <v>0.9538202247</v>
      </c>
      <c r="O214" s="12">
        <f t="shared" si="223"/>
        <v>0.9673033708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45005.70228</v>
      </c>
      <c r="B215" s="9" t="str">
        <f>INDIRECT(ADDRESS(2+QUOTIENT(ROW()-2,COUNTA('Form Responses 1'!$1:$1)-4),2,,TRUE,"Form Responses 1"))</f>
        <v>theresia3@gmail.com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44973</v>
      </c>
      <c r="E215" s="11">
        <f t="shared" si="2"/>
        <v>4</v>
      </c>
      <c r="F215" s="9" t="str">
        <f>IF(ISBLANK(A215)," ",INDIRECT(ADDRESS(1,5+MOD(ROW()-2,COUNTA('Form Responses 1'!$1:$1)-4),,TRUE,"Form Responses 1")))</f>
        <v>Gedung D Lt. 2 [Ruang Kepala Bidang]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D Lt. 2</v>
      </c>
      <c r="I215" s="12" t="str">
        <f t="shared" si="4"/>
        <v>CLEANING SERVICE</v>
      </c>
      <c r="J215" s="12">
        <f t="array" ref="J215">IFERROR(INDEX(MASTER!B:B,MATCH(G215,MASTER!A:A,0))/100," ")</f>
        <v>0.96</v>
      </c>
      <c r="K215" s="9">
        <f t="shared" si="5"/>
        <v>7</v>
      </c>
      <c r="L215" s="9" t="str">
        <f t="shared" si="6"/>
        <v>2023 - WEEK 07</v>
      </c>
      <c r="M215" s="9" t="str">
        <f t="shared" si="7"/>
        <v>2023 - MONTH 02</v>
      </c>
      <c r="N215" s="12">
        <f t="shared" ref="N215:O215" si="224">IFERROR(AVERAGEIF(L:L,L215,$J:$J)," ")</f>
        <v>0.9538202247</v>
      </c>
      <c r="O215" s="12">
        <f t="shared" si="224"/>
        <v>0.9673033708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45005.70228</v>
      </c>
      <c r="B216" s="9" t="str">
        <f>INDIRECT(ADDRESS(2+QUOTIENT(ROW()-2,COUNTA('Form Responses 1'!$1:$1)-4),2,,TRUE,"Form Responses 1"))</f>
        <v>theresia3@gmail.com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44973</v>
      </c>
      <c r="E216" s="11">
        <f t="shared" si="2"/>
        <v>4</v>
      </c>
      <c r="F216" s="9" t="str">
        <f>IF(ISBLANK(A216)," ",INDIRECT(ADDRESS(1,5+MOD(ROW()-2,COUNTA('Form Responses 1'!$1:$1)-4),,TRUE,"Form Responses 1")))</f>
        <v>Gedung D Lt. 2 [Ruang Staff Propas]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Gedung D Lt. 2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7</v>
      </c>
      <c r="L216" s="9" t="str">
        <f t="shared" si="6"/>
        <v>2023 - WEEK 07</v>
      </c>
      <c r="M216" s="9" t="str">
        <f t="shared" si="7"/>
        <v>2023 - MONTH 02</v>
      </c>
      <c r="N216" s="12">
        <f t="shared" ref="N216:O216" si="225">IFERROR(AVERAGEIF(L:L,L216,$J:$J)," ")</f>
        <v>0.9538202247</v>
      </c>
      <c r="O216" s="12">
        <f t="shared" si="225"/>
        <v>0.9673033708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45005.70228</v>
      </c>
      <c r="B217" s="9" t="str">
        <f>INDIRECT(ADDRESS(2+QUOTIENT(ROW()-2,COUNTA('Form Responses 1'!$1:$1)-4),2,,TRUE,"Form Responses 1"))</f>
        <v>theresia3@gmail.com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44973</v>
      </c>
      <c r="E217" s="11">
        <f t="shared" si="2"/>
        <v>4</v>
      </c>
      <c r="F217" s="9" t="str">
        <f>IF(ISBLANK(A217)," ",INDIRECT(ADDRESS(1,5+MOD(ROW()-2,COUNTA('Form Responses 1'!$1:$1)-4),,TRUE,"Form Responses 1")))</f>
        <v>Gedung D Lt. 2 [Toilet pria/wanita]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D Lt. 2</v>
      </c>
      <c r="I217" s="12" t="str">
        <f t="shared" si="4"/>
        <v>CLEANING SERVICE</v>
      </c>
      <c r="J217" s="12">
        <f t="array" ref="J217">IFERROR(INDEX(MASTER!B:B,MATCH(G217,MASTER!A:A,0))/100," ")</f>
        <v>0.96</v>
      </c>
      <c r="K217" s="9">
        <f t="shared" si="5"/>
        <v>7</v>
      </c>
      <c r="L217" s="9" t="str">
        <f t="shared" si="6"/>
        <v>2023 - WEEK 07</v>
      </c>
      <c r="M217" s="9" t="str">
        <f t="shared" si="7"/>
        <v>2023 - MONTH 02</v>
      </c>
      <c r="N217" s="12">
        <f t="shared" ref="N217:O217" si="226">IFERROR(AVERAGEIF(L:L,L217,$J:$J)," ")</f>
        <v>0.9538202247</v>
      </c>
      <c r="O217" s="12">
        <f t="shared" si="226"/>
        <v>0.9673033708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45005.70228</v>
      </c>
      <c r="B218" s="9" t="str">
        <f>INDIRECT(ADDRESS(2+QUOTIENT(ROW()-2,COUNTA('Form Responses 1'!$1:$1)-4),2,,TRUE,"Form Responses 1"))</f>
        <v>theresia3@gmail.com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44973</v>
      </c>
      <c r="E218" s="11">
        <f t="shared" si="2"/>
        <v>4</v>
      </c>
      <c r="F218" s="9" t="str">
        <f>IF(ISBLANK(A218)," ",INDIRECT(ADDRESS(1,5+MOD(ROW()-2,COUNTA('Form Responses 1'!$1:$1)-4),,TRUE,"Form Responses 1")))</f>
        <v>Gedung D Lt. 2 [Pantry]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D Lt. 2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7</v>
      </c>
      <c r="L218" s="9" t="str">
        <f t="shared" si="6"/>
        <v>2023 - WEEK 07</v>
      </c>
      <c r="M218" s="9" t="str">
        <f t="shared" si="7"/>
        <v>2023 - MONTH 02</v>
      </c>
      <c r="N218" s="12">
        <f t="shared" ref="N218:O218" si="227">IFERROR(AVERAGEIF(L:L,L218,$J:$J)," ")</f>
        <v>0.9538202247</v>
      </c>
      <c r="O218" s="12">
        <f t="shared" si="227"/>
        <v>0.9673033708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45005.70228</v>
      </c>
      <c r="B219" s="9" t="str">
        <f>INDIRECT(ADDRESS(2+QUOTIENT(ROW()-2,COUNTA('Form Responses 1'!$1:$1)-4),2,,TRUE,"Form Responses 1"))</f>
        <v>theresia3@gmail.com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44973</v>
      </c>
      <c r="E219" s="11">
        <f t="shared" si="2"/>
        <v>4</v>
      </c>
      <c r="F219" s="9" t="str">
        <f>IF(ISBLANK(A219)," ",INDIRECT(ADDRESS(1,5+MOD(ROW()-2,COUNTA('Form Responses 1'!$1:$1)-4),,TRUE,"Form Responses 1")))</f>
        <v>Gedung D Lt. 2 [Lift]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D Lt. 2</v>
      </c>
      <c r="I219" s="12" t="str">
        <f t="shared" si="4"/>
        <v>CLEANING SERVICE</v>
      </c>
      <c r="J219" s="12">
        <f t="array" ref="J219">IFERROR(INDEX(MASTER!B:B,MATCH(G219,MASTER!A:A,0))/100," ")</f>
        <v>0.96</v>
      </c>
      <c r="K219" s="9">
        <f t="shared" si="5"/>
        <v>7</v>
      </c>
      <c r="L219" s="9" t="str">
        <f t="shared" si="6"/>
        <v>2023 - WEEK 07</v>
      </c>
      <c r="M219" s="9" t="str">
        <f t="shared" si="7"/>
        <v>2023 - MONTH 02</v>
      </c>
      <c r="N219" s="12">
        <f t="shared" ref="N219:O219" si="228">IFERROR(AVERAGEIF(L:L,L219,$J:$J)," ")</f>
        <v>0.9538202247</v>
      </c>
      <c r="O219" s="12">
        <f t="shared" si="228"/>
        <v>0.9673033708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45005.70228</v>
      </c>
      <c r="B220" s="9" t="str">
        <f>INDIRECT(ADDRESS(2+QUOTIENT(ROW()-2,COUNTA('Form Responses 1'!$1:$1)-4),2,,TRUE,"Form Responses 1"))</f>
        <v>theresia3@gmail.com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44973</v>
      </c>
      <c r="E220" s="11">
        <f t="shared" si="2"/>
        <v>4</v>
      </c>
      <c r="F220" s="9" t="str">
        <f>IF(ISBLANK(A220)," ",INDIRECT(ADDRESS(1,5+MOD(ROW()-2,COUNTA('Form Responses 1'!$1:$1)-4),,TRUE,"Form Responses 1")))</f>
        <v>Gedung D Lt. 2 [Tangga]</v>
      </c>
      <c r="G220" s="9" t="str">
        <f>IF(ISBLANK(A220)," ",INDIRECT(ADDRESS(MATCH(A220,'Form Responses 1'!A:A,0),5+MOD(ROW()-2,COUNTA('Form Responses 1'!$1:$1)-4),,TRUE,"Form Responses 1")))</f>
        <v>CUKUP BAIK</v>
      </c>
      <c r="H220" s="12" t="str">
        <f t="shared" si="3"/>
        <v>Gedung D Lt. 2</v>
      </c>
      <c r="I220" s="12" t="str">
        <f t="shared" si="4"/>
        <v>CLEANING SERVICE</v>
      </c>
      <c r="J220" s="12">
        <f t="array" ref="J220">IFERROR(INDEX(MASTER!B:B,MATCH(G220,MASTER!A:A,0))/100," ")</f>
        <v>0.89</v>
      </c>
      <c r="K220" s="9">
        <f t="shared" si="5"/>
        <v>7</v>
      </c>
      <c r="L220" s="9" t="str">
        <f t="shared" si="6"/>
        <v>2023 - WEEK 07</v>
      </c>
      <c r="M220" s="9" t="str">
        <f t="shared" si="7"/>
        <v>2023 - MONTH 02</v>
      </c>
      <c r="N220" s="12">
        <f t="shared" ref="N220:O220" si="229">IFERROR(AVERAGEIF(L:L,L220,$J:$J)," ")</f>
        <v>0.9538202247</v>
      </c>
      <c r="O220" s="12">
        <f t="shared" si="229"/>
        <v>0.9673033708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45005.70228</v>
      </c>
      <c r="B221" s="9" t="str">
        <f>INDIRECT(ADDRESS(2+QUOTIENT(ROW()-2,COUNTA('Form Responses 1'!$1:$1)-4),2,,TRUE,"Form Responses 1"))</f>
        <v>theresia3@gmail.com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44973</v>
      </c>
      <c r="E221" s="11">
        <f t="shared" si="2"/>
        <v>4</v>
      </c>
      <c r="F221" s="9" t="str">
        <f>IF(ISBLANK(A221)," ",INDIRECT(ADDRESS(1,5+MOD(ROW()-2,COUNTA('Form Responses 1'!$1:$1)-4),,TRUE,"Form Responses 1")))</f>
        <v>Gedung D Lt. 1 [Basement]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D Lt. 1</v>
      </c>
      <c r="I221" s="12" t="str">
        <f t="shared" si="4"/>
        <v>CLEANING SERVICE</v>
      </c>
      <c r="J221" s="12">
        <f t="array" ref="J221">IFERROR(INDEX(MASTER!B:B,MATCH(G221,MASTER!A:A,0))/100," ")</f>
        <v>0.96</v>
      </c>
      <c r="K221" s="9">
        <f t="shared" si="5"/>
        <v>7</v>
      </c>
      <c r="L221" s="9" t="str">
        <f t="shared" si="6"/>
        <v>2023 - WEEK 07</v>
      </c>
      <c r="M221" s="9" t="str">
        <f t="shared" si="7"/>
        <v>2023 - MONTH 02</v>
      </c>
      <c r="N221" s="12">
        <f t="shared" ref="N221:O221" si="230">IFERROR(AVERAGEIF(L:L,L221,$J:$J)," ")</f>
        <v>0.9538202247</v>
      </c>
      <c r="O221" s="12">
        <f t="shared" si="230"/>
        <v>0.9673033708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45005.70228</v>
      </c>
      <c r="B222" s="9" t="str">
        <f>INDIRECT(ADDRESS(2+QUOTIENT(ROW()-2,COUNTA('Form Responses 1'!$1:$1)-4),2,,TRUE,"Form Responses 1"))</f>
        <v>theresia3@gmail.com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44973</v>
      </c>
      <c r="E222" s="11">
        <f t="shared" si="2"/>
        <v>4</v>
      </c>
      <c r="F222" s="9" t="str">
        <f>IF(ISBLANK(A222)," ",INDIRECT(ADDRESS(1,5+MOD(ROW()-2,COUNTA('Form Responses 1'!$1:$1)-4),,TRUE,"Form Responses 1")))</f>
        <v>Gedung D Lt. 1 [Musholla]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D Lt. 1</v>
      </c>
      <c r="I222" s="12" t="str">
        <f t="shared" si="4"/>
        <v>CLEANING SERVICE</v>
      </c>
      <c r="J222" s="12">
        <f t="array" ref="J222">IFERROR(INDEX(MASTER!B:B,MATCH(G222,MASTER!A:A,0))/100," ")</f>
        <v>0.96</v>
      </c>
      <c r="K222" s="9">
        <f t="shared" si="5"/>
        <v>7</v>
      </c>
      <c r="L222" s="9" t="str">
        <f t="shared" si="6"/>
        <v>2023 - WEEK 07</v>
      </c>
      <c r="M222" s="9" t="str">
        <f t="shared" si="7"/>
        <v>2023 - MONTH 02</v>
      </c>
      <c r="N222" s="12">
        <f t="shared" ref="N222:O222" si="231">IFERROR(AVERAGEIF(L:L,L222,$J:$J)," ")</f>
        <v>0.9538202247</v>
      </c>
      <c r="O222" s="12">
        <f t="shared" si="231"/>
        <v>0.9673033708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45005.70228</v>
      </c>
      <c r="B223" s="9" t="str">
        <f>INDIRECT(ADDRESS(2+QUOTIENT(ROW()-2,COUNTA('Form Responses 1'!$1:$1)-4),2,,TRUE,"Form Responses 1"))</f>
        <v>theresia3@gmail.com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44973</v>
      </c>
      <c r="E223" s="11">
        <f t="shared" si="2"/>
        <v>4</v>
      </c>
      <c r="F223" s="9" t="str">
        <f>IF(ISBLANK(A223)," ",INDIRECT(ADDRESS(1,5+MOD(ROW()-2,COUNTA('Form Responses 1'!$1:$1)-4),,TRUE,"Form Responses 1")))</f>
        <v>Gedung D Lt. 1 [Pantry]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Gedung D Lt. 1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7</v>
      </c>
      <c r="L223" s="9" t="str">
        <f t="shared" si="6"/>
        <v>2023 - WEEK 07</v>
      </c>
      <c r="M223" s="9" t="str">
        <f t="shared" si="7"/>
        <v>2023 - MONTH 02</v>
      </c>
      <c r="N223" s="12">
        <f t="shared" ref="N223:O223" si="232">IFERROR(AVERAGEIF(L:L,L223,$J:$J)," ")</f>
        <v>0.9538202247</v>
      </c>
      <c r="O223" s="12">
        <f t="shared" si="232"/>
        <v>0.9673033708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45005.70228</v>
      </c>
      <c r="B224" s="9" t="str">
        <f>INDIRECT(ADDRESS(2+QUOTIENT(ROW()-2,COUNTA('Form Responses 1'!$1:$1)-4),2,,TRUE,"Form Responses 1"))</f>
        <v>theresia3@gmail.com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44973</v>
      </c>
      <c r="E224" s="11">
        <f t="shared" si="2"/>
        <v>4</v>
      </c>
      <c r="F224" s="9" t="str">
        <f>IF(ISBLANK(A224)," ",INDIRECT(ADDRESS(1,5+MOD(ROW()-2,COUNTA('Form Responses 1'!$1:$1)-4),,TRUE,"Form Responses 1")))</f>
        <v>Gedung D Lt. 1 [Toilet pria/wanita]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 D Lt. 1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7</v>
      </c>
      <c r="L224" s="9" t="str">
        <f t="shared" si="6"/>
        <v>2023 - WEEK 07</v>
      </c>
      <c r="M224" s="9" t="str">
        <f t="shared" si="7"/>
        <v>2023 - MONTH 02</v>
      </c>
      <c r="N224" s="12">
        <f t="shared" ref="N224:O224" si="233">IFERROR(AVERAGEIF(L:L,L224,$J:$J)," ")</f>
        <v>0.9538202247</v>
      </c>
      <c r="O224" s="12">
        <f t="shared" si="233"/>
        <v>0.9673033708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45005.70228</v>
      </c>
      <c r="B225" s="9" t="str">
        <f>INDIRECT(ADDRESS(2+QUOTIENT(ROW()-2,COUNTA('Form Responses 1'!$1:$1)-4),2,,TRUE,"Form Responses 1"))</f>
        <v>theresia3@gmail.com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44973</v>
      </c>
      <c r="E225" s="11">
        <f t="shared" si="2"/>
        <v>4</v>
      </c>
      <c r="F225" s="9" t="str">
        <f>IF(ISBLANK(A225)," ",INDIRECT(ADDRESS(1,5+MOD(ROW()-2,COUNTA('Form Responses 1'!$1:$1)-4),,TRUE,"Form Responses 1")))</f>
        <v>Gedung D Lt. 1 [Ruang Arsip]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D Lt. 1</v>
      </c>
      <c r="I225" s="12" t="str">
        <f t="shared" si="4"/>
        <v>CLEANING SERVICE</v>
      </c>
      <c r="J225" s="12">
        <f t="array" ref="J225">IFERROR(INDEX(MASTER!B:B,MATCH(G225,MASTER!A:A,0))/100," ")</f>
        <v>0.96</v>
      </c>
      <c r="K225" s="9">
        <f t="shared" si="5"/>
        <v>7</v>
      </c>
      <c r="L225" s="9" t="str">
        <f t="shared" si="6"/>
        <v>2023 - WEEK 07</v>
      </c>
      <c r="M225" s="9" t="str">
        <f t="shared" si="7"/>
        <v>2023 - MONTH 02</v>
      </c>
      <c r="N225" s="12">
        <f t="shared" ref="N225:O225" si="234">IFERROR(AVERAGEIF(L:L,L225,$J:$J)," ")</f>
        <v>0.9538202247</v>
      </c>
      <c r="O225" s="12">
        <f t="shared" si="234"/>
        <v>0.9673033708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45005.70228</v>
      </c>
      <c r="B226" s="9" t="str">
        <f>INDIRECT(ADDRESS(2+QUOTIENT(ROW()-2,COUNTA('Form Responses 1'!$1:$1)-4),2,,TRUE,"Form Responses 1"))</f>
        <v>theresia3@gmail.com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44973</v>
      </c>
      <c r="E226" s="11">
        <f t="shared" si="2"/>
        <v>4</v>
      </c>
      <c r="F226" s="9" t="str">
        <f>IF(ISBLANK(A226)," ",INDIRECT(ADDRESS(1,5+MOD(ROW()-2,COUNTA('Form Responses 1'!$1:$1)-4),,TRUE,"Form Responses 1")))</f>
        <v>Gedung D Lt. 1 [Lift]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D Lt. 1</v>
      </c>
      <c r="I226" s="12" t="str">
        <f t="shared" si="4"/>
        <v>CLEANING SERVICE</v>
      </c>
      <c r="J226" s="12">
        <f t="array" ref="J226">IFERROR(INDEX(MASTER!B:B,MATCH(G226,MASTER!A:A,0))/100," ")</f>
        <v>0.96</v>
      </c>
      <c r="K226" s="9">
        <f t="shared" si="5"/>
        <v>7</v>
      </c>
      <c r="L226" s="9" t="str">
        <f t="shared" si="6"/>
        <v>2023 - WEEK 07</v>
      </c>
      <c r="M226" s="9" t="str">
        <f t="shared" si="7"/>
        <v>2023 - MONTH 02</v>
      </c>
      <c r="N226" s="12">
        <f t="shared" ref="N226:O226" si="235">IFERROR(AVERAGEIF(L:L,L226,$J:$J)," ")</f>
        <v>0.9538202247</v>
      </c>
      <c r="O226" s="12">
        <f t="shared" si="235"/>
        <v>0.9673033708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45005.70228</v>
      </c>
      <c r="B227" s="9" t="str">
        <f>INDIRECT(ADDRESS(2+QUOTIENT(ROW()-2,COUNTA('Form Responses 1'!$1:$1)-4),2,,TRUE,"Form Responses 1"))</f>
        <v>theresia3@gmail.com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44973</v>
      </c>
      <c r="E227" s="11">
        <f t="shared" si="2"/>
        <v>4</v>
      </c>
      <c r="F227" s="9" t="str">
        <f>IF(ISBLANK(A227)," ",INDIRECT(ADDRESS(1,5+MOD(ROW()-2,COUNTA('Form Responses 1'!$1:$1)-4),,TRUE,"Form Responses 1")))</f>
        <v>Gedung D Lt. 1 [Tangga]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D Lt. 1</v>
      </c>
      <c r="I227" s="12" t="str">
        <f t="shared" si="4"/>
        <v>CLEANING SERVICE</v>
      </c>
      <c r="J227" s="12">
        <f t="array" ref="J227">IFERROR(INDEX(MASTER!B:B,MATCH(G227,MASTER!A:A,0))/100," ")</f>
        <v>0.96</v>
      </c>
      <c r="K227" s="9">
        <f t="shared" si="5"/>
        <v>7</v>
      </c>
      <c r="L227" s="9" t="str">
        <f t="shared" si="6"/>
        <v>2023 - WEEK 07</v>
      </c>
      <c r="M227" s="9" t="str">
        <f t="shared" si="7"/>
        <v>2023 - MONTH 02</v>
      </c>
      <c r="N227" s="12">
        <f t="shared" ref="N227:O227" si="236">IFERROR(AVERAGEIF(L:L,L227,$J:$J)," ")</f>
        <v>0.9538202247</v>
      </c>
      <c r="O227" s="12">
        <f t="shared" si="236"/>
        <v>0.9673033708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45005.70228</v>
      </c>
      <c r="B228" s="9" t="str">
        <f>INDIRECT(ADDRESS(2+QUOTIENT(ROW()-2,COUNTA('Form Responses 1'!$1:$1)-4),2,,TRUE,"Form Responses 1"))</f>
        <v>theresia3@gmail.com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44973</v>
      </c>
      <c r="E228" s="11">
        <f t="shared" si="2"/>
        <v>4</v>
      </c>
      <c r="F228" s="9" t="str">
        <f>IF(ISBLANK(A228)," ",INDIRECT(ADDRESS(1,5+MOD(ROW()-2,COUNTA('Form Responses 1'!$1:$1)-4),,TRUE,"Form Responses 1")))</f>
        <v>Gedung C Lt. 2 [Ruang Bisang Desimasi]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C Lt. 2</v>
      </c>
      <c r="I228" s="12" t="str">
        <f t="shared" si="4"/>
        <v>CLEANING SERVICE</v>
      </c>
      <c r="J228" s="12">
        <f t="array" ref="J228">IFERROR(INDEX(MASTER!B:B,MATCH(G228,MASTER!A:A,0))/100," ")</f>
        <v>0.96</v>
      </c>
      <c r="K228" s="9">
        <f t="shared" si="5"/>
        <v>7</v>
      </c>
      <c r="L228" s="9" t="str">
        <f t="shared" si="6"/>
        <v>2023 - WEEK 07</v>
      </c>
      <c r="M228" s="9" t="str">
        <f t="shared" si="7"/>
        <v>2023 - MONTH 02</v>
      </c>
      <c r="N228" s="12">
        <f t="shared" ref="N228:O228" si="237">IFERROR(AVERAGEIF(L:L,L228,$J:$J)," ")</f>
        <v>0.9538202247</v>
      </c>
      <c r="O228" s="12">
        <f t="shared" si="237"/>
        <v>0.9673033708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45005.70228</v>
      </c>
      <c r="B229" s="9" t="str">
        <f>INDIRECT(ADDRESS(2+QUOTIENT(ROW()-2,COUNTA('Form Responses 1'!$1:$1)-4),2,,TRUE,"Form Responses 1"))</f>
        <v>theresia3@gmail.com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44973</v>
      </c>
      <c r="E229" s="11">
        <f t="shared" si="2"/>
        <v>4</v>
      </c>
      <c r="F229" s="9" t="str">
        <f>IF(ISBLANK(A229)," ",INDIRECT(ADDRESS(1,5+MOD(ROW()-2,COUNTA('Form Responses 1'!$1:$1)-4),,TRUE,"Form Responses 1")))</f>
        <v>Gedung C Lt. 2 [Ruang Staff]</v>
      </c>
      <c r="G229" s="9" t="str">
        <f>IF(ISBLANK(A229)," ",INDIRECT(ADDRESS(MATCH(A229,'Form Responses 1'!A:A,0),5+MOD(ROW()-2,COUNTA('Form Responses 1'!$1:$1)-4),,TRUE,"Form Responses 1")))</f>
        <v>CUKUP BAIK</v>
      </c>
      <c r="H229" s="12" t="str">
        <f t="shared" si="3"/>
        <v>Gedung C Lt. 2</v>
      </c>
      <c r="I229" s="12" t="str">
        <f t="shared" si="4"/>
        <v>CLEANING SERVICE</v>
      </c>
      <c r="J229" s="12">
        <f t="array" ref="J229">IFERROR(INDEX(MASTER!B:B,MATCH(G229,MASTER!A:A,0))/100," ")</f>
        <v>0.89</v>
      </c>
      <c r="K229" s="9">
        <f t="shared" si="5"/>
        <v>7</v>
      </c>
      <c r="L229" s="9" t="str">
        <f t="shared" si="6"/>
        <v>2023 - WEEK 07</v>
      </c>
      <c r="M229" s="9" t="str">
        <f t="shared" si="7"/>
        <v>2023 - MONTH 02</v>
      </c>
      <c r="N229" s="12">
        <f t="shared" ref="N229:O229" si="238">IFERROR(AVERAGEIF(L:L,L229,$J:$J)," ")</f>
        <v>0.9538202247</v>
      </c>
      <c r="O229" s="12">
        <f t="shared" si="238"/>
        <v>0.9673033708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45005.70228</v>
      </c>
      <c r="B230" s="9" t="str">
        <f>INDIRECT(ADDRESS(2+QUOTIENT(ROW()-2,COUNTA('Form Responses 1'!$1:$1)-4),2,,TRUE,"Form Responses 1"))</f>
        <v>theresia3@gmail.com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44973</v>
      </c>
      <c r="E230" s="11">
        <f t="shared" si="2"/>
        <v>4</v>
      </c>
      <c r="F230" s="9" t="str">
        <f>IF(ISBLANK(A230)," ",INDIRECT(ADDRESS(1,5+MOD(ROW()-2,COUNTA('Form Responses 1'!$1:$1)-4),,TRUE,"Form Responses 1")))</f>
        <v>Gedung C Lt. 2 [Ruang RSO(Regional Support Office)]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Gedung C Lt. 2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7</v>
      </c>
      <c r="L230" s="9" t="str">
        <f t="shared" si="6"/>
        <v>2023 - WEEK 07</v>
      </c>
      <c r="M230" s="9" t="str">
        <f t="shared" si="7"/>
        <v>2023 - MONTH 02</v>
      </c>
      <c r="N230" s="12">
        <f t="shared" ref="N230:O230" si="239">IFERROR(AVERAGEIF(L:L,L230,$J:$J)," ")</f>
        <v>0.9538202247</v>
      </c>
      <c r="O230" s="12">
        <f t="shared" si="239"/>
        <v>0.9673033708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45005.70228</v>
      </c>
      <c r="B231" s="9" t="str">
        <f>INDIRECT(ADDRESS(2+QUOTIENT(ROW()-2,COUNTA('Form Responses 1'!$1:$1)-4),2,,TRUE,"Form Responses 1"))</f>
        <v>theresia3@gmail.com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44973</v>
      </c>
      <c r="E231" s="11">
        <f t="shared" si="2"/>
        <v>4</v>
      </c>
      <c r="F231" s="9" t="str">
        <f>IF(ISBLANK(A231)," ",INDIRECT(ADDRESS(1,5+MOD(ROW()-2,COUNTA('Form Responses 1'!$1:$1)-4),,TRUE,"Form Responses 1")))</f>
        <v>Gedung C Lt. 2 [Ruang Staff]</v>
      </c>
      <c r="G231" s="9" t="str">
        <f>IF(ISBLANK(A231)," ",INDIRECT(ADDRESS(MATCH(A231,'Form Responses 1'!A:A,0),5+MOD(ROW()-2,COUNTA('Form Responses 1'!$1:$1)-4),,TRUE,"Form Responses 1")))</f>
        <v>CUKUP BAIK</v>
      </c>
      <c r="H231" s="12" t="str">
        <f t="shared" si="3"/>
        <v>Gedung C Lt. 2</v>
      </c>
      <c r="I231" s="12" t="str">
        <f t="shared" si="4"/>
        <v>CLEANING SERVICE</v>
      </c>
      <c r="J231" s="12">
        <f t="array" ref="J231">IFERROR(INDEX(MASTER!B:B,MATCH(G231,MASTER!A:A,0))/100," ")</f>
        <v>0.89</v>
      </c>
      <c r="K231" s="9">
        <f t="shared" si="5"/>
        <v>7</v>
      </c>
      <c r="L231" s="9" t="str">
        <f t="shared" si="6"/>
        <v>2023 - WEEK 07</v>
      </c>
      <c r="M231" s="9" t="str">
        <f t="shared" si="7"/>
        <v>2023 - MONTH 02</v>
      </c>
      <c r="N231" s="12">
        <f t="shared" ref="N231:O231" si="240">IFERROR(AVERAGEIF(L:L,L231,$J:$J)," ")</f>
        <v>0.9538202247</v>
      </c>
      <c r="O231" s="12">
        <f t="shared" si="240"/>
        <v>0.9673033708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45005.70228</v>
      </c>
      <c r="B232" s="9" t="str">
        <f>INDIRECT(ADDRESS(2+QUOTIENT(ROW()-2,COUNTA('Form Responses 1'!$1:$1)-4),2,,TRUE,"Form Responses 1"))</f>
        <v>theresia3@gmail.com</v>
      </c>
      <c r="C232" s="9" t="str">
        <f>INDIRECT(ADDRESS(2+QUOTIENT(ROW()-2,COUNTA('Form Responses 1'!$1:$1)-4),3,,TRUE,"Form Responses 1"))</f>
        <v>theresia</v>
      </c>
      <c r="D232" s="10">
        <f>INDIRECT(ADDRESS(2+QUOTIENT(ROW()-2,COUNTA('Form Responses 1'!$1:$1)-4),4,,TRUE,"Form Responses 1"))</f>
        <v>44973</v>
      </c>
      <c r="E232" s="11">
        <f t="shared" si="2"/>
        <v>4</v>
      </c>
      <c r="F232" s="9" t="str">
        <f>IF(ISBLANK(A232)," ",INDIRECT(ADDRESS(1,5+MOD(ROW()-2,COUNTA('Form Responses 1'!$1:$1)-4),,TRUE,"Form Responses 1")))</f>
        <v>Gedung C Lt. 2 [Ruang Produksi Informasi]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C Lt. 2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7</v>
      </c>
      <c r="L232" s="9" t="str">
        <f t="shared" si="6"/>
        <v>2023 - WEEK 07</v>
      </c>
      <c r="M232" s="9" t="str">
        <f t="shared" si="7"/>
        <v>2023 - MONTH 02</v>
      </c>
      <c r="N232" s="12">
        <f t="shared" ref="N232:O232" si="241">IFERROR(AVERAGEIF(L:L,L232,$J:$J)," ")</f>
        <v>0.9538202247</v>
      </c>
      <c r="O232" s="12">
        <f t="shared" si="241"/>
        <v>0.9673033708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45005.70228</v>
      </c>
      <c r="B233" s="9" t="str">
        <f>INDIRECT(ADDRESS(2+QUOTIENT(ROW()-2,COUNTA('Form Responses 1'!$1:$1)-4),2,,TRUE,"Form Responses 1"))</f>
        <v>theresia3@gmail.com</v>
      </c>
      <c r="C233" s="9" t="str">
        <f>INDIRECT(ADDRESS(2+QUOTIENT(ROW()-2,COUNTA('Form Responses 1'!$1:$1)-4),3,,TRUE,"Form Responses 1"))</f>
        <v>theresia</v>
      </c>
      <c r="D233" s="10">
        <f>INDIRECT(ADDRESS(2+QUOTIENT(ROW()-2,COUNTA('Form Responses 1'!$1:$1)-4),4,,TRUE,"Form Responses 1"))</f>
        <v>44973</v>
      </c>
      <c r="E233" s="11">
        <f t="shared" si="2"/>
        <v>4</v>
      </c>
      <c r="F233" s="9" t="str">
        <f>IF(ISBLANK(A233)," ",INDIRECT(ADDRESS(1,5+MOD(ROW()-2,COUNTA('Form Responses 1'!$1:$1)-4),,TRUE,"Form Responses 1")))</f>
        <v>Gedung C Lt. 2 [Toilet pria/wanita]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Gedung C Lt. 2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7</v>
      </c>
      <c r="L233" s="9" t="str">
        <f t="shared" si="6"/>
        <v>2023 - WEEK 07</v>
      </c>
      <c r="M233" s="9" t="str">
        <f t="shared" si="7"/>
        <v>2023 - MONTH 02</v>
      </c>
      <c r="N233" s="12">
        <f t="shared" ref="N233:O233" si="242">IFERROR(AVERAGEIF(L:L,L233,$J:$J)," ")</f>
        <v>0.9538202247</v>
      </c>
      <c r="O233" s="12">
        <f t="shared" si="242"/>
        <v>0.9673033708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45005.70228</v>
      </c>
      <c r="B234" s="9" t="str">
        <f>INDIRECT(ADDRESS(2+QUOTIENT(ROW()-2,COUNTA('Form Responses 1'!$1:$1)-4),2,,TRUE,"Form Responses 1"))</f>
        <v>theresia3@gmail.com</v>
      </c>
      <c r="C234" s="9" t="str">
        <f>INDIRECT(ADDRESS(2+QUOTIENT(ROW()-2,COUNTA('Form Responses 1'!$1:$1)-4),3,,TRUE,"Form Responses 1"))</f>
        <v>theresia</v>
      </c>
      <c r="D234" s="10">
        <f>INDIRECT(ADDRESS(2+QUOTIENT(ROW()-2,COUNTA('Form Responses 1'!$1:$1)-4),4,,TRUE,"Form Responses 1"))</f>
        <v>44973</v>
      </c>
      <c r="E234" s="11">
        <f t="shared" si="2"/>
        <v>4</v>
      </c>
      <c r="F234" s="9" t="str">
        <f>IF(ISBLANK(A234)," ",INDIRECT(ADDRESS(1,5+MOD(ROW()-2,COUNTA('Form Responses 1'!$1:$1)-4),,TRUE,"Form Responses 1")))</f>
        <v>Gedung C Lt. 2 [Pantry]</v>
      </c>
      <c r="G234" s="9" t="str">
        <f>IF(ISBLANK(A234)," ",INDIRECT(ADDRESS(MATCH(A234,'Form Responses 1'!A:A,0),5+MOD(ROW()-2,COUNTA('Form Responses 1'!$1:$1)-4),,TRUE,"Form Responses 1")))</f>
        <v>CUKUP BAIK</v>
      </c>
      <c r="H234" s="12" t="str">
        <f t="shared" si="3"/>
        <v>Gedung C Lt. 2</v>
      </c>
      <c r="I234" s="12" t="str">
        <f t="shared" si="4"/>
        <v>CLEANING SERVICE</v>
      </c>
      <c r="J234" s="12">
        <f t="array" ref="J234">IFERROR(INDEX(MASTER!B:B,MATCH(G234,MASTER!A:A,0))/100," ")</f>
        <v>0.89</v>
      </c>
      <c r="K234" s="9">
        <f t="shared" si="5"/>
        <v>7</v>
      </c>
      <c r="L234" s="9" t="str">
        <f t="shared" si="6"/>
        <v>2023 - WEEK 07</v>
      </c>
      <c r="M234" s="9" t="str">
        <f t="shared" si="7"/>
        <v>2023 - MONTH 02</v>
      </c>
      <c r="N234" s="12">
        <f t="shared" ref="N234:O234" si="243">IFERROR(AVERAGEIF(L:L,L234,$J:$J)," ")</f>
        <v>0.9538202247</v>
      </c>
      <c r="O234" s="12">
        <f t="shared" si="243"/>
        <v>0.9673033708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45005.70228</v>
      </c>
      <c r="B235" s="9" t="str">
        <f>INDIRECT(ADDRESS(2+QUOTIENT(ROW()-2,COUNTA('Form Responses 1'!$1:$1)-4),2,,TRUE,"Form Responses 1"))</f>
        <v>theresia3@gmail.com</v>
      </c>
      <c r="C235" s="9" t="str">
        <f>INDIRECT(ADDRESS(2+QUOTIENT(ROW()-2,COUNTA('Form Responses 1'!$1:$1)-4),3,,TRUE,"Form Responses 1"))</f>
        <v>theresia</v>
      </c>
      <c r="D235" s="10">
        <f>INDIRECT(ADDRESS(2+QUOTIENT(ROW()-2,COUNTA('Form Responses 1'!$1:$1)-4),4,,TRUE,"Form Responses 1"))</f>
        <v>44973</v>
      </c>
      <c r="E235" s="11">
        <f t="shared" si="2"/>
        <v>4</v>
      </c>
      <c r="F235" s="9" t="str">
        <f>IF(ISBLANK(A235)," ",INDIRECT(ADDRESS(1,5+MOD(ROW()-2,COUNTA('Form Responses 1'!$1:$1)-4),,TRUE,"Form Responses 1")))</f>
        <v>Gedung C Lt. 2 [Tangga]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C Lt. 2</v>
      </c>
      <c r="I235" s="12" t="str">
        <f t="shared" si="4"/>
        <v>CLEANING SERVICE</v>
      </c>
      <c r="J235" s="12">
        <f t="array" ref="J235">IFERROR(INDEX(MASTER!B:B,MATCH(G235,MASTER!A:A,0))/100," ")</f>
        <v>0.96</v>
      </c>
      <c r="K235" s="9">
        <f t="shared" si="5"/>
        <v>7</v>
      </c>
      <c r="L235" s="9" t="str">
        <f t="shared" si="6"/>
        <v>2023 - WEEK 07</v>
      </c>
      <c r="M235" s="9" t="str">
        <f t="shared" si="7"/>
        <v>2023 - MONTH 02</v>
      </c>
      <c r="N235" s="12">
        <f t="shared" ref="N235:O235" si="244">IFERROR(AVERAGEIF(L:L,L235,$J:$J)," ")</f>
        <v>0.9538202247</v>
      </c>
      <c r="O235" s="12">
        <f t="shared" si="244"/>
        <v>0.9673033708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45005.70228</v>
      </c>
      <c r="B236" s="9" t="str">
        <f>INDIRECT(ADDRESS(2+QUOTIENT(ROW()-2,COUNTA('Form Responses 1'!$1:$1)-4),2,,TRUE,"Form Responses 1"))</f>
        <v>theresia3@gmail.com</v>
      </c>
      <c r="C236" s="9" t="str">
        <f>INDIRECT(ADDRESS(2+QUOTIENT(ROW()-2,COUNTA('Form Responses 1'!$1:$1)-4),3,,TRUE,"Form Responses 1"))</f>
        <v>theresia</v>
      </c>
      <c r="D236" s="10">
        <f>INDIRECT(ADDRESS(2+QUOTIENT(ROW()-2,COUNTA('Form Responses 1'!$1:$1)-4),4,,TRUE,"Form Responses 1"))</f>
        <v>44973</v>
      </c>
      <c r="E236" s="11">
        <f t="shared" si="2"/>
        <v>4</v>
      </c>
      <c r="F236" s="9" t="str">
        <f>IF(ISBLANK(A236)," ",INDIRECT(ADDRESS(1,5+MOD(ROW()-2,COUNTA('Form Responses 1'!$1:$1)-4),,TRUE,"Form Responses 1")))</f>
        <v>Gedung C Lt. 1 [Lobby]</v>
      </c>
      <c r="G236" s="9" t="str">
        <f>IF(ISBLANK(A236)," ",INDIRECT(ADDRESS(MATCH(A236,'Form Responses 1'!A:A,0),5+MOD(ROW()-2,COUNTA('Form Responses 1'!$1:$1)-4),,TRUE,"Form Responses 1")))</f>
        <v>CUKUP BAIK</v>
      </c>
      <c r="H236" s="12" t="str">
        <f t="shared" si="3"/>
        <v>Gedung C Lt. 1</v>
      </c>
      <c r="I236" s="12" t="str">
        <f t="shared" si="4"/>
        <v>CLEANING SERVICE</v>
      </c>
      <c r="J236" s="12">
        <f t="array" ref="J236">IFERROR(INDEX(MASTER!B:B,MATCH(G236,MASTER!A:A,0))/100," ")</f>
        <v>0.89</v>
      </c>
      <c r="K236" s="9">
        <f t="shared" si="5"/>
        <v>7</v>
      </c>
      <c r="L236" s="9" t="str">
        <f t="shared" si="6"/>
        <v>2023 - WEEK 07</v>
      </c>
      <c r="M236" s="9" t="str">
        <f t="shared" si="7"/>
        <v>2023 - MONTH 02</v>
      </c>
      <c r="N236" s="12">
        <f t="shared" ref="N236:O236" si="245">IFERROR(AVERAGEIF(L:L,L236,$J:$J)," ")</f>
        <v>0.9538202247</v>
      </c>
      <c r="O236" s="12">
        <f t="shared" si="245"/>
        <v>0.9673033708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45005.70228</v>
      </c>
      <c r="B237" s="9" t="str">
        <f>INDIRECT(ADDRESS(2+QUOTIENT(ROW()-2,COUNTA('Form Responses 1'!$1:$1)-4),2,,TRUE,"Form Responses 1"))</f>
        <v>theresia3@gmail.com</v>
      </c>
      <c r="C237" s="9" t="str">
        <f>INDIRECT(ADDRESS(2+QUOTIENT(ROW()-2,COUNTA('Form Responses 1'!$1:$1)-4),3,,TRUE,"Form Responses 1"))</f>
        <v>theresia</v>
      </c>
      <c r="D237" s="10">
        <f>INDIRECT(ADDRESS(2+QUOTIENT(ROW()-2,COUNTA('Form Responses 1'!$1:$1)-4),4,,TRUE,"Form Responses 1"))</f>
        <v>44973</v>
      </c>
      <c r="E237" s="11">
        <f t="shared" si="2"/>
        <v>4</v>
      </c>
      <c r="F237" s="9" t="str">
        <f>IF(ISBLANK(A237)," ",INDIRECT(ADDRESS(1,5+MOD(ROW()-2,COUNTA('Form Responses 1'!$1:$1)-4),,TRUE,"Form Responses 1")))</f>
        <v>Gedung C Lt. 1 [Ruang Server]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 C Lt. 1</v>
      </c>
      <c r="I237" s="12" t="str">
        <f t="shared" si="4"/>
        <v>CLEANING SERVICE</v>
      </c>
      <c r="J237" s="12">
        <f t="array" ref="J237">IFERROR(INDEX(MASTER!B:B,MATCH(G237,MASTER!A:A,0))/100," ")</f>
        <v>0.96</v>
      </c>
      <c r="K237" s="9">
        <f t="shared" si="5"/>
        <v>7</v>
      </c>
      <c r="L237" s="9" t="str">
        <f t="shared" si="6"/>
        <v>2023 - WEEK 07</v>
      </c>
      <c r="M237" s="9" t="str">
        <f t="shared" si="7"/>
        <v>2023 - MONTH 02</v>
      </c>
      <c r="N237" s="12">
        <f t="shared" ref="N237:O237" si="246">IFERROR(AVERAGEIF(L:L,L237,$J:$J)," ")</f>
        <v>0.9538202247</v>
      </c>
      <c r="O237" s="12">
        <f t="shared" si="246"/>
        <v>0.9673033708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45005.70228</v>
      </c>
      <c r="B238" s="9" t="str">
        <f>INDIRECT(ADDRESS(2+QUOTIENT(ROW()-2,COUNTA('Form Responses 1'!$1:$1)-4),2,,TRUE,"Form Responses 1"))</f>
        <v>theresia3@gmail.com</v>
      </c>
      <c r="C238" s="9" t="str">
        <f>INDIRECT(ADDRESS(2+QUOTIENT(ROW()-2,COUNTA('Form Responses 1'!$1:$1)-4),3,,TRUE,"Form Responses 1"))</f>
        <v>theresia</v>
      </c>
      <c r="D238" s="10">
        <f>INDIRECT(ADDRESS(2+QUOTIENT(ROW()-2,COUNTA('Form Responses 1'!$1:$1)-4),4,,TRUE,"Form Responses 1"))</f>
        <v>44973</v>
      </c>
      <c r="E238" s="11">
        <f t="shared" si="2"/>
        <v>4</v>
      </c>
      <c r="F238" s="9" t="str">
        <f>IF(ISBLANK(A238)," ",INDIRECT(ADDRESS(1,5+MOD(ROW()-2,COUNTA('Form Responses 1'!$1:$1)-4),,TRUE,"Form Responses 1")))</f>
        <v>Gedung C Lt. 1 [Ruang IT]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C Lt. 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7</v>
      </c>
      <c r="L238" s="9" t="str">
        <f t="shared" si="6"/>
        <v>2023 - WEEK 07</v>
      </c>
      <c r="M238" s="9" t="str">
        <f t="shared" si="7"/>
        <v>2023 - MONTH 02</v>
      </c>
      <c r="N238" s="12">
        <f t="shared" ref="N238:O238" si="247">IFERROR(AVERAGEIF(L:L,L238,$J:$J)," ")</f>
        <v>0.9538202247</v>
      </c>
      <c r="O238" s="12">
        <f t="shared" si="247"/>
        <v>0.9673033708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45005.70228</v>
      </c>
      <c r="B239" s="9" t="str">
        <f>INDIRECT(ADDRESS(2+QUOTIENT(ROW()-2,COUNTA('Form Responses 1'!$1:$1)-4),2,,TRUE,"Form Responses 1"))</f>
        <v>theresia3@gmail.com</v>
      </c>
      <c r="C239" s="9" t="str">
        <f>INDIRECT(ADDRESS(2+QUOTIENT(ROW()-2,COUNTA('Form Responses 1'!$1:$1)-4),3,,TRUE,"Form Responses 1"))</f>
        <v>theresia</v>
      </c>
      <c r="D239" s="10">
        <f>INDIRECT(ADDRESS(2+QUOTIENT(ROW()-2,COUNTA('Form Responses 1'!$1:$1)-4),4,,TRUE,"Form Responses 1"))</f>
        <v>44973</v>
      </c>
      <c r="E239" s="11">
        <f t="shared" si="2"/>
        <v>4</v>
      </c>
      <c r="F239" s="9" t="str">
        <f>IF(ISBLANK(A239)," ",INDIRECT(ADDRESS(1,5+MOD(ROW()-2,COUNTA('Form Responses 1'!$1:$1)-4),,TRUE,"Form Responses 1")))</f>
        <v>Gedung C Lt. 1 [Ruang Perekayasa Muda]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C Lt. 1</v>
      </c>
      <c r="I239" s="12" t="str">
        <f t="shared" si="4"/>
        <v>CLEANING SERVICE</v>
      </c>
      <c r="J239" s="12">
        <f t="array" ref="J239">IFERROR(INDEX(MASTER!B:B,MATCH(G239,MASTER!A:A,0))/100," ")</f>
        <v>0.96</v>
      </c>
      <c r="K239" s="9">
        <f t="shared" si="5"/>
        <v>7</v>
      </c>
      <c r="L239" s="9" t="str">
        <f t="shared" si="6"/>
        <v>2023 - WEEK 07</v>
      </c>
      <c r="M239" s="9" t="str">
        <f t="shared" si="7"/>
        <v>2023 - MONTH 02</v>
      </c>
      <c r="N239" s="12">
        <f t="shared" ref="N239:O239" si="248">IFERROR(AVERAGEIF(L:L,L239,$J:$J)," ")</f>
        <v>0.9538202247</v>
      </c>
      <c r="O239" s="12">
        <f t="shared" si="248"/>
        <v>0.9673033708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45005.70228</v>
      </c>
      <c r="B240" s="9" t="str">
        <f>INDIRECT(ADDRESS(2+QUOTIENT(ROW()-2,COUNTA('Form Responses 1'!$1:$1)-4),2,,TRUE,"Form Responses 1"))</f>
        <v>theresia3@gmail.com</v>
      </c>
      <c r="C240" s="9" t="str">
        <f>INDIRECT(ADDRESS(2+QUOTIENT(ROW()-2,COUNTA('Form Responses 1'!$1:$1)-4),3,,TRUE,"Form Responses 1"))</f>
        <v>theresia</v>
      </c>
      <c r="D240" s="10">
        <f>INDIRECT(ADDRESS(2+QUOTIENT(ROW()-2,COUNTA('Form Responses 1'!$1:$1)-4),4,,TRUE,"Form Responses 1"))</f>
        <v>44973</v>
      </c>
      <c r="E240" s="11">
        <f t="shared" si="2"/>
        <v>4</v>
      </c>
      <c r="F240" s="9" t="str">
        <f>IF(ISBLANK(A240)," ",INDIRECT(ADDRESS(1,5+MOD(ROW()-2,COUNTA('Form Responses 1'!$1:$1)-4),,TRUE,"Form Responses 1")))</f>
        <v>Gedung C Lt. 1 [Ruang Fungsional Rekayasa]</v>
      </c>
      <c r="G240" s="9" t="str">
        <f>IF(ISBLANK(A240)," ",INDIRECT(ADDRESS(MATCH(A240,'Form Responses 1'!A:A,0),5+MOD(ROW()-2,COUNTA('Form Responses 1'!$1:$1)-4),,TRUE,"Form Responses 1")))</f>
        <v>CUKUP BAIK</v>
      </c>
      <c r="H240" s="12" t="str">
        <f t="shared" si="3"/>
        <v>Gedung C Lt. 1</v>
      </c>
      <c r="I240" s="12" t="str">
        <f t="shared" si="4"/>
        <v>CLEANING SERVICE</v>
      </c>
      <c r="J240" s="12">
        <f t="array" ref="J240">IFERROR(INDEX(MASTER!B:B,MATCH(G240,MASTER!A:A,0))/100," ")</f>
        <v>0.89</v>
      </c>
      <c r="K240" s="9">
        <f t="shared" si="5"/>
        <v>7</v>
      </c>
      <c r="L240" s="9" t="str">
        <f t="shared" si="6"/>
        <v>2023 - WEEK 07</v>
      </c>
      <c r="M240" s="9" t="str">
        <f t="shared" si="7"/>
        <v>2023 - MONTH 02</v>
      </c>
      <c r="N240" s="12">
        <f t="shared" ref="N240:O240" si="249">IFERROR(AVERAGEIF(L:L,L240,$J:$J)," ")</f>
        <v>0.9538202247</v>
      </c>
      <c r="O240" s="12">
        <f t="shared" si="249"/>
        <v>0.9673033708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45005.70228</v>
      </c>
      <c r="B241" s="9" t="str">
        <f>INDIRECT(ADDRESS(2+QUOTIENT(ROW()-2,COUNTA('Form Responses 1'!$1:$1)-4),2,,TRUE,"Form Responses 1"))</f>
        <v>theresia3@gmail.com</v>
      </c>
      <c r="C241" s="9" t="str">
        <f>INDIRECT(ADDRESS(2+QUOTIENT(ROW()-2,COUNTA('Form Responses 1'!$1:$1)-4),3,,TRUE,"Form Responses 1"))</f>
        <v>theresia</v>
      </c>
      <c r="D241" s="10">
        <f>INDIRECT(ADDRESS(2+QUOTIENT(ROW()-2,COUNTA('Form Responses 1'!$1:$1)-4),4,,TRUE,"Form Responses 1"))</f>
        <v>44973</v>
      </c>
      <c r="E241" s="11">
        <f t="shared" si="2"/>
        <v>4</v>
      </c>
      <c r="F241" s="9" t="str">
        <f>IF(ISBLANK(A241)," ",INDIRECT(ADDRESS(1,5+MOD(ROW()-2,COUNTA('Form Responses 1'!$1:$1)-4),,TRUE,"Form Responses 1")))</f>
        <v>Gedung C Lt. 1 [Toilet pria/wanita]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C Lt. 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7</v>
      </c>
      <c r="L241" s="9" t="str">
        <f t="shared" si="6"/>
        <v>2023 - WEEK 07</v>
      </c>
      <c r="M241" s="9" t="str">
        <f t="shared" si="7"/>
        <v>2023 - MONTH 02</v>
      </c>
      <c r="N241" s="12">
        <f t="shared" ref="N241:O241" si="250">IFERROR(AVERAGEIF(L:L,L241,$J:$J)," ")</f>
        <v>0.9538202247</v>
      </c>
      <c r="O241" s="12">
        <f t="shared" si="250"/>
        <v>0.9673033708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45005.70228</v>
      </c>
      <c r="B242" s="9" t="str">
        <f>INDIRECT(ADDRESS(2+QUOTIENT(ROW()-2,COUNTA('Form Responses 1'!$1:$1)-4),2,,TRUE,"Form Responses 1"))</f>
        <v>theresia3@gmail.com</v>
      </c>
      <c r="C242" s="9" t="str">
        <f>INDIRECT(ADDRESS(2+QUOTIENT(ROW()-2,COUNTA('Form Responses 1'!$1:$1)-4),3,,TRUE,"Form Responses 1"))</f>
        <v>theresia</v>
      </c>
      <c r="D242" s="10">
        <f>INDIRECT(ADDRESS(2+QUOTIENT(ROW()-2,COUNTA('Form Responses 1'!$1:$1)-4),4,,TRUE,"Form Responses 1"))</f>
        <v>44973</v>
      </c>
      <c r="E242" s="11">
        <f t="shared" si="2"/>
        <v>4</v>
      </c>
      <c r="F242" s="9" t="str">
        <f>IF(ISBLANK(A242)," ",INDIRECT(ADDRESS(1,5+MOD(ROW()-2,COUNTA('Form Responses 1'!$1:$1)-4),,TRUE,"Form Responses 1")))</f>
        <v>Gedung C Lt. 1 [Pantry]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C Lt. 1</v>
      </c>
      <c r="I242" s="12" t="str">
        <f t="shared" si="4"/>
        <v>CLEANING SERVICE</v>
      </c>
      <c r="J242" s="12">
        <f t="array" ref="J242">IFERROR(INDEX(MASTER!B:B,MATCH(G242,MASTER!A:A,0))/100," ")</f>
        <v>0.96</v>
      </c>
      <c r="K242" s="9">
        <f t="shared" si="5"/>
        <v>7</v>
      </c>
      <c r="L242" s="9" t="str">
        <f t="shared" si="6"/>
        <v>2023 - WEEK 07</v>
      </c>
      <c r="M242" s="9" t="str">
        <f t="shared" si="7"/>
        <v>2023 - MONTH 02</v>
      </c>
      <c r="N242" s="12">
        <f t="shared" ref="N242:O242" si="251">IFERROR(AVERAGEIF(L:L,L242,$J:$J)," ")</f>
        <v>0.9538202247</v>
      </c>
      <c r="O242" s="12">
        <f t="shared" si="251"/>
        <v>0.9673033708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45005.70228</v>
      </c>
      <c r="B243" s="9" t="str">
        <f>INDIRECT(ADDRESS(2+QUOTIENT(ROW()-2,COUNTA('Form Responses 1'!$1:$1)-4),2,,TRUE,"Form Responses 1"))</f>
        <v>theresia3@gmail.com</v>
      </c>
      <c r="C243" s="9" t="str">
        <f>INDIRECT(ADDRESS(2+QUOTIENT(ROW()-2,COUNTA('Form Responses 1'!$1:$1)-4),3,,TRUE,"Form Responses 1"))</f>
        <v>theresia</v>
      </c>
      <c r="D243" s="10">
        <f>INDIRECT(ADDRESS(2+QUOTIENT(ROW()-2,COUNTA('Form Responses 1'!$1:$1)-4),4,,TRUE,"Form Responses 1"))</f>
        <v>44973</v>
      </c>
      <c r="E243" s="11">
        <f t="shared" si="2"/>
        <v>4</v>
      </c>
      <c r="F243" s="9" t="str">
        <f>IF(ISBLANK(A243)," ",INDIRECT(ADDRESS(1,5+MOD(ROW()-2,COUNTA('Form Responses 1'!$1:$1)-4),,TRUE,"Form Responses 1")))</f>
        <v>Gedung C Lt. 1 [Ruang Panel]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C Lt. 1</v>
      </c>
      <c r="I243" s="12" t="str">
        <f t="shared" si="4"/>
        <v>CLEANING SERVICE</v>
      </c>
      <c r="J243" s="12">
        <f t="array" ref="J243">IFERROR(INDEX(MASTER!B:B,MATCH(G243,MASTER!A:A,0))/100," ")</f>
        <v>0.96</v>
      </c>
      <c r="K243" s="9">
        <f t="shared" si="5"/>
        <v>7</v>
      </c>
      <c r="L243" s="9" t="str">
        <f t="shared" si="6"/>
        <v>2023 - WEEK 07</v>
      </c>
      <c r="M243" s="9" t="str">
        <f t="shared" si="7"/>
        <v>2023 - MONTH 02</v>
      </c>
      <c r="N243" s="12">
        <f t="shared" ref="N243:O243" si="252">IFERROR(AVERAGEIF(L:L,L243,$J:$J)," ")</f>
        <v>0.9538202247</v>
      </c>
      <c r="O243" s="12">
        <f t="shared" si="252"/>
        <v>0.9673033708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45005.70228</v>
      </c>
      <c r="B244" s="9" t="str">
        <f>INDIRECT(ADDRESS(2+QUOTIENT(ROW()-2,COUNTA('Form Responses 1'!$1:$1)-4),2,,TRUE,"Form Responses 1"))</f>
        <v>theresia3@gmail.com</v>
      </c>
      <c r="C244" s="9" t="str">
        <f>INDIRECT(ADDRESS(2+QUOTIENT(ROW()-2,COUNTA('Form Responses 1'!$1:$1)-4),3,,TRUE,"Form Responses 1"))</f>
        <v>theresia</v>
      </c>
      <c r="D244" s="10">
        <f>INDIRECT(ADDRESS(2+QUOTIENT(ROW()-2,COUNTA('Form Responses 1'!$1:$1)-4),4,,TRUE,"Form Responses 1"))</f>
        <v>44973</v>
      </c>
      <c r="E244" s="11">
        <f t="shared" si="2"/>
        <v>4</v>
      </c>
      <c r="F244" s="9" t="str">
        <f>IF(ISBLANK(A244)," ",INDIRECT(ADDRESS(1,5+MOD(ROW()-2,COUNTA('Form Responses 1'!$1:$1)-4),,TRUE,"Form Responses 1")))</f>
        <v>Gedung C Lt. 1 [Tangga]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C Lt. 1</v>
      </c>
      <c r="I244" s="12" t="str">
        <f t="shared" si="4"/>
        <v>CLEANING SERVICE</v>
      </c>
      <c r="J244" s="12">
        <f t="array" ref="J244">IFERROR(INDEX(MASTER!B:B,MATCH(G244,MASTER!A:A,0))/100," ")</f>
        <v>0.96</v>
      </c>
      <c r="K244" s="9">
        <f t="shared" si="5"/>
        <v>7</v>
      </c>
      <c r="L244" s="9" t="str">
        <f t="shared" si="6"/>
        <v>2023 - WEEK 07</v>
      </c>
      <c r="M244" s="9" t="str">
        <f t="shared" si="7"/>
        <v>2023 - MONTH 02</v>
      </c>
      <c r="N244" s="12">
        <f t="shared" ref="N244:O244" si="253">IFERROR(AVERAGEIF(L:L,L244,$J:$J)," ")</f>
        <v>0.9538202247</v>
      </c>
      <c r="O244" s="12">
        <f t="shared" si="253"/>
        <v>0.9673033708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45005.70228</v>
      </c>
      <c r="B245" s="9" t="str">
        <f>INDIRECT(ADDRESS(2+QUOTIENT(ROW()-2,COUNTA('Form Responses 1'!$1:$1)-4),2,,TRUE,"Form Responses 1"))</f>
        <v>theresia3@gmail.com</v>
      </c>
      <c r="C245" s="9" t="str">
        <f>INDIRECT(ADDRESS(2+QUOTIENT(ROW()-2,COUNTA('Form Responses 1'!$1:$1)-4),3,,TRUE,"Form Responses 1"))</f>
        <v>theresia</v>
      </c>
      <c r="D245" s="10">
        <f>INDIRECT(ADDRESS(2+QUOTIENT(ROW()-2,COUNTA('Form Responses 1'!$1:$1)-4),4,,TRUE,"Form Responses 1"))</f>
        <v>44973</v>
      </c>
      <c r="E245" s="11">
        <f t="shared" si="2"/>
        <v>4</v>
      </c>
      <c r="F245" s="9" t="str">
        <f>IF(ISBLANK(A245)," ",INDIRECT(ADDRESS(1,5+MOD(ROW()-2,COUNTA('Form Responses 1'!$1:$1)-4),,TRUE,"Form Responses 1")))</f>
        <v>Gedung A Lt. 3 [Ruang Kelas]</v>
      </c>
      <c r="G245" s="9" t="str">
        <f>IF(ISBLANK(A245)," ",INDIRECT(ADDRESS(MATCH(A245,'Form Responses 1'!A:A,0),5+MOD(ROW()-2,COUNTA('Form Responses 1'!$1:$1)-4),,TRUE,"Form Responses 1")))</f>
        <v>CUKUP BAIK</v>
      </c>
      <c r="H245" s="12" t="str">
        <f t="shared" si="3"/>
        <v>Gedung A Lt. 3</v>
      </c>
      <c r="I245" s="12" t="str">
        <f t="shared" si="4"/>
        <v>CLEANING SERVICE</v>
      </c>
      <c r="J245" s="12">
        <f t="array" ref="J245">IFERROR(INDEX(MASTER!B:B,MATCH(G245,MASTER!A:A,0))/100," ")</f>
        <v>0.89</v>
      </c>
      <c r="K245" s="9">
        <f t="shared" si="5"/>
        <v>7</v>
      </c>
      <c r="L245" s="9" t="str">
        <f t="shared" si="6"/>
        <v>2023 - WEEK 07</v>
      </c>
      <c r="M245" s="9" t="str">
        <f t="shared" si="7"/>
        <v>2023 - MONTH 02</v>
      </c>
      <c r="N245" s="12">
        <f t="shared" ref="N245:O245" si="254">IFERROR(AVERAGEIF(L:L,L245,$J:$J)," ")</f>
        <v>0.9538202247</v>
      </c>
      <c r="O245" s="12">
        <f t="shared" si="254"/>
        <v>0.9673033708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45005.70228</v>
      </c>
      <c r="B246" s="9" t="str">
        <f>INDIRECT(ADDRESS(2+QUOTIENT(ROW()-2,COUNTA('Form Responses 1'!$1:$1)-4),2,,TRUE,"Form Responses 1"))</f>
        <v>theresia3@gmail.com</v>
      </c>
      <c r="C246" s="9" t="str">
        <f>INDIRECT(ADDRESS(2+QUOTIENT(ROW()-2,COUNTA('Form Responses 1'!$1:$1)-4),3,,TRUE,"Form Responses 1"))</f>
        <v>theresia</v>
      </c>
      <c r="D246" s="10">
        <f>INDIRECT(ADDRESS(2+QUOTIENT(ROW()-2,COUNTA('Form Responses 1'!$1:$1)-4),4,,TRUE,"Form Responses 1"))</f>
        <v>44973</v>
      </c>
      <c r="E246" s="11">
        <f t="shared" si="2"/>
        <v>4</v>
      </c>
      <c r="F246" s="9" t="str">
        <f>IF(ISBLANK(A246)," ",INDIRECT(ADDRESS(1,5+MOD(ROW()-2,COUNTA('Form Responses 1'!$1:$1)-4),,TRUE,"Form Responses 1")))</f>
        <v>Gedung A Lt. 3 [Ruang Bimbingan]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A Lt. 3</v>
      </c>
      <c r="I246" s="12" t="str">
        <f t="shared" si="4"/>
        <v>CLEANING SERVICE</v>
      </c>
      <c r="J246" s="12">
        <f t="array" ref="J246">IFERROR(INDEX(MASTER!B:B,MATCH(G246,MASTER!A:A,0))/100," ")</f>
        <v>0.96</v>
      </c>
      <c r="K246" s="9">
        <f t="shared" si="5"/>
        <v>7</v>
      </c>
      <c r="L246" s="9" t="str">
        <f t="shared" si="6"/>
        <v>2023 - WEEK 07</v>
      </c>
      <c r="M246" s="9" t="str">
        <f t="shared" si="7"/>
        <v>2023 - MONTH 02</v>
      </c>
      <c r="N246" s="12">
        <f t="shared" ref="N246:O246" si="255">IFERROR(AVERAGEIF(L:L,L246,$J:$J)," ")</f>
        <v>0.9538202247</v>
      </c>
      <c r="O246" s="12">
        <f t="shared" si="255"/>
        <v>0.9673033708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45005.70228</v>
      </c>
      <c r="B247" s="9" t="str">
        <f>INDIRECT(ADDRESS(2+QUOTIENT(ROW()-2,COUNTA('Form Responses 1'!$1:$1)-4),2,,TRUE,"Form Responses 1"))</f>
        <v>theresia3@gmail.com</v>
      </c>
      <c r="C247" s="9" t="str">
        <f>INDIRECT(ADDRESS(2+QUOTIENT(ROW()-2,COUNTA('Form Responses 1'!$1:$1)-4),3,,TRUE,"Form Responses 1"))</f>
        <v>theresia</v>
      </c>
      <c r="D247" s="10">
        <f>INDIRECT(ADDRESS(2+QUOTIENT(ROW()-2,COUNTA('Form Responses 1'!$1:$1)-4),4,,TRUE,"Form Responses 1"))</f>
        <v>44973</v>
      </c>
      <c r="E247" s="11">
        <f t="shared" si="2"/>
        <v>4</v>
      </c>
      <c r="F247" s="9" t="str">
        <f>IF(ISBLANK(A247)," ",INDIRECT(ADDRESS(1,5+MOD(ROW()-2,COUNTA('Form Responses 1'!$1:$1)-4),,TRUE,"Form Responses 1")))</f>
        <v>Gedung A Lt. 3 [Ruang Gudang Komputer]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A Lt. 3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7</v>
      </c>
      <c r="L247" s="9" t="str">
        <f t="shared" si="6"/>
        <v>2023 - WEEK 07</v>
      </c>
      <c r="M247" s="9" t="str">
        <f t="shared" si="7"/>
        <v>2023 - MONTH 02</v>
      </c>
      <c r="N247" s="12">
        <f t="shared" ref="N247:O247" si="256">IFERROR(AVERAGEIF(L:L,L247,$J:$J)," ")</f>
        <v>0.9538202247</v>
      </c>
      <c r="O247" s="12">
        <f t="shared" si="256"/>
        <v>0.9673033708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45005.70228</v>
      </c>
      <c r="B248" s="9" t="str">
        <f>INDIRECT(ADDRESS(2+QUOTIENT(ROW()-2,COUNTA('Form Responses 1'!$1:$1)-4),2,,TRUE,"Form Responses 1"))</f>
        <v>theresia3@gmail.com</v>
      </c>
      <c r="C248" s="9" t="str">
        <f>INDIRECT(ADDRESS(2+QUOTIENT(ROW()-2,COUNTA('Form Responses 1'!$1:$1)-4),3,,TRUE,"Form Responses 1"))</f>
        <v>theresia</v>
      </c>
      <c r="D248" s="10">
        <f>INDIRECT(ADDRESS(2+QUOTIENT(ROW()-2,COUNTA('Form Responses 1'!$1:$1)-4),4,,TRUE,"Form Responses 1"))</f>
        <v>44973</v>
      </c>
      <c r="E248" s="11">
        <f t="shared" si="2"/>
        <v>4</v>
      </c>
      <c r="F248" s="9" t="str">
        <f>IF(ISBLANK(A248)," ",INDIRECT(ADDRESS(1,5+MOD(ROW()-2,COUNTA('Form Responses 1'!$1:$1)-4),,TRUE,"Form Responses 1")))</f>
        <v>Gedung A Lt. 3 [Toilet pria/wanita]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A Lt. 3</v>
      </c>
      <c r="I248" s="12" t="str">
        <f t="shared" si="4"/>
        <v>CLEANING SERVICE</v>
      </c>
      <c r="J248" s="12">
        <f t="array" ref="J248">IFERROR(INDEX(MASTER!B:B,MATCH(G248,MASTER!A:A,0))/100," ")</f>
        <v>0.96</v>
      </c>
      <c r="K248" s="9">
        <f t="shared" si="5"/>
        <v>7</v>
      </c>
      <c r="L248" s="9" t="str">
        <f t="shared" si="6"/>
        <v>2023 - WEEK 07</v>
      </c>
      <c r="M248" s="9" t="str">
        <f t="shared" si="7"/>
        <v>2023 - MONTH 02</v>
      </c>
      <c r="N248" s="12">
        <f t="shared" ref="N248:O248" si="257">IFERROR(AVERAGEIF(L:L,L248,$J:$J)," ")</f>
        <v>0.9538202247</v>
      </c>
      <c r="O248" s="12">
        <f t="shared" si="257"/>
        <v>0.9673033708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45005.70228</v>
      </c>
      <c r="B249" s="9" t="str">
        <f>INDIRECT(ADDRESS(2+QUOTIENT(ROW()-2,COUNTA('Form Responses 1'!$1:$1)-4),2,,TRUE,"Form Responses 1"))</f>
        <v>theresia3@gmail.com</v>
      </c>
      <c r="C249" s="9" t="str">
        <f>INDIRECT(ADDRESS(2+QUOTIENT(ROW()-2,COUNTA('Form Responses 1'!$1:$1)-4),3,,TRUE,"Form Responses 1"))</f>
        <v>theresia</v>
      </c>
      <c r="D249" s="10">
        <f>INDIRECT(ADDRESS(2+QUOTIENT(ROW()-2,COUNTA('Form Responses 1'!$1:$1)-4),4,,TRUE,"Form Responses 1"))</f>
        <v>44973</v>
      </c>
      <c r="E249" s="11">
        <f t="shared" si="2"/>
        <v>4</v>
      </c>
      <c r="F249" s="9" t="str">
        <f>IF(ISBLANK(A249)," ",INDIRECT(ADDRESS(1,5+MOD(ROW()-2,COUNTA('Form Responses 1'!$1:$1)-4),,TRUE,"Form Responses 1")))</f>
        <v>Gedung A Lt. 3 [Ruang Lab]</v>
      </c>
      <c r="G249" s="9" t="str">
        <f>IF(ISBLANK(A249)," ",INDIRECT(ADDRESS(MATCH(A249,'Form Responses 1'!A:A,0),5+MOD(ROW()-2,COUNTA('Form Responses 1'!$1:$1)-4),,TRUE,"Form Responses 1")))</f>
        <v>CUKUP BAIK</v>
      </c>
      <c r="H249" s="12" t="str">
        <f t="shared" si="3"/>
        <v>Gedung A Lt. 3</v>
      </c>
      <c r="I249" s="12" t="str">
        <f t="shared" si="4"/>
        <v>CLEANING SERVICE</v>
      </c>
      <c r="J249" s="12">
        <f t="array" ref="J249">IFERROR(INDEX(MASTER!B:B,MATCH(G249,MASTER!A:A,0))/100," ")</f>
        <v>0.89</v>
      </c>
      <c r="K249" s="9">
        <f t="shared" si="5"/>
        <v>7</v>
      </c>
      <c r="L249" s="9" t="str">
        <f t="shared" si="6"/>
        <v>2023 - WEEK 07</v>
      </c>
      <c r="M249" s="9" t="str">
        <f t="shared" si="7"/>
        <v>2023 - MONTH 02</v>
      </c>
      <c r="N249" s="12">
        <f t="shared" ref="N249:O249" si="258">IFERROR(AVERAGEIF(L:L,L249,$J:$J)," ")</f>
        <v>0.9538202247</v>
      </c>
      <c r="O249" s="12">
        <f t="shared" si="258"/>
        <v>0.9673033708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45005.70228</v>
      </c>
      <c r="B250" s="9" t="str">
        <f>INDIRECT(ADDRESS(2+QUOTIENT(ROW()-2,COUNTA('Form Responses 1'!$1:$1)-4),2,,TRUE,"Form Responses 1"))</f>
        <v>theresia3@gmail.com</v>
      </c>
      <c r="C250" s="9" t="str">
        <f>INDIRECT(ADDRESS(2+QUOTIENT(ROW()-2,COUNTA('Form Responses 1'!$1:$1)-4),3,,TRUE,"Form Responses 1"))</f>
        <v>theresia</v>
      </c>
      <c r="D250" s="10">
        <f>INDIRECT(ADDRESS(2+QUOTIENT(ROW()-2,COUNTA('Form Responses 1'!$1:$1)-4),4,,TRUE,"Form Responses 1"))</f>
        <v>44973</v>
      </c>
      <c r="E250" s="11">
        <f t="shared" si="2"/>
        <v>4</v>
      </c>
      <c r="F250" s="9" t="str">
        <f>IF(ISBLANK(A250)," ",INDIRECT(ADDRESS(1,5+MOD(ROW()-2,COUNTA('Form Responses 1'!$1:$1)-4),,TRUE,"Form Responses 1")))</f>
        <v>Gedung A Lt. 3 [Tangga]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A Lt. 3</v>
      </c>
      <c r="I250" s="12" t="str">
        <f t="shared" si="4"/>
        <v>CLEANING SERVICE</v>
      </c>
      <c r="J250" s="12">
        <f t="array" ref="J250">IFERROR(INDEX(MASTER!B:B,MATCH(G250,MASTER!A:A,0))/100," ")</f>
        <v>0.96</v>
      </c>
      <c r="K250" s="9">
        <f t="shared" si="5"/>
        <v>7</v>
      </c>
      <c r="L250" s="9" t="str">
        <f t="shared" si="6"/>
        <v>2023 - WEEK 07</v>
      </c>
      <c r="M250" s="9" t="str">
        <f t="shared" si="7"/>
        <v>2023 - MONTH 02</v>
      </c>
      <c r="N250" s="12">
        <f t="shared" ref="N250:O250" si="259">IFERROR(AVERAGEIF(L:L,L250,$J:$J)," ")</f>
        <v>0.9538202247</v>
      </c>
      <c r="O250" s="12">
        <f t="shared" si="259"/>
        <v>0.9673033708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45005.70228</v>
      </c>
      <c r="B251" s="9" t="str">
        <f>INDIRECT(ADDRESS(2+QUOTIENT(ROW()-2,COUNTA('Form Responses 1'!$1:$1)-4),2,,TRUE,"Form Responses 1"))</f>
        <v>theresia3@gmail.com</v>
      </c>
      <c r="C251" s="9" t="str">
        <f>INDIRECT(ADDRESS(2+QUOTIENT(ROW()-2,COUNTA('Form Responses 1'!$1:$1)-4),3,,TRUE,"Form Responses 1"))</f>
        <v>theresia</v>
      </c>
      <c r="D251" s="10">
        <f>INDIRECT(ADDRESS(2+QUOTIENT(ROW()-2,COUNTA('Form Responses 1'!$1:$1)-4),4,,TRUE,"Form Responses 1"))</f>
        <v>44973</v>
      </c>
      <c r="E251" s="11">
        <f t="shared" si="2"/>
        <v>4</v>
      </c>
      <c r="F251" s="9" t="str">
        <f>IF(ISBLANK(A251)," ",INDIRECT(ADDRESS(1,5+MOD(ROW()-2,COUNTA('Form Responses 1'!$1:$1)-4),,TRUE,"Form Responses 1")))</f>
        <v>Gedung A Lt. 2 [Ruang Admin]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 A Lt. 2</v>
      </c>
      <c r="I251" s="12" t="str">
        <f t="shared" si="4"/>
        <v>CLEANING SERVICE</v>
      </c>
      <c r="J251" s="12">
        <f t="array" ref="J251">IFERROR(INDEX(MASTER!B:B,MATCH(G251,MASTER!A:A,0))/100," ")</f>
        <v>0.96</v>
      </c>
      <c r="K251" s="9">
        <f t="shared" si="5"/>
        <v>7</v>
      </c>
      <c r="L251" s="9" t="str">
        <f t="shared" si="6"/>
        <v>2023 - WEEK 07</v>
      </c>
      <c r="M251" s="9" t="str">
        <f t="shared" si="7"/>
        <v>2023 - MONTH 02</v>
      </c>
      <c r="N251" s="12">
        <f t="shared" ref="N251:O251" si="260">IFERROR(AVERAGEIF(L:L,L251,$J:$J)," ")</f>
        <v>0.9538202247</v>
      </c>
      <c r="O251" s="12">
        <f t="shared" si="260"/>
        <v>0.9673033708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45005.70228</v>
      </c>
      <c r="B252" s="9" t="str">
        <f>INDIRECT(ADDRESS(2+QUOTIENT(ROW()-2,COUNTA('Form Responses 1'!$1:$1)-4),2,,TRUE,"Form Responses 1"))</f>
        <v>theresia3@gmail.com</v>
      </c>
      <c r="C252" s="9" t="str">
        <f>INDIRECT(ADDRESS(2+QUOTIENT(ROW()-2,COUNTA('Form Responses 1'!$1:$1)-4),3,,TRUE,"Form Responses 1"))</f>
        <v>theresia</v>
      </c>
      <c r="D252" s="10">
        <f>INDIRECT(ADDRESS(2+QUOTIENT(ROW()-2,COUNTA('Form Responses 1'!$1:$1)-4),4,,TRUE,"Form Responses 1"))</f>
        <v>44973</v>
      </c>
      <c r="E252" s="11">
        <f t="shared" si="2"/>
        <v>4</v>
      </c>
      <c r="F252" s="9" t="str">
        <f>IF(ISBLANK(A252)," ",INDIRECT(ADDRESS(1,5+MOD(ROW()-2,COUNTA('Form Responses 1'!$1:$1)-4),,TRUE,"Form Responses 1")))</f>
        <v>Gedung A Lt. 2 [Ruang TU 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A Lt. 2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7</v>
      </c>
      <c r="L252" s="9" t="str">
        <f t="shared" si="6"/>
        <v>2023 - WEEK 07</v>
      </c>
      <c r="M252" s="9" t="str">
        <f t="shared" si="7"/>
        <v>2023 - MONTH 02</v>
      </c>
      <c r="N252" s="12">
        <f t="shared" ref="N252:O252" si="261">IFERROR(AVERAGEIF(L:L,L252,$J:$J)," ")</f>
        <v>0.9538202247</v>
      </c>
      <c r="O252" s="12">
        <f t="shared" si="261"/>
        <v>0.9673033708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45005.70228</v>
      </c>
      <c r="B253" s="9" t="str">
        <f>INDIRECT(ADDRESS(2+QUOTIENT(ROW()-2,COUNTA('Form Responses 1'!$1:$1)-4),2,,TRUE,"Form Responses 1"))</f>
        <v>theresia3@gmail.com</v>
      </c>
      <c r="C253" s="9" t="str">
        <f>INDIRECT(ADDRESS(2+QUOTIENT(ROW()-2,COUNTA('Form Responses 1'!$1:$1)-4),3,,TRUE,"Form Responses 1"))</f>
        <v>theresia</v>
      </c>
      <c r="D253" s="10">
        <f>INDIRECT(ADDRESS(2+QUOTIENT(ROW()-2,COUNTA('Form Responses 1'!$1:$1)-4),4,,TRUE,"Form Responses 1"))</f>
        <v>44973</v>
      </c>
      <c r="E253" s="11">
        <f t="shared" si="2"/>
        <v>4</v>
      </c>
      <c r="F253" s="9" t="str">
        <f>IF(ISBLANK(A253)," ",INDIRECT(ADDRESS(1,5+MOD(ROW()-2,COUNTA('Form Responses 1'!$1:$1)-4),,TRUE,"Form Responses 1")))</f>
        <v>Gedung A Lt. 2 [Ruang Bendahara]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A Lt. 2</v>
      </c>
      <c r="I253" s="12" t="str">
        <f t="shared" si="4"/>
        <v>CLEANING SERVICE</v>
      </c>
      <c r="J253" s="12">
        <f t="array" ref="J253">IFERROR(INDEX(MASTER!B:B,MATCH(G253,MASTER!A:A,0))/100," ")</f>
        <v>0.96</v>
      </c>
      <c r="K253" s="9">
        <f t="shared" si="5"/>
        <v>7</v>
      </c>
      <c r="L253" s="9" t="str">
        <f t="shared" si="6"/>
        <v>2023 - WEEK 07</v>
      </c>
      <c r="M253" s="9" t="str">
        <f t="shared" si="7"/>
        <v>2023 - MONTH 02</v>
      </c>
      <c r="N253" s="12">
        <f t="shared" ref="N253:O253" si="262">IFERROR(AVERAGEIF(L:L,L253,$J:$J)," ")</f>
        <v>0.9538202247</v>
      </c>
      <c r="O253" s="12">
        <f t="shared" si="262"/>
        <v>0.9673033708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45005.70228</v>
      </c>
      <c r="B254" s="9" t="str">
        <f>INDIRECT(ADDRESS(2+QUOTIENT(ROW()-2,COUNTA('Form Responses 1'!$1:$1)-4),2,,TRUE,"Form Responses 1"))</f>
        <v>theresia3@gmail.com</v>
      </c>
      <c r="C254" s="9" t="str">
        <f>INDIRECT(ADDRESS(2+QUOTIENT(ROW()-2,COUNTA('Form Responses 1'!$1:$1)-4),3,,TRUE,"Form Responses 1"))</f>
        <v>theresia</v>
      </c>
      <c r="D254" s="10">
        <f>INDIRECT(ADDRESS(2+QUOTIENT(ROW()-2,COUNTA('Form Responses 1'!$1:$1)-4),4,,TRUE,"Form Responses 1"))</f>
        <v>44973</v>
      </c>
      <c r="E254" s="11">
        <f t="shared" si="2"/>
        <v>4</v>
      </c>
      <c r="F254" s="9" t="str">
        <f>IF(ISBLANK(A254)," ",INDIRECT(ADDRESS(1,5+MOD(ROW()-2,COUNTA('Form Responses 1'!$1:$1)-4),,TRUE,"Form Responses 1")))</f>
        <v>Gedung A Lt. 2 [Toilet pria/wanita]</v>
      </c>
      <c r="G254" s="9" t="str">
        <f>IF(ISBLANK(A254)," ",INDIRECT(ADDRESS(MATCH(A254,'Form Responses 1'!A:A,0),5+MOD(ROW()-2,COUNTA('Form Responses 1'!$1:$1)-4),,TRUE,"Form Responses 1")))</f>
        <v>CUKUP BAIK</v>
      </c>
      <c r="H254" s="12" t="str">
        <f t="shared" si="3"/>
        <v>Gedung A Lt. 2</v>
      </c>
      <c r="I254" s="12" t="str">
        <f t="shared" si="4"/>
        <v>CLEANING SERVICE</v>
      </c>
      <c r="J254" s="12">
        <f t="array" ref="J254">IFERROR(INDEX(MASTER!B:B,MATCH(G254,MASTER!A:A,0))/100," ")</f>
        <v>0.89</v>
      </c>
      <c r="K254" s="9">
        <f t="shared" si="5"/>
        <v>7</v>
      </c>
      <c r="L254" s="9" t="str">
        <f t="shared" si="6"/>
        <v>2023 - WEEK 07</v>
      </c>
      <c r="M254" s="9" t="str">
        <f t="shared" si="7"/>
        <v>2023 - MONTH 02</v>
      </c>
      <c r="N254" s="12">
        <f t="shared" ref="N254:O254" si="263">IFERROR(AVERAGEIF(L:L,L254,$J:$J)," ")</f>
        <v>0.9538202247</v>
      </c>
      <c r="O254" s="12">
        <f t="shared" si="263"/>
        <v>0.9673033708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45005.70228</v>
      </c>
      <c r="B255" s="9" t="str">
        <f>INDIRECT(ADDRESS(2+QUOTIENT(ROW()-2,COUNTA('Form Responses 1'!$1:$1)-4),2,,TRUE,"Form Responses 1"))</f>
        <v>theresia3@gmail.com</v>
      </c>
      <c r="C255" s="9" t="str">
        <f>INDIRECT(ADDRESS(2+QUOTIENT(ROW()-2,COUNTA('Form Responses 1'!$1:$1)-4),3,,TRUE,"Form Responses 1"))</f>
        <v>theresia</v>
      </c>
      <c r="D255" s="10">
        <f>INDIRECT(ADDRESS(2+QUOTIENT(ROW()-2,COUNTA('Form Responses 1'!$1:$1)-4),4,,TRUE,"Form Responses 1"))</f>
        <v>44973</v>
      </c>
      <c r="E255" s="11">
        <f t="shared" si="2"/>
        <v>4</v>
      </c>
      <c r="F255" s="9" t="str">
        <f>IF(ISBLANK(A255)," ",INDIRECT(ADDRESS(1,5+MOD(ROW()-2,COUNTA('Form Responses 1'!$1:$1)-4),,TRUE,"Form Responses 1")))</f>
        <v>Gedung A Lt. 2 [Pantry]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A Lt. 2</v>
      </c>
      <c r="I255" s="12" t="str">
        <f t="shared" si="4"/>
        <v>CLEANING SERVICE</v>
      </c>
      <c r="J255" s="12">
        <f t="array" ref="J255">IFERROR(INDEX(MASTER!B:B,MATCH(G255,MASTER!A:A,0))/100," ")</f>
        <v>0.96</v>
      </c>
      <c r="K255" s="9">
        <f t="shared" si="5"/>
        <v>7</v>
      </c>
      <c r="L255" s="9" t="str">
        <f t="shared" si="6"/>
        <v>2023 - WEEK 07</v>
      </c>
      <c r="M255" s="9" t="str">
        <f t="shared" si="7"/>
        <v>2023 - MONTH 02</v>
      </c>
      <c r="N255" s="12">
        <f t="shared" ref="N255:O255" si="264">IFERROR(AVERAGEIF(L:L,L255,$J:$J)," ")</f>
        <v>0.9538202247</v>
      </c>
      <c r="O255" s="12">
        <f t="shared" si="264"/>
        <v>0.9673033708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45005.70228</v>
      </c>
      <c r="B256" s="9" t="str">
        <f>INDIRECT(ADDRESS(2+QUOTIENT(ROW()-2,COUNTA('Form Responses 1'!$1:$1)-4),2,,TRUE,"Form Responses 1"))</f>
        <v>theresia3@gmail.com</v>
      </c>
      <c r="C256" s="9" t="str">
        <f>INDIRECT(ADDRESS(2+QUOTIENT(ROW()-2,COUNTA('Form Responses 1'!$1:$1)-4),3,,TRUE,"Form Responses 1"))</f>
        <v>theresia</v>
      </c>
      <c r="D256" s="10">
        <f>INDIRECT(ADDRESS(2+QUOTIENT(ROW()-2,COUNTA('Form Responses 1'!$1:$1)-4),4,,TRUE,"Form Responses 1"))</f>
        <v>44973</v>
      </c>
      <c r="E256" s="11">
        <f t="shared" si="2"/>
        <v>4</v>
      </c>
      <c r="F256" s="9" t="str">
        <f>IF(ISBLANK(A256)," ",INDIRECT(ADDRESS(1,5+MOD(ROW()-2,COUNTA('Form Responses 1'!$1:$1)-4),,TRUE,"Form Responses 1")))</f>
        <v>Gedung A Lt. 2 [Tangga]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A Lt. 2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7</v>
      </c>
      <c r="L256" s="9" t="str">
        <f t="shared" si="6"/>
        <v>2023 - WEEK 07</v>
      </c>
      <c r="M256" s="9" t="str">
        <f t="shared" si="7"/>
        <v>2023 - MONTH 02</v>
      </c>
      <c r="N256" s="12">
        <f t="shared" ref="N256:O256" si="265">IFERROR(AVERAGEIF(L:L,L256,$J:$J)," ")</f>
        <v>0.9538202247</v>
      </c>
      <c r="O256" s="12">
        <f t="shared" si="265"/>
        <v>0.9673033708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45005.70228</v>
      </c>
      <c r="B257" s="9" t="str">
        <f>INDIRECT(ADDRESS(2+QUOTIENT(ROW()-2,COUNTA('Form Responses 1'!$1:$1)-4),2,,TRUE,"Form Responses 1"))</f>
        <v>theresia3@gmail.com</v>
      </c>
      <c r="C257" s="9" t="str">
        <f>INDIRECT(ADDRESS(2+QUOTIENT(ROW()-2,COUNTA('Form Responses 1'!$1:$1)-4),3,,TRUE,"Form Responses 1"))</f>
        <v>theresia</v>
      </c>
      <c r="D257" s="10">
        <f>INDIRECT(ADDRESS(2+QUOTIENT(ROW()-2,COUNTA('Form Responses 1'!$1:$1)-4),4,,TRUE,"Form Responses 1"))</f>
        <v>44973</v>
      </c>
      <c r="E257" s="11">
        <f t="shared" si="2"/>
        <v>4</v>
      </c>
      <c r="F257" s="9" t="str">
        <f>IF(ISBLANK(A257)," ",INDIRECT(ADDRESS(1,5+MOD(ROW()-2,COUNTA('Form Responses 1'!$1:$1)-4),,TRUE,"Form Responses 1")))</f>
        <v>Gedung A Lt. 1 [Resepsionis]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A Lt. 1</v>
      </c>
      <c r="I257" s="12" t="str">
        <f t="shared" si="4"/>
        <v>CLEANING SERVICE</v>
      </c>
      <c r="J257" s="12">
        <f t="array" ref="J257">IFERROR(INDEX(MASTER!B:B,MATCH(G257,MASTER!A:A,0))/100," ")</f>
        <v>0.96</v>
      </c>
      <c r="K257" s="9">
        <f t="shared" si="5"/>
        <v>7</v>
      </c>
      <c r="L257" s="9" t="str">
        <f t="shared" si="6"/>
        <v>2023 - WEEK 07</v>
      </c>
      <c r="M257" s="9" t="str">
        <f t="shared" si="7"/>
        <v>2023 - MONTH 02</v>
      </c>
      <c r="N257" s="12">
        <f t="shared" ref="N257:O257" si="266">IFERROR(AVERAGEIF(L:L,L257,$J:$J)," ")</f>
        <v>0.9538202247</v>
      </c>
      <c r="O257" s="12">
        <f t="shared" si="266"/>
        <v>0.9673033708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45005.70228</v>
      </c>
      <c r="B258" s="9" t="str">
        <f>INDIRECT(ADDRESS(2+QUOTIENT(ROW()-2,COUNTA('Form Responses 1'!$1:$1)-4),2,,TRUE,"Form Responses 1"))</f>
        <v>theresia3@gmail.com</v>
      </c>
      <c r="C258" s="9" t="str">
        <f>INDIRECT(ADDRESS(2+QUOTIENT(ROW()-2,COUNTA('Form Responses 1'!$1:$1)-4),3,,TRUE,"Form Responses 1"))</f>
        <v>theresia</v>
      </c>
      <c r="D258" s="10">
        <f>INDIRECT(ADDRESS(2+QUOTIENT(ROW()-2,COUNTA('Form Responses 1'!$1:$1)-4),4,,TRUE,"Form Responses 1"))</f>
        <v>44973</v>
      </c>
      <c r="E258" s="11">
        <f t="shared" si="2"/>
        <v>4</v>
      </c>
      <c r="F258" s="9" t="str">
        <f>IF(ISBLANK(A258)," ",INDIRECT(ADDRESS(1,5+MOD(ROW()-2,COUNTA('Form Responses 1'!$1:$1)-4),,TRUE,"Form Responses 1")))</f>
        <v>Gedung A Lt. 1 [Ruang Lobby/Ruang tunggu]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A Lt. 1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7</v>
      </c>
      <c r="L258" s="9" t="str">
        <f t="shared" si="6"/>
        <v>2023 - WEEK 07</v>
      </c>
      <c r="M258" s="9" t="str">
        <f t="shared" si="7"/>
        <v>2023 - MONTH 02</v>
      </c>
      <c r="N258" s="12">
        <f t="shared" ref="N258:O258" si="267">IFERROR(AVERAGEIF(L:L,L258,$J:$J)," ")</f>
        <v>0.9538202247</v>
      </c>
      <c r="O258" s="12">
        <f t="shared" si="267"/>
        <v>0.9673033708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45005.70228</v>
      </c>
      <c r="B259" s="9" t="str">
        <f>INDIRECT(ADDRESS(2+QUOTIENT(ROW()-2,COUNTA('Form Responses 1'!$1:$1)-4),2,,TRUE,"Form Responses 1"))</f>
        <v>theresia3@gmail.com</v>
      </c>
      <c r="C259" s="9" t="str">
        <f>INDIRECT(ADDRESS(2+QUOTIENT(ROW()-2,COUNTA('Form Responses 1'!$1:$1)-4),3,,TRUE,"Form Responses 1"))</f>
        <v>theresia</v>
      </c>
      <c r="D259" s="10">
        <f>INDIRECT(ADDRESS(2+QUOTIENT(ROW()-2,COUNTA('Form Responses 1'!$1:$1)-4),4,,TRUE,"Form Responses 1"))</f>
        <v>44973</v>
      </c>
      <c r="E259" s="11">
        <f t="shared" si="2"/>
        <v>4</v>
      </c>
      <c r="F259" s="9" t="str">
        <f>IF(ISBLANK(A259)," ",INDIRECT(ADDRESS(1,5+MOD(ROW()-2,COUNTA('Form Responses 1'!$1:$1)-4),,TRUE,"Form Responses 1")))</f>
        <v>Gedung A Lt. 1 [Ruang Kepala OR]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A Lt. 1</v>
      </c>
      <c r="I259" s="12" t="str">
        <f t="shared" si="4"/>
        <v>CLEANING SERVICE</v>
      </c>
      <c r="J259" s="12">
        <f t="array" ref="J259">IFERROR(INDEX(MASTER!B:B,MATCH(G259,MASTER!A:A,0))/100," ")</f>
        <v>0.96</v>
      </c>
      <c r="K259" s="9">
        <f t="shared" si="5"/>
        <v>7</v>
      </c>
      <c r="L259" s="9" t="str">
        <f t="shared" si="6"/>
        <v>2023 - WEEK 07</v>
      </c>
      <c r="M259" s="9" t="str">
        <f t="shared" si="7"/>
        <v>2023 - MONTH 02</v>
      </c>
      <c r="N259" s="12">
        <f t="shared" ref="N259:O259" si="268">IFERROR(AVERAGEIF(L:L,L259,$J:$J)," ")</f>
        <v>0.9538202247</v>
      </c>
      <c r="O259" s="12">
        <f t="shared" si="268"/>
        <v>0.9673033708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45005.70228</v>
      </c>
      <c r="B260" s="9" t="str">
        <f>INDIRECT(ADDRESS(2+QUOTIENT(ROW()-2,COUNTA('Form Responses 1'!$1:$1)-4),2,,TRUE,"Form Responses 1"))</f>
        <v>theresia3@gmail.com</v>
      </c>
      <c r="C260" s="9" t="str">
        <f>INDIRECT(ADDRESS(2+QUOTIENT(ROW()-2,COUNTA('Form Responses 1'!$1:$1)-4),3,,TRUE,"Form Responses 1"))</f>
        <v>theresia</v>
      </c>
      <c r="D260" s="10">
        <f>INDIRECT(ADDRESS(2+QUOTIENT(ROW()-2,COUNTA('Form Responses 1'!$1:$1)-4),4,,TRUE,"Form Responses 1"))</f>
        <v>44973</v>
      </c>
      <c r="E260" s="11">
        <f t="shared" si="2"/>
        <v>4</v>
      </c>
      <c r="F260" s="9" t="str">
        <f>IF(ISBLANK(A260)," ",INDIRECT(ADDRESS(1,5+MOD(ROW()-2,COUNTA('Form Responses 1'!$1:$1)-4),,TRUE,"Form Responses 1")))</f>
        <v>Gedung A Lt. 1 [Ruang Rapat]</v>
      </c>
      <c r="G260" s="9" t="str">
        <f>IF(ISBLANK(A260)," ",INDIRECT(ADDRESS(MATCH(A260,'Form Responses 1'!A:A,0),5+MOD(ROW()-2,COUNTA('Form Responses 1'!$1:$1)-4),,TRUE,"Form Responses 1")))</f>
        <v>CUKUP BAIK</v>
      </c>
      <c r="H260" s="12" t="str">
        <f t="shared" si="3"/>
        <v>Gedung A Lt. 1</v>
      </c>
      <c r="I260" s="12" t="str">
        <f t="shared" si="4"/>
        <v>CLEANING SERVICE</v>
      </c>
      <c r="J260" s="12">
        <f t="array" ref="J260">IFERROR(INDEX(MASTER!B:B,MATCH(G260,MASTER!A:A,0))/100," ")</f>
        <v>0.89</v>
      </c>
      <c r="K260" s="9">
        <f t="shared" si="5"/>
        <v>7</v>
      </c>
      <c r="L260" s="9" t="str">
        <f t="shared" si="6"/>
        <v>2023 - WEEK 07</v>
      </c>
      <c r="M260" s="9" t="str">
        <f t="shared" si="7"/>
        <v>2023 - MONTH 02</v>
      </c>
      <c r="N260" s="12">
        <f t="shared" ref="N260:O260" si="269">IFERROR(AVERAGEIF(L:L,L260,$J:$J)," ")</f>
        <v>0.9538202247</v>
      </c>
      <c r="O260" s="12">
        <f t="shared" si="269"/>
        <v>0.9673033708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45005.70228</v>
      </c>
      <c r="B261" s="9" t="str">
        <f>INDIRECT(ADDRESS(2+QUOTIENT(ROW()-2,COUNTA('Form Responses 1'!$1:$1)-4),2,,TRUE,"Form Responses 1"))</f>
        <v>theresia3@gmail.com</v>
      </c>
      <c r="C261" s="9" t="str">
        <f>INDIRECT(ADDRESS(2+QUOTIENT(ROW()-2,COUNTA('Form Responses 1'!$1:$1)-4),3,,TRUE,"Form Responses 1"))</f>
        <v>theresia</v>
      </c>
      <c r="D261" s="10">
        <f>INDIRECT(ADDRESS(2+QUOTIENT(ROW()-2,COUNTA('Form Responses 1'!$1:$1)-4),4,,TRUE,"Form Responses 1"))</f>
        <v>44973</v>
      </c>
      <c r="E261" s="11">
        <f t="shared" si="2"/>
        <v>4</v>
      </c>
      <c r="F261" s="9" t="str">
        <f>IF(ISBLANK(A261)," ",INDIRECT(ADDRESS(1,5+MOD(ROW()-2,COUNTA('Form Responses 1'!$1:$1)-4),,TRUE,"Form Responses 1")))</f>
        <v>Gedung A Lt. 1 [Toilet pria/wanita]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 A Lt. 1</v>
      </c>
      <c r="I261" s="12" t="str">
        <f t="shared" si="4"/>
        <v>CLEANING SERVICE</v>
      </c>
      <c r="J261" s="12">
        <f t="array" ref="J261">IFERROR(INDEX(MASTER!B:B,MATCH(G261,MASTER!A:A,0))/100," ")</f>
        <v>0.96</v>
      </c>
      <c r="K261" s="9">
        <f t="shared" si="5"/>
        <v>7</v>
      </c>
      <c r="L261" s="9" t="str">
        <f t="shared" si="6"/>
        <v>2023 - WEEK 07</v>
      </c>
      <c r="M261" s="9" t="str">
        <f t="shared" si="7"/>
        <v>2023 - MONTH 02</v>
      </c>
      <c r="N261" s="12">
        <f t="shared" ref="N261:O261" si="270">IFERROR(AVERAGEIF(L:L,L261,$J:$J)," ")</f>
        <v>0.9538202247</v>
      </c>
      <c r="O261" s="12">
        <f t="shared" si="270"/>
        <v>0.9673033708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45005.70228</v>
      </c>
      <c r="B262" s="9" t="str">
        <f>INDIRECT(ADDRESS(2+QUOTIENT(ROW()-2,COUNTA('Form Responses 1'!$1:$1)-4),2,,TRUE,"Form Responses 1"))</f>
        <v>theresia3@gmail.com</v>
      </c>
      <c r="C262" s="9" t="str">
        <f>INDIRECT(ADDRESS(2+QUOTIENT(ROW()-2,COUNTA('Form Responses 1'!$1:$1)-4),3,,TRUE,"Form Responses 1"))</f>
        <v>theresia</v>
      </c>
      <c r="D262" s="10">
        <f>INDIRECT(ADDRESS(2+QUOTIENT(ROW()-2,COUNTA('Form Responses 1'!$1:$1)-4),4,,TRUE,"Form Responses 1"))</f>
        <v>44973</v>
      </c>
      <c r="E262" s="11">
        <f t="shared" si="2"/>
        <v>4</v>
      </c>
      <c r="F262" s="9" t="str">
        <f>IF(ISBLANK(A262)," ",INDIRECT(ADDRESS(1,5+MOD(ROW()-2,COUNTA('Form Responses 1'!$1:$1)-4),,TRUE,"Form Responses 1")))</f>
        <v>Gedung A Lt. 1 [Ruang Staff]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Gedung A Lt. 1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7</v>
      </c>
      <c r="L262" s="9" t="str">
        <f t="shared" si="6"/>
        <v>2023 - WEEK 07</v>
      </c>
      <c r="M262" s="9" t="str">
        <f t="shared" si="7"/>
        <v>2023 - MONTH 02</v>
      </c>
      <c r="N262" s="12">
        <f t="shared" ref="N262:O262" si="271">IFERROR(AVERAGEIF(L:L,L262,$J:$J)," ")</f>
        <v>0.9538202247</v>
      </c>
      <c r="O262" s="12">
        <f t="shared" si="271"/>
        <v>0.9673033708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45005.70228</v>
      </c>
      <c r="B263" s="9" t="str">
        <f>INDIRECT(ADDRESS(2+QUOTIENT(ROW()-2,COUNTA('Form Responses 1'!$1:$1)-4),2,,TRUE,"Form Responses 1"))</f>
        <v>theresia3@gmail.com</v>
      </c>
      <c r="C263" s="9" t="str">
        <f>INDIRECT(ADDRESS(2+QUOTIENT(ROW()-2,COUNTA('Form Responses 1'!$1:$1)-4),3,,TRUE,"Form Responses 1"))</f>
        <v>theresia</v>
      </c>
      <c r="D263" s="10">
        <f>INDIRECT(ADDRESS(2+QUOTIENT(ROW()-2,COUNTA('Form Responses 1'!$1:$1)-4),4,,TRUE,"Form Responses 1"))</f>
        <v>44973</v>
      </c>
      <c r="E263" s="11">
        <f t="shared" si="2"/>
        <v>4</v>
      </c>
      <c r="F263" s="9" t="str">
        <f>IF(ISBLANK(A263)," ",INDIRECT(ADDRESS(1,5+MOD(ROW()-2,COUNTA('Form Responses 1'!$1:$1)-4),,TRUE,"Form Responses 1")))</f>
        <v>Gedung A Lt. 1 [Tangga]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Gedung A Lt. 1</v>
      </c>
      <c r="I263" s="12" t="str">
        <f t="shared" si="4"/>
        <v>CLEANING SERVICE</v>
      </c>
      <c r="J263" s="12">
        <f t="array" ref="J263">IFERROR(INDEX(MASTER!B:B,MATCH(G263,MASTER!A:A,0))/100," ")</f>
        <v>0.96</v>
      </c>
      <c r="K263" s="9">
        <f t="shared" si="5"/>
        <v>7</v>
      </c>
      <c r="L263" s="9" t="str">
        <f t="shared" si="6"/>
        <v>2023 - WEEK 07</v>
      </c>
      <c r="M263" s="9" t="str">
        <f t="shared" si="7"/>
        <v>2023 - MONTH 02</v>
      </c>
      <c r="N263" s="12">
        <f t="shared" ref="N263:O263" si="272">IFERROR(AVERAGEIF(L:L,L263,$J:$J)," ")</f>
        <v>0.9538202247</v>
      </c>
      <c r="O263" s="12">
        <f t="shared" si="272"/>
        <v>0.9673033708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45005.70228</v>
      </c>
      <c r="B264" s="9" t="str">
        <f>INDIRECT(ADDRESS(2+QUOTIENT(ROW()-2,COUNTA('Form Responses 1'!$1:$1)-4),2,,TRUE,"Form Responses 1"))</f>
        <v>theresia3@gmail.com</v>
      </c>
      <c r="C264" s="9" t="str">
        <f>INDIRECT(ADDRESS(2+QUOTIENT(ROW()-2,COUNTA('Form Responses 1'!$1:$1)-4),3,,TRUE,"Form Responses 1"))</f>
        <v>theresia</v>
      </c>
      <c r="D264" s="10">
        <f>INDIRECT(ADDRESS(2+QUOTIENT(ROW()-2,COUNTA('Form Responses 1'!$1:$1)-4),4,,TRUE,"Form Responses 1"))</f>
        <v>44973</v>
      </c>
      <c r="E264" s="11">
        <f t="shared" si="2"/>
        <v>4</v>
      </c>
      <c r="F264" s="9" t="str">
        <f>IF(ISBLANK(A264)," ",INDIRECT(ADDRESS(1,5+MOD(ROW()-2,COUNTA('Form Responses 1'!$1:$1)-4),,TRUE,"Form Responses 1")))</f>
        <v>Halaman Gedung [Taman ]</v>
      </c>
      <c r="G264" s="9" t="str">
        <f>IF(ISBLANK(A264)," ",INDIRECT(ADDRESS(MATCH(A264,'Form Responses 1'!A:A,0),5+MOD(ROW()-2,COUNTA('Form Responses 1'!$1:$1)-4),,TRUE,"Form Responses 1")))</f>
        <v>CUKUP BAIK</v>
      </c>
      <c r="H264" s="12" t="str">
        <f t="shared" si="3"/>
        <v>Halaman Gedung</v>
      </c>
      <c r="I264" s="12" t="str">
        <f t="shared" si="4"/>
        <v>CLEANING SERVICE</v>
      </c>
      <c r="J264" s="12">
        <f t="array" ref="J264">IFERROR(INDEX(MASTER!B:B,MATCH(G264,MASTER!A:A,0))/100," ")</f>
        <v>0.89</v>
      </c>
      <c r="K264" s="9">
        <f t="shared" si="5"/>
        <v>7</v>
      </c>
      <c r="L264" s="9" t="str">
        <f t="shared" si="6"/>
        <v>2023 - WEEK 07</v>
      </c>
      <c r="M264" s="9" t="str">
        <f t="shared" si="7"/>
        <v>2023 - MONTH 02</v>
      </c>
      <c r="N264" s="12">
        <f t="shared" ref="N264:O264" si="273">IFERROR(AVERAGEIF(L:L,L264,$J:$J)," ")</f>
        <v>0.9538202247</v>
      </c>
      <c r="O264" s="12">
        <f t="shared" si="273"/>
        <v>0.9673033708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45005.70228</v>
      </c>
      <c r="B265" s="9" t="str">
        <f>INDIRECT(ADDRESS(2+QUOTIENT(ROW()-2,COUNTA('Form Responses 1'!$1:$1)-4),2,,TRUE,"Form Responses 1"))</f>
        <v>theresia3@gmail.com</v>
      </c>
      <c r="C265" s="9" t="str">
        <f>INDIRECT(ADDRESS(2+QUOTIENT(ROW()-2,COUNTA('Form Responses 1'!$1:$1)-4),3,,TRUE,"Form Responses 1"))</f>
        <v>theresia</v>
      </c>
      <c r="D265" s="10">
        <f>INDIRECT(ADDRESS(2+QUOTIENT(ROW()-2,COUNTA('Form Responses 1'!$1:$1)-4),4,,TRUE,"Form Responses 1"))</f>
        <v>44973</v>
      </c>
      <c r="E265" s="11">
        <f t="shared" si="2"/>
        <v>4</v>
      </c>
      <c r="F265" s="9" t="str">
        <f>IF(ISBLANK(A265)," ",INDIRECT(ADDRESS(1,5+MOD(ROW()-2,COUNTA('Form Responses 1'!$1:$1)-4),,TRUE,"Form Responses 1")))</f>
        <v>Halaman Gedung [Parkir Motor 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Halaman Gedung</v>
      </c>
      <c r="I265" s="12" t="str">
        <f t="shared" si="4"/>
        <v>CLEANING SERVICE</v>
      </c>
      <c r="J265" s="12">
        <f t="array" ref="J265">IFERROR(INDEX(MASTER!B:B,MATCH(G265,MASTER!A:A,0))/100," ")</f>
        <v>0.96</v>
      </c>
      <c r="K265" s="9">
        <f t="shared" si="5"/>
        <v>7</v>
      </c>
      <c r="L265" s="9" t="str">
        <f t="shared" si="6"/>
        <v>2023 - WEEK 07</v>
      </c>
      <c r="M265" s="9" t="str">
        <f t="shared" si="7"/>
        <v>2023 - MONTH 02</v>
      </c>
      <c r="N265" s="12">
        <f t="shared" ref="N265:O265" si="274">IFERROR(AVERAGEIF(L:L,L265,$J:$J)," ")</f>
        <v>0.9538202247</v>
      </c>
      <c r="O265" s="12">
        <f t="shared" si="274"/>
        <v>0.9673033708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45005.70228</v>
      </c>
      <c r="B266" s="9" t="str">
        <f>INDIRECT(ADDRESS(2+QUOTIENT(ROW()-2,COUNTA('Form Responses 1'!$1:$1)-4),2,,TRUE,"Form Responses 1"))</f>
        <v>theresia3@gmail.com</v>
      </c>
      <c r="C266" s="9" t="str">
        <f>INDIRECT(ADDRESS(2+QUOTIENT(ROW()-2,COUNTA('Form Responses 1'!$1:$1)-4),3,,TRUE,"Form Responses 1"))</f>
        <v>theresia</v>
      </c>
      <c r="D266" s="10">
        <f>INDIRECT(ADDRESS(2+QUOTIENT(ROW()-2,COUNTA('Form Responses 1'!$1:$1)-4),4,,TRUE,"Form Responses 1"))</f>
        <v>44973</v>
      </c>
      <c r="E266" s="11">
        <f t="shared" si="2"/>
        <v>4</v>
      </c>
      <c r="F266" s="9" t="str">
        <f>IF(ISBLANK(A266)," ",INDIRECT(ADDRESS(1,5+MOD(ROW()-2,COUNTA('Form Responses 1'!$1:$1)-4),,TRUE,"Form Responses 1")))</f>
        <v>Halaman Gedung [Parkir Mobil]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Halaman Gedung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7</v>
      </c>
      <c r="L266" s="9" t="str">
        <f t="shared" si="6"/>
        <v>2023 - WEEK 07</v>
      </c>
      <c r="M266" s="9" t="str">
        <f t="shared" si="7"/>
        <v>2023 - MONTH 02</v>
      </c>
      <c r="N266" s="12">
        <f t="shared" ref="N266:O266" si="275">IFERROR(AVERAGEIF(L:L,L266,$J:$J)," ")</f>
        <v>0.9538202247</v>
      </c>
      <c r="O266" s="12">
        <f t="shared" si="275"/>
        <v>0.9673033708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45005.70228</v>
      </c>
      <c r="B267" s="9" t="str">
        <f>INDIRECT(ADDRESS(2+QUOTIENT(ROW()-2,COUNTA('Form Responses 1'!$1:$1)-4),2,,TRUE,"Form Responses 1"))</f>
        <v>theresia3@gmail.com</v>
      </c>
      <c r="C267" s="9" t="str">
        <f>INDIRECT(ADDRESS(2+QUOTIENT(ROW()-2,COUNTA('Form Responses 1'!$1:$1)-4),3,,TRUE,"Form Responses 1"))</f>
        <v>theresia</v>
      </c>
      <c r="D267" s="10">
        <f>INDIRECT(ADDRESS(2+QUOTIENT(ROW()-2,COUNTA('Form Responses 1'!$1:$1)-4),4,,TRUE,"Form Responses 1"))</f>
        <v>44973</v>
      </c>
      <c r="E267" s="11">
        <f t="shared" si="2"/>
        <v>4</v>
      </c>
      <c r="F267" s="9" t="str">
        <f>IF(ISBLANK(A267)," ",INDIRECT(ADDRESS(1,5+MOD(ROW()-2,COUNTA('Form Responses 1'!$1:$1)-4),,TRUE,"Form Responses 1")))</f>
        <v>Halaman Gedung [Halaman depan samping dan belakang]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Halaman Gedung</v>
      </c>
      <c r="I267" s="12" t="str">
        <f t="shared" si="4"/>
        <v>CLEANING SERVICE</v>
      </c>
      <c r="J267" s="12">
        <f t="array" ref="J267">IFERROR(INDEX(MASTER!B:B,MATCH(G267,MASTER!A:A,0))/100," ")</f>
        <v>0.96</v>
      </c>
      <c r="K267" s="9">
        <f t="shared" si="5"/>
        <v>7</v>
      </c>
      <c r="L267" s="9" t="str">
        <f t="shared" si="6"/>
        <v>2023 - WEEK 07</v>
      </c>
      <c r="M267" s="9" t="str">
        <f t="shared" si="7"/>
        <v>2023 - MONTH 02</v>
      </c>
      <c r="N267" s="12">
        <f t="shared" ref="N267:O267" si="276">IFERROR(AVERAGEIF(L:L,L267,$J:$J)," ")</f>
        <v>0.9538202247</v>
      </c>
      <c r="O267" s="12">
        <f t="shared" si="276"/>
        <v>0.9673033708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45005.70228</v>
      </c>
      <c r="B268" s="9" t="str">
        <f>INDIRECT(ADDRESS(2+QUOTIENT(ROW()-2,COUNTA('Form Responses 1'!$1:$1)-4),2,,TRUE,"Form Responses 1"))</f>
        <v>theresia3@gmail.com</v>
      </c>
      <c r="C268" s="9" t="str">
        <f>INDIRECT(ADDRESS(2+QUOTIENT(ROW()-2,COUNTA('Form Responses 1'!$1:$1)-4),3,,TRUE,"Form Responses 1"))</f>
        <v>theresia</v>
      </c>
      <c r="D268" s="10">
        <f>INDIRECT(ADDRESS(2+QUOTIENT(ROW()-2,COUNTA('Form Responses 1'!$1:$1)-4),4,,TRUE,"Form Responses 1"))</f>
        <v>44973</v>
      </c>
      <c r="E268" s="11">
        <f t="shared" si="2"/>
        <v>4</v>
      </c>
      <c r="F268" s="9" t="str">
        <f>IF(ISBLANK(A268)," ",INDIRECT(ADDRESS(1,5+MOD(ROW()-2,COUNTA('Form Responses 1'!$1:$1)-4),,TRUE,"Form Responses 1")))</f>
        <v>Halaman Gedung [TPS]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Halaman Gedung</v>
      </c>
      <c r="I268" s="12" t="str">
        <f t="shared" si="4"/>
        <v>CLEANING SERVICE</v>
      </c>
      <c r="J268" s="12">
        <f t="array" ref="J268">IFERROR(INDEX(MASTER!B:B,MATCH(G268,MASTER!A:A,0))/100," ")</f>
        <v>0.96</v>
      </c>
      <c r="K268" s="9">
        <f t="shared" si="5"/>
        <v>7</v>
      </c>
      <c r="L268" s="9" t="str">
        <f t="shared" si="6"/>
        <v>2023 - WEEK 07</v>
      </c>
      <c r="M268" s="9" t="str">
        <f t="shared" si="7"/>
        <v>2023 - MONTH 02</v>
      </c>
      <c r="N268" s="12">
        <f t="shared" ref="N268:O268" si="277">IFERROR(AVERAGEIF(L:L,L268,$J:$J)," ")</f>
        <v>0.9538202247</v>
      </c>
      <c r="O268" s="12">
        <f t="shared" si="277"/>
        <v>0.9673033708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45005.70349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</v>
      </c>
      <c r="D269" s="10">
        <f>INDIRECT(ADDRESS(2+QUOTIENT(ROW()-2,COUNTA('Form Responses 1'!$1:$1)-4),4,,TRUE,"Form Responses 1"))</f>
        <v>44987</v>
      </c>
      <c r="E269" s="11">
        <f t="shared" si="2"/>
        <v>4</v>
      </c>
      <c r="F269" s="9" t="str">
        <f>IF(ISBLANK(A269)," ",INDIRECT(ADDRESS(1,5+MOD(ROW()-2,COUNTA('Form Responses 1'!$1:$1)-4),,TRUE,"Form Responses 1")))</f>
        <v>Security [Security Functions]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Security</v>
      </c>
      <c r="I269" s="12" t="str">
        <f t="shared" si="4"/>
        <v>SECURITY SERVICE</v>
      </c>
      <c r="J269" s="12">
        <f t="array" ref="J269">IFERROR(INDEX(MASTER!B:B,MATCH(G269,MASTER!A:A,0))/100," ")</f>
        <v>0.96</v>
      </c>
      <c r="K269" s="9">
        <f t="shared" si="5"/>
        <v>9</v>
      </c>
      <c r="L269" s="9" t="str">
        <f t="shared" si="6"/>
        <v>2023 - WEEK 09</v>
      </c>
      <c r="M269" s="9" t="str">
        <f t="shared" si="7"/>
        <v>2023 - MONTH 03</v>
      </c>
      <c r="N269" s="12">
        <f t="shared" ref="N269:O269" si="278">IFERROR(AVERAGEIF(L:L,L269,$J:$J)," ")</f>
        <v>0.9541573034</v>
      </c>
      <c r="O269" s="12">
        <f t="shared" si="278"/>
        <v>0.9552247191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45005.70349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</v>
      </c>
      <c r="D270" s="10">
        <f>INDIRECT(ADDRESS(2+QUOTIENT(ROW()-2,COUNTA('Form Responses 1'!$1:$1)-4),4,,TRUE,"Form Responses 1"))</f>
        <v>44987</v>
      </c>
      <c r="E270" s="11">
        <f t="shared" si="2"/>
        <v>4</v>
      </c>
      <c r="F270" s="9" t="str">
        <f>IF(ISBLANK(A270)," ",INDIRECT(ADDRESS(1,5+MOD(ROW()-2,COUNTA('Form Responses 1'!$1:$1)-4),,TRUE,"Form Responses 1")))</f>
        <v>Driver [Driving Safety]</v>
      </c>
      <c r="G270" s="9" t="str">
        <f>IF(ISBLANK(A270)," ",INDIRECT(ADDRESS(MATCH(A270,'Form Responses 1'!A:A,0),5+MOD(ROW()-2,COUNTA('Form Responses 1'!$1:$1)-4),,TRUE,"Form Responses 1")))</f>
        <v>CUKUP BAIK</v>
      </c>
      <c r="H270" s="12" t="str">
        <f t="shared" si="3"/>
        <v>Driver</v>
      </c>
      <c r="I270" s="12" t="str">
        <f t="shared" si="4"/>
        <v>LABOR SERVICE</v>
      </c>
      <c r="J270" s="12">
        <f t="array" ref="J270">IFERROR(INDEX(MASTER!B:B,MATCH(G270,MASTER!A:A,0))/100," ")</f>
        <v>0.89</v>
      </c>
      <c r="K270" s="9">
        <f t="shared" si="5"/>
        <v>9</v>
      </c>
      <c r="L270" s="9" t="str">
        <f t="shared" si="6"/>
        <v>2023 - WEEK 09</v>
      </c>
      <c r="M270" s="9" t="str">
        <f t="shared" si="7"/>
        <v>2023 - MONTH 03</v>
      </c>
      <c r="N270" s="12">
        <f t="shared" ref="N270:O270" si="279">IFERROR(AVERAGEIF(L:L,L270,$J:$J)," ")</f>
        <v>0.9541573034</v>
      </c>
      <c r="O270" s="12">
        <f t="shared" si="279"/>
        <v>0.9552247191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45005.70349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</v>
      </c>
      <c r="D271" s="10">
        <f>INDIRECT(ADDRESS(2+QUOTIENT(ROW()-2,COUNTA('Form Responses 1'!$1:$1)-4),4,,TRUE,"Form Responses 1"))</f>
        <v>44987</v>
      </c>
      <c r="E271" s="11">
        <f t="shared" si="2"/>
        <v>4</v>
      </c>
      <c r="F271" s="9" t="str">
        <f>IF(ISBLANK(A271)," ",INDIRECT(ADDRESS(1,5+MOD(ROW()-2,COUNTA('Form Responses 1'!$1:$1)-4),,TRUE,"Form Responses 1")))</f>
        <v>Driver [ Attendance]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Driver</v>
      </c>
      <c r="I271" s="12" t="str">
        <f t="shared" si="4"/>
        <v>LABOR SERVICE</v>
      </c>
      <c r="J271" s="12">
        <f t="array" ref="J271">IFERROR(INDEX(MASTER!B:B,MATCH(G271,MASTER!A:A,0))/100," ")</f>
        <v>0.96</v>
      </c>
      <c r="K271" s="9">
        <f t="shared" si="5"/>
        <v>9</v>
      </c>
      <c r="L271" s="9" t="str">
        <f t="shared" si="6"/>
        <v>2023 - WEEK 09</v>
      </c>
      <c r="M271" s="9" t="str">
        <f t="shared" si="7"/>
        <v>2023 - MONTH 03</v>
      </c>
      <c r="N271" s="12">
        <f t="shared" ref="N271:O271" si="280">IFERROR(AVERAGEIF(L:L,L271,$J:$J)," ")</f>
        <v>0.9541573034</v>
      </c>
      <c r="O271" s="12">
        <f t="shared" si="280"/>
        <v>0.9552247191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45005.70349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</v>
      </c>
      <c r="D272" s="10">
        <f>INDIRECT(ADDRESS(2+QUOTIENT(ROW()-2,COUNTA('Form Responses 1'!$1:$1)-4),4,,TRUE,"Form Responses 1"))</f>
        <v>44987</v>
      </c>
      <c r="E272" s="11">
        <f t="shared" si="2"/>
        <v>4</v>
      </c>
      <c r="F272" s="9" t="str">
        <f>IF(ISBLANK(A272)," ",INDIRECT(ADDRESS(1,5+MOD(ROW()-2,COUNTA('Form Responses 1'!$1:$1)-4),,TRUE,"Form Responses 1")))</f>
        <v>Gedung D Lt. 4 [Lobby]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D Lt. 4</v>
      </c>
      <c r="I272" s="12" t="str">
        <f t="shared" si="4"/>
        <v>CLEANING SERVICE</v>
      </c>
      <c r="J272" s="12">
        <f t="array" ref="J272">IFERROR(INDEX(MASTER!B:B,MATCH(G272,MASTER!A:A,0))/100," ")</f>
        <v>0.96</v>
      </c>
      <c r="K272" s="9">
        <f t="shared" si="5"/>
        <v>9</v>
      </c>
      <c r="L272" s="9" t="str">
        <f t="shared" si="6"/>
        <v>2023 - WEEK 09</v>
      </c>
      <c r="M272" s="9" t="str">
        <f t="shared" si="7"/>
        <v>2023 - MONTH 03</v>
      </c>
      <c r="N272" s="12">
        <f t="shared" ref="N272:O272" si="281">IFERROR(AVERAGEIF(L:L,L272,$J:$J)," ")</f>
        <v>0.9541573034</v>
      </c>
      <c r="O272" s="12">
        <f t="shared" si="281"/>
        <v>0.9552247191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45005.70349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</v>
      </c>
      <c r="D273" s="10">
        <f>INDIRECT(ADDRESS(2+QUOTIENT(ROW()-2,COUNTA('Form Responses 1'!$1:$1)-4),4,,TRUE,"Form Responses 1"))</f>
        <v>44987</v>
      </c>
      <c r="E273" s="11">
        <f t="shared" si="2"/>
        <v>4</v>
      </c>
      <c r="F273" s="9" t="str">
        <f>IF(ISBLANK(A273)," ",INDIRECT(ADDRESS(1,5+MOD(ROW()-2,COUNTA('Form Responses 1'!$1:$1)-4),,TRUE,"Form Responses 1")))</f>
        <v>Gedung D Lt. 4 [Ruang Rapat 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D Lt. 4</v>
      </c>
      <c r="I273" s="12" t="str">
        <f t="shared" si="4"/>
        <v>CLEANING SERVICE</v>
      </c>
      <c r="J273" s="12">
        <f t="array" ref="J273">IFERROR(INDEX(MASTER!B:B,MATCH(G273,MASTER!A:A,0))/100," ")</f>
        <v>0.96</v>
      </c>
      <c r="K273" s="9">
        <f t="shared" si="5"/>
        <v>9</v>
      </c>
      <c r="L273" s="9" t="str">
        <f t="shared" si="6"/>
        <v>2023 - WEEK 09</v>
      </c>
      <c r="M273" s="9" t="str">
        <f t="shared" si="7"/>
        <v>2023 - MONTH 03</v>
      </c>
      <c r="N273" s="12">
        <f t="shared" ref="N273:O273" si="282">IFERROR(AVERAGEIF(L:L,L273,$J:$J)," ")</f>
        <v>0.9541573034</v>
      </c>
      <c r="O273" s="12">
        <f t="shared" si="282"/>
        <v>0.9552247191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45005.70349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</v>
      </c>
      <c r="D274" s="10">
        <f>INDIRECT(ADDRESS(2+QUOTIENT(ROW()-2,COUNTA('Form Responses 1'!$1:$1)-4),4,,TRUE,"Form Responses 1"))</f>
        <v>44987</v>
      </c>
      <c r="E274" s="11">
        <f t="shared" si="2"/>
        <v>4</v>
      </c>
      <c r="F274" s="9" t="str">
        <f>IF(ISBLANK(A274)," ",INDIRECT(ADDRESS(1,5+MOD(ROW()-2,COUNTA('Form Responses 1'!$1:$1)-4),,TRUE,"Form Responses 1")))</f>
        <v>Gedung D Lt. 4 [Toilet pria/wanita]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Gedung D Lt. 4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9</v>
      </c>
      <c r="L274" s="9" t="str">
        <f t="shared" si="6"/>
        <v>2023 - WEEK 09</v>
      </c>
      <c r="M274" s="9" t="str">
        <f t="shared" si="7"/>
        <v>2023 - MONTH 03</v>
      </c>
      <c r="N274" s="12">
        <f t="shared" ref="N274:O274" si="283">IFERROR(AVERAGEIF(L:L,L274,$J:$J)," ")</f>
        <v>0.9541573034</v>
      </c>
      <c r="O274" s="12">
        <f t="shared" si="283"/>
        <v>0.9552247191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45005.70349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</v>
      </c>
      <c r="D275" s="10">
        <f>INDIRECT(ADDRESS(2+QUOTIENT(ROW()-2,COUNTA('Form Responses 1'!$1:$1)-4),4,,TRUE,"Form Responses 1"))</f>
        <v>44987</v>
      </c>
      <c r="E275" s="11">
        <f t="shared" si="2"/>
        <v>4</v>
      </c>
      <c r="F275" s="9" t="str">
        <f>IF(ISBLANK(A275)," ",INDIRECT(ADDRESS(1,5+MOD(ROW()-2,COUNTA('Form Responses 1'!$1:$1)-4),,TRUE,"Form Responses 1")))</f>
        <v>Gedung D Lt. 4 [Pantry]</v>
      </c>
      <c r="G275" s="9" t="str">
        <f>IF(ISBLANK(A275)," ",INDIRECT(ADDRESS(MATCH(A275,'Form Responses 1'!A:A,0),5+MOD(ROW()-2,COUNTA('Form Responses 1'!$1:$1)-4),,TRUE,"Form Responses 1")))</f>
        <v>CUKUP BAIK</v>
      </c>
      <c r="H275" s="12" t="str">
        <f t="shared" si="3"/>
        <v>Gedung D Lt. 4</v>
      </c>
      <c r="I275" s="12" t="str">
        <f t="shared" si="4"/>
        <v>CLEANING SERVICE</v>
      </c>
      <c r="J275" s="12">
        <f t="array" ref="J275">IFERROR(INDEX(MASTER!B:B,MATCH(G275,MASTER!A:A,0))/100," ")</f>
        <v>0.89</v>
      </c>
      <c r="K275" s="9">
        <f t="shared" si="5"/>
        <v>9</v>
      </c>
      <c r="L275" s="9" t="str">
        <f t="shared" si="6"/>
        <v>2023 - WEEK 09</v>
      </c>
      <c r="M275" s="9" t="str">
        <f t="shared" si="7"/>
        <v>2023 - MONTH 03</v>
      </c>
      <c r="N275" s="12">
        <f t="shared" ref="N275:O275" si="284">IFERROR(AVERAGEIF(L:L,L275,$J:$J)," ")</f>
        <v>0.9541573034</v>
      </c>
      <c r="O275" s="12">
        <f t="shared" si="284"/>
        <v>0.9552247191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45005.70349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</v>
      </c>
      <c r="D276" s="10">
        <f>INDIRECT(ADDRESS(2+QUOTIENT(ROW()-2,COUNTA('Form Responses 1'!$1:$1)-4),4,,TRUE,"Form Responses 1"))</f>
        <v>44987</v>
      </c>
      <c r="E276" s="11">
        <f t="shared" si="2"/>
        <v>4</v>
      </c>
      <c r="F276" s="9" t="str">
        <f>IF(ISBLANK(A276)," ",INDIRECT(ADDRESS(1,5+MOD(ROW()-2,COUNTA('Form Responses 1'!$1:$1)-4),,TRUE,"Form Responses 1")))</f>
        <v>Gedung D Lt. 4 [Ruang Staff]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D Lt. 4</v>
      </c>
      <c r="I276" s="12" t="str">
        <f t="shared" si="4"/>
        <v>CLEANING SERVICE</v>
      </c>
      <c r="J276" s="12">
        <f t="array" ref="J276">IFERROR(INDEX(MASTER!B:B,MATCH(G276,MASTER!A:A,0))/100," ")</f>
        <v>0.96</v>
      </c>
      <c r="K276" s="9">
        <f t="shared" si="5"/>
        <v>9</v>
      </c>
      <c r="L276" s="9" t="str">
        <f t="shared" si="6"/>
        <v>2023 - WEEK 09</v>
      </c>
      <c r="M276" s="9" t="str">
        <f t="shared" si="7"/>
        <v>2023 - MONTH 03</v>
      </c>
      <c r="N276" s="12">
        <f t="shared" ref="N276:O276" si="285">IFERROR(AVERAGEIF(L:L,L276,$J:$J)," ")</f>
        <v>0.9541573034</v>
      </c>
      <c r="O276" s="12">
        <f t="shared" si="285"/>
        <v>0.9552247191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45005.70349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</v>
      </c>
      <c r="D277" s="10">
        <f>INDIRECT(ADDRESS(2+QUOTIENT(ROW()-2,COUNTA('Form Responses 1'!$1:$1)-4),4,,TRUE,"Form Responses 1"))</f>
        <v>44987</v>
      </c>
      <c r="E277" s="11">
        <f t="shared" si="2"/>
        <v>4</v>
      </c>
      <c r="F277" s="9" t="str">
        <f>IF(ISBLANK(A277)," ",INDIRECT(ADDRESS(1,5+MOD(ROW()-2,COUNTA('Form Responses 1'!$1:$1)-4),,TRUE,"Form Responses 1")))</f>
        <v>Gedung D Lt. 4 [Ruang Kapokat Smart]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D Lt. 4</v>
      </c>
      <c r="I277" s="12" t="str">
        <f t="shared" si="4"/>
        <v>CLEANING SERVICE</v>
      </c>
      <c r="J277" s="12">
        <f t="array" ref="J277">IFERROR(INDEX(MASTER!B:B,MATCH(G277,MASTER!A:A,0))/100," ")</f>
        <v>0.96</v>
      </c>
      <c r="K277" s="9">
        <f t="shared" si="5"/>
        <v>9</v>
      </c>
      <c r="L277" s="9" t="str">
        <f t="shared" si="6"/>
        <v>2023 - WEEK 09</v>
      </c>
      <c r="M277" s="9" t="str">
        <f t="shared" si="7"/>
        <v>2023 - MONTH 03</v>
      </c>
      <c r="N277" s="12">
        <f t="shared" ref="N277:O277" si="286">IFERROR(AVERAGEIF(L:L,L277,$J:$J)," ")</f>
        <v>0.9541573034</v>
      </c>
      <c r="O277" s="12">
        <f t="shared" si="286"/>
        <v>0.9552247191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45005.70349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</v>
      </c>
      <c r="D278" s="10">
        <f>INDIRECT(ADDRESS(2+QUOTIENT(ROW()-2,COUNTA('Form Responses 1'!$1:$1)-4),4,,TRUE,"Form Responses 1"))</f>
        <v>44987</v>
      </c>
      <c r="E278" s="11">
        <f t="shared" si="2"/>
        <v>4</v>
      </c>
      <c r="F278" s="9" t="str">
        <f>IF(ISBLANK(A278)," ",INDIRECT(ADDRESS(1,5+MOD(ROW()-2,COUNTA('Form Responses 1'!$1:$1)-4),,TRUE,"Form Responses 1")))</f>
        <v>Gedung D Lt. 4 [Ruang Kapokat Laut]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D Lt. 4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9</v>
      </c>
      <c r="L278" s="9" t="str">
        <f t="shared" si="6"/>
        <v>2023 - WEEK 09</v>
      </c>
      <c r="M278" s="9" t="str">
        <f t="shared" si="7"/>
        <v>2023 - MONTH 03</v>
      </c>
      <c r="N278" s="12">
        <f t="shared" ref="N278:O278" si="287">IFERROR(AVERAGEIF(L:L,L278,$J:$J)," ")</f>
        <v>0.9541573034</v>
      </c>
      <c r="O278" s="12">
        <f t="shared" si="287"/>
        <v>0.9552247191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45005.70349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</v>
      </c>
      <c r="D279" s="10">
        <f>INDIRECT(ADDRESS(2+QUOTIENT(ROW()-2,COUNTA('Form Responses 1'!$1:$1)-4),4,,TRUE,"Form Responses 1"))</f>
        <v>44987</v>
      </c>
      <c r="E279" s="11">
        <f t="shared" si="2"/>
        <v>4</v>
      </c>
      <c r="F279" s="9" t="str">
        <f>IF(ISBLANK(A279)," ",INDIRECT(ADDRESS(1,5+MOD(ROW()-2,COUNTA('Form Responses 1'!$1:$1)-4),,TRUE,"Form Responses 1")))</f>
        <v>Gedung D Lt. 4 [Ruang Kapokat Ekosistem Pesisir]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D Lt. 4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9</v>
      </c>
      <c r="L279" s="9" t="str">
        <f t="shared" si="6"/>
        <v>2023 - WEEK 09</v>
      </c>
      <c r="M279" s="9" t="str">
        <f t="shared" si="7"/>
        <v>2023 - MONTH 03</v>
      </c>
      <c r="N279" s="12">
        <f t="shared" ref="N279:O279" si="288">IFERROR(AVERAGEIF(L:L,L279,$J:$J)," ")</f>
        <v>0.9541573034</v>
      </c>
      <c r="O279" s="12">
        <f t="shared" si="288"/>
        <v>0.9552247191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45005.70349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</v>
      </c>
      <c r="D280" s="10">
        <f>INDIRECT(ADDRESS(2+QUOTIENT(ROW()-2,COUNTA('Form Responses 1'!$1:$1)-4),4,,TRUE,"Form Responses 1"))</f>
        <v>44987</v>
      </c>
      <c r="E280" s="11">
        <f t="shared" si="2"/>
        <v>4</v>
      </c>
      <c r="F280" s="9" t="str">
        <f>IF(ISBLANK(A280)," ",INDIRECT(ADDRESS(1,5+MOD(ROW()-2,COUNTA('Form Responses 1'!$1:$1)-4),,TRUE,"Form Responses 1")))</f>
        <v>Gedung D Lt. 4 [Ruang Lactation/ Ruang Menyusui]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D Lt. 4</v>
      </c>
      <c r="I280" s="12" t="str">
        <f t="shared" si="4"/>
        <v>CLEANING SERVICE</v>
      </c>
      <c r="J280" s="12">
        <f t="array" ref="J280">IFERROR(INDEX(MASTER!B:B,MATCH(G280,MASTER!A:A,0))/100," ")</f>
        <v>0.96</v>
      </c>
      <c r="K280" s="9">
        <f t="shared" si="5"/>
        <v>9</v>
      </c>
      <c r="L280" s="9" t="str">
        <f t="shared" si="6"/>
        <v>2023 - WEEK 09</v>
      </c>
      <c r="M280" s="9" t="str">
        <f t="shared" si="7"/>
        <v>2023 - MONTH 03</v>
      </c>
      <c r="N280" s="12">
        <f t="shared" ref="N280:O280" si="289">IFERROR(AVERAGEIF(L:L,L280,$J:$J)," ")</f>
        <v>0.9541573034</v>
      </c>
      <c r="O280" s="12">
        <f t="shared" si="289"/>
        <v>0.9552247191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45005.70349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</v>
      </c>
      <c r="D281" s="10">
        <f>INDIRECT(ADDRESS(2+QUOTIENT(ROW()-2,COUNTA('Form Responses 1'!$1:$1)-4),4,,TRUE,"Form Responses 1"))</f>
        <v>44987</v>
      </c>
      <c r="E281" s="11">
        <f t="shared" si="2"/>
        <v>4</v>
      </c>
      <c r="F281" s="9" t="str">
        <f>IF(ISBLANK(A281)," ",INDIRECT(ADDRESS(1,5+MOD(ROW()-2,COUNTA('Form Responses 1'!$1:$1)-4),,TRUE,"Form Responses 1")))</f>
        <v>Gedung D Lt. 4 [Ruang Rapat B]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D Lt. 4</v>
      </c>
      <c r="I281" s="12" t="str">
        <f t="shared" si="4"/>
        <v>CLEANING SERVICE</v>
      </c>
      <c r="J281" s="12">
        <f t="array" ref="J281">IFERROR(INDEX(MASTER!B:B,MATCH(G281,MASTER!A:A,0))/100," ")</f>
        <v>0.96</v>
      </c>
      <c r="K281" s="9">
        <f t="shared" si="5"/>
        <v>9</v>
      </c>
      <c r="L281" s="9" t="str">
        <f t="shared" si="6"/>
        <v>2023 - WEEK 09</v>
      </c>
      <c r="M281" s="9" t="str">
        <f t="shared" si="7"/>
        <v>2023 - MONTH 03</v>
      </c>
      <c r="N281" s="12">
        <f t="shared" ref="N281:O281" si="290">IFERROR(AVERAGEIF(L:L,L281,$J:$J)," ")</f>
        <v>0.9541573034</v>
      </c>
      <c r="O281" s="12">
        <f t="shared" si="290"/>
        <v>0.9552247191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45005.70349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</v>
      </c>
      <c r="D282" s="10">
        <f>INDIRECT(ADDRESS(2+QUOTIENT(ROW()-2,COUNTA('Form Responses 1'!$1:$1)-4),4,,TRUE,"Form Responses 1"))</f>
        <v>44987</v>
      </c>
      <c r="E282" s="11">
        <f t="shared" si="2"/>
        <v>4</v>
      </c>
      <c r="F282" s="9" t="str">
        <f>IF(ISBLANK(A282)," ",INDIRECT(ADDRESS(1,5+MOD(ROW()-2,COUNTA('Form Responses 1'!$1:$1)-4),,TRUE,"Form Responses 1")))</f>
        <v>Gedung D Lt. 4 [Ruang Rapat C]</v>
      </c>
      <c r="G282" s="9" t="str">
        <f>IF(ISBLANK(A282)," ",INDIRECT(ADDRESS(MATCH(A282,'Form Responses 1'!A:A,0),5+MOD(ROW()-2,COUNTA('Form Responses 1'!$1:$1)-4),,TRUE,"Form Responses 1")))</f>
        <v>CUKUP BAIK</v>
      </c>
      <c r="H282" s="12" t="str">
        <f t="shared" si="3"/>
        <v>Gedung D Lt. 4</v>
      </c>
      <c r="I282" s="12" t="str">
        <f t="shared" si="4"/>
        <v>CLEANING SERVICE</v>
      </c>
      <c r="J282" s="12">
        <f t="array" ref="J282">IFERROR(INDEX(MASTER!B:B,MATCH(G282,MASTER!A:A,0))/100," ")</f>
        <v>0.89</v>
      </c>
      <c r="K282" s="9">
        <f t="shared" si="5"/>
        <v>9</v>
      </c>
      <c r="L282" s="9" t="str">
        <f t="shared" si="6"/>
        <v>2023 - WEEK 09</v>
      </c>
      <c r="M282" s="9" t="str">
        <f t="shared" si="7"/>
        <v>2023 - MONTH 03</v>
      </c>
      <c r="N282" s="12">
        <f t="shared" ref="N282:O282" si="291">IFERROR(AVERAGEIF(L:L,L282,$J:$J)," ")</f>
        <v>0.9541573034</v>
      </c>
      <c r="O282" s="12">
        <f t="shared" si="291"/>
        <v>0.9552247191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45005.70349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</v>
      </c>
      <c r="D283" s="10">
        <f>INDIRECT(ADDRESS(2+QUOTIENT(ROW()-2,COUNTA('Form Responses 1'!$1:$1)-4),4,,TRUE,"Form Responses 1"))</f>
        <v>44987</v>
      </c>
      <c r="E283" s="11">
        <f t="shared" si="2"/>
        <v>4</v>
      </c>
      <c r="F283" s="9" t="str">
        <f>IF(ISBLANK(A283)," ",INDIRECT(ADDRESS(1,5+MOD(ROW()-2,COUNTA('Form Responses 1'!$1:$1)-4),,TRUE,"Form Responses 1")))</f>
        <v>Gedung D Lt. 4 [Teras]</v>
      </c>
      <c r="G283" s="9" t="str">
        <f>IF(ISBLANK(A283)," ",INDIRECT(ADDRESS(MATCH(A283,'Form Responses 1'!A:A,0),5+MOD(ROW()-2,COUNTA('Form Responses 1'!$1:$1)-4),,TRUE,"Form Responses 1")))</f>
        <v>CUKUP BAIK</v>
      </c>
      <c r="H283" s="12" t="str">
        <f t="shared" si="3"/>
        <v>Gedung D Lt. 4</v>
      </c>
      <c r="I283" s="12" t="str">
        <f t="shared" si="4"/>
        <v>CLEANING SERVICE</v>
      </c>
      <c r="J283" s="12">
        <f t="array" ref="J283">IFERROR(INDEX(MASTER!B:B,MATCH(G283,MASTER!A:A,0))/100," ")</f>
        <v>0.89</v>
      </c>
      <c r="K283" s="9">
        <f t="shared" si="5"/>
        <v>9</v>
      </c>
      <c r="L283" s="9" t="str">
        <f t="shared" si="6"/>
        <v>2023 - WEEK 09</v>
      </c>
      <c r="M283" s="9" t="str">
        <f t="shared" si="7"/>
        <v>2023 - MONTH 03</v>
      </c>
      <c r="N283" s="12">
        <f t="shared" ref="N283:O283" si="292">IFERROR(AVERAGEIF(L:L,L283,$J:$J)," ")</f>
        <v>0.9541573034</v>
      </c>
      <c r="O283" s="12">
        <f t="shared" si="292"/>
        <v>0.9552247191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45005.70349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</v>
      </c>
      <c r="D284" s="10">
        <f>INDIRECT(ADDRESS(2+QUOTIENT(ROW()-2,COUNTA('Form Responses 1'!$1:$1)-4),4,,TRUE,"Form Responses 1"))</f>
        <v>44987</v>
      </c>
      <c r="E284" s="11">
        <f t="shared" si="2"/>
        <v>4</v>
      </c>
      <c r="F284" s="9" t="str">
        <f>IF(ISBLANK(A284)," ",INDIRECT(ADDRESS(1,5+MOD(ROW()-2,COUNTA('Form Responses 1'!$1:$1)-4),,TRUE,"Form Responses 1")))</f>
        <v>Gedung D Lt. 4 [Balkon(depan dan belakang)]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 D Lt. 4</v>
      </c>
      <c r="I284" s="12" t="str">
        <f t="shared" si="4"/>
        <v>CLEANING SERVICE</v>
      </c>
      <c r="J284" s="12">
        <f t="array" ref="J284">IFERROR(INDEX(MASTER!B:B,MATCH(G284,MASTER!A:A,0))/100," ")</f>
        <v>0.96</v>
      </c>
      <c r="K284" s="9">
        <f t="shared" si="5"/>
        <v>9</v>
      </c>
      <c r="L284" s="9" t="str">
        <f t="shared" si="6"/>
        <v>2023 - WEEK 09</v>
      </c>
      <c r="M284" s="9" t="str">
        <f t="shared" si="7"/>
        <v>2023 - MONTH 03</v>
      </c>
      <c r="N284" s="12">
        <f t="shared" ref="N284:O284" si="293">IFERROR(AVERAGEIF(L:L,L284,$J:$J)," ")</f>
        <v>0.9541573034</v>
      </c>
      <c r="O284" s="12">
        <f t="shared" si="293"/>
        <v>0.9552247191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45005.70349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</v>
      </c>
      <c r="D285" s="10">
        <f>INDIRECT(ADDRESS(2+QUOTIENT(ROW()-2,COUNTA('Form Responses 1'!$1:$1)-4),4,,TRUE,"Form Responses 1"))</f>
        <v>44987</v>
      </c>
      <c r="E285" s="11">
        <f t="shared" si="2"/>
        <v>4</v>
      </c>
      <c r="F285" s="9" t="str">
        <f>IF(ISBLANK(A285)," ",INDIRECT(ADDRESS(1,5+MOD(ROW()-2,COUNTA('Form Responses 1'!$1:$1)-4),,TRUE,"Form Responses 1")))</f>
        <v>Gedung D Lt. 4 [Lift]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 D Lt. 4</v>
      </c>
      <c r="I285" s="12" t="str">
        <f t="shared" si="4"/>
        <v>CLEANING SERVICE</v>
      </c>
      <c r="J285" s="12">
        <f t="array" ref="J285">IFERROR(INDEX(MASTER!B:B,MATCH(G285,MASTER!A:A,0))/100," ")</f>
        <v>0.96</v>
      </c>
      <c r="K285" s="9">
        <f t="shared" si="5"/>
        <v>9</v>
      </c>
      <c r="L285" s="9" t="str">
        <f t="shared" si="6"/>
        <v>2023 - WEEK 09</v>
      </c>
      <c r="M285" s="9" t="str">
        <f t="shared" si="7"/>
        <v>2023 - MONTH 03</v>
      </c>
      <c r="N285" s="12">
        <f t="shared" ref="N285:O285" si="294">IFERROR(AVERAGEIF(L:L,L285,$J:$J)," ")</f>
        <v>0.9541573034</v>
      </c>
      <c r="O285" s="12">
        <f t="shared" si="294"/>
        <v>0.9552247191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45005.70349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</v>
      </c>
      <c r="D286" s="10">
        <f>INDIRECT(ADDRESS(2+QUOTIENT(ROW()-2,COUNTA('Form Responses 1'!$1:$1)-4),4,,TRUE,"Form Responses 1"))</f>
        <v>44987</v>
      </c>
      <c r="E286" s="11">
        <f t="shared" si="2"/>
        <v>4</v>
      </c>
      <c r="F286" s="9" t="str">
        <f>IF(ISBLANK(A286)," ",INDIRECT(ADDRESS(1,5+MOD(ROW()-2,COUNTA('Form Responses 1'!$1:$1)-4),,TRUE,"Form Responses 1")))</f>
        <v>Gedung D Lt. 4 [Tangga]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D Lt. 4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9</v>
      </c>
      <c r="L286" s="9" t="str">
        <f t="shared" si="6"/>
        <v>2023 - WEEK 09</v>
      </c>
      <c r="M286" s="9" t="str">
        <f t="shared" si="7"/>
        <v>2023 - MONTH 03</v>
      </c>
      <c r="N286" s="12">
        <f t="shared" ref="N286:O286" si="295">IFERROR(AVERAGEIF(L:L,L286,$J:$J)," ")</f>
        <v>0.9541573034</v>
      </c>
      <c r="O286" s="12">
        <f t="shared" si="295"/>
        <v>0.9552247191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45005.70349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</v>
      </c>
      <c r="D287" s="10">
        <f>INDIRECT(ADDRESS(2+QUOTIENT(ROW()-2,COUNTA('Form Responses 1'!$1:$1)-4),4,,TRUE,"Form Responses 1"))</f>
        <v>44987</v>
      </c>
      <c r="E287" s="11">
        <f t="shared" si="2"/>
        <v>4</v>
      </c>
      <c r="F287" s="9" t="str">
        <f>IF(ISBLANK(A287)," ",INDIRECT(ADDRESS(1,5+MOD(ROW()-2,COUNTA('Form Responses 1'!$1:$1)-4),,TRUE,"Form Responses 1")))</f>
        <v>Gedung D Lt. 3 [Lobby]</v>
      </c>
      <c r="G287" s="9" t="str">
        <f>IF(ISBLANK(A287)," ",INDIRECT(ADDRESS(MATCH(A287,'Form Responses 1'!A:A,0),5+MOD(ROW()-2,COUNTA('Form Responses 1'!$1:$1)-4),,TRUE,"Form Responses 1")))</f>
        <v>CUKUP BAIK</v>
      </c>
      <c r="H287" s="12" t="str">
        <f t="shared" si="3"/>
        <v>Gedung D Lt. 3</v>
      </c>
      <c r="I287" s="12" t="str">
        <f t="shared" si="4"/>
        <v>CLEANING SERVICE</v>
      </c>
      <c r="J287" s="12">
        <f t="array" ref="J287">IFERROR(INDEX(MASTER!B:B,MATCH(G287,MASTER!A:A,0))/100," ")</f>
        <v>0.89</v>
      </c>
      <c r="K287" s="9">
        <f t="shared" si="5"/>
        <v>9</v>
      </c>
      <c r="L287" s="9" t="str">
        <f t="shared" si="6"/>
        <v>2023 - WEEK 09</v>
      </c>
      <c r="M287" s="9" t="str">
        <f t="shared" si="7"/>
        <v>2023 - MONTH 03</v>
      </c>
      <c r="N287" s="12">
        <f t="shared" ref="N287:O287" si="296">IFERROR(AVERAGEIF(L:L,L287,$J:$J)," ")</f>
        <v>0.9541573034</v>
      </c>
      <c r="O287" s="12">
        <f t="shared" si="296"/>
        <v>0.9552247191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45005.70349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</v>
      </c>
      <c r="D288" s="10">
        <f>INDIRECT(ADDRESS(2+QUOTIENT(ROW()-2,COUNTA('Form Responses 1'!$1:$1)-4),4,,TRUE,"Form Responses 1"))</f>
        <v>44987</v>
      </c>
      <c r="E288" s="11">
        <f t="shared" si="2"/>
        <v>4</v>
      </c>
      <c r="F288" s="9" t="str">
        <f>IF(ISBLANK(A288)," ",INDIRECT(ADDRESS(1,5+MOD(ROW()-2,COUNTA('Form Responses 1'!$1:$1)-4),,TRUE,"Form Responses 1")))</f>
        <v>Gedung D Lt. 3 [Ruang Staff]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 D Lt. 3</v>
      </c>
      <c r="I288" s="12" t="str">
        <f t="shared" si="4"/>
        <v>CLEANING SERVICE</v>
      </c>
      <c r="J288" s="12">
        <f t="array" ref="J288">IFERROR(INDEX(MASTER!B:B,MATCH(G288,MASTER!A:A,0))/100," ")</f>
        <v>0.96</v>
      </c>
      <c r="K288" s="9">
        <f t="shared" si="5"/>
        <v>9</v>
      </c>
      <c r="L288" s="9" t="str">
        <f t="shared" si="6"/>
        <v>2023 - WEEK 09</v>
      </c>
      <c r="M288" s="9" t="str">
        <f t="shared" si="7"/>
        <v>2023 - MONTH 03</v>
      </c>
      <c r="N288" s="12">
        <f t="shared" ref="N288:O288" si="297">IFERROR(AVERAGEIF(L:L,L288,$J:$J)," ")</f>
        <v>0.9541573034</v>
      </c>
      <c r="O288" s="12">
        <f t="shared" si="297"/>
        <v>0.9552247191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45005.70349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</v>
      </c>
      <c r="D289" s="10">
        <f>INDIRECT(ADDRESS(2+QUOTIENT(ROW()-2,COUNTA('Form Responses 1'!$1:$1)-4),4,,TRUE,"Form Responses 1"))</f>
        <v>44987</v>
      </c>
      <c r="E289" s="11">
        <f t="shared" si="2"/>
        <v>4</v>
      </c>
      <c r="F289" s="9" t="str">
        <f>IF(ISBLANK(A289)," ",INDIRECT(ADDRESS(1,5+MOD(ROW()-2,COUNTA('Form Responses 1'!$1:$1)-4),,TRUE,"Form Responses 1")))</f>
        <v>Gedung D Lt. 3 [Ruang Rapat Auditorium]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D Lt. 3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9</v>
      </c>
      <c r="L289" s="9" t="str">
        <f t="shared" si="6"/>
        <v>2023 - WEEK 09</v>
      </c>
      <c r="M289" s="9" t="str">
        <f t="shared" si="7"/>
        <v>2023 - MONTH 03</v>
      </c>
      <c r="N289" s="12">
        <f t="shared" ref="N289:O289" si="298">IFERROR(AVERAGEIF(L:L,L289,$J:$J)," ")</f>
        <v>0.9541573034</v>
      </c>
      <c r="O289" s="12">
        <f t="shared" si="298"/>
        <v>0.9552247191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45005.70349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</v>
      </c>
      <c r="D290" s="10">
        <f>INDIRECT(ADDRESS(2+QUOTIENT(ROW()-2,COUNTA('Form Responses 1'!$1:$1)-4),4,,TRUE,"Form Responses 1"))</f>
        <v>44987</v>
      </c>
      <c r="E290" s="11">
        <f t="shared" si="2"/>
        <v>4</v>
      </c>
      <c r="F290" s="9" t="str">
        <f>IF(ISBLANK(A290)," ",INDIRECT(ADDRESS(1,5+MOD(ROW()-2,COUNTA('Form Responses 1'!$1:$1)-4),,TRUE,"Form Responses 1")))</f>
        <v>Gedung D Lt. 3 [Pantry 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 D Lt. 3</v>
      </c>
      <c r="I290" s="12" t="str">
        <f t="shared" si="4"/>
        <v>CLEANING SERVICE</v>
      </c>
      <c r="J290" s="12">
        <f t="array" ref="J290">IFERROR(INDEX(MASTER!B:B,MATCH(G290,MASTER!A:A,0))/100," ")</f>
        <v>0.96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03</v>
      </c>
      <c r="N290" s="12">
        <f t="shared" ref="N290:O290" si="299">IFERROR(AVERAGEIF(L:L,L290,$J:$J)," ")</f>
        <v>0.9541573034</v>
      </c>
      <c r="O290" s="12">
        <f t="shared" si="299"/>
        <v>0.9552247191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45005.70349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</v>
      </c>
      <c r="D291" s="10">
        <f>INDIRECT(ADDRESS(2+QUOTIENT(ROW()-2,COUNTA('Form Responses 1'!$1:$1)-4),4,,TRUE,"Form Responses 1"))</f>
        <v>44987</v>
      </c>
      <c r="E291" s="11">
        <f t="shared" si="2"/>
        <v>4</v>
      </c>
      <c r="F291" s="9" t="str">
        <f>IF(ISBLANK(A291)," ",INDIRECT(ADDRESS(1,5+MOD(ROW()-2,COUNTA('Form Responses 1'!$1:$1)-4),,TRUE,"Form Responses 1")))</f>
        <v>Gedung D Lt. 3 [Toilet pria/wanita]</v>
      </c>
      <c r="G291" s="9" t="str">
        <f>IF(ISBLANK(A291)," ",INDIRECT(ADDRESS(MATCH(A291,'Form Responses 1'!A:A,0),5+MOD(ROW()-2,COUNTA('Form Responses 1'!$1:$1)-4),,TRUE,"Form Responses 1")))</f>
        <v>CUKUP BAIK</v>
      </c>
      <c r="H291" s="12" t="str">
        <f t="shared" si="3"/>
        <v>Gedung D Lt. 3</v>
      </c>
      <c r="I291" s="12" t="str">
        <f t="shared" si="4"/>
        <v>CLEANING SERVICE</v>
      </c>
      <c r="J291" s="12">
        <f t="array" ref="J291">IFERROR(INDEX(MASTER!B:B,MATCH(G291,MASTER!A:A,0))/100," ")</f>
        <v>0.89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03</v>
      </c>
      <c r="N291" s="12">
        <f t="shared" ref="N291:O291" si="300">IFERROR(AVERAGEIF(L:L,L291,$J:$J)," ")</f>
        <v>0.9541573034</v>
      </c>
      <c r="O291" s="12">
        <f t="shared" si="300"/>
        <v>0.9552247191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45005.70349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</v>
      </c>
      <c r="D292" s="10">
        <f>INDIRECT(ADDRESS(2+QUOTIENT(ROW()-2,COUNTA('Form Responses 1'!$1:$1)-4),4,,TRUE,"Form Responses 1"))</f>
        <v>44987</v>
      </c>
      <c r="E292" s="11">
        <f t="shared" si="2"/>
        <v>4</v>
      </c>
      <c r="F292" s="9" t="str">
        <f>IF(ISBLANK(A292)," ",INDIRECT(ADDRESS(1,5+MOD(ROW()-2,COUNTA('Form Responses 1'!$1:$1)-4),,TRUE,"Form Responses 1")))</f>
        <v>Gedung D Lt. 3 [Ruang Kepala LMB]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D Lt. 3</v>
      </c>
      <c r="I292" s="12" t="str">
        <f t="shared" si="4"/>
        <v>CLEANING SERVICE</v>
      </c>
      <c r="J292" s="12">
        <f t="array" ref="J292">IFERROR(INDEX(MASTER!B:B,MATCH(G292,MASTER!A:A,0))/100," ")</f>
        <v>0.96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03</v>
      </c>
      <c r="N292" s="12">
        <f t="shared" ref="N292:O292" si="301">IFERROR(AVERAGEIF(L:L,L292,$J:$J)," ")</f>
        <v>0.9541573034</v>
      </c>
      <c r="O292" s="12">
        <f t="shared" si="301"/>
        <v>0.9552247191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45005.70349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</v>
      </c>
      <c r="D293" s="10">
        <f>INDIRECT(ADDRESS(2+QUOTIENT(ROW()-2,COUNTA('Form Responses 1'!$1:$1)-4),4,,TRUE,"Form Responses 1"))</f>
        <v>44987</v>
      </c>
      <c r="E293" s="11">
        <f t="shared" si="2"/>
        <v>4</v>
      </c>
      <c r="F293" s="9" t="str">
        <f>IF(ISBLANK(A293)," ",INDIRECT(ADDRESS(1,5+MOD(ROW()-2,COUNTA('Form Responses 1'!$1:$1)-4),,TRUE,"Form Responses 1")))</f>
        <v>Gedung D Lt. 3 [Ruang Kepala]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Gedung D Lt. 3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03</v>
      </c>
      <c r="N293" s="12">
        <f t="shared" ref="N293:O293" si="302">IFERROR(AVERAGEIF(L:L,L293,$J:$J)," ")</f>
        <v>0.9541573034</v>
      </c>
      <c r="O293" s="12">
        <f t="shared" si="302"/>
        <v>0.9552247191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45005.70349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</v>
      </c>
      <c r="D294" s="10">
        <f>INDIRECT(ADDRESS(2+QUOTIENT(ROW()-2,COUNTA('Form Responses 1'!$1:$1)-4),4,,TRUE,"Form Responses 1"))</f>
        <v>44987</v>
      </c>
      <c r="E294" s="11">
        <f t="shared" si="2"/>
        <v>4</v>
      </c>
      <c r="F294" s="9" t="str">
        <f>IF(ISBLANK(A294)," ",INDIRECT(ADDRESS(1,5+MOD(ROW()-2,COUNTA('Form Responses 1'!$1:$1)-4),,TRUE,"Form Responses 1")))</f>
        <v>Gedung D Lt. 3 [Ruang Kepala]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 D Lt. 3</v>
      </c>
      <c r="I294" s="12" t="str">
        <f t="shared" si="4"/>
        <v>CLEANING SERVICE</v>
      </c>
      <c r="J294" s="12">
        <f t="array" ref="J294">IFERROR(INDEX(MASTER!B:B,MATCH(G294,MASTER!A:A,0))/100," ")</f>
        <v>0.96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03</v>
      </c>
      <c r="N294" s="12">
        <f t="shared" ref="N294:O294" si="303">IFERROR(AVERAGEIF(L:L,L294,$J:$J)," ")</f>
        <v>0.9541573034</v>
      </c>
      <c r="O294" s="12">
        <f t="shared" si="303"/>
        <v>0.9552247191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45005.70349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</v>
      </c>
      <c r="D295" s="10">
        <f>INDIRECT(ADDRESS(2+QUOTIENT(ROW()-2,COUNTA('Form Responses 1'!$1:$1)-4),4,,TRUE,"Form Responses 1"))</f>
        <v>44987</v>
      </c>
      <c r="E295" s="11">
        <f t="shared" si="2"/>
        <v>4</v>
      </c>
      <c r="F295" s="9" t="str">
        <f>IF(ISBLANK(A295)," ",INDIRECT(ADDRESS(1,5+MOD(ROW()-2,COUNTA('Form Responses 1'!$1:$1)-4),,TRUE,"Form Responses 1")))</f>
        <v>Gedung D Lt. 3 [Ruang Lactation/ Ruang Menyusui]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 D Lt. 3</v>
      </c>
      <c r="I295" s="12" t="str">
        <f t="shared" si="4"/>
        <v>CLEANING SERVICE</v>
      </c>
      <c r="J295" s="12">
        <f t="array" ref="J295">IFERROR(INDEX(MASTER!B:B,MATCH(G295,MASTER!A:A,0))/100," ")</f>
        <v>0.96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03</v>
      </c>
      <c r="N295" s="12">
        <f t="shared" ref="N295:O295" si="304">IFERROR(AVERAGEIF(L:L,L295,$J:$J)," ")</f>
        <v>0.9541573034</v>
      </c>
      <c r="O295" s="12">
        <f t="shared" si="304"/>
        <v>0.9552247191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45005.70349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</v>
      </c>
      <c r="D296" s="10">
        <f>INDIRECT(ADDRESS(2+QUOTIENT(ROW()-2,COUNTA('Form Responses 1'!$1:$1)-4),4,,TRUE,"Form Responses 1"))</f>
        <v>44987</v>
      </c>
      <c r="E296" s="11">
        <f t="shared" si="2"/>
        <v>4</v>
      </c>
      <c r="F296" s="9" t="str">
        <f>IF(ISBLANK(A296)," ",INDIRECT(ADDRESS(1,5+MOD(ROW()-2,COUNTA('Form Responses 1'!$1:$1)-4),,TRUE,"Form Responses 1")))</f>
        <v>Gedung D Lt. 3 [Ruang Rapat B]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Gedung D Lt. 3</v>
      </c>
      <c r="I296" s="12" t="str">
        <f t="shared" si="4"/>
        <v>CLEANING SERVICE</v>
      </c>
      <c r="J296" s="12">
        <f t="array" ref="J296">IFERROR(INDEX(MASTER!B:B,MATCH(G296,MASTER!A:A,0))/100," ")</f>
        <v>0.96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03</v>
      </c>
      <c r="N296" s="12">
        <f t="shared" ref="N296:O296" si="305">IFERROR(AVERAGEIF(L:L,L296,$J:$J)," ")</f>
        <v>0.9541573034</v>
      </c>
      <c r="O296" s="12">
        <f t="shared" si="305"/>
        <v>0.9552247191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45005.70349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</v>
      </c>
      <c r="D297" s="10">
        <f>INDIRECT(ADDRESS(2+QUOTIENT(ROW()-2,COUNTA('Form Responses 1'!$1:$1)-4),4,,TRUE,"Form Responses 1"))</f>
        <v>44987</v>
      </c>
      <c r="E297" s="11">
        <f t="shared" si="2"/>
        <v>4</v>
      </c>
      <c r="F297" s="9" t="str">
        <f>IF(ISBLANK(A297)," ",INDIRECT(ADDRESS(1,5+MOD(ROW()-2,COUNTA('Form Responses 1'!$1:$1)-4),,TRUE,"Form Responses 1")))</f>
        <v>Gedung D Lt. 3 [Ruang Rapat C]</v>
      </c>
      <c r="G297" s="9" t="str">
        <f>IF(ISBLANK(A297)," ",INDIRECT(ADDRESS(MATCH(A297,'Form Responses 1'!A:A,0),5+MOD(ROW()-2,COUNTA('Form Responses 1'!$1:$1)-4),,TRUE,"Form Responses 1")))</f>
        <v>CUKUP BAIK</v>
      </c>
      <c r="H297" s="12" t="str">
        <f t="shared" si="3"/>
        <v>Gedung D Lt. 3</v>
      </c>
      <c r="I297" s="12" t="str">
        <f t="shared" si="4"/>
        <v>CLEANING SERVICE</v>
      </c>
      <c r="J297" s="12">
        <f t="array" ref="J297">IFERROR(INDEX(MASTER!B:B,MATCH(G297,MASTER!A:A,0))/100," ")</f>
        <v>0.89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03</v>
      </c>
      <c r="N297" s="12">
        <f t="shared" ref="N297:O297" si="306">IFERROR(AVERAGEIF(L:L,L297,$J:$J)," ")</f>
        <v>0.9541573034</v>
      </c>
      <c r="O297" s="12">
        <f t="shared" si="306"/>
        <v>0.9552247191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45005.70349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</v>
      </c>
      <c r="D298" s="10">
        <f>INDIRECT(ADDRESS(2+QUOTIENT(ROW()-2,COUNTA('Form Responses 1'!$1:$1)-4),4,,TRUE,"Form Responses 1"))</f>
        <v>44987</v>
      </c>
      <c r="E298" s="11">
        <f t="shared" si="2"/>
        <v>4</v>
      </c>
      <c r="F298" s="9" t="str">
        <f>IF(ISBLANK(A298)," ",INDIRECT(ADDRESS(1,5+MOD(ROW()-2,COUNTA('Form Responses 1'!$1:$1)-4),,TRUE,"Form Responses 1")))</f>
        <v>Gedung D Lt. 3 [Balkon(depan dan belakang)]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 D Lt. 3</v>
      </c>
      <c r="I298" s="12" t="str">
        <f t="shared" si="4"/>
        <v>CLEANING SERVICE</v>
      </c>
      <c r="J298" s="12">
        <f t="array" ref="J298">IFERROR(INDEX(MASTER!B:B,MATCH(G298,MASTER!A:A,0))/100," ")</f>
        <v>0.96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03</v>
      </c>
      <c r="N298" s="12">
        <f t="shared" ref="N298:O298" si="307">IFERROR(AVERAGEIF(L:L,L298,$J:$J)," ")</f>
        <v>0.9541573034</v>
      </c>
      <c r="O298" s="12">
        <f t="shared" si="307"/>
        <v>0.9552247191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45005.70349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</v>
      </c>
      <c r="D299" s="10">
        <f>INDIRECT(ADDRESS(2+QUOTIENT(ROW()-2,COUNTA('Form Responses 1'!$1:$1)-4),4,,TRUE,"Form Responses 1"))</f>
        <v>44987</v>
      </c>
      <c r="E299" s="11">
        <f t="shared" si="2"/>
        <v>4</v>
      </c>
      <c r="F299" s="9" t="str">
        <f>IF(ISBLANK(A299)," ",INDIRECT(ADDRESS(1,5+MOD(ROW()-2,COUNTA('Form Responses 1'!$1:$1)-4),,TRUE,"Form Responses 1")))</f>
        <v>Gedung D Lt. 3 [Lift]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Gedung D Lt. 3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03</v>
      </c>
      <c r="N299" s="12">
        <f t="shared" ref="N299:O299" si="308">IFERROR(AVERAGEIF(L:L,L299,$J:$J)," ")</f>
        <v>0.9541573034</v>
      </c>
      <c r="O299" s="12">
        <f t="shared" si="308"/>
        <v>0.9552247191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45005.70349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</v>
      </c>
      <c r="D300" s="10">
        <f>INDIRECT(ADDRESS(2+QUOTIENT(ROW()-2,COUNTA('Form Responses 1'!$1:$1)-4),4,,TRUE,"Form Responses 1"))</f>
        <v>44987</v>
      </c>
      <c r="E300" s="11">
        <f t="shared" si="2"/>
        <v>4</v>
      </c>
      <c r="F300" s="9" t="str">
        <f>IF(ISBLANK(A300)," ",INDIRECT(ADDRESS(1,5+MOD(ROW()-2,COUNTA('Form Responses 1'!$1:$1)-4),,TRUE,"Form Responses 1")))</f>
        <v>Gedung D Lt. 3 [Tangga]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D Lt. 3</v>
      </c>
      <c r="I300" s="12" t="str">
        <f t="shared" si="4"/>
        <v>CLEANING SERVICE</v>
      </c>
      <c r="J300" s="12">
        <f t="array" ref="J300">IFERROR(INDEX(MASTER!B:B,MATCH(G300,MASTER!A:A,0))/100," ")</f>
        <v>0.96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03</v>
      </c>
      <c r="N300" s="12">
        <f t="shared" ref="N300:O300" si="309">IFERROR(AVERAGEIF(L:L,L300,$J:$J)," ")</f>
        <v>0.9541573034</v>
      </c>
      <c r="O300" s="12">
        <f t="shared" si="309"/>
        <v>0.9552247191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45005.70349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</v>
      </c>
      <c r="D301" s="10">
        <f>INDIRECT(ADDRESS(2+QUOTIENT(ROW()-2,COUNTA('Form Responses 1'!$1:$1)-4),4,,TRUE,"Form Responses 1"))</f>
        <v>44987</v>
      </c>
      <c r="E301" s="11">
        <f t="shared" si="2"/>
        <v>4</v>
      </c>
      <c r="F301" s="9" t="str">
        <f>IF(ISBLANK(A301)," ",INDIRECT(ADDRESS(1,5+MOD(ROW()-2,COUNTA('Form Responses 1'!$1:$1)-4),,TRUE,"Form Responses 1")))</f>
        <v>Gedung D Lt. 2 [Ruang Auditorium]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D Lt. 2</v>
      </c>
      <c r="I301" s="12" t="str">
        <f t="shared" si="4"/>
        <v>CLEANING SERVICE</v>
      </c>
      <c r="J301" s="12">
        <f t="array" ref="J301">IFERROR(INDEX(MASTER!B:B,MATCH(G301,MASTER!A:A,0))/100," ")</f>
        <v>0.96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03</v>
      </c>
      <c r="N301" s="12">
        <f t="shared" ref="N301:O301" si="310">IFERROR(AVERAGEIF(L:L,L301,$J:$J)," ")</f>
        <v>0.9541573034</v>
      </c>
      <c r="O301" s="12">
        <f t="shared" si="310"/>
        <v>0.9552247191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45005.70349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</v>
      </c>
      <c r="D302" s="10">
        <f>INDIRECT(ADDRESS(2+QUOTIENT(ROW()-2,COUNTA('Form Responses 1'!$1:$1)-4),4,,TRUE,"Form Responses 1"))</f>
        <v>44987</v>
      </c>
      <c r="E302" s="11">
        <f t="shared" si="2"/>
        <v>4</v>
      </c>
      <c r="F302" s="9" t="str">
        <f>IF(ISBLANK(A302)," ",INDIRECT(ADDRESS(1,5+MOD(ROW()-2,COUNTA('Form Responses 1'!$1:$1)-4),,TRUE,"Form Responses 1")))</f>
        <v>Gedung D Lt. 2 [Ruang Rapat Auditorium]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Gedung D Lt. 2</v>
      </c>
      <c r="I302" s="12" t="str">
        <f t="shared" si="4"/>
        <v>CLEANING SERVICE</v>
      </c>
      <c r="J302" s="12">
        <f t="array" ref="J302">IFERROR(INDEX(MASTER!B:B,MATCH(G302,MASTER!A:A,0))/100," ")</f>
        <v>0.96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03</v>
      </c>
      <c r="N302" s="12">
        <f t="shared" ref="N302:O302" si="311">IFERROR(AVERAGEIF(L:L,L302,$J:$J)," ")</f>
        <v>0.9541573034</v>
      </c>
      <c r="O302" s="12">
        <f t="shared" si="311"/>
        <v>0.9552247191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45005.70349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</v>
      </c>
      <c r="D303" s="10">
        <f>INDIRECT(ADDRESS(2+QUOTIENT(ROW()-2,COUNTA('Form Responses 1'!$1:$1)-4),4,,TRUE,"Form Responses 1"))</f>
        <v>44987</v>
      </c>
      <c r="E303" s="11">
        <f t="shared" si="2"/>
        <v>4</v>
      </c>
      <c r="F303" s="9" t="str">
        <f>IF(ISBLANK(A303)," ",INDIRECT(ADDRESS(1,5+MOD(ROW()-2,COUNTA('Form Responses 1'!$1:$1)-4),,TRUE,"Form Responses 1")))</f>
        <v>Gedung D Lt. 2 [Ruang VIP Auditorium]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D Lt.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03</v>
      </c>
      <c r="N303" s="12">
        <f t="shared" ref="N303:O303" si="312">IFERROR(AVERAGEIF(L:L,L303,$J:$J)," ")</f>
        <v>0.9541573034</v>
      </c>
      <c r="O303" s="12">
        <f t="shared" si="312"/>
        <v>0.9552247191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45005.70349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</v>
      </c>
      <c r="D304" s="10">
        <f>INDIRECT(ADDRESS(2+QUOTIENT(ROW()-2,COUNTA('Form Responses 1'!$1:$1)-4),4,,TRUE,"Form Responses 1"))</f>
        <v>44987</v>
      </c>
      <c r="E304" s="11">
        <f t="shared" si="2"/>
        <v>4</v>
      </c>
      <c r="F304" s="9" t="str">
        <f>IF(ISBLANK(A304)," ",INDIRECT(ADDRESS(1,5+MOD(ROW()-2,COUNTA('Form Responses 1'!$1:$1)-4),,TRUE,"Form Responses 1")))</f>
        <v>Gedung D Lt. 2 [Ruang Kepala Bidang]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Gedung D Lt. 2</v>
      </c>
      <c r="I304" s="12" t="str">
        <f t="shared" si="4"/>
        <v>CLEANING SERVICE</v>
      </c>
      <c r="J304" s="12">
        <f t="array" ref="J304">IFERROR(INDEX(MASTER!B:B,MATCH(G304,MASTER!A:A,0))/100," ")</f>
        <v>0.96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03</v>
      </c>
      <c r="N304" s="12">
        <f t="shared" ref="N304:O304" si="313">IFERROR(AVERAGEIF(L:L,L304,$J:$J)," ")</f>
        <v>0.9541573034</v>
      </c>
      <c r="O304" s="12">
        <f t="shared" si="313"/>
        <v>0.9552247191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45005.70349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</v>
      </c>
      <c r="D305" s="10">
        <f>INDIRECT(ADDRESS(2+QUOTIENT(ROW()-2,COUNTA('Form Responses 1'!$1:$1)-4),4,,TRUE,"Form Responses 1"))</f>
        <v>44987</v>
      </c>
      <c r="E305" s="11">
        <f t="shared" si="2"/>
        <v>4</v>
      </c>
      <c r="F305" s="9" t="str">
        <f>IF(ISBLANK(A305)," ",INDIRECT(ADDRESS(1,5+MOD(ROW()-2,COUNTA('Form Responses 1'!$1:$1)-4),,TRUE,"Form Responses 1")))</f>
        <v>Gedung D Lt. 2 [Ruang Staff Propas]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D Lt. 2</v>
      </c>
      <c r="I305" s="12" t="str">
        <f t="shared" si="4"/>
        <v>CLEANING SERVICE</v>
      </c>
      <c r="J305" s="12">
        <f t="array" ref="J305">IFERROR(INDEX(MASTER!B:B,MATCH(G305,MASTER!A:A,0))/100," ")</f>
        <v>0.96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03</v>
      </c>
      <c r="N305" s="12">
        <f t="shared" ref="N305:O305" si="314">IFERROR(AVERAGEIF(L:L,L305,$J:$J)," ")</f>
        <v>0.9541573034</v>
      </c>
      <c r="O305" s="12">
        <f t="shared" si="314"/>
        <v>0.9552247191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45005.70349</v>
      </c>
      <c r="B306" s="9" t="str">
        <f>INDIRECT(ADDRESS(2+QUOTIENT(ROW()-2,COUNTA('Form Responses 1'!$1:$1)-4),2,,TRUE,"Form Responses 1"))</f>
        <v>theresia4@gmail.com</v>
      </c>
      <c r="C306" s="9" t="str">
        <f>INDIRECT(ADDRESS(2+QUOTIENT(ROW()-2,COUNTA('Form Responses 1'!$1:$1)-4),3,,TRUE,"Form Responses 1"))</f>
        <v>theresia</v>
      </c>
      <c r="D306" s="10">
        <f>INDIRECT(ADDRESS(2+QUOTIENT(ROW()-2,COUNTA('Form Responses 1'!$1:$1)-4),4,,TRUE,"Form Responses 1"))</f>
        <v>44987</v>
      </c>
      <c r="E306" s="11">
        <f t="shared" si="2"/>
        <v>4</v>
      </c>
      <c r="F306" s="9" t="str">
        <f>IF(ISBLANK(A306)," ",INDIRECT(ADDRESS(1,5+MOD(ROW()-2,COUNTA('Form Responses 1'!$1:$1)-4),,TRUE,"Form Responses 1")))</f>
        <v>Gedung D Lt. 2 [Toilet pria/wanita]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D Lt. 2</v>
      </c>
      <c r="I306" s="12" t="str">
        <f t="shared" si="4"/>
        <v>CLEANING SERVICE</v>
      </c>
      <c r="J306" s="12">
        <f t="array" ref="J306">IFERROR(INDEX(MASTER!B:B,MATCH(G306,MASTER!A:A,0))/100," ")</f>
        <v>0.96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03</v>
      </c>
      <c r="N306" s="12">
        <f t="shared" ref="N306:O306" si="315">IFERROR(AVERAGEIF(L:L,L306,$J:$J)," ")</f>
        <v>0.9541573034</v>
      </c>
      <c r="O306" s="12">
        <f t="shared" si="315"/>
        <v>0.9552247191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45005.70349</v>
      </c>
      <c r="B307" s="9" t="str">
        <f>INDIRECT(ADDRESS(2+QUOTIENT(ROW()-2,COUNTA('Form Responses 1'!$1:$1)-4),2,,TRUE,"Form Responses 1"))</f>
        <v>theresia4@gmail.com</v>
      </c>
      <c r="C307" s="9" t="str">
        <f>INDIRECT(ADDRESS(2+QUOTIENT(ROW()-2,COUNTA('Form Responses 1'!$1:$1)-4),3,,TRUE,"Form Responses 1"))</f>
        <v>theresia</v>
      </c>
      <c r="D307" s="10">
        <f>INDIRECT(ADDRESS(2+QUOTIENT(ROW()-2,COUNTA('Form Responses 1'!$1:$1)-4),4,,TRUE,"Form Responses 1"))</f>
        <v>44987</v>
      </c>
      <c r="E307" s="11">
        <f t="shared" si="2"/>
        <v>4</v>
      </c>
      <c r="F307" s="9" t="str">
        <f>IF(ISBLANK(A307)," ",INDIRECT(ADDRESS(1,5+MOD(ROW()-2,COUNTA('Form Responses 1'!$1:$1)-4),,TRUE,"Form Responses 1")))</f>
        <v>Gedung D Lt. 2 [Pantry]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Gedung D Lt. 2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03</v>
      </c>
      <c r="N307" s="12">
        <f t="shared" ref="N307:O307" si="316">IFERROR(AVERAGEIF(L:L,L307,$J:$J)," ")</f>
        <v>0.9541573034</v>
      </c>
      <c r="O307" s="12">
        <f t="shared" si="316"/>
        <v>0.9552247191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45005.70349</v>
      </c>
      <c r="B308" s="9" t="str">
        <f>INDIRECT(ADDRESS(2+QUOTIENT(ROW()-2,COUNTA('Form Responses 1'!$1:$1)-4),2,,TRUE,"Form Responses 1"))</f>
        <v>theresia4@gmail.com</v>
      </c>
      <c r="C308" s="9" t="str">
        <f>INDIRECT(ADDRESS(2+QUOTIENT(ROW()-2,COUNTA('Form Responses 1'!$1:$1)-4),3,,TRUE,"Form Responses 1"))</f>
        <v>theresia</v>
      </c>
      <c r="D308" s="10">
        <f>INDIRECT(ADDRESS(2+QUOTIENT(ROW()-2,COUNTA('Form Responses 1'!$1:$1)-4),4,,TRUE,"Form Responses 1"))</f>
        <v>44987</v>
      </c>
      <c r="E308" s="11">
        <f t="shared" si="2"/>
        <v>4</v>
      </c>
      <c r="F308" s="9" t="str">
        <f>IF(ISBLANK(A308)," ",INDIRECT(ADDRESS(1,5+MOD(ROW()-2,COUNTA('Form Responses 1'!$1:$1)-4),,TRUE,"Form Responses 1")))</f>
        <v>Gedung D Lt. 2 [Lift]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D Lt. 2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03</v>
      </c>
      <c r="N308" s="12">
        <f t="shared" ref="N308:O308" si="317">IFERROR(AVERAGEIF(L:L,L308,$J:$J)," ")</f>
        <v>0.9541573034</v>
      </c>
      <c r="O308" s="12">
        <f t="shared" si="317"/>
        <v>0.9552247191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45005.70349</v>
      </c>
      <c r="B309" s="9" t="str">
        <f>INDIRECT(ADDRESS(2+QUOTIENT(ROW()-2,COUNTA('Form Responses 1'!$1:$1)-4),2,,TRUE,"Form Responses 1"))</f>
        <v>theresia4@gmail.com</v>
      </c>
      <c r="C309" s="9" t="str">
        <f>INDIRECT(ADDRESS(2+QUOTIENT(ROW()-2,COUNTA('Form Responses 1'!$1:$1)-4),3,,TRUE,"Form Responses 1"))</f>
        <v>theresia</v>
      </c>
      <c r="D309" s="10">
        <f>INDIRECT(ADDRESS(2+QUOTIENT(ROW()-2,COUNTA('Form Responses 1'!$1:$1)-4),4,,TRUE,"Form Responses 1"))</f>
        <v>44987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 D Lt. 2 [Tangga]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D Lt. 2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03</v>
      </c>
      <c r="N309" s="12">
        <f t="shared" ref="N309:O309" si="318">IFERROR(AVERAGEIF(L:L,L309,$J:$J)," ")</f>
        <v>0.9541573034</v>
      </c>
      <c r="O309" s="12">
        <f t="shared" si="318"/>
        <v>0.9552247191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45005.70349</v>
      </c>
      <c r="B310" s="9" t="str">
        <f>INDIRECT(ADDRESS(2+QUOTIENT(ROW()-2,COUNTA('Form Responses 1'!$1:$1)-4),2,,TRUE,"Form Responses 1"))</f>
        <v>theresia4@gmail.com</v>
      </c>
      <c r="C310" s="9" t="str">
        <f>INDIRECT(ADDRESS(2+QUOTIENT(ROW()-2,COUNTA('Form Responses 1'!$1:$1)-4),3,,TRUE,"Form Responses 1"))</f>
        <v>theresia</v>
      </c>
      <c r="D310" s="10">
        <f>INDIRECT(ADDRESS(2+QUOTIENT(ROW()-2,COUNTA('Form Responses 1'!$1:$1)-4),4,,TRUE,"Form Responses 1"))</f>
        <v>44987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 D Lt. 1 [Basement]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Gedung D Lt. 1</v>
      </c>
      <c r="I310" s="12" t="str">
        <f t="shared" si="4"/>
        <v>CLEANING SERVICE</v>
      </c>
      <c r="J310" s="12">
        <f t="array" ref="J310">IFERROR(INDEX(MASTER!B:B,MATCH(G310,MASTER!A:A,0))/100," ")</f>
        <v>0.96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03</v>
      </c>
      <c r="N310" s="12">
        <f t="shared" ref="N310:O310" si="319">IFERROR(AVERAGEIF(L:L,L310,$J:$J)," ")</f>
        <v>0.9541573034</v>
      </c>
      <c r="O310" s="12">
        <f t="shared" si="319"/>
        <v>0.9552247191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45005.70349</v>
      </c>
      <c r="B311" s="9" t="str">
        <f>INDIRECT(ADDRESS(2+QUOTIENT(ROW()-2,COUNTA('Form Responses 1'!$1:$1)-4),2,,TRUE,"Form Responses 1"))</f>
        <v>theresia4@gmail.com</v>
      </c>
      <c r="C311" s="9" t="str">
        <f>INDIRECT(ADDRESS(2+QUOTIENT(ROW()-2,COUNTA('Form Responses 1'!$1:$1)-4),3,,TRUE,"Form Responses 1"))</f>
        <v>theresia</v>
      </c>
      <c r="D311" s="10">
        <f>INDIRECT(ADDRESS(2+QUOTIENT(ROW()-2,COUNTA('Form Responses 1'!$1:$1)-4),4,,TRUE,"Form Responses 1"))</f>
        <v>44987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 D Lt. 1 [Musholla]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 D Lt. 1</v>
      </c>
      <c r="I311" s="12" t="str">
        <f t="shared" si="4"/>
        <v>CLEANING SERVICE</v>
      </c>
      <c r="J311" s="12">
        <f t="array" ref="J311">IFERROR(INDEX(MASTER!B:B,MATCH(G311,MASTER!A:A,0))/100," ")</f>
        <v>0.96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03</v>
      </c>
      <c r="N311" s="12">
        <f t="shared" ref="N311:O311" si="320">IFERROR(AVERAGEIF(L:L,L311,$J:$J)," ")</f>
        <v>0.9541573034</v>
      </c>
      <c r="O311" s="12">
        <f t="shared" si="320"/>
        <v>0.9552247191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45005.70349</v>
      </c>
      <c r="B312" s="9" t="str">
        <f>INDIRECT(ADDRESS(2+QUOTIENT(ROW()-2,COUNTA('Form Responses 1'!$1:$1)-4),2,,TRUE,"Form Responses 1"))</f>
        <v>theresia4@gmail.com</v>
      </c>
      <c r="C312" s="9" t="str">
        <f>INDIRECT(ADDRESS(2+QUOTIENT(ROW()-2,COUNTA('Form Responses 1'!$1:$1)-4),3,,TRUE,"Form Responses 1"))</f>
        <v>theresia</v>
      </c>
      <c r="D312" s="10">
        <f>INDIRECT(ADDRESS(2+QUOTIENT(ROW()-2,COUNTA('Form Responses 1'!$1:$1)-4),4,,TRUE,"Form Responses 1"))</f>
        <v>44987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 D Lt. 1 [Pantry]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D Lt. 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03</v>
      </c>
      <c r="N312" s="12">
        <f t="shared" ref="N312:O312" si="321">IFERROR(AVERAGEIF(L:L,L312,$J:$J)," ")</f>
        <v>0.9541573034</v>
      </c>
      <c r="O312" s="12">
        <f t="shared" si="321"/>
        <v>0.9552247191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45005.70349</v>
      </c>
      <c r="B313" s="9" t="str">
        <f>INDIRECT(ADDRESS(2+QUOTIENT(ROW()-2,COUNTA('Form Responses 1'!$1:$1)-4),2,,TRUE,"Form Responses 1"))</f>
        <v>theresia4@gmail.com</v>
      </c>
      <c r="C313" s="9" t="str">
        <f>INDIRECT(ADDRESS(2+QUOTIENT(ROW()-2,COUNTA('Form Responses 1'!$1:$1)-4),3,,TRUE,"Form Responses 1"))</f>
        <v>theresia</v>
      </c>
      <c r="D313" s="10">
        <f>INDIRECT(ADDRESS(2+QUOTIENT(ROW()-2,COUNTA('Form Responses 1'!$1:$1)-4),4,,TRUE,"Form Responses 1"))</f>
        <v>44987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 D Lt. 1 [Toilet pria/wanita]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D Lt. 1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03</v>
      </c>
      <c r="N313" s="12">
        <f t="shared" ref="N313:O313" si="322">IFERROR(AVERAGEIF(L:L,L313,$J:$J)," ")</f>
        <v>0.9541573034</v>
      </c>
      <c r="O313" s="12">
        <f t="shared" si="322"/>
        <v>0.9552247191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45005.70349</v>
      </c>
      <c r="B314" s="9" t="str">
        <f>INDIRECT(ADDRESS(2+QUOTIENT(ROW()-2,COUNTA('Form Responses 1'!$1:$1)-4),2,,TRUE,"Form Responses 1"))</f>
        <v>theresia4@gmail.com</v>
      </c>
      <c r="C314" s="9" t="str">
        <f>INDIRECT(ADDRESS(2+QUOTIENT(ROW()-2,COUNTA('Form Responses 1'!$1:$1)-4),3,,TRUE,"Form Responses 1"))</f>
        <v>theresia</v>
      </c>
      <c r="D314" s="10">
        <f>INDIRECT(ADDRESS(2+QUOTIENT(ROW()-2,COUNTA('Form Responses 1'!$1:$1)-4),4,,TRUE,"Form Responses 1"))</f>
        <v>44987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 D Lt. 1 [Ruang Arsip]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Gedung D Lt. 1</v>
      </c>
      <c r="I314" s="12" t="str">
        <f t="shared" si="4"/>
        <v>CLEANING SERVICE</v>
      </c>
      <c r="J314" s="12">
        <f t="array" ref="J314">IFERROR(INDEX(MASTER!B:B,MATCH(G314,MASTER!A:A,0))/100," ")</f>
        <v>0.96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03</v>
      </c>
      <c r="N314" s="12">
        <f t="shared" ref="N314:O314" si="323">IFERROR(AVERAGEIF(L:L,L314,$J:$J)," ")</f>
        <v>0.9541573034</v>
      </c>
      <c r="O314" s="12">
        <f t="shared" si="323"/>
        <v>0.9552247191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45005.70349</v>
      </c>
      <c r="B315" s="9" t="str">
        <f>INDIRECT(ADDRESS(2+QUOTIENT(ROW()-2,COUNTA('Form Responses 1'!$1:$1)-4),2,,TRUE,"Form Responses 1"))</f>
        <v>theresia4@gmail.com</v>
      </c>
      <c r="C315" s="9" t="str">
        <f>INDIRECT(ADDRESS(2+QUOTIENT(ROW()-2,COUNTA('Form Responses 1'!$1:$1)-4),3,,TRUE,"Form Responses 1"))</f>
        <v>theresia</v>
      </c>
      <c r="D315" s="10">
        <f>INDIRECT(ADDRESS(2+QUOTIENT(ROW()-2,COUNTA('Form Responses 1'!$1:$1)-4),4,,TRUE,"Form Responses 1"))</f>
        <v>44987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 D Lt. 1 [Lift]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 D Lt. 1</v>
      </c>
      <c r="I315" s="12" t="str">
        <f t="shared" si="4"/>
        <v>CLEANING SERVICE</v>
      </c>
      <c r="J315" s="12">
        <f t="array" ref="J315">IFERROR(INDEX(MASTER!B:B,MATCH(G315,MASTER!A:A,0))/100," ")</f>
        <v>0.96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03</v>
      </c>
      <c r="N315" s="12">
        <f t="shared" ref="N315:O315" si="324">IFERROR(AVERAGEIF(L:L,L315,$J:$J)," ")</f>
        <v>0.9541573034</v>
      </c>
      <c r="O315" s="12">
        <f t="shared" si="324"/>
        <v>0.9552247191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45005.70349</v>
      </c>
      <c r="B316" s="9" t="str">
        <f>INDIRECT(ADDRESS(2+QUOTIENT(ROW()-2,COUNTA('Form Responses 1'!$1:$1)-4),2,,TRUE,"Form Responses 1"))</f>
        <v>theresia4@gmail.com</v>
      </c>
      <c r="C316" s="9" t="str">
        <f>INDIRECT(ADDRESS(2+QUOTIENT(ROW()-2,COUNTA('Form Responses 1'!$1:$1)-4),3,,TRUE,"Form Responses 1"))</f>
        <v>theresia</v>
      </c>
      <c r="D316" s="10">
        <f>INDIRECT(ADDRESS(2+QUOTIENT(ROW()-2,COUNTA('Form Responses 1'!$1:$1)-4),4,,TRUE,"Form Responses 1"))</f>
        <v>44987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 D Lt. 1 [Tangga]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Gedung D Lt. 1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03</v>
      </c>
      <c r="N316" s="12">
        <f t="shared" ref="N316:O316" si="325">IFERROR(AVERAGEIF(L:L,L316,$J:$J)," ")</f>
        <v>0.9541573034</v>
      </c>
      <c r="O316" s="12">
        <f t="shared" si="325"/>
        <v>0.9552247191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45005.70349</v>
      </c>
      <c r="B317" s="9" t="str">
        <f>INDIRECT(ADDRESS(2+QUOTIENT(ROW()-2,COUNTA('Form Responses 1'!$1:$1)-4),2,,TRUE,"Form Responses 1"))</f>
        <v>theresia4@gmail.com</v>
      </c>
      <c r="C317" s="9" t="str">
        <f>INDIRECT(ADDRESS(2+QUOTIENT(ROW()-2,COUNTA('Form Responses 1'!$1:$1)-4),3,,TRUE,"Form Responses 1"))</f>
        <v>theresia</v>
      </c>
      <c r="D317" s="10">
        <f>INDIRECT(ADDRESS(2+QUOTIENT(ROW()-2,COUNTA('Form Responses 1'!$1:$1)-4),4,,TRUE,"Form Responses 1"))</f>
        <v>44987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 C Lt. 2 [Ruang Bisang Desimasi]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Gedung C Lt. 2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03</v>
      </c>
      <c r="N317" s="12">
        <f t="shared" ref="N317:O317" si="326">IFERROR(AVERAGEIF(L:L,L317,$J:$J)," ")</f>
        <v>0.9541573034</v>
      </c>
      <c r="O317" s="12">
        <f t="shared" si="326"/>
        <v>0.9552247191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45005.70349</v>
      </c>
      <c r="B318" s="9" t="str">
        <f>INDIRECT(ADDRESS(2+QUOTIENT(ROW()-2,COUNTA('Form Responses 1'!$1:$1)-4),2,,TRUE,"Form Responses 1"))</f>
        <v>theresia4@gmail.com</v>
      </c>
      <c r="C318" s="9" t="str">
        <f>INDIRECT(ADDRESS(2+QUOTIENT(ROW()-2,COUNTA('Form Responses 1'!$1:$1)-4),3,,TRUE,"Form Responses 1"))</f>
        <v>theresia</v>
      </c>
      <c r="D318" s="10">
        <f>INDIRECT(ADDRESS(2+QUOTIENT(ROW()-2,COUNTA('Form Responses 1'!$1:$1)-4),4,,TRUE,"Form Responses 1"))</f>
        <v>44987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 C Lt. 2 [Ruang Staff]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Gedung C Lt. 2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03</v>
      </c>
      <c r="N318" s="12">
        <f t="shared" ref="N318:O318" si="327">IFERROR(AVERAGEIF(L:L,L318,$J:$J)," ")</f>
        <v>0.9541573034</v>
      </c>
      <c r="O318" s="12">
        <f t="shared" si="327"/>
        <v>0.9552247191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45005.70349</v>
      </c>
      <c r="B319" s="9" t="str">
        <f>INDIRECT(ADDRESS(2+QUOTIENT(ROW()-2,COUNTA('Form Responses 1'!$1:$1)-4),2,,TRUE,"Form Responses 1"))</f>
        <v>theresia4@gmail.com</v>
      </c>
      <c r="C319" s="9" t="str">
        <f>INDIRECT(ADDRESS(2+QUOTIENT(ROW()-2,COUNTA('Form Responses 1'!$1:$1)-4),3,,TRUE,"Form Responses 1"))</f>
        <v>theresia</v>
      </c>
      <c r="D319" s="10">
        <f>INDIRECT(ADDRESS(2+QUOTIENT(ROW()-2,COUNTA('Form Responses 1'!$1:$1)-4),4,,TRUE,"Form Responses 1"))</f>
        <v>44987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 C Lt. 2 [Ruang RSO(Regional Support Office)]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C Lt. 2</v>
      </c>
      <c r="I319" s="12" t="str">
        <f t="shared" si="4"/>
        <v>CLEANING SERVICE</v>
      </c>
      <c r="J319" s="12">
        <f t="array" ref="J319">IFERROR(INDEX(MASTER!B:B,MATCH(G319,MASTER!A:A,0))/100," ")</f>
        <v>0.96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03</v>
      </c>
      <c r="N319" s="12">
        <f t="shared" ref="N319:O319" si="328">IFERROR(AVERAGEIF(L:L,L319,$J:$J)," ")</f>
        <v>0.9541573034</v>
      </c>
      <c r="O319" s="12">
        <f t="shared" si="328"/>
        <v>0.9552247191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45005.70349</v>
      </c>
      <c r="B320" s="9" t="str">
        <f>INDIRECT(ADDRESS(2+QUOTIENT(ROW()-2,COUNTA('Form Responses 1'!$1:$1)-4),2,,TRUE,"Form Responses 1"))</f>
        <v>theresia4@gmail.com</v>
      </c>
      <c r="C320" s="9" t="str">
        <f>INDIRECT(ADDRESS(2+QUOTIENT(ROW()-2,COUNTA('Form Responses 1'!$1:$1)-4),3,,TRUE,"Form Responses 1"))</f>
        <v>theresia</v>
      </c>
      <c r="D320" s="10">
        <f>INDIRECT(ADDRESS(2+QUOTIENT(ROW()-2,COUNTA('Form Responses 1'!$1:$1)-4),4,,TRUE,"Form Responses 1"))</f>
        <v>44987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 C Lt. 2 [Ruang Staff]</v>
      </c>
      <c r="G320" s="9" t="str">
        <f>IF(ISBLANK(A320)," ",INDIRECT(ADDRESS(MATCH(A320,'Form Responses 1'!A:A,0),5+MOD(ROW()-2,COUNTA('Form Responses 1'!$1:$1)-4),,TRUE,"Form Responses 1")))</f>
        <v>CUKUP BAIK</v>
      </c>
      <c r="H320" s="12" t="str">
        <f t="shared" si="3"/>
        <v>Gedung C Lt. 2</v>
      </c>
      <c r="I320" s="12" t="str">
        <f t="shared" si="4"/>
        <v>CLEANING SERVICE</v>
      </c>
      <c r="J320" s="12">
        <f t="array" ref="J320">IFERROR(INDEX(MASTER!B:B,MATCH(G320,MASTER!A:A,0))/100," ")</f>
        <v>0.89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03</v>
      </c>
      <c r="N320" s="12">
        <f t="shared" ref="N320:O320" si="329">IFERROR(AVERAGEIF(L:L,L320,$J:$J)," ")</f>
        <v>0.9541573034</v>
      </c>
      <c r="O320" s="12">
        <f t="shared" si="329"/>
        <v>0.9552247191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45005.70349</v>
      </c>
      <c r="B321" s="9" t="str">
        <f>INDIRECT(ADDRESS(2+QUOTIENT(ROW()-2,COUNTA('Form Responses 1'!$1:$1)-4),2,,TRUE,"Form Responses 1"))</f>
        <v>theresia4@gmail.com</v>
      </c>
      <c r="C321" s="9" t="str">
        <f>INDIRECT(ADDRESS(2+QUOTIENT(ROW()-2,COUNTA('Form Responses 1'!$1:$1)-4),3,,TRUE,"Form Responses 1"))</f>
        <v>theresia</v>
      </c>
      <c r="D321" s="10">
        <f>INDIRECT(ADDRESS(2+QUOTIENT(ROW()-2,COUNTA('Form Responses 1'!$1:$1)-4),4,,TRUE,"Form Responses 1"))</f>
        <v>44987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 C Lt. 2 [Ruang Produksi Informasi]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Gedung C Lt. 2</v>
      </c>
      <c r="I321" s="12" t="str">
        <f t="shared" si="4"/>
        <v>CLEANING SERVICE</v>
      </c>
      <c r="J321" s="12">
        <f t="array" ref="J321">IFERROR(INDEX(MASTER!B:B,MATCH(G321,MASTER!A:A,0))/100," ")</f>
        <v>0.96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03</v>
      </c>
      <c r="N321" s="12">
        <f t="shared" ref="N321:O321" si="330">IFERROR(AVERAGEIF(L:L,L321,$J:$J)," ")</f>
        <v>0.9541573034</v>
      </c>
      <c r="O321" s="12">
        <f t="shared" si="330"/>
        <v>0.9552247191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45005.70349</v>
      </c>
      <c r="B322" s="9" t="str">
        <f>INDIRECT(ADDRESS(2+QUOTIENT(ROW()-2,COUNTA('Form Responses 1'!$1:$1)-4),2,,TRUE,"Form Responses 1"))</f>
        <v>theresia4@gmail.com</v>
      </c>
      <c r="C322" s="9" t="str">
        <f>INDIRECT(ADDRESS(2+QUOTIENT(ROW()-2,COUNTA('Form Responses 1'!$1:$1)-4),3,,TRUE,"Form Responses 1"))</f>
        <v>theresia</v>
      </c>
      <c r="D322" s="10">
        <f>INDIRECT(ADDRESS(2+QUOTIENT(ROW()-2,COUNTA('Form Responses 1'!$1:$1)-4),4,,TRUE,"Form Responses 1"))</f>
        <v>44987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 C Lt. 2 [Toilet pria/wanita]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Gedung C Lt. 2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03</v>
      </c>
      <c r="N322" s="12">
        <f t="shared" ref="N322:O322" si="331">IFERROR(AVERAGEIF(L:L,L322,$J:$J)," ")</f>
        <v>0.9541573034</v>
      </c>
      <c r="O322" s="12">
        <f t="shared" si="331"/>
        <v>0.9552247191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45005.70349</v>
      </c>
      <c r="B323" s="9" t="str">
        <f>INDIRECT(ADDRESS(2+QUOTIENT(ROW()-2,COUNTA('Form Responses 1'!$1:$1)-4),2,,TRUE,"Form Responses 1"))</f>
        <v>theresia4@gmail.com</v>
      </c>
      <c r="C323" s="9" t="str">
        <f>INDIRECT(ADDRESS(2+QUOTIENT(ROW()-2,COUNTA('Form Responses 1'!$1:$1)-4),3,,TRUE,"Form Responses 1"))</f>
        <v>theresia</v>
      </c>
      <c r="D323" s="10">
        <f>INDIRECT(ADDRESS(2+QUOTIENT(ROW()-2,COUNTA('Form Responses 1'!$1:$1)-4),4,,TRUE,"Form Responses 1"))</f>
        <v>44987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 C Lt. 2 [Pantry]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 C Lt. 2</v>
      </c>
      <c r="I323" s="12" t="str">
        <f t="shared" si="4"/>
        <v>CLEANING SERVICE</v>
      </c>
      <c r="J323" s="12">
        <f t="array" ref="J323">IFERROR(INDEX(MASTER!B:B,MATCH(G323,MASTER!A:A,0))/100," ")</f>
        <v>0.96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03</v>
      </c>
      <c r="N323" s="12">
        <f t="shared" ref="N323:O323" si="332">IFERROR(AVERAGEIF(L:L,L323,$J:$J)," ")</f>
        <v>0.9541573034</v>
      </c>
      <c r="O323" s="12">
        <f t="shared" si="332"/>
        <v>0.9552247191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45005.70349</v>
      </c>
      <c r="B324" s="9" t="str">
        <f>INDIRECT(ADDRESS(2+QUOTIENT(ROW()-2,COUNTA('Form Responses 1'!$1:$1)-4),2,,TRUE,"Form Responses 1"))</f>
        <v>theresia4@gmail.com</v>
      </c>
      <c r="C324" s="9" t="str">
        <f>INDIRECT(ADDRESS(2+QUOTIENT(ROW()-2,COUNTA('Form Responses 1'!$1:$1)-4),3,,TRUE,"Form Responses 1"))</f>
        <v>theresia</v>
      </c>
      <c r="D324" s="10">
        <f>INDIRECT(ADDRESS(2+QUOTIENT(ROW()-2,COUNTA('Form Responses 1'!$1:$1)-4),4,,TRUE,"Form Responses 1"))</f>
        <v>44987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 C Lt. 2 [Tangga]</v>
      </c>
      <c r="G324" s="9" t="str">
        <f>IF(ISBLANK(A324)," ",INDIRECT(ADDRESS(MATCH(A324,'Form Responses 1'!A:A,0),5+MOD(ROW()-2,COUNTA('Form Responses 1'!$1:$1)-4),,TRUE,"Form Responses 1")))</f>
        <v>CUKUP BAIK</v>
      </c>
      <c r="H324" s="12" t="str">
        <f t="shared" si="3"/>
        <v>Gedung C Lt. 2</v>
      </c>
      <c r="I324" s="12" t="str">
        <f t="shared" si="4"/>
        <v>CLEANING SERVICE</v>
      </c>
      <c r="J324" s="12">
        <f t="array" ref="J324">IFERROR(INDEX(MASTER!B:B,MATCH(G324,MASTER!A:A,0))/100," ")</f>
        <v>0.89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03</v>
      </c>
      <c r="N324" s="12">
        <f t="shared" ref="N324:O324" si="333">IFERROR(AVERAGEIF(L:L,L324,$J:$J)," ")</f>
        <v>0.9541573034</v>
      </c>
      <c r="O324" s="12">
        <f t="shared" si="333"/>
        <v>0.9552247191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45005.70349</v>
      </c>
      <c r="B325" s="9" t="str">
        <f>INDIRECT(ADDRESS(2+QUOTIENT(ROW()-2,COUNTA('Form Responses 1'!$1:$1)-4),2,,TRUE,"Form Responses 1"))</f>
        <v>theresia4@gmail.com</v>
      </c>
      <c r="C325" s="9" t="str">
        <f>INDIRECT(ADDRESS(2+QUOTIENT(ROW()-2,COUNTA('Form Responses 1'!$1:$1)-4),3,,TRUE,"Form Responses 1"))</f>
        <v>theresia</v>
      </c>
      <c r="D325" s="10">
        <f>INDIRECT(ADDRESS(2+QUOTIENT(ROW()-2,COUNTA('Form Responses 1'!$1:$1)-4),4,,TRUE,"Form Responses 1"))</f>
        <v>44987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 C Lt. 1 [Lobby]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 C Lt. 1</v>
      </c>
      <c r="I325" s="12" t="str">
        <f t="shared" si="4"/>
        <v>CLEANING SERVICE</v>
      </c>
      <c r="J325" s="12">
        <f t="array" ref="J325">IFERROR(INDEX(MASTER!B:B,MATCH(G325,MASTER!A:A,0))/100," ")</f>
        <v>0.96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03</v>
      </c>
      <c r="N325" s="12">
        <f t="shared" ref="N325:O325" si="334">IFERROR(AVERAGEIF(L:L,L325,$J:$J)," ")</f>
        <v>0.9541573034</v>
      </c>
      <c r="O325" s="12">
        <f t="shared" si="334"/>
        <v>0.9552247191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45005.70349</v>
      </c>
      <c r="B326" s="9" t="str">
        <f>INDIRECT(ADDRESS(2+QUOTIENT(ROW()-2,COUNTA('Form Responses 1'!$1:$1)-4),2,,TRUE,"Form Responses 1"))</f>
        <v>theresia4@gmail.com</v>
      </c>
      <c r="C326" s="9" t="str">
        <f>INDIRECT(ADDRESS(2+QUOTIENT(ROW()-2,COUNTA('Form Responses 1'!$1:$1)-4),3,,TRUE,"Form Responses 1"))</f>
        <v>theresia</v>
      </c>
      <c r="D326" s="10">
        <f>INDIRECT(ADDRESS(2+QUOTIENT(ROW()-2,COUNTA('Form Responses 1'!$1:$1)-4),4,,TRUE,"Form Responses 1"))</f>
        <v>44987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 C Lt. 1 [Ruang Server]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 C Lt. 1</v>
      </c>
      <c r="I326" s="12" t="str">
        <f t="shared" si="4"/>
        <v>CLEANING SERVICE</v>
      </c>
      <c r="J326" s="12">
        <f t="array" ref="J326">IFERROR(INDEX(MASTER!B:B,MATCH(G326,MASTER!A:A,0))/100," ")</f>
        <v>0.96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03</v>
      </c>
      <c r="N326" s="12">
        <f t="shared" ref="N326:O326" si="335">IFERROR(AVERAGEIF(L:L,L326,$J:$J)," ")</f>
        <v>0.9541573034</v>
      </c>
      <c r="O326" s="12">
        <f t="shared" si="335"/>
        <v>0.9552247191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45005.70349</v>
      </c>
      <c r="B327" s="9" t="str">
        <f>INDIRECT(ADDRESS(2+QUOTIENT(ROW()-2,COUNTA('Form Responses 1'!$1:$1)-4),2,,TRUE,"Form Responses 1"))</f>
        <v>theresia4@gmail.com</v>
      </c>
      <c r="C327" s="9" t="str">
        <f>INDIRECT(ADDRESS(2+QUOTIENT(ROW()-2,COUNTA('Form Responses 1'!$1:$1)-4),3,,TRUE,"Form Responses 1"))</f>
        <v>theresia</v>
      </c>
      <c r="D327" s="10">
        <f>INDIRECT(ADDRESS(2+QUOTIENT(ROW()-2,COUNTA('Form Responses 1'!$1:$1)-4),4,,TRUE,"Form Responses 1"))</f>
        <v>44987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 C Lt. 1 [Ruang IT]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Gedung C Lt. 1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9</v>
      </c>
      <c r="L327" s="9" t="str">
        <f t="shared" si="6"/>
        <v>2023 - WEEK 09</v>
      </c>
      <c r="M327" s="9" t="str">
        <f t="shared" si="7"/>
        <v>2023 - MONTH 03</v>
      </c>
      <c r="N327" s="12">
        <f t="shared" ref="N327:O327" si="336">IFERROR(AVERAGEIF(L:L,L327,$J:$J)," ")</f>
        <v>0.9541573034</v>
      </c>
      <c r="O327" s="12">
        <f t="shared" si="336"/>
        <v>0.9552247191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45005.70349</v>
      </c>
      <c r="B328" s="9" t="str">
        <f>INDIRECT(ADDRESS(2+QUOTIENT(ROW()-2,COUNTA('Form Responses 1'!$1:$1)-4),2,,TRUE,"Form Responses 1"))</f>
        <v>theresia4@gmail.com</v>
      </c>
      <c r="C328" s="9" t="str">
        <f>INDIRECT(ADDRESS(2+QUOTIENT(ROW()-2,COUNTA('Form Responses 1'!$1:$1)-4),3,,TRUE,"Form Responses 1"))</f>
        <v>theresia</v>
      </c>
      <c r="D328" s="10">
        <f>INDIRECT(ADDRESS(2+QUOTIENT(ROW()-2,COUNTA('Form Responses 1'!$1:$1)-4),4,,TRUE,"Form Responses 1"))</f>
        <v>44987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 C Lt. 1 [Ruang Perekayasa Muda]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 C Lt. 1</v>
      </c>
      <c r="I328" s="12" t="str">
        <f t="shared" si="4"/>
        <v>CLEANING SERVICE</v>
      </c>
      <c r="J328" s="12">
        <f t="array" ref="J328">IFERROR(INDEX(MASTER!B:B,MATCH(G328,MASTER!A:A,0))/100," ")</f>
        <v>0.96</v>
      </c>
      <c r="K328" s="9">
        <f t="shared" si="5"/>
        <v>9</v>
      </c>
      <c r="L328" s="9" t="str">
        <f t="shared" si="6"/>
        <v>2023 - WEEK 09</v>
      </c>
      <c r="M328" s="9" t="str">
        <f t="shared" si="7"/>
        <v>2023 - MONTH 03</v>
      </c>
      <c r="N328" s="12">
        <f t="shared" ref="N328:O328" si="337">IFERROR(AVERAGEIF(L:L,L328,$J:$J)," ")</f>
        <v>0.9541573034</v>
      </c>
      <c r="O328" s="12">
        <f t="shared" si="337"/>
        <v>0.9552247191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45005.70349</v>
      </c>
      <c r="B329" s="9" t="str">
        <f>INDIRECT(ADDRESS(2+QUOTIENT(ROW()-2,COUNTA('Form Responses 1'!$1:$1)-4),2,,TRUE,"Form Responses 1"))</f>
        <v>theresia4@gmail.com</v>
      </c>
      <c r="C329" s="9" t="str">
        <f>INDIRECT(ADDRESS(2+QUOTIENT(ROW()-2,COUNTA('Form Responses 1'!$1:$1)-4),3,,TRUE,"Form Responses 1"))</f>
        <v>theresia</v>
      </c>
      <c r="D329" s="10">
        <f>INDIRECT(ADDRESS(2+QUOTIENT(ROW()-2,COUNTA('Form Responses 1'!$1:$1)-4),4,,TRUE,"Form Responses 1"))</f>
        <v>44987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 C Lt. 1 [Ruang Fungsional Rekayasa]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C Lt. 1</v>
      </c>
      <c r="I329" s="12" t="str">
        <f t="shared" si="4"/>
        <v>CLEANING SERVICE</v>
      </c>
      <c r="J329" s="12">
        <f t="array" ref="J329">IFERROR(INDEX(MASTER!B:B,MATCH(G329,MASTER!A:A,0))/100," ")</f>
        <v>0.96</v>
      </c>
      <c r="K329" s="9">
        <f t="shared" si="5"/>
        <v>9</v>
      </c>
      <c r="L329" s="9" t="str">
        <f t="shared" si="6"/>
        <v>2023 - WEEK 09</v>
      </c>
      <c r="M329" s="9" t="str">
        <f t="shared" si="7"/>
        <v>2023 - MONTH 03</v>
      </c>
      <c r="N329" s="12">
        <f t="shared" ref="N329:O329" si="338">IFERROR(AVERAGEIF(L:L,L329,$J:$J)," ")</f>
        <v>0.9541573034</v>
      </c>
      <c r="O329" s="12">
        <f t="shared" si="338"/>
        <v>0.9552247191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45005.70349</v>
      </c>
      <c r="B330" s="9" t="str">
        <f>INDIRECT(ADDRESS(2+QUOTIENT(ROW()-2,COUNTA('Form Responses 1'!$1:$1)-4),2,,TRUE,"Form Responses 1"))</f>
        <v>theresia4@gmail.com</v>
      </c>
      <c r="C330" s="9" t="str">
        <f>INDIRECT(ADDRESS(2+QUOTIENT(ROW()-2,COUNTA('Form Responses 1'!$1:$1)-4),3,,TRUE,"Form Responses 1"))</f>
        <v>theresia</v>
      </c>
      <c r="D330" s="10">
        <f>INDIRECT(ADDRESS(2+QUOTIENT(ROW()-2,COUNTA('Form Responses 1'!$1:$1)-4),4,,TRUE,"Form Responses 1"))</f>
        <v>44987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 C Lt. 1 [Toilet pria/wanita]</v>
      </c>
      <c r="G330" s="9" t="str">
        <f>IF(ISBLANK(A330)," ",INDIRECT(ADDRESS(MATCH(A330,'Form Responses 1'!A:A,0),5+MOD(ROW()-2,COUNTA('Form Responses 1'!$1:$1)-4),,TRUE,"Form Responses 1")))</f>
        <v>CUKUP BAIK</v>
      </c>
      <c r="H330" s="12" t="str">
        <f t="shared" si="3"/>
        <v>Gedung C Lt. 1</v>
      </c>
      <c r="I330" s="12" t="str">
        <f t="shared" si="4"/>
        <v>CLEANING SERVICE</v>
      </c>
      <c r="J330" s="12">
        <f t="array" ref="J330">IFERROR(INDEX(MASTER!B:B,MATCH(G330,MASTER!A:A,0))/100," ")</f>
        <v>0.89</v>
      </c>
      <c r="K330" s="9">
        <f t="shared" si="5"/>
        <v>9</v>
      </c>
      <c r="L330" s="9" t="str">
        <f t="shared" si="6"/>
        <v>2023 - WEEK 09</v>
      </c>
      <c r="M330" s="9" t="str">
        <f t="shared" si="7"/>
        <v>2023 - MONTH 03</v>
      </c>
      <c r="N330" s="12">
        <f t="shared" ref="N330:O330" si="339">IFERROR(AVERAGEIF(L:L,L330,$J:$J)," ")</f>
        <v>0.9541573034</v>
      </c>
      <c r="O330" s="12">
        <f t="shared" si="339"/>
        <v>0.9552247191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45005.70349</v>
      </c>
      <c r="B331" s="9" t="str">
        <f>INDIRECT(ADDRESS(2+QUOTIENT(ROW()-2,COUNTA('Form Responses 1'!$1:$1)-4),2,,TRUE,"Form Responses 1"))</f>
        <v>theresia4@gmail.com</v>
      </c>
      <c r="C331" s="9" t="str">
        <f>INDIRECT(ADDRESS(2+QUOTIENT(ROW()-2,COUNTA('Form Responses 1'!$1:$1)-4),3,,TRUE,"Form Responses 1"))</f>
        <v>theresia</v>
      </c>
      <c r="D331" s="10">
        <f>INDIRECT(ADDRESS(2+QUOTIENT(ROW()-2,COUNTA('Form Responses 1'!$1:$1)-4),4,,TRUE,"Form Responses 1"))</f>
        <v>44987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 C Lt. 1 [Pantry]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C Lt. 1</v>
      </c>
      <c r="I331" s="12" t="str">
        <f t="shared" si="4"/>
        <v>CLEANING SERVICE</v>
      </c>
      <c r="J331" s="12">
        <f t="array" ref="J331">IFERROR(INDEX(MASTER!B:B,MATCH(G331,MASTER!A:A,0))/100," ")</f>
        <v>0.96</v>
      </c>
      <c r="K331" s="9">
        <f t="shared" si="5"/>
        <v>9</v>
      </c>
      <c r="L331" s="9" t="str">
        <f t="shared" si="6"/>
        <v>2023 - WEEK 09</v>
      </c>
      <c r="M331" s="9" t="str">
        <f t="shared" si="7"/>
        <v>2023 - MONTH 03</v>
      </c>
      <c r="N331" s="12">
        <f t="shared" ref="N331:O331" si="340">IFERROR(AVERAGEIF(L:L,L331,$J:$J)," ")</f>
        <v>0.9541573034</v>
      </c>
      <c r="O331" s="12">
        <f t="shared" si="340"/>
        <v>0.9552247191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45005.70349</v>
      </c>
      <c r="B332" s="9" t="str">
        <f>INDIRECT(ADDRESS(2+QUOTIENT(ROW()-2,COUNTA('Form Responses 1'!$1:$1)-4),2,,TRUE,"Form Responses 1"))</f>
        <v>theresia4@gmail.com</v>
      </c>
      <c r="C332" s="9" t="str">
        <f>INDIRECT(ADDRESS(2+QUOTIENT(ROW()-2,COUNTA('Form Responses 1'!$1:$1)-4),3,,TRUE,"Form Responses 1"))</f>
        <v>theresia</v>
      </c>
      <c r="D332" s="10">
        <f>INDIRECT(ADDRESS(2+QUOTIENT(ROW()-2,COUNTA('Form Responses 1'!$1:$1)-4),4,,TRUE,"Form Responses 1"))</f>
        <v>44987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 C Lt. 1 [Ruang Panel]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C Lt. 1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9</v>
      </c>
      <c r="L332" s="9" t="str">
        <f t="shared" si="6"/>
        <v>2023 - WEEK 09</v>
      </c>
      <c r="M332" s="9" t="str">
        <f t="shared" si="7"/>
        <v>2023 - MONTH 03</v>
      </c>
      <c r="N332" s="12">
        <f t="shared" ref="N332:O332" si="341">IFERROR(AVERAGEIF(L:L,L332,$J:$J)," ")</f>
        <v>0.9541573034</v>
      </c>
      <c r="O332" s="12">
        <f t="shared" si="341"/>
        <v>0.9552247191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45005.70349</v>
      </c>
      <c r="B333" s="9" t="str">
        <f>INDIRECT(ADDRESS(2+QUOTIENT(ROW()-2,COUNTA('Form Responses 1'!$1:$1)-4),2,,TRUE,"Form Responses 1"))</f>
        <v>theresia4@gmail.com</v>
      </c>
      <c r="C333" s="9" t="str">
        <f>INDIRECT(ADDRESS(2+QUOTIENT(ROW()-2,COUNTA('Form Responses 1'!$1:$1)-4),3,,TRUE,"Form Responses 1"))</f>
        <v>theresia</v>
      </c>
      <c r="D333" s="10">
        <f>INDIRECT(ADDRESS(2+QUOTIENT(ROW()-2,COUNTA('Form Responses 1'!$1:$1)-4),4,,TRUE,"Form Responses 1"))</f>
        <v>44987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 C Lt. 1 [Tangga]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C Lt. 1</v>
      </c>
      <c r="I333" s="12" t="str">
        <f t="shared" si="4"/>
        <v>CLEANING SERVICE</v>
      </c>
      <c r="J333" s="12">
        <f t="array" ref="J333">IFERROR(INDEX(MASTER!B:B,MATCH(G333,MASTER!A:A,0))/100," ")</f>
        <v>0.96</v>
      </c>
      <c r="K333" s="9">
        <f t="shared" si="5"/>
        <v>9</v>
      </c>
      <c r="L333" s="9" t="str">
        <f t="shared" si="6"/>
        <v>2023 - WEEK 09</v>
      </c>
      <c r="M333" s="9" t="str">
        <f t="shared" si="7"/>
        <v>2023 - MONTH 03</v>
      </c>
      <c r="N333" s="12">
        <f t="shared" ref="N333:O333" si="342">IFERROR(AVERAGEIF(L:L,L333,$J:$J)," ")</f>
        <v>0.9541573034</v>
      </c>
      <c r="O333" s="12">
        <f t="shared" si="342"/>
        <v>0.9552247191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45005.70349</v>
      </c>
      <c r="B334" s="9" t="str">
        <f>INDIRECT(ADDRESS(2+QUOTIENT(ROW()-2,COUNTA('Form Responses 1'!$1:$1)-4),2,,TRUE,"Form Responses 1"))</f>
        <v>theresia4@gmail.com</v>
      </c>
      <c r="C334" s="9" t="str">
        <f>INDIRECT(ADDRESS(2+QUOTIENT(ROW()-2,COUNTA('Form Responses 1'!$1:$1)-4),3,,TRUE,"Form Responses 1"))</f>
        <v>theresia</v>
      </c>
      <c r="D334" s="10">
        <f>INDIRECT(ADDRESS(2+QUOTIENT(ROW()-2,COUNTA('Form Responses 1'!$1:$1)-4),4,,TRUE,"Form Responses 1"))</f>
        <v>44987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 A Lt. 3 [Ruang Kelas]</v>
      </c>
      <c r="G334" s="9" t="str">
        <f>IF(ISBLANK(A334)," ",INDIRECT(ADDRESS(MATCH(A334,'Form Responses 1'!A:A,0),5+MOD(ROW()-2,COUNTA('Form Responses 1'!$1:$1)-4),,TRUE,"Form Responses 1")))</f>
        <v>CUKUP BAIK</v>
      </c>
      <c r="H334" s="12" t="str">
        <f t="shared" si="3"/>
        <v>Gedung A Lt. 3</v>
      </c>
      <c r="I334" s="12" t="str">
        <f t="shared" si="4"/>
        <v>CLEANING SERVICE</v>
      </c>
      <c r="J334" s="12">
        <f t="array" ref="J334">IFERROR(INDEX(MASTER!B:B,MATCH(G334,MASTER!A:A,0))/100," ")</f>
        <v>0.89</v>
      </c>
      <c r="K334" s="9">
        <f t="shared" si="5"/>
        <v>9</v>
      </c>
      <c r="L334" s="9" t="str">
        <f t="shared" si="6"/>
        <v>2023 - WEEK 09</v>
      </c>
      <c r="M334" s="9" t="str">
        <f t="shared" si="7"/>
        <v>2023 - MONTH 03</v>
      </c>
      <c r="N334" s="12">
        <f t="shared" ref="N334:O334" si="343">IFERROR(AVERAGEIF(L:L,L334,$J:$J)," ")</f>
        <v>0.9541573034</v>
      </c>
      <c r="O334" s="12">
        <f t="shared" si="343"/>
        <v>0.9552247191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45005.70349</v>
      </c>
      <c r="B335" s="9" t="str">
        <f>INDIRECT(ADDRESS(2+QUOTIENT(ROW()-2,COUNTA('Form Responses 1'!$1:$1)-4),2,,TRUE,"Form Responses 1"))</f>
        <v>theresia4@gmail.com</v>
      </c>
      <c r="C335" s="9" t="str">
        <f>INDIRECT(ADDRESS(2+QUOTIENT(ROW()-2,COUNTA('Form Responses 1'!$1:$1)-4),3,,TRUE,"Form Responses 1"))</f>
        <v>theresia</v>
      </c>
      <c r="D335" s="10">
        <f>INDIRECT(ADDRESS(2+QUOTIENT(ROW()-2,COUNTA('Form Responses 1'!$1:$1)-4),4,,TRUE,"Form Responses 1"))</f>
        <v>44987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 A Lt. 3 [Ruang Bimbingan]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A Lt. 3</v>
      </c>
      <c r="I335" s="12" t="str">
        <f t="shared" si="4"/>
        <v>CLEANING SERVICE</v>
      </c>
      <c r="J335" s="12">
        <f t="array" ref="J335">IFERROR(INDEX(MASTER!B:B,MATCH(G335,MASTER!A:A,0))/100," ")</f>
        <v>0.96</v>
      </c>
      <c r="K335" s="9">
        <f t="shared" si="5"/>
        <v>9</v>
      </c>
      <c r="L335" s="9" t="str">
        <f t="shared" si="6"/>
        <v>2023 - WEEK 09</v>
      </c>
      <c r="M335" s="9" t="str">
        <f t="shared" si="7"/>
        <v>2023 - MONTH 03</v>
      </c>
      <c r="N335" s="12">
        <f t="shared" ref="N335:O335" si="344">IFERROR(AVERAGEIF(L:L,L335,$J:$J)," ")</f>
        <v>0.9541573034</v>
      </c>
      <c r="O335" s="12">
        <f t="shared" si="344"/>
        <v>0.9552247191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45005.70349</v>
      </c>
      <c r="B336" s="9" t="str">
        <f>INDIRECT(ADDRESS(2+QUOTIENT(ROW()-2,COUNTA('Form Responses 1'!$1:$1)-4),2,,TRUE,"Form Responses 1"))</f>
        <v>theresia4@gmail.com</v>
      </c>
      <c r="C336" s="9" t="str">
        <f>INDIRECT(ADDRESS(2+QUOTIENT(ROW()-2,COUNTA('Form Responses 1'!$1:$1)-4),3,,TRUE,"Form Responses 1"))</f>
        <v>theresia</v>
      </c>
      <c r="D336" s="10">
        <f>INDIRECT(ADDRESS(2+QUOTIENT(ROW()-2,COUNTA('Form Responses 1'!$1:$1)-4),4,,TRUE,"Form Responses 1"))</f>
        <v>44987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 A Lt. 3 [Ruang Gudang Komputer]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A Lt. 3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9</v>
      </c>
      <c r="L336" s="9" t="str">
        <f t="shared" si="6"/>
        <v>2023 - WEEK 09</v>
      </c>
      <c r="M336" s="9" t="str">
        <f t="shared" si="7"/>
        <v>2023 - MONTH 03</v>
      </c>
      <c r="N336" s="12">
        <f t="shared" ref="N336:O336" si="345">IFERROR(AVERAGEIF(L:L,L336,$J:$J)," ")</f>
        <v>0.9541573034</v>
      </c>
      <c r="O336" s="12">
        <f t="shared" si="345"/>
        <v>0.9552247191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45005.70349</v>
      </c>
      <c r="B337" s="9" t="str">
        <f>INDIRECT(ADDRESS(2+QUOTIENT(ROW()-2,COUNTA('Form Responses 1'!$1:$1)-4),2,,TRUE,"Form Responses 1"))</f>
        <v>theresia4@gmail.com</v>
      </c>
      <c r="C337" s="9" t="str">
        <f>INDIRECT(ADDRESS(2+QUOTIENT(ROW()-2,COUNTA('Form Responses 1'!$1:$1)-4),3,,TRUE,"Form Responses 1"))</f>
        <v>theresia</v>
      </c>
      <c r="D337" s="10">
        <f>INDIRECT(ADDRESS(2+QUOTIENT(ROW()-2,COUNTA('Form Responses 1'!$1:$1)-4),4,,TRUE,"Form Responses 1"))</f>
        <v>44987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 A Lt. 3 [Toilet pria/wanita]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 A Lt. 3</v>
      </c>
      <c r="I337" s="12" t="str">
        <f t="shared" si="4"/>
        <v>CLEANING SERVICE</v>
      </c>
      <c r="J337" s="12">
        <f t="array" ref="J337">IFERROR(INDEX(MASTER!B:B,MATCH(G337,MASTER!A:A,0))/100," ")</f>
        <v>0.96</v>
      </c>
      <c r="K337" s="9">
        <f t="shared" si="5"/>
        <v>9</v>
      </c>
      <c r="L337" s="9" t="str">
        <f t="shared" si="6"/>
        <v>2023 - WEEK 09</v>
      </c>
      <c r="M337" s="9" t="str">
        <f t="shared" si="7"/>
        <v>2023 - MONTH 03</v>
      </c>
      <c r="N337" s="12">
        <f t="shared" ref="N337:O337" si="346">IFERROR(AVERAGEIF(L:L,L337,$J:$J)," ")</f>
        <v>0.9541573034</v>
      </c>
      <c r="O337" s="12">
        <f t="shared" si="346"/>
        <v>0.9552247191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45005.70349</v>
      </c>
      <c r="B338" s="9" t="str">
        <f>INDIRECT(ADDRESS(2+QUOTIENT(ROW()-2,COUNTA('Form Responses 1'!$1:$1)-4),2,,TRUE,"Form Responses 1"))</f>
        <v>theresia4@gmail.com</v>
      </c>
      <c r="C338" s="9" t="str">
        <f>INDIRECT(ADDRESS(2+QUOTIENT(ROW()-2,COUNTA('Form Responses 1'!$1:$1)-4),3,,TRUE,"Form Responses 1"))</f>
        <v>theresia</v>
      </c>
      <c r="D338" s="10">
        <f>INDIRECT(ADDRESS(2+QUOTIENT(ROW()-2,COUNTA('Form Responses 1'!$1:$1)-4),4,,TRUE,"Form Responses 1"))</f>
        <v>44987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 A Lt. 3 [Ruang Lab]</v>
      </c>
      <c r="G338" s="9" t="str">
        <f>IF(ISBLANK(A338)," ",INDIRECT(ADDRESS(MATCH(A338,'Form Responses 1'!A:A,0),5+MOD(ROW()-2,COUNTA('Form Responses 1'!$1:$1)-4),,TRUE,"Form Responses 1")))</f>
        <v>CUKUP BAIK</v>
      </c>
      <c r="H338" s="12" t="str">
        <f t="shared" si="3"/>
        <v>Gedung A Lt. 3</v>
      </c>
      <c r="I338" s="12" t="str">
        <f t="shared" si="4"/>
        <v>CLEANING SERVICE</v>
      </c>
      <c r="J338" s="12">
        <f t="array" ref="J338">IFERROR(INDEX(MASTER!B:B,MATCH(G338,MASTER!A:A,0))/100," ")</f>
        <v>0.89</v>
      </c>
      <c r="K338" s="9">
        <f t="shared" si="5"/>
        <v>9</v>
      </c>
      <c r="L338" s="9" t="str">
        <f t="shared" si="6"/>
        <v>2023 - WEEK 09</v>
      </c>
      <c r="M338" s="9" t="str">
        <f t="shared" si="7"/>
        <v>2023 - MONTH 03</v>
      </c>
      <c r="N338" s="12">
        <f t="shared" ref="N338:O338" si="347">IFERROR(AVERAGEIF(L:L,L338,$J:$J)," ")</f>
        <v>0.9541573034</v>
      </c>
      <c r="O338" s="12">
        <f t="shared" si="347"/>
        <v>0.9552247191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45005.70349</v>
      </c>
      <c r="B339" s="9" t="str">
        <f>INDIRECT(ADDRESS(2+QUOTIENT(ROW()-2,COUNTA('Form Responses 1'!$1:$1)-4),2,,TRUE,"Form Responses 1"))</f>
        <v>theresia4@gmail.com</v>
      </c>
      <c r="C339" s="9" t="str">
        <f>INDIRECT(ADDRESS(2+QUOTIENT(ROW()-2,COUNTA('Form Responses 1'!$1:$1)-4),3,,TRUE,"Form Responses 1"))</f>
        <v>theresia</v>
      </c>
      <c r="D339" s="10">
        <f>INDIRECT(ADDRESS(2+QUOTIENT(ROW()-2,COUNTA('Form Responses 1'!$1:$1)-4),4,,TRUE,"Form Responses 1"))</f>
        <v>44987</v>
      </c>
      <c r="E339" s="11">
        <f t="shared" si="2"/>
        <v>4</v>
      </c>
      <c r="F339" s="9" t="str">
        <f>IF(ISBLANK(A339)," ",INDIRECT(ADDRESS(1,5+MOD(ROW()-2,COUNTA('Form Responses 1'!$1:$1)-4),,TRUE,"Form Responses 1")))</f>
        <v>Gedung A Lt. 3 [Tangga]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A Lt. 3</v>
      </c>
      <c r="I339" s="12" t="str">
        <f t="shared" si="4"/>
        <v>CLEANING SERVICE</v>
      </c>
      <c r="J339" s="12">
        <f t="array" ref="J339">IFERROR(INDEX(MASTER!B:B,MATCH(G339,MASTER!A:A,0))/100," ")</f>
        <v>0.96</v>
      </c>
      <c r="K339" s="9">
        <f t="shared" si="5"/>
        <v>9</v>
      </c>
      <c r="L339" s="9" t="str">
        <f t="shared" si="6"/>
        <v>2023 - WEEK 09</v>
      </c>
      <c r="M339" s="9" t="str">
        <f t="shared" si="7"/>
        <v>2023 - MONTH 03</v>
      </c>
      <c r="N339" s="12">
        <f t="shared" ref="N339:O339" si="348">IFERROR(AVERAGEIF(L:L,L339,$J:$J)," ")</f>
        <v>0.9541573034</v>
      </c>
      <c r="O339" s="12">
        <f t="shared" si="348"/>
        <v>0.9552247191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45005.70349</v>
      </c>
      <c r="B340" s="9" t="str">
        <f>INDIRECT(ADDRESS(2+QUOTIENT(ROW()-2,COUNTA('Form Responses 1'!$1:$1)-4),2,,TRUE,"Form Responses 1"))</f>
        <v>theresia4@gmail.com</v>
      </c>
      <c r="C340" s="9" t="str">
        <f>INDIRECT(ADDRESS(2+QUOTIENT(ROW()-2,COUNTA('Form Responses 1'!$1:$1)-4),3,,TRUE,"Form Responses 1"))</f>
        <v>theresia</v>
      </c>
      <c r="D340" s="10">
        <f>INDIRECT(ADDRESS(2+QUOTIENT(ROW()-2,COUNTA('Form Responses 1'!$1:$1)-4),4,,TRUE,"Form Responses 1"))</f>
        <v>44987</v>
      </c>
      <c r="E340" s="11">
        <f t="shared" si="2"/>
        <v>4</v>
      </c>
      <c r="F340" s="9" t="str">
        <f>IF(ISBLANK(A340)," ",INDIRECT(ADDRESS(1,5+MOD(ROW()-2,COUNTA('Form Responses 1'!$1:$1)-4),,TRUE,"Form Responses 1")))</f>
        <v>Gedung A Lt. 2 [Ruang Admin]</v>
      </c>
      <c r="G340" s="9" t="str">
        <f>IF(ISBLANK(A340)," ",INDIRECT(ADDRESS(MATCH(A340,'Form Responses 1'!A:A,0),5+MOD(ROW()-2,COUNTA('Form Responses 1'!$1:$1)-4),,TRUE,"Form Responses 1")))</f>
        <v>CUKUP BAIK</v>
      </c>
      <c r="H340" s="12" t="str">
        <f t="shared" si="3"/>
        <v>Gedung A Lt. 2</v>
      </c>
      <c r="I340" s="12" t="str">
        <f t="shared" si="4"/>
        <v>CLEANING SERVICE</v>
      </c>
      <c r="J340" s="12">
        <f t="array" ref="J340">IFERROR(INDEX(MASTER!B:B,MATCH(G340,MASTER!A:A,0))/100," ")</f>
        <v>0.89</v>
      </c>
      <c r="K340" s="9">
        <f t="shared" si="5"/>
        <v>9</v>
      </c>
      <c r="L340" s="9" t="str">
        <f t="shared" si="6"/>
        <v>2023 - WEEK 09</v>
      </c>
      <c r="M340" s="9" t="str">
        <f t="shared" si="7"/>
        <v>2023 - MONTH 03</v>
      </c>
      <c r="N340" s="12">
        <f t="shared" ref="N340:O340" si="349">IFERROR(AVERAGEIF(L:L,L340,$J:$J)," ")</f>
        <v>0.9541573034</v>
      </c>
      <c r="O340" s="12">
        <f t="shared" si="349"/>
        <v>0.9552247191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45005.70349</v>
      </c>
      <c r="B341" s="9" t="str">
        <f>INDIRECT(ADDRESS(2+QUOTIENT(ROW()-2,COUNTA('Form Responses 1'!$1:$1)-4),2,,TRUE,"Form Responses 1"))</f>
        <v>theresia4@gmail.com</v>
      </c>
      <c r="C341" s="9" t="str">
        <f>INDIRECT(ADDRESS(2+QUOTIENT(ROW()-2,COUNTA('Form Responses 1'!$1:$1)-4),3,,TRUE,"Form Responses 1"))</f>
        <v>theresia</v>
      </c>
      <c r="D341" s="10">
        <f>INDIRECT(ADDRESS(2+QUOTIENT(ROW()-2,COUNTA('Form Responses 1'!$1:$1)-4),4,,TRUE,"Form Responses 1"))</f>
        <v>44987</v>
      </c>
      <c r="E341" s="11">
        <f t="shared" si="2"/>
        <v>4</v>
      </c>
      <c r="F341" s="9" t="str">
        <f>IF(ISBLANK(A341)," ",INDIRECT(ADDRESS(1,5+MOD(ROW()-2,COUNTA('Form Responses 1'!$1:$1)-4),,TRUE,"Form Responses 1")))</f>
        <v>Gedung A Lt. 2 [Ruang TU 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A Lt. 2</v>
      </c>
      <c r="I341" s="12" t="str">
        <f t="shared" si="4"/>
        <v>CLEANING SERVICE</v>
      </c>
      <c r="J341" s="12">
        <f t="array" ref="J341">IFERROR(INDEX(MASTER!B:B,MATCH(G341,MASTER!A:A,0))/100," ")</f>
        <v>0.96</v>
      </c>
      <c r="K341" s="9">
        <f t="shared" si="5"/>
        <v>9</v>
      </c>
      <c r="L341" s="9" t="str">
        <f t="shared" si="6"/>
        <v>2023 - WEEK 09</v>
      </c>
      <c r="M341" s="9" t="str">
        <f t="shared" si="7"/>
        <v>2023 - MONTH 03</v>
      </c>
      <c r="N341" s="12">
        <f t="shared" ref="N341:O341" si="350">IFERROR(AVERAGEIF(L:L,L341,$J:$J)," ")</f>
        <v>0.9541573034</v>
      </c>
      <c r="O341" s="12">
        <f t="shared" si="350"/>
        <v>0.9552247191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45005.70349</v>
      </c>
      <c r="B342" s="9" t="str">
        <f>INDIRECT(ADDRESS(2+QUOTIENT(ROW()-2,COUNTA('Form Responses 1'!$1:$1)-4),2,,TRUE,"Form Responses 1"))</f>
        <v>theresia4@gmail.com</v>
      </c>
      <c r="C342" s="9" t="str">
        <f>INDIRECT(ADDRESS(2+QUOTIENT(ROW()-2,COUNTA('Form Responses 1'!$1:$1)-4),3,,TRUE,"Form Responses 1"))</f>
        <v>theresia</v>
      </c>
      <c r="D342" s="10">
        <f>INDIRECT(ADDRESS(2+QUOTIENT(ROW()-2,COUNTA('Form Responses 1'!$1:$1)-4),4,,TRUE,"Form Responses 1"))</f>
        <v>44987</v>
      </c>
      <c r="E342" s="11">
        <f t="shared" si="2"/>
        <v>4</v>
      </c>
      <c r="F342" s="9" t="str">
        <f>IF(ISBLANK(A342)," ",INDIRECT(ADDRESS(1,5+MOD(ROW()-2,COUNTA('Form Responses 1'!$1:$1)-4),,TRUE,"Form Responses 1")))</f>
        <v>Gedung A Lt. 2 [Ruang Bendahara]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A Lt. 2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9</v>
      </c>
      <c r="L342" s="9" t="str">
        <f t="shared" si="6"/>
        <v>2023 - WEEK 09</v>
      </c>
      <c r="M342" s="9" t="str">
        <f t="shared" si="7"/>
        <v>2023 - MONTH 03</v>
      </c>
      <c r="N342" s="12">
        <f t="shared" ref="N342:O342" si="351">IFERROR(AVERAGEIF(L:L,L342,$J:$J)," ")</f>
        <v>0.9541573034</v>
      </c>
      <c r="O342" s="12">
        <f t="shared" si="351"/>
        <v>0.9552247191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45005.70349</v>
      </c>
      <c r="B343" s="9" t="str">
        <f>INDIRECT(ADDRESS(2+QUOTIENT(ROW()-2,COUNTA('Form Responses 1'!$1:$1)-4),2,,TRUE,"Form Responses 1"))</f>
        <v>theresia4@gmail.com</v>
      </c>
      <c r="C343" s="9" t="str">
        <f>INDIRECT(ADDRESS(2+QUOTIENT(ROW()-2,COUNTA('Form Responses 1'!$1:$1)-4),3,,TRUE,"Form Responses 1"))</f>
        <v>theresia</v>
      </c>
      <c r="D343" s="10">
        <f>INDIRECT(ADDRESS(2+QUOTIENT(ROW()-2,COUNTA('Form Responses 1'!$1:$1)-4),4,,TRUE,"Form Responses 1"))</f>
        <v>44987</v>
      </c>
      <c r="E343" s="11">
        <f t="shared" si="2"/>
        <v>4</v>
      </c>
      <c r="F343" s="9" t="str">
        <f>IF(ISBLANK(A343)," ",INDIRECT(ADDRESS(1,5+MOD(ROW()-2,COUNTA('Form Responses 1'!$1:$1)-4),,TRUE,"Form Responses 1")))</f>
        <v>Gedung A Lt. 2 [Toilet pria/wanita]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A Lt. 2</v>
      </c>
      <c r="I343" s="12" t="str">
        <f t="shared" si="4"/>
        <v>CLEANING SERVICE</v>
      </c>
      <c r="J343" s="12">
        <f t="array" ref="J343">IFERROR(INDEX(MASTER!B:B,MATCH(G343,MASTER!A:A,0))/100," ")</f>
        <v>0.96</v>
      </c>
      <c r="K343" s="9">
        <f t="shared" si="5"/>
        <v>9</v>
      </c>
      <c r="L343" s="9" t="str">
        <f t="shared" si="6"/>
        <v>2023 - WEEK 09</v>
      </c>
      <c r="M343" s="9" t="str">
        <f t="shared" si="7"/>
        <v>2023 - MONTH 03</v>
      </c>
      <c r="N343" s="12">
        <f t="shared" ref="N343:O343" si="352">IFERROR(AVERAGEIF(L:L,L343,$J:$J)," ")</f>
        <v>0.9541573034</v>
      </c>
      <c r="O343" s="12">
        <f t="shared" si="352"/>
        <v>0.9552247191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45005.70349</v>
      </c>
      <c r="B344" s="9" t="str">
        <f>INDIRECT(ADDRESS(2+QUOTIENT(ROW()-2,COUNTA('Form Responses 1'!$1:$1)-4),2,,TRUE,"Form Responses 1"))</f>
        <v>theresia4@gmail.com</v>
      </c>
      <c r="C344" s="9" t="str">
        <f>INDIRECT(ADDRESS(2+QUOTIENT(ROW()-2,COUNTA('Form Responses 1'!$1:$1)-4),3,,TRUE,"Form Responses 1"))</f>
        <v>theresia</v>
      </c>
      <c r="D344" s="10">
        <f>INDIRECT(ADDRESS(2+QUOTIENT(ROW()-2,COUNTA('Form Responses 1'!$1:$1)-4),4,,TRUE,"Form Responses 1"))</f>
        <v>44987</v>
      </c>
      <c r="E344" s="11">
        <f t="shared" si="2"/>
        <v>4</v>
      </c>
      <c r="F344" s="9" t="str">
        <f>IF(ISBLANK(A344)," ",INDIRECT(ADDRESS(1,5+MOD(ROW()-2,COUNTA('Form Responses 1'!$1:$1)-4),,TRUE,"Form Responses 1")))</f>
        <v>Gedung A Lt. 2 [Pantry]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Gedung A Lt. 2</v>
      </c>
      <c r="I344" s="12" t="str">
        <f t="shared" si="4"/>
        <v>CLEANING SERVICE</v>
      </c>
      <c r="J344" s="12">
        <f t="array" ref="J344">IFERROR(INDEX(MASTER!B:B,MATCH(G344,MASTER!A:A,0))/100," ")</f>
        <v>0.96</v>
      </c>
      <c r="K344" s="9">
        <f t="shared" si="5"/>
        <v>9</v>
      </c>
      <c r="L344" s="9" t="str">
        <f t="shared" si="6"/>
        <v>2023 - WEEK 09</v>
      </c>
      <c r="M344" s="9" t="str">
        <f t="shared" si="7"/>
        <v>2023 - MONTH 03</v>
      </c>
      <c r="N344" s="12">
        <f t="shared" ref="N344:O344" si="353">IFERROR(AVERAGEIF(L:L,L344,$J:$J)," ")</f>
        <v>0.9541573034</v>
      </c>
      <c r="O344" s="12">
        <f t="shared" si="353"/>
        <v>0.9552247191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45005.70349</v>
      </c>
      <c r="B345" s="9" t="str">
        <f>INDIRECT(ADDRESS(2+QUOTIENT(ROW()-2,COUNTA('Form Responses 1'!$1:$1)-4),2,,TRUE,"Form Responses 1"))</f>
        <v>theresia4@gmail.com</v>
      </c>
      <c r="C345" s="9" t="str">
        <f>INDIRECT(ADDRESS(2+QUOTIENT(ROW()-2,COUNTA('Form Responses 1'!$1:$1)-4),3,,TRUE,"Form Responses 1"))</f>
        <v>theresia</v>
      </c>
      <c r="D345" s="10">
        <f>INDIRECT(ADDRESS(2+QUOTIENT(ROW()-2,COUNTA('Form Responses 1'!$1:$1)-4),4,,TRUE,"Form Responses 1"))</f>
        <v>44987</v>
      </c>
      <c r="E345" s="11">
        <f t="shared" si="2"/>
        <v>4</v>
      </c>
      <c r="F345" s="9" t="str">
        <f>IF(ISBLANK(A345)," ",INDIRECT(ADDRESS(1,5+MOD(ROW()-2,COUNTA('Form Responses 1'!$1:$1)-4),,TRUE,"Form Responses 1")))</f>
        <v>Gedung A Lt. 2 [Tangga]</v>
      </c>
      <c r="G345" s="9" t="str">
        <f>IF(ISBLANK(A345)," ",INDIRECT(ADDRESS(MATCH(A345,'Form Responses 1'!A:A,0),5+MOD(ROW()-2,COUNTA('Form Responses 1'!$1:$1)-4),,TRUE,"Form Responses 1")))</f>
        <v>CUKUP BAIK</v>
      </c>
      <c r="H345" s="12" t="str">
        <f t="shared" si="3"/>
        <v>Gedung A Lt. 2</v>
      </c>
      <c r="I345" s="12" t="str">
        <f t="shared" si="4"/>
        <v>CLEANING SERVICE</v>
      </c>
      <c r="J345" s="12">
        <f t="array" ref="J345">IFERROR(INDEX(MASTER!B:B,MATCH(G345,MASTER!A:A,0))/100," ")</f>
        <v>0.89</v>
      </c>
      <c r="K345" s="9">
        <f t="shared" si="5"/>
        <v>9</v>
      </c>
      <c r="L345" s="9" t="str">
        <f t="shared" si="6"/>
        <v>2023 - WEEK 09</v>
      </c>
      <c r="M345" s="9" t="str">
        <f t="shared" si="7"/>
        <v>2023 - MONTH 03</v>
      </c>
      <c r="N345" s="12">
        <f t="shared" ref="N345:O345" si="354">IFERROR(AVERAGEIF(L:L,L345,$J:$J)," ")</f>
        <v>0.9541573034</v>
      </c>
      <c r="O345" s="12">
        <f t="shared" si="354"/>
        <v>0.9552247191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45005.70349</v>
      </c>
      <c r="B346" s="9" t="str">
        <f>INDIRECT(ADDRESS(2+QUOTIENT(ROW()-2,COUNTA('Form Responses 1'!$1:$1)-4),2,,TRUE,"Form Responses 1"))</f>
        <v>theresia4@gmail.com</v>
      </c>
      <c r="C346" s="9" t="str">
        <f>INDIRECT(ADDRESS(2+QUOTIENT(ROW()-2,COUNTA('Form Responses 1'!$1:$1)-4),3,,TRUE,"Form Responses 1"))</f>
        <v>theresia</v>
      </c>
      <c r="D346" s="10">
        <f>INDIRECT(ADDRESS(2+QUOTIENT(ROW()-2,COUNTA('Form Responses 1'!$1:$1)-4),4,,TRUE,"Form Responses 1"))</f>
        <v>44987</v>
      </c>
      <c r="E346" s="11">
        <f t="shared" si="2"/>
        <v>4</v>
      </c>
      <c r="F346" s="9" t="str">
        <f>IF(ISBLANK(A346)," ",INDIRECT(ADDRESS(1,5+MOD(ROW()-2,COUNTA('Form Responses 1'!$1:$1)-4),,TRUE,"Form Responses 1")))</f>
        <v>Gedung A Lt. 1 [Resepsionis]</v>
      </c>
      <c r="G346" s="9" t="str">
        <f>IF(ISBLANK(A346)," ",INDIRECT(ADDRESS(MATCH(A346,'Form Responses 1'!A:A,0),5+MOD(ROW()-2,COUNTA('Form Responses 1'!$1:$1)-4),,TRUE,"Form Responses 1")))</f>
        <v>CUKUP BAIK</v>
      </c>
      <c r="H346" s="12" t="str">
        <f t="shared" si="3"/>
        <v>Gedung A Lt. 1</v>
      </c>
      <c r="I346" s="12" t="str">
        <f t="shared" si="4"/>
        <v>CLEANING SERVICE</v>
      </c>
      <c r="J346" s="12">
        <f t="array" ref="J346">IFERROR(INDEX(MASTER!B:B,MATCH(G346,MASTER!A:A,0))/100," ")</f>
        <v>0.89</v>
      </c>
      <c r="K346" s="9">
        <f t="shared" si="5"/>
        <v>9</v>
      </c>
      <c r="L346" s="9" t="str">
        <f t="shared" si="6"/>
        <v>2023 - WEEK 09</v>
      </c>
      <c r="M346" s="9" t="str">
        <f t="shared" si="7"/>
        <v>2023 - MONTH 03</v>
      </c>
      <c r="N346" s="12">
        <f t="shared" ref="N346:O346" si="355">IFERROR(AVERAGEIF(L:L,L346,$J:$J)," ")</f>
        <v>0.9541573034</v>
      </c>
      <c r="O346" s="12">
        <f t="shared" si="355"/>
        <v>0.9552247191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45005.70349</v>
      </c>
      <c r="B347" s="9" t="str">
        <f>INDIRECT(ADDRESS(2+QUOTIENT(ROW()-2,COUNTA('Form Responses 1'!$1:$1)-4),2,,TRUE,"Form Responses 1"))</f>
        <v>theresia4@gmail.com</v>
      </c>
      <c r="C347" s="9" t="str">
        <f>INDIRECT(ADDRESS(2+QUOTIENT(ROW()-2,COUNTA('Form Responses 1'!$1:$1)-4),3,,TRUE,"Form Responses 1"))</f>
        <v>theresia</v>
      </c>
      <c r="D347" s="10">
        <f>INDIRECT(ADDRESS(2+QUOTIENT(ROW()-2,COUNTA('Form Responses 1'!$1:$1)-4),4,,TRUE,"Form Responses 1"))</f>
        <v>44987</v>
      </c>
      <c r="E347" s="11">
        <f t="shared" si="2"/>
        <v>4</v>
      </c>
      <c r="F347" s="9" t="str">
        <f>IF(ISBLANK(A347)," ",INDIRECT(ADDRESS(1,5+MOD(ROW()-2,COUNTA('Form Responses 1'!$1:$1)-4),,TRUE,"Form Responses 1")))</f>
        <v>Gedung A Lt. 1 [Ruang Lobby/Ruang tunggu]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A Lt. 1</v>
      </c>
      <c r="I347" s="12" t="str">
        <f t="shared" si="4"/>
        <v>CLEANING SERVICE</v>
      </c>
      <c r="J347" s="12">
        <f t="array" ref="J347">IFERROR(INDEX(MASTER!B:B,MATCH(G347,MASTER!A:A,0))/100," ")</f>
        <v>0.96</v>
      </c>
      <c r="K347" s="9">
        <f t="shared" si="5"/>
        <v>9</v>
      </c>
      <c r="L347" s="9" t="str">
        <f t="shared" si="6"/>
        <v>2023 - WEEK 09</v>
      </c>
      <c r="M347" s="9" t="str">
        <f t="shared" si="7"/>
        <v>2023 - MONTH 03</v>
      </c>
      <c r="N347" s="12">
        <f t="shared" ref="N347:O347" si="356">IFERROR(AVERAGEIF(L:L,L347,$J:$J)," ")</f>
        <v>0.9541573034</v>
      </c>
      <c r="O347" s="12">
        <f t="shared" si="356"/>
        <v>0.9552247191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45005.70349</v>
      </c>
      <c r="B348" s="9" t="str">
        <f>INDIRECT(ADDRESS(2+QUOTIENT(ROW()-2,COUNTA('Form Responses 1'!$1:$1)-4),2,,TRUE,"Form Responses 1"))</f>
        <v>theresia4@gmail.com</v>
      </c>
      <c r="C348" s="9" t="str">
        <f>INDIRECT(ADDRESS(2+QUOTIENT(ROW()-2,COUNTA('Form Responses 1'!$1:$1)-4),3,,TRUE,"Form Responses 1"))</f>
        <v>theresia</v>
      </c>
      <c r="D348" s="10">
        <f>INDIRECT(ADDRESS(2+QUOTIENT(ROW()-2,COUNTA('Form Responses 1'!$1:$1)-4),4,,TRUE,"Form Responses 1"))</f>
        <v>44987</v>
      </c>
      <c r="E348" s="11">
        <f t="shared" si="2"/>
        <v>4</v>
      </c>
      <c r="F348" s="9" t="str">
        <f>IF(ISBLANK(A348)," ",INDIRECT(ADDRESS(1,5+MOD(ROW()-2,COUNTA('Form Responses 1'!$1:$1)-4),,TRUE,"Form Responses 1")))</f>
        <v>Gedung A Lt. 1 [Ruang Kepala OR]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A Lt. 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9</v>
      </c>
      <c r="L348" s="9" t="str">
        <f t="shared" si="6"/>
        <v>2023 - WEEK 09</v>
      </c>
      <c r="M348" s="9" t="str">
        <f t="shared" si="7"/>
        <v>2023 - MONTH 03</v>
      </c>
      <c r="N348" s="12">
        <f t="shared" ref="N348:O348" si="357">IFERROR(AVERAGEIF(L:L,L348,$J:$J)," ")</f>
        <v>0.9541573034</v>
      </c>
      <c r="O348" s="12">
        <f t="shared" si="357"/>
        <v>0.9552247191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45005.70349</v>
      </c>
      <c r="B349" s="9" t="str">
        <f>INDIRECT(ADDRESS(2+QUOTIENT(ROW()-2,COUNTA('Form Responses 1'!$1:$1)-4),2,,TRUE,"Form Responses 1"))</f>
        <v>theresia4@gmail.com</v>
      </c>
      <c r="C349" s="9" t="str">
        <f>INDIRECT(ADDRESS(2+QUOTIENT(ROW()-2,COUNTA('Form Responses 1'!$1:$1)-4),3,,TRUE,"Form Responses 1"))</f>
        <v>theresia</v>
      </c>
      <c r="D349" s="10">
        <f>INDIRECT(ADDRESS(2+QUOTIENT(ROW()-2,COUNTA('Form Responses 1'!$1:$1)-4),4,,TRUE,"Form Responses 1"))</f>
        <v>44987</v>
      </c>
      <c r="E349" s="11">
        <f t="shared" si="2"/>
        <v>4</v>
      </c>
      <c r="F349" s="9" t="str">
        <f>IF(ISBLANK(A349)," ",INDIRECT(ADDRESS(1,5+MOD(ROW()-2,COUNTA('Form Responses 1'!$1:$1)-4),,TRUE,"Form Responses 1")))</f>
        <v>Gedung A Lt. 1 [Ruang Rapat]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A Lt. 1</v>
      </c>
      <c r="I349" s="12" t="str">
        <f t="shared" si="4"/>
        <v>CLEANING SERVICE</v>
      </c>
      <c r="J349" s="12">
        <f t="array" ref="J349">IFERROR(INDEX(MASTER!B:B,MATCH(G349,MASTER!A:A,0))/100," ")</f>
        <v>0.96</v>
      </c>
      <c r="K349" s="9">
        <f t="shared" si="5"/>
        <v>9</v>
      </c>
      <c r="L349" s="9" t="str">
        <f t="shared" si="6"/>
        <v>2023 - WEEK 09</v>
      </c>
      <c r="M349" s="9" t="str">
        <f t="shared" si="7"/>
        <v>2023 - MONTH 03</v>
      </c>
      <c r="N349" s="12">
        <f t="shared" ref="N349:O349" si="358">IFERROR(AVERAGEIF(L:L,L349,$J:$J)," ")</f>
        <v>0.9541573034</v>
      </c>
      <c r="O349" s="12">
        <f t="shared" si="358"/>
        <v>0.9552247191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45005.70349</v>
      </c>
      <c r="B350" s="9" t="str">
        <f>INDIRECT(ADDRESS(2+QUOTIENT(ROW()-2,COUNTA('Form Responses 1'!$1:$1)-4),2,,TRUE,"Form Responses 1"))</f>
        <v>theresia4@gmail.com</v>
      </c>
      <c r="C350" s="9" t="str">
        <f>INDIRECT(ADDRESS(2+QUOTIENT(ROW()-2,COUNTA('Form Responses 1'!$1:$1)-4),3,,TRUE,"Form Responses 1"))</f>
        <v>theresia</v>
      </c>
      <c r="D350" s="10">
        <f>INDIRECT(ADDRESS(2+QUOTIENT(ROW()-2,COUNTA('Form Responses 1'!$1:$1)-4),4,,TRUE,"Form Responses 1"))</f>
        <v>44987</v>
      </c>
      <c r="E350" s="11">
        <f t="shared" si="2"/>
        <v>4</v>
      </c>
      <c r="F350" s="9" t="str">
        <f>IF(ISBLANK(A350)," ",INDIRECT(ADDRESS(1,5+MOD(ROW()-2,COUNTA('Form Responses 1'!$1:$1)-4),,TRUE,"Form Responses 1")))</f>
        <v>Gedung A Lt. 1 [Toilet pria/wanita]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Gedung A Lt. 1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9</v>
      </c>
      <c r="L350" s="9" t="str">
        <f t="shared" si="6"/>
        <v>2023 - WEEK 09</v>
      </c>
      <c r="M350" s="9" t="str">
        <f t="shared" si="7"/>
        <v>2023 - MONTH 03</v>
      </c>
      <c r="N350" s="12">
        <f t="shared" ref="N350:O350" si="359">IFERROR(AVERAGEIF(L:L,L350,$J:$J)," ")</f>
        <v>0.9541573034</v>
      </c>
      <c r="O350" s="12">
        <f t="shared" si="359"/>
        <v>0.9552247191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45005.70349</v>
      </c>
      <c r="B351" s="9" t="str">
        <f>INDIRECT(ADDRESS(2+QUOTIENT(ROW()-2,COUNTA('Form Responses 1'!$1:$1)-4),2,,TRUE,"Form Responses 1"))</f>
        <v>theresia4@gmail.com</v>
      </c>
      <c r="C351" s="9" t="str">
        <f>INDIRECT(ADDRESS(2+QUOTIENT(ROW()-2,COUNTA('Form Responses 1'!$1:$1)-4),3,,TRUE,"Form Responses 1"))</f>
        <v>theresia</v>
      </c>
      <c r="D351" s="10">
        <f>INDIRECT(ADDRESS(2+QUOTIENT(ROW()-2,COUNTA('Form Responses 1'!$1:$1)-4),4,,TRUE,"Form Responses 1"))</f>
        <v>44987</v>
      </c>
      <c r="E351" s="11">
        <f t="shared" si="2"/>
        <v>4</v>
      </c>
      <c r="F351" s="9" t="str">
        <f>IF(ISBLANK(A351)," ",INDIRECT(ADDRESS(1,5+MOD(ROW()-2,COUNTA('Form Responses 1'!$1:$1)-4),,TRUE,"Form Responses 1")))</f>
        <v>Gedung A Lt. 1 [Ruang Staff]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A Lt. 1</v>
      </c>
      <c r="I351" s="12" t="str">
        <f t="shared" si="4"/>
        <v>CLEANING SERVICE</v>
      </c>
      <c r="J351" s="12">
        <f t="array" ref="J351">IFERROR(INDEX(MASTER!B:B,MATCH(G351,MASTER!A:A,0))/100," ")</f>
        <v>0.96</v>
      </c>
      <c r="K351" s="9">
        <f t="shared" si="5"/>
        <v>9</v>
      </c>
      <c r="L351" s="9" t="str">
        <f t="shared" si="6"/>
        <v>2023 - WEEK 09</v>
      </c>
      <c r="M351" s="9" t="str">
        <f t="shared" si="7"/>
        <v>2023 - MONTH 03</v>
      </c>
      <c r="N351" s="12">
        <f t="shared" ref="N351:O351" si="360">IFERROR(AVERAGEIF(L:L,L351,$J:$J)," ")</f>
        <v>0.9541573034</v>
      </c>
      <c r="O351" s="12">
        <f t="shared" si="360"/>
        <v>0.9552247191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45005.70349</v>
      </c>
      <c r="B352" s="9" t="str">
        <f>INDIRECT(ADDRESS(2+QUOTIENT(ROW()-2,COUNTA('Form Responses 1'!$1:$1)-4),2,,TRUE,"Form Responses 1"))</f>
        <v>theresia4@gmail.com</v>
      </c>
      <c r="C352" s="9" t="str">
        <f>INDIRECT(ADDRESS(2+QUOTIENT(ROW()-2,COUNTA('Form Responses 1'!$1:$1)-4),3,,TRUE,"Form Responses 1"))</f>
        <v>theresia</v>
      </c>
      <c r="D352" s="10">
        <f>INDIRECT(ADDRESS(2+QUOTIENT(ROW()-2,COUNTA('Form Responses 1'!$1:$1)-4),4,,TRUE,"Form Responses 1"))</f>
        <v>44987</v>
      </c>
      <c r="E352" s="11">
        <f t="shared" si="2"/>
        <v>4</v>
      </c>
      <c r="F352" s="9" t="str">
        <f>IF(ISBLANK(A352)," ",INDIRECT(ADDRESS(1,5+MOD(ROW()-2,COUNTA('Form Responses 1'!$1:$1)-4),,TRUE,"Form Responses 1")))</f>
        <v>Gedung A Lt. 1 [Tangga]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Gedung A Lt. 1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9</v>
      </c>
      <c r="L352" s="9" t="str">
        <f t="shared" si="6"/>
        <v>2023 - WEEK 09</v>
      </c>
      <c r="M352" s="9" t="str">
        <f t="shared" si="7"/>
        <v>2023 - MONTH 03</v>
      </c>
      <c r="N352" s="12">
        <f t="shared" ref="N352:O352" si="361">IFERROR(AVERAGEIF(L:L,L352,$J:$J)," ")</f>
        <v>0.9541573034</v>
      </c>
      <c r="O352" s="12">
        <f t="shared" si="361"/>
        <v>0.9552247191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45005.70349</v>
      </c>
      <c r="B353" s="9" t="str">
        <f>INDIRECT(ADDRESS(2+QUOTIENT(ROW()-2,COUNTA('Form Responses 1'!$1:$1)-4),2,,TRUE,"Form Responses 1"))</f>
        <v>theresia4@gmail.com</v>
      </c>
      <c r="C353" s="9" t="str">
        <f>INDIRECT(ADDRESS(2+QUOTIENT(ROW()-2,COUNTA('Form Responses 1'!$1:$1)-4),3,,TRUE,"Form Responses 1"))</f>
        <v>theresia</v>
      </c>
      <c r="D353" s="10">
        <f>INDIRECT(ADDRESS(2+QUOTIENT(ROW()-2,COUNTA('Form Responses 1'!$1:$1)-4),4,,TRUE,"Form Responses 1"))</f>
        <v>44987</v>
      </c>
      <c r="E353" s="11">
        <f t="shared" si="2"/>
        <v>4</v>
      </c>
      <c r="F353" s="9" t="str">
        <f>IF(ISBLANK(A353)," ",INDIRECT(ADDRESS(1,5+MOD(ROW()-2,COUNTA('Form Responses 1'!$1:$1)-4),,TRUE,"Form Responses 1")))</f>
        <v>Halaman Gedung [Taman ]</v>
      </c>
      <c r="G353" s="9" t="str">
        <f>IF(ISBLANK(A353)," ",INDIRECT(ADDRESS(MATCH(A353,'Form Responses 1'!A:A,0),5+MOD(ROW()-2,COUNTA('Form Responses 1'!$1:$1)-4),,TRUE,"Form Responses 1")))</f>
        <v>CUKUP BAIK</v>
      </c>
      <c r="H353" s="12" t="str">
        <f t="shared" si="3"/>
        <v>Halaman Gedung</v>
      </c>
      <c r="I353" s="12" t="str">
        <f t="shared" si="4"/>
        <v>CLEANING SERVICE</v>
      </c>
      <c r="J353" s="12">
        <f t="array" ref="J353">IFERROR(INDEX(MASTER!B:B,MATCH(G353,MASTER!A:A,0))/100," ")</f>
        <v>0.89</v>
      </c>
      <c r="K353" s="9">
        <f t="shared" si="5"/>
        <v>9</v>
      </c>
      <c r="L353" s="9" t="str">
        <f t="shared" si="6"/>
        <v>2023 - WEEK 09</v>
      </c>
      <c r="M353" s="9" t="str">
        <f t="shared" si="7"/>
        <v>2023 - MONTH 03</v>
      </c>
      <c r="N353" s="12">
        <f t="shared" ref="N353:O353" si="362">IFERROR(AVERAGEIF(L:L,L353,$J:$J)," ")</f>
        <v>0.9541573034</v>
      </c>
      <c r="O353" s="12">
        <f t="shared" si="362"/>
        <v>0.9552247191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45005.70349</v>
      </c>
      <c r="B354" s="9" t="str">
        <f>INDIRECT(ADDRESS(2+QUOTIENT(ROW()-2,COUNTA('Form Responses 1'!$1:$1)-4),2,,TRUE,"Form Responses 1"))</f>
        <v>theresia4@gmail.com</v>
      </c>
      <c r="C354" s="9" t="str">
        <f>INDIRECT(ADDRESS(2+QUOTIENT(ROW()-2,COUNTA('Form Responses 1'!$1:$1)-4),3,,TRUE,"Form Responses 1"))</f>
        <v>theresia</v>
      </c>
      <c r="D354" s="10">
        <f>INDIRECT(ADDRESS(2+QUOTIENT(ROW()-2,COUNTA('Form Responses 1'!$1:$1)-4),4,,TRUE,"Form Responses 1"))</f>
        <v>44987</v>
      </c>
      <c r="E354" s="11">
        <f t="shared" si="2"/>
        <v>4</v>
      </c>
      <c r="F354" s="9" t="str">
        <f>IF(ISBLANK(A354)," ",INDIRECT(ADDRESS(1,5+MOD(ROW()-2,COUNTA('Form Responses 1'!$1:$1)-4),,TRUE,"Form Responses 1")))</f>
        <v>Halaman Gedung [Parkir Motor 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Halaman Gedung</v>
      </c>
      <c r="I354" s="12" t="str">
        <f t="shared" si="4"/>
        <v>CLEANING SERVICE</v>
      </c>
      <c r="J354" s="12">
        <f t="array" ref="J354">IFERROR(INDEX(MASTER!B:B,MATCH(G354,MASTER!A:A,0))/100," ")</f>
        <v>0.96</v>
      </c>
      <c r="K354" s="9">
        <f t="shared" si="5"/>
        <v>9</v>
      </c>
      <c r="L354" s="9" t="str">
        <f t="shared" si="6"/>
        <v>2023 - WEEK 09</v>
      </c>
      <c r="M354" s="9" t="str">
        <f t="shared" si="7"/>
        <v>2023 - MONTH 03</v>
      </c>
      <c r="N354" s="12">
        <f t="shared" ref="N354:O354" si="363">IFERROR(AVERAGEIF(L:L,L354,$J:$J)," ")</f>
        <v>0.9541573034</v>
      </c>
      <c r="O354" s="12">
        <f t="shared" si="363"/>
        <v>0.9552247191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45005.70349</v>
      </c>
      <c r="B355" s="9" t="str">
        <f>INDIRECT(ADDRESS(2+QUOTIENT(ROW()-2,COUNTA('Form Responses 1'!$1:$1)-4),2,,TRUE,"Form Responses 1"))</f>
        <v>theresia4@gmail.com</v>
      </c>
      <c r="C355" s="9" t="str">
        <f>INDIRECT(ADDRESS(2+QUOTIENT(ROW()-2,COUNTA('Form Responses 1'!$1:$1)-4),3,,TRUE,"Form Responses 1"))</f>
        <v>theresia</v>
      </c>
      <c r="D355" s="10">
        <f>INDIRECT(ADDRESS(2+QUOTIENT(ROW()-2,COUNTA('Form Responses 1'!$1:$1)-4),4,,TRUE,"Form Responses 1"))</f>
        <v>44987</v>
      </c>
      <c r="E355" s="11">
        <f t="shared" si="2"/>
        <v>4</v>
      </c>
      <c r="F355" s="9" t="str">
        <f>IF(ISBLANK(A355)," ",INDIRECT(ADDRESS(1,5+MOD(ROW()-2,COUNTA('Form Responses 1'!$1:$1)-4),,TRUE,"Form Responses 1")))</f>
        <v>Halaman Gedung [Parkir Mobil]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Halaman Gedung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9</v>
      </c>
      <c r="L355" s="9" t="str">
        <f t="shared" si="6"/>
        <v>2023 - WEEK 09</v>
      </c>
      <c r="M355" s="9" t="str">
        <f t="shared" si="7"/>
        <v>2023 - MONTH 03</v>
      </c>
      <c r="N355" s="12">
        <f t="shared" ref="N355:O355" si="364">IFERROR(AVERAGEIF(L:L,L355,$J:$J)," ")</f>
        <v>0.9541573034</v>
      </c>
      <c r="O355" s="12">
        <f t="shared" si="364"/>
        <v>0.9552247191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45005.70349</v>
      </c>
      <c r="B356" s="9" t="str">
        <f>INDIRECT(ADDRESS(2+QUOTIENT(ROW()-2,COUNTA('Form Responses 1'!$1:$1)-4),2,,TRUE,"Form Responses 1"))</f>
        <v>theresia4@gmail.com</v>
      </c>
      <c r="C356" s="9" t="str">
        <f>INDIRECT(ADDRESS(2+QUOTIENT(ROW()-2,COUNTA('Form Responses 1'!$1:$1)-4),3,,TRUE,"Form Responses 1"))</f>
        <v>theresia</v>
      </c>
      <c r="D356" s="10">
        <f>INDIRECT(ADDRESS(2+QUOTIENT(ROW()-2,COUNTA('Form Responses 1'!$1:$1)-4),4,,TRUE,"Form Responses 1"))</f>
        <v>44987</v>
      </c>
      <c r="E356" s="11">
        <f t="shared" si="2"/>
        <v>4</v>
      </c>
      <c r="F356" s="9" t="str">
        <f>IF(ISBLANK(A356)," ",INDIRECT(ADDRESS(1,5+MOD(ROW()-2,COUNTA('Form Responses 1'!$1:$1)-4),,TRUE,"Form Responses 1")))</f>
        <v>Halaman Gedung [Halaman depan samping dan belakang]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Halaman Gedung</v>
      </c>
      <c r="I356" s="12" t="str">
        <f t="shared" si="4"/>
        <v>CLEANING SERVICE</v>
      </c>
      <c r="J356" s="12">
        <f t="array" ref="J356">IFERROR(INDEX(MASTER!B:B,MATCH(G356,MASTER!A:A,0))/100," ")</f>
        <v>0.96</v>
      </c>
      <c r="K356" s="9">
        <f t="shared" si="5"/>
        <v>9</v>
      </c>
      <c r="L356" s="9" t="str">
        <f t="shared" si="6"/>
        <v>2023 - WEEK 09</v>
      </c>
      <c r="M356" s="9" t="str">
        <f t="shared" si="7"/>
        <v>2023 - MONTH 03</v>
      </c>
      <c r="N356" s="12">
        <f t="shared" ref="N356:O356" si="365">IFERROR(AVERAGEIF(L:L,L356,$J:$J)," ")</f>
        <v>0.9541573034</v>
      </c>
      <c r="O356" s="12">
        <f t="shared" si="365"/>
        <v>0.9552247191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45005.70349</v>
      </c>
      <c r="B357" s="9" t="str">
        <f>INDIRECT(ADDRESS(2+QUOTIENT(ROW()-2,COUNTA('Form Responses 1'!$1:$1)-4),2,,TRUE,"Form Responses 1"))</f>
        <v>theresia4@gmail.com</v>
      </c>
      <c r="C357" s="9" t="str">
        <f>INDIRECT(ADDRESS(2+QUOTIENT(ROW()-2,COUNTA('Form Responses 1'!$1:$1)-4),3,,TRUE,"Form Responses 1"))</f>
        <v>theresia</v>
      </c>
      <c r="D357" s="10">
        <f>INDIRECT(ADDRESS(2+QUOTIENT(ROW()-2,COUNTA('Form Responses 1'!$1:$1)-4),4,,TRUE,"Form Responses 1"))</f>
        <v>44987</v>
      </c>
      <c r="E357" s="11">
        <f t="shared" si="2"/>
        <v>4</v>
      </c>
      <c r="F357" s="9" t="str">
        <f>IF(ISBLANK(A357)," ",INDIRECT(ADDRESS(1,5+MOD(ROW()-2,COUNTA('Form Responses 1'!$1:$1)-4),,TRUE,"Form Responses 1")))</f>
        <v>Halaman Gedung [TPS]</v>
      </c>
      <c r="G357" s="9" t="str">
        <f>IF(ISBLANK(A357)," ",INDIRECT(ADDRESS(MATCH(A357,'Form Responses 1'!A:A,0),5+MOD(ROW()-2,COUNTA('Form Responses 1'!$1:$1)-4),,TRUE,"Form Responses 1")))</f>
        <v>CUKUP BAIK</v>
      </c>
      <c r="H357" s="12" t="str">
        <f t="shared" si="3"/>
        <v>Halaman Gedung</v>
      </c>
      <c r="I357" s="12" t="str">
        <f t="shared" si="4"/>
        <v>CLEANING SERVICE</v>
      </c>
      <c r="J357" s="12">
        <f t="array" ref="J357">IFERROR(INDEX(MASTER!B:B,MATCH(G357,MASTER!A:A,0))/100," ")</f>
        <v>0.89</v>
      </c>
      <c r="K357" s="9">
        <f t="shared" si="5"/>
        <v>9</v>
      </c>
      <c r="L357" s="9" t="str">
        <f t="shared" si="6"/>
        <v>2023 - WEEK 09</v>
      </c>
      <c r="M357" s="9" t="str">
        <f t="shared" si="7"/>
        <v>2023 - MONTH 03</v>
      </c>
      <c r="N357" s="12">
        <f t="shared" ref="N357:O357" si="366">IFERROR(AVERAGEIF(L:L,L357,$J:$J)," ")</f>
        <v>0.9541573034</v>
      </c>
      <c r="O357" s="12">
        <f t="shared" si="366"/>
        <v>0.9552247191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45005.70479</v>
      </c>
      <c r="B358" s="9" t="str">
        <f>INDIRECT(ADDRESS(2+QUOTIENT(ROW()-2,COUNTA('Form Responses 1'!$1:$1)-4),2,,TRUE,"Form Responses 1"))</f>
        <v>theresia5@gmail.com</v>
      </c>
      <c r="C358" s="9" t="str">
        <f>INDIRECT(ADDRESS(2+QUOTIENT(ROW()-2,COUNTA('Form Responses 1'!$1:$1)-4),3,,TRUE,"Form Responses 1"))</f>
        <v>theresia</v>
      </c>
      <c r="D358" s="10">
        <f>INDIRECT(ADDRESS(2+QUOTIENT(ROW()-2,COUNTA('Form Responses 1'!$1:$1)-4),4,,TRUE,"Form Responses 1"))</f>
        <v>45001</v>
      </c>
      <c r="E358" s="11">
        <f t="shared" si="2"/>
        <v>4</v>
      </c>
      <c r="F358" s="9" t="str">
        <f>IF(ISBLANK(A358)," ",INDIRECT(ADDRESS(1,5+MOD(ROW()-2,COUNTA('Form Responses 1'!$1:$1)-4),,TRUE,"Form Responses 1")))</f>
        <v>Security [Security Functions]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Security</v>
      </c>
      <c r="I358" s="12" t="str">
        <f t="shared" si="4"/>
        <v>SECURITY SERVICE</v>
      </c>
      <c r="J358" s="12">
        <f t="array" ref="J358">IFERROR(INDEX(MASTER!B:B,MATCH(G358,MASTER!A:A,0))/100," ")</f>
        <v>0.96</v>
      </c>
      <c r="K358" s="9">
        <f t="shared" si="5"/>
        <v>11</v>
      </c>
      <c r="L358" s="9" t="str">
        <f t="shared" si="6"/>
        <v>2023 - WEEK 11</v>
      </c>
      <c r="M358" s="9" t="str">
        <f t="shared" si="7"/>
        <v>2023 - MONTH 03</v>
      </c>
      <c r="N358" s="12">
        <f t="shared" ref="N358:O358" si="367">IFERROR(AVERAGEIF(L:L,L358,$J:$J)," ")</f>
        <v>0.9562921348</v>
      </c>
      <c r="O358" s="12">
        <f t="shared" si="367"/>
        <v>0.9552247191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45005.70479</v>
      </c>
      <c r="B359" s="9" t="str">
        <f>INDIRECT(ADDRESS(2+QUOTIENT(ROW()-2,COUNTA('Form Responses 1'!$1:$1)-4),2,,TRUE,"Form Responses 1"))</f>
        <v>theresia5@gmail.com</v>
      </c>
      <c r="C359" s="9" t="str">
        <f>INDIRECT(ADDRESS(2+QUOTIENT(ROW()-2,COUNTA('Form Responses 1'!$1:$1)-4),3,,TRUE,"Form Responses 1"))</f>
        <v>theresia</v>
      </c>
      <c r="D359" s="10">
        <f>INDIRECT(ADDRESS(2+QUOTIENT(ROW()-2,COUNTA('Form Responses 1'!$1:$1)-4),4,,TRUE,"Form Responses 1"))</f>
        <v>45001</v>
      </c>
      <c r="E359" s="11">
        <f t="shared" si="2"/>
        <v>4</v>
      </c>
      <c r="F359" s="9" t="str">
        <f>IF(ISBLANK(A359)," ",INDIRECT(ADDRESS(1,5+MOD(ROW()-2,COUNTA('Form Responses 1'!$1:$1)-4),,TRUE,"Form Responses 1")))</f>
        <v>Driver [Driving Safety]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Driver</v>
      </c>
      <c r="I359" s="12" t="str">
        <f t="shared" si="4"/>
        <v>LABOR SERVICE</v>
      </c>
      <c r="J359" s="12">
        <f t="array" ref="J359">IFERROR(INDEX(MASTER!B:B,MATCH(G359,MASTER!A:A,0))/100," ")</f>
        <v>1</v>
      </c>
      <c r="K359" s="9">
        <f t="shared" si="5"/>
        <v>11</v>
      </c>
      <c r="L359" s="9" t="str">
        <f t="shared" si="6"/>
        <v>2023 - WEEK 11</v>
      </c>
      <c r="M359" s="9" t="str">
        <f t="shared" si="7"/>
        <v>2023 - MONTH 03</v>
      </c>
      <c r="N359" s="12">
        <f t="shared" ref="N359:O359" si="368">IFERROR(AVERAGEIF(L:L,L359,$J:$J)," ")</f>
        <v>0.9562921348</v>
      </c>
      <c r="O359" s="12">
        <f t="shared" si="368"/>
        <v>0.9552247191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45005.70479</v>
      </c>
      <c r="B360" s="9" t="str">
        <f>INDIRECT(ADDRESS(2+QUOTIENT(ROW()-2,COUNTA('Form Responses 1'!$1:$1)-4),2,,TRUE,"Form Responses 1"))</f>
        <v>theresia5@gmail.com</v>
      </c>
      <c r="C360" s="9" t="str">
        <f>INDIRECT(ADDRESS(2+QUOTIENT(ROW()-2,COUNTA('Form Responses 1'!$1:$1)-4),3,,TRUE,"Form Responses 1"))</f>
        <v>theresia</v>
      </c>
      <c r="D360" s="10">
        <f>INDIRECT(ADDRESS(2+QUOTIENT(ROW()-2,COUNTA('Form Responses 1'!$1:$1)-4),4,,TRUE,"Form Responses 1"))</f>
        <v>45001</v>
      </c>
      <c r="E360" s="11">
        <f t="shared" si="2"/>
        <v>4</v>
      </c>
      <c r="F360" s="9" t="str">
        <f>IF(ISBLANK(A360)," ",INDIRECT(ADDRESS(1,5+MOD(ROW()-2,COUNTA('Form Responses 1'!$1:$1)-4),,TRUE,"Form Responses 1")))</f>
        <v>Driver [ Attendance]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Driver</v>
      </c>
      <c r="I360" s="12" t="str">
        <f t="shared" si="4"/>
        <v>LABOR SERVICE</v>
      </c>
      <c r="J360" s="12">
        <f t="array" ref="J360">IFERROR(INDEX(MASTER!B:B,MATCH(G360,MASTER!A:A,0))/100," ")</f>
        <v>1</v>
      </c>
      <c r="K360" s="9">
        <f t="shared" si="5"/>
        <v>11</v>
      </c>
      <c r="L360" s="9" t="str">
        <f t="shared" si="6"/>
        <v>2023 - WEEK 11</v>
      </c>
      <c r="M360" s="9" t="str">
        <f t="shared" si="7"/>
        <v>2023 - MONTH 03</v>
      </c>
      <c r="N360" s="12">
        <f t="shared" ref="N360:O360" si="369">IFERROR(AVERAGEIF(L:L,L360,$J:$J)," ")</f>
        <v>0.9562921348</v>
      </c>
      <c r="O360" s="12">
        <f t="shared" si="369"/>
        <v>0.9552247191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45005.70479</v>
      </c>
      <c r="B361" s="9" t="str">
        <f>INDIRECT(ADDRESS(2+QUOTIENT(ROW()-2,COUNTA('Form Responses 1'!$1:$1)-4),2,,TRUE,"Form Responses 1"))</f>
        <v>theresia5@gmail.com</v>
      </c>
      <c r="C361" s="9" t="str">
        <f>INDIRECT(ADDRESS(2+QUOTIENT(ROW()-2,COUNTA('Form Responses 1'!$1:$1)-4),3,,TRUE,"Form Responses 1"))</f>
        <v>theresia</v>
      </c>
      <c r="D361" s="10">
        <f>INDIRECT(ADDRESS(2+QUOTIENT(ROW()-2,COUNTA('Form Responses 1'!$1:$1)-4),4,,TRUE,"Form Responses 1"))</f>
        <v>45001</v>
      </c>
      <c r="E361" s="11">
        <f t="shared" si="2"/>
        <v>4</v>
      </c>
      <c r="F361" s="9" t="str">
        <f>IF(ISBLANK(A361)," ",INDIRECT(ADDRESS(1,5+MOD(ROW()-2,COUNTA('Form Responses 1'!$1:$1)-4),,TRUE,"Form Responses 1")))</f>
        <v>Gedung D Lt. 4 [Lobby]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D Lt. 4</v>
      </c>
      <c r="I361" s="12" t="str">
        <f t="shared" si="4"/>
        <v>CLEANING SERVICE</v>
      </c>
      <c r="J361" s="12">
        <f t="array" ref="J361">IFERROR(INDEX(MASTER!B:B,MATCH(G361,MASTER!A:A,0))/100," ")</f>
        <v>0.96</v>
      </c>
      <c r="K361" s="9">
        <f t="shared" si="5"/>
        <v>11</v>
      </c>
      <c r="L361" s="9" t="str">
        <f t="shared" si="6"/>
        <v>2023 - WEEK 11</v>
      </c>
      <c r="M361" s="9" t="str">
        <f t="shared" si="7"/>
        <v>2023 - MONTH 03</v>
      </c>
      <c r="N361" s="12">
        <f t="shared" ref="N361:O361" si="370">IFERROR(AVERAGEIF(L:L,L361,$J:$J)," ")</f>
        <v>0.9562921348</v>
      </c>
      <c r="O361" s="12">
        <f t="shared" si="370"/>
        <v>0.9552247191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45005.70479</v>
      </c>
      <c r="B362" s="9" t="str">
        <f>INDIRECT(ADDRESS(2+QUOTIENT(ROW()-2,COUNTA('Form Responses 1'!$1:$1)-4),2,,TRUE,"Form Responses 1"))</f>
        <v>theresia5@gmail.com</v>
      </c>
      <c r="C362" s="9" t="str">
        <f>INDIRECT(ADDRESS(2+QUOTIENT(ROW()-2,COUNTA('Form Responses 1'!$1:$1)-4),3,,TRUE,"Form Responses 1"))</f>
        <v>theresia</v>
      </c>
      <c r="D362" s="10">
        <f>INDIRECT(ADDRESS(2+QUOTIENT(ROW()-2,COUNTA('Form Responses 1'!$1:$1)-4),4,,TRUE,"Form Responses 1"))</f>
        <v>45001</v>
      </c>
      <c r="E362" s="11">
        <f t="shared" si="2"/>
        <v>4</v>
      </c>
      <c r="F362" s="9" t="str">
        <f>IF(ISBLANK(A362)," ",INDIRECT(ADDRESS(1,5+MOD(ROW()-2,COUNTA('Form Responses 1'!$1:$1)-4),,TRUE,"Form Responses 1")))</f>
        <v>Gedung D Lt. 4 [Ruang Rapat A]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D Lt. 4</v>
      </c>
      <c r="I362" s="12" t="str">
        <f t="shared" si="4"/>
        <v>CLEANING SERVICE</v>
      </c>
      <c r="J362" s="12">
        <f t="array" ref="J362">IFERROR(INDEX(MASTER!B:B,MATCH(G362,MASTER!A:A,0))/100," ")</f>
        <v>0.96</v>
      </c>
      <c r="K362" s="9">
        <f t="shared" si="5"/>
        <v>11</v>
      </c>
      <c r="L362" s="9" t="str">
        <f t="shared" si="6"/>
        <v>2023 - WEEK 11</v>
      </c>
      <c r="M362" s="9" t="str">
        <f t="shared" si="7"/>
        <v>2023 - MONTH 03</v>
      </c>
      <c r="N362" s="12">
        <f t="shared" ref="N362:O362" si="371">IFERROR(AVERAGEIF(L:L,L362,$J:$J)," ")</f>
        <v>0.9562921348</v>
      </c>
      <c r="O362" s="12">
        <f t="shared" si="371"/>
        <v>0.9552247191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45005.70479</v>
      </c>
      <c r="B363" s="9" t="str">
        <f>INDIRECT(ADDRESS(2+QUOTIENT(ROW()-2,COUNTA('Form Responses 1'!$1:$1)-4),2,,TRUE,"Form Responses 1"))</f>
        <v>theresia5@gmail.com</v>
      </c>
      <c r="C363" s="9" t="str">
        <f>INDIRECT(ADDRESS(2+QUOTIENT(ROW()-2,COUNTA('Form Responses 1'!$1:$1)-4),3,,TRUE,"Form Responses 1"))</f>
        <v>theresia</v>
      </c>
      <c r="D363" s="10">
        <f>INDIRECT(ADDRESS(2+QUOTIENT(ROW()-2,COUNTA('Form Responses 1'!$1:$1)-4),4,,TRUE,"Form Responses 1"))</f>
        <v>45001</v>
      </c>
      <c r="E363" s="11">
        <f t="shared" si="2"/>
        <v>4</v>
      </c>
      <c r="F363" s="9" t="str">
        <f>IF(ISBLANK(A363)," ",INDIRECT(ADDRESS(1,5+MOD(ROW()-2,COUNTA('Form Responses 1'!$1:$1)-4),,TRUE,"Form Responses 1")))</f>
        <v>Gedung D Lt. 4 [Toilet pria/wanita]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Gedung D Lt. 4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11</v>
      </c>
      <c r="L363" s="9" t="str">
        <f t="shared" si="6"/>
        <v>2023 - WEEK 11</v>
      </c>
      <c r="M363" s="9" t="str">
        <f t="shared" si="7"/>
        <v>2023 - MONTH 03</v>
      </c>
      <c r="N363" s="12">
        <f t="shared" ref="N363:O363" si="372">IFERROR(AVERAGEIF(L:L,L363,$J:$J)," ")</f>
        <v>0.9562921348</v>
      </c>
      <c r="O363" s="12">
        <f t="shared" si="372"/>
        <v>0.9552247191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45005.70479</v>
      </c>
      <c r="B364" s="9" t="str">
        <f>INDIRECT(ADDRESS(2+QUOTIENT(ROW()-2,COUNTA('Form Responses 1'!$1:$1)-4),2,,TRUE,"Form Responses 1"))</f>
        <v>theresia5@gmail.com</v>
      </c>
      <c r="C364" s="9" t="str">
        <f>INDIRECT(ADDRESS(2+QUOTIENT(ROW()-2,COUNTA('Form Responses 1'!$1:$1)-4),3,,TRUE,"Form Responses 1"))</f>
        <v>theresia</v>
      </c>
      <c r="D364" s="10">
        <f>INDIRECT(ADDRESS(2+QUOTIENT(ROW()-2,COUNTA('Form Responses 1'!$1:$1)-4),4,,TRUE,"Form Responses 1"))</f>
        <v>45001</v>
      </c>
      <c r="E364" s="11">
        <f t="shared" si="2"/>
        <v>4</v>
      </c>
      <c r="F364" s="9" t="str">
        <f>IF(ISBLANK(A364)," ",INDIRECT(ADDRESS(1,5+MOD(ROW()-2,COUNTA('Form Responses 1'!$1:$1)-4),,TRUE,"Form Responses 1")))</f>
        <v>Gedung D Lt. 4 [Pantry]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Gedung D Lt. 4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11</v>
      </c>
      <c r="L364" s="9" t="str">
        <f t="shared" si="6"/>
        <v>2023 - WEEK 11</v>
      </c>
      <c r="M364" s="9" t="str">
        <f t="shared" si="7"/>
        <v>2023 - MONTH 03</v>
      </c>
      <c r="N364" s="12">
        <f t="shared" ref="N364:O364" si="373">IFERROR(AVERAGEIF(L:L,L364,$J:$J)," ")</f>
        <v>0.9562921348</v>
      </c>
      <c r="O364" s="12">
        <f t="shared" si="373"/>
        <v>0.9552247191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45005.70479</v>
      </c>
      <c r="B365" s="9" t="str">
        <f>INDIRECT(ADDRESS(2+QUOTIENT(ROW()-2,COUNTA('Form Responses 1'!$1:$1)-4),2,,TRUE,"Form Responses 1"))</f>
        <v>theresia5@gmail.com</v>
      </c>
      <c r="C365" s="9" t="str">
        <f>INDIRECT(ADDRESS(2+QUOTIENT(ROW()-2,COUNTA('Form Responses 1'!$1:$1)-4),3,,TRUE,"Form Responses 1"))</f>
        <v>theresia</v>
      </c>
      <c r="D365" s="10">
        <f>INDIRECT(ADDRESS(2+QUOTIENT(ROW()-2,COUNTA('Form Responses 1'!$1:$1)-4),4,,TRUE,"Form Responses 1"))</f>
        <v>45001</v>
      </c>
      <c r="E365" s="11">
        <f t="shared" si="2"/>
        <v>4</v>
      </c>
      <c r="F365" s="9" t="str">
        <f>IF(ISBLANK(A365)," ",INDIRECT(ADDRESS(1,5+MOD(ROW()-2,COUNTA('Form Responses 1'!$1:$1)-4),,TRUE,"Form Responses 1")))</f>
        <v>Gedung D Lt. 4 [Ruang Staff]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 D Lt. 4</v>
      </c>
      <c r="I365" s="12" t="str">
        <f t="shared" si="4"/>
        <v>CLEANING SERVICE</v>
      </c>
      <c r="J365" s="12">
        <f t="array" ref="J365">IFERROR(INDEX(MASTER!B:B,MATCH(G365,MASTER!A:A,0))/100," ")</f>
        <v>0.96</v>
      </c>
      <c r="K365" s="9">
        <f t="shared" si="5"/>
        <v>11</v>
      </c>
      <c r="L365" s="9" t="str">
        <f t="shared" si="6"/>
        <v>2023 - WEEK 11</v>
      </c>
      <c r="M365" s="9" t="str">
        <f t="shared" si="7"/>
        <v>2023 - MONTH 03</v>
      </c>
      <c r="N365" s="12">
        <f t="shared" ref="N365:O365" si="374">IFERROR(AVERAGEIF(L:L,L365,$J:$J)," ")</f>
        <v>0.9562921348</v>
      </c>
      <c r="O365" s="12">
        <f t="shared" si="374"/>
        <v>0.9552247191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45005.70479</v>
      </c>
      <c r="B366" s="9" t="str">
        <f>INDIRECT(ADDRESS(2+QUOTIENT(ROW()-2,COUNTA('Form Responses 1'!$1:$1)-4),2,,TRUE,"Form Responses 1"))</f>
        <v>theresia5@gmail.com</v>
      </c>
      <c r="C366" s="9" t="str">
        <f>INDIRECT(ADDRESS(2+QUOTIENT(ROW()-2,COUNTA('Form Responses 1'!$1:$1)-4),3,,TRUE,"Form Responses 1"))</f>
        <v>theresia</v>
      </c>
      <c r="D366" s="10">
        <f>INDIRECT(ADDRESS(2+QUOTIENT(ROW()-2,COUNTA('Form Responses 1'!$1:$1)-4),4,,TRUE,"Form Responses 1"))</f>
        <v>45001</v>
      </c>
      <c r="E366" s="11">
        <f t="shared" si="2"/>
        <v>4</v>
      </c>
      <c r="F366" s="9" t="str">
        <f>IF(ISBLANK(A366)," ",INDIRECT(ADDRESS(1,5+MOD(ROW()-2,COUNTA('Form Responses 1'!$1:$1)-4),,TRUE,"Form Responses 1")))</f>
        <v>Gedung D Lt. 4 [Ruang Kapokat Smart]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 D Lt. 4</v>
      </c>
      <c r="I366" s="12" t="str">
        <f t="shared" si="4"/>
        <v>CLEANING SERVICE</v>
      </c>
      <c r="J366" s="12">
        <f t="array" ref="J366">IFERROR(INDEX(MASTER!B:B,MATCH(G366,MASTER!A:A,0))/100," ")</f>
        <v>0.96</v>
      </c>
      <c r="K366" s="9">
        <f t="shared" si="5"/>
        <v>11</v>
      </c>
      <c r="L366" s="9" t="str">
        <f t="shared" si="6"/>
        <v>2023 - WEEK 11</v>
      </c>
      <c r="M366" s="9" t="str">
        <f t="shared" si="7"/>
        <v>2023 - MONTH 03</v>
      </c>
      <c r="N366" s="12">
        <f t="shared" ref="N366:O366" si="375">IFERROR(AVERAGEIF(L:L,L366,$J:$J)," ")</f>
        <v>0.9562921348</v>
      </c>
      <c r="O366" s="12">
        <f t="shared" si="375"/>
        <v>0.9552247191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45005.70479</v>
      </c>
      <c r="B367" s="9" t="str">
        <f>INDIRECT(ADDRESS(2+QUOTIENT(ROW()-2,COUNTA('Form Responses 1'!$1:$1)-4),2,,TRUE,"Form Responses 1"))</f>
        <v>theresia5@gmail.com</v>
      </c>
      <c r="C367" s="9" t="str">
        <f>INDIRECT(ADDRESS(2+QUOTIENT(ROW()-2,COUNTA('Form Responses 1'!$1:$1)-4),3,,TRUE,"Form Responses 1"))</f>
        <v>theresia</v>
      </c>
      <c r="D367" s="10">
        <f>INDIRECT(ADDRESS(2+QUOTIENT(ROW()-2,COUNTA('Form Responses 1'!$1:$1)-4),4,,TRUE,"Form Responses 1"))</f>
        <v>45001</v>
      </c>
      <c r="E367" s="11">
        <f t="shared" si="2"/>
        <v>4</v>
      </c>
      <c r="F367" s="9" t="str">
        <f>IF(ISBLANK(A367)," ",INDIRECT(ADDRESS(1,5+MOD(ROW()-2,COUNTA('Form Responses 1'!$1:$1)-4),,TRUE,"Form Responses 1")))</f>
        <v>Gedung D Lt. 4 [Ruang Kapokat Laut]</v>
      </c>
      <c r="G367" s="9" t="str">
        <f>IF(ISBLANK(A367)," ",INDIRECT(ADDRESS(MATCH(A367,'Form Responses 1'!A:A,0),5+MOD(ROW()-2,COUNTA('Form Responses 1'!$1:$1)-4),,TRUE,"Form Responses 1")))</f>
        <v>CUKUP BAIK</v>
      </c>
      <c r="H367" s="12" t="str">
        <f t="shared" si="3"/>
        <v>Gedung D Lt. 4</v>
      </c>
      <c r="I367" s="12" t="str">
        <f t="shared" si="4"/>
        <v>CLEANING SERVICE</v>
      </c>
      <c r="J367" s="12">
        <f t="array" ref="J367">IFERROR(INDEX(MASTER!B:B,MATCH(G367,MASTER!A:A,0))/100," ")</f>
        <v>0.89</v>
      </c>
      <c r="K367" s="9">
        <f t="shared" si="5"/>
        <v>11</v>
      </c>
      <c r="L367" s="9" t="str">
        <f t="shared" si="6"/>
        <v>2023 - WEEK 11</v>
      </c>
      <c r="M367" s="9" t="str">
        <f t="shared" si="7"/>
        <v>2023 - MONTH 03</v>
      </c>
      <c r="N367" s="12">
        <f t="shared" ref="N367:O367" si="376">IFERROR(AVERAGEIF(L:L,L367,$J:$J)," ")</f>
        <v>0.9562921348</v>
      </c>
      <c r="O367" s="12">
        <f t="shared" si="376"/>
        <v>0.9552247191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45005.70479</v>
      </c>
      <c r="B368" s="9" t="str">
        <f>INDIRECT(ADDRESS(2+QUOTIENT(ROW()-2,COUNTA('Form Responses 1'!$1:$1)-4),2,,TRUE,"Form Responses 1"))</f>
        <v>theresia5@gmail.com</v>
      </c>
      <c r="C368" s="9" t="str">
        <f>INDIRECT(ADDRESS(2+QUOTIENT(ROW()-2,COUNTA('Form Responses 1'!$1:$1)-4),3,,TRUE,"Form Responses 1"))</f>
        <v>theresia</v>
      </c>
      <c r="D368" s="10">
        <f>INDIRECT(ADDRESS(2+QUOTIENT(ROW()-2,COUNTA('Form Responses 1'!$1:$1)-4),4,,TRUE,"Form Responses 1"))</f>
        <v>45001</v>
      </c>
      <c r="E368" s="11">
        <f t="shared" si="2"/>
        <v>4</v>
      </c>
      <c r="F368" s="9" t="str">
        <f>IF(ISBLANK(A368)," ",INDIRECT(ADDRESS(1,5+MOD(ROW()-2,COUNTA('Form Responses 1'!$1:$1)-4),,TRUE,"Form Responses 1")))</f>
        <v>Gedung D Lt. 4 [Ruang Kapokat Ekosistem Pesisir]</v>
      </c>
      <c r="G368" s="9" t="str">
        <f>IF(ISBLANK(A368)," ",INDIRECT(ADDRESS(MATCH(A368,'Form Responses 1'!A:A,0),5+MOD(ROW()-2,COUNTA('Form Responses 1'!$1:$1)-4),,TRUE,"Form Responses 1")))</f>
        <v>CUKUP BAIK</v>
      </c>
      <c r="H368" s="12" t="str">
        <f t="shared" si="3"/>
        <v>Gedung D Lt. 4</v>
      </c>
      <c r="I368" s="12" t="str">
        <f t="shared" si="4"/>
        <v>CLEANING SERVICE</v>
      </c>
      <c r="J368" s="12">
        <f t="array" ref="J368">IFERROR(INDEX(MASTER!B:B,MATCH(G368,MASTER!A:A,0))/100," ")</f>
        <v>0.89</v>
      </c>
      <c r="K368" s="9">
        <f t="shared" si="5"/>
        <v>11</v>
      </c>
      <c r="L368" s="9" t="str">
        <f t="shared" si="6"/>
        <v>2023 - WEEK 11</v>
      </c>
      <c r="M368" s="9" t="str">
        <f t="shared" si="7"/>
        <v>2023 - MONTH 03</v>
      </c>
      <c r="N368" s="12">
        <f t="shared" ref="N368:O368" si="377">IFERROR(AVERAGEIF(L:L,L368,$J:$J)," ")</f>
        <v>0.9562921348</v>
      </c>
      <c r="O368" s="12">
        <f t="shared" si="377"/>
        <v>0.9552247191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45005.70479</v>
      </c>
      <c r="B369" s="9" t="str">
        <f>INDIRECT(ADDRESS(2+QUOTIENT(ROW()-2,COUNTA('Form Responses 1'!$1:$1)-4),2,,TRUE,"Form Responses 1"))</f>
        <v>theresia5@gmail.com</v>
      </c>
      <c r="C369" s="9" t="str">
        <f>INDIRECT(ADDRESS(2+QUOTIENT(ROW()-2,COUNTA('Form Responses 1'!$1:$1)-4),3,,TRUE,"Form Responses 1"))</f>
        <v>theresia</v>
      </c>
      <c r="D369" s="10">
        <f>INDIRECT(ADDRESS(2+QUOTIENT(ROW()-2,COUNTA('Form Responses 1'!$1:$1)-4),4,,TRUE,"Form Responses 1"))</f>
        <v>45001</v>
      </c>
      <c r="E369" s="11">
        <f t="shared" si="2"/>
        <v>4</v>
      </c>
      <c r="F369" s="9" t="str">
        <f>IF(ISBLANK(A369)," ",INDIRECT(ADDRESS(1,5+MOD(ROW()-2,COUNTA('Form Responses 1'!$1:$1)-4),,TRUE,"Form Responses 1")))</f>
        <v>Gedung D Lt. 4 [Ruang Lactation/ Ruang Menyusui]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Gedung D Lt. 4</v>
      </c>
      <c r="I369" s="12" t="str">
        <f t="shared" si="4"/>
        <v>CLEANING SERVICE</v>
      </c>
      <c r="J369" s="12">
        <f t="array" ref="J369">IFERROR(INDEX(MASTER!B:B,MATCH(G369,MASTER!A:A,0))/100," ")</f>
        <v>0.96</v>
      </c>
      <c r="K369" s="9">
        <f t="shared" si="5"/>
        <v>11</v>
      </c>
      <c r="L369" s="9" t="str">
        <f t="shared" si="6"/>
        <v>2023 - WEEK 11</v>
      </c>
      <c r="M369" s="9" t="str">
        <f t="shared" si="7"/>
        <v>2023 - MONTH 03</v>
      </c>
      <c r="N369" s="12">
        <f t="shared" ref="N369:O369" si="378">IFERROR(AVERAGEIF(L:L,L369,$J:$J)," ")</f>
        <v>0.9562921348</v>
      </c>
      <c r="O369" s="12">
        <f t="shared" si="378"/>
        <v>0.9552247191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45005.70479</v>
      </c>
      <c r="B370" s="9" t="str">
        <f>INDIRECT(ADDRESS(2+QUOTIENT(ROW()-2,COUNTA('Form Responses 1'!$1:$1)-4),2,,TRUE,"Form Responses 1"))</f>
        <v>theresia5@gmail.com</v>
      </c>
      <c r="C370" s="9" t="str">
        <f>INDIRECT(ADDRESS(2+QUOTIENT(ROW()-2,COUNTA('Form Responses 1'!$1:$1)-4),3,,TRUE,"Form Responses 1"))</f>
        <v>theresia</v>
      </c>
      <c r="D370" s="10">
        <f>INDIRECT(ADDRESS(2+QUOTIENT(ROW()-2,COUNTA('Form Responses 1'!$1:$1)-4),4,,TRUE,"Form Responses 1"))</f>
        <v>45001</v>
      </c>
      <c r="E370" s="11">
        <f t="shared" si="2"/>
        <v>4</v>
      </c>
      <c r="F370" s="9" t="str">
        <f>IF(ISBLANK(A370)," ",INDIRECT(ADDRESS(1,5+MOD(ROW()-2,COUNTA('Form Responses 1'!$1:$1)-4),,TRUE,"Form Responses 1")))</f>
        <v>Gedung D Lt. 4 [Ruang Rapat B]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Gedung D Lt. 4</v>
      </c>
      <c r="I370" s="12" t="str">
        <f t="shared" si="4"/>
        <v>CLEANING SERVICE</v>
      </c>
      <c r="J370" s="12">
        <f t="array" ref="J370">IFERROR(INDEX(MASTER!B:B,MATCH(G370,MASTER!A:A,0))/100," ")</f>
        <v>0.96</v>
      </c>
      <c r="K370" s="9">
        <f t="shared" si="5"/>
        <v>11</v>
      </c>
      <c r="L370" s="9" t="str">
        <f t="shared" si="6"/>
        <v>2023 - WEEK 11</v>
      </c>
      <c r="M370" s="9" t="str">
        <f t="shared" si="7"/>
        <v>2023 - MONTH 03</v>
      </c>
      <c r="N370" s="12">
        <f t="shared" ref="N370:O370" si="379">IFERROR(AVERAGEIF(L:L,L370,$J:$J)," ")</f>
        <v>0.9562921348</v>
      </c>
      <c r="O370" s="12">
        <f t="shared" si="379"/>
        <v>0.9552247191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45005.70479</v>
      </c>
      <c r="B371" s="9" t="str">
        <f>INDIRECT(ADDRESS(2+QUOTIENT(ROW()-2,COUNTA('Form Responses 1'!$1:$1)-4),2,,TRUE,"Form Responses 1"))</f>
        <v>theresia5@gmail.com</v>
      </c>
      <c r="C371" s="9" t="str">
        <f>INDIRECT(ADDRESS(2+QUOTIENT(ROW()-2,COUNTA('Form Responses 1'!$1:$1)-4),3,,TRUE,"Form Responses 1"))</f>
        <v>theresia</v>
      </c>
      <c r="D371" s="10">
        <f>INDIRECT(ADDRESS(2+QUOTIENT(ROW()-2,COUNTA('Form Responses 1'!$1:$1)-4),4,,TRUE,"Form Responses 1"))</f>
        <v>45001</v>
      </c>
      <c r="E371" s="11">
        <f t="shared" si="2"/>
        <v>4</v>
      </c>
      <c r="F371" s="9" t="str">
        <f>IF(ISBLANK(A371)," ",INDIRECT(ADDRESS(1,5+MOD(ROW()-2,COUNTA('Form Responses 1'!$1:$1)-4),,TRUE,"Form Responses 1")))</f>
        <v>Gedung D Lt. 4 [Ruang Rapat C]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 D Lt. 4</v>
      </c>
      <c r="I371" s="12" t="str">
        <f t="shared" si="4"/>
        <v>CLEANING SERVICE</v>
      </c>
      <c r="J371" s="12">
        <f t="array" ref="J371">IFERROR(INDEX(MASTER!B:B,MATCH(G371,MASTER!A:A,0))/100," ")</f>
        <v>0.96</v>
      </c>
      <c r="K371" s="9">
        <f t="shared" si="5"/>
        <v>11</v>
      </c>
      <c r="L371" s="9" t="str">
        <f t="shared" si="6"/>
        <v>2023 - WEEK 11</v>
      </c>
      <c r="M371" s="9" t="str">
        <f t="shared" si="7"/>
        <v>2023 - MONTH 03</v>
      </c>
      <c r="N371" s="12">
        <f t="shared" ref="N371:O371" si="380">IFERROR(AVERAGEIF(L:L,L371,$J:$J)," ")</f>
        <v>0.9562921348</v>
      </c>
      <c r="O371" s="12">
        <f t="shared" si="380"/>
        <v>0.9552247191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45005.70479</v>
      </c>
      <c r="B372" s="9" t="str">
        <f>INDIRECT(ADDRESS(2+QUOTIENT(ROW()-2,COUNTA('Form Responses 1'!$1:$1)-4),2,,TRUE,"Form Responses 1"))</f>
        <v>theresia5@gmail.com</v>
      </c>
      <c r="C372" s="9" t="str">
        <f>INDIRECT(ADDRESS(2+QUOTIENT(ROW()-2,COUNTA('Form Responses 1'!$1:$1)-4),3,,TRUE,"Form Responses 1"))</f>
        <v>theresia</v>
      </c>
      <c r="D372" s="10">
        <f>INDIRECT(ADDRESS(2+QUOTIENT(ROW()-2,COUNTA('Form Responses 1'!$1:$1)-4),4,,TRUE,"Form Responses 1"))</f>
        <v>45001</v>
      </c>
      <c r="E372" s="11">
        <f t="shared" si="2"/>
        <v>4</v>
      </c>
      <c r="F372" s="9" t="str">
        <f>IF(ISBLANK(A372)," ",INDIRECT(ADDRESS(1,5+MOD(ROW()-2,COUNTA('Form Responses 1'!$1:$1)-4),,TRUE,"Form Responses 1")))</f>
        <v>Gedung D Lt. 4 [Teras]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Gedung D Lt. 4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11</v>
      </c>
      <c r="L372" s="9" t="str">
        <f t="shared" si="6"/>
        <v>2023 - WEEK 11</v>
      </c>
      <c r="M372" s="9" t="str">
        <f t="shared" si="7"/>
        <v>2023 - MONTH 03</v>
      </c>
      <c r="N372" s="12">
        <f t="shared" ref="N372:O372" si="381">IFERROR(AVERAGEIF(L:L,L372,$J:$J)," ")</f>
        <v>0.9562921348</v>
      </c>
      <c r="O372" s="12">
        <f t="shared" si="381"/>
        <v>0.9552247191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45005.70479</v>
      </c>
      <c r="B373" s="9" t="str">
        <f>INDIRECT(ADDRESS(2+QUOTIENT(ROW()-2,COUNTA('Form Responses 1'!$1:$1)-4),2,,TRUE,"Form Responses 1"))</f>
        <v>theresia5@gmail.com</v>
      </c>
      <c r="C373" s="9" t="str">
        <f>INDIRECT(ADDRESS(2+QUOTIENT(ROW()-2,COUNTA('Form Responses 1'!$1:$1)-4),3,,TRUE,"Form Responses 1"))</f>
        <v>theresia</v>
      </c>
      <c r="D373" s="10">
        <f>INDIRECT(ADDRESS(2+QUOTIENT(ROW()-2,COUNTA('Form Responses 1'!$1:$1)-4),4,,TRUE,"Form Responses 1"))</f>
        <v>45001</v>
      </c>
      <c r="E373" s="11">
        <f t="shared" si="2"/>
        <v>4</v>
      </c>
      <c r="F373" s="9" t="str">
        <f>IF(ISBLANK(A373)," ",INDIRECT(ADDRESS(1,5+MOD(ROW()-2,COUNTA('Form Responses 1'!$1:$1)-4),,TRUE,"Form Responses 1")))</f>
        <v>Gedung D Lt. 4 [Balkon(depan dan belakang)]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Gedung D Lt. 4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11</v>
      </c>
      <c r="L373" s="9" t="str">
        <f t="shared" si="6"/>
        <v>2023 - WEEK 11</v>
      </c>
      <c r="M373" s="9" t="str">
        <f t="shared" si="7"/>
        <v>2023 - MONTH 03</v>
      </c>
      <c r="N373" s="12">
        <f t="shared" ref="N373:O373" si="382">IFERROR(AVERAGEIF(L:L,L373,$J:$J)," ")</f>
        <v>0.9562921348</v>
      </c>
      <c r="O373" s="12">
        <f t="shared" si="382"/>
        <v>0.9552247191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45005.70479</v>
      </c>
      <c r="B374" s="9" t="str">
        <f>INDIRECT(ADDRESS(2+QUOTIENT(ROW()-2,COUNTA('Form Responses 1'!$1:$1)-4),2,,TRUE,"Form Responses 1"))</f>
        <v>theresia5@gmail.com</v>
      </c>
      <c r="C374" s="9" t="str">
        <f>INDIRECT(ADDRESS(2+QUOTIENT(ROW()-2,COUNTA('Form Responses 1'!$1:$1)-4),3,,TRUE,"Form Responses 1"))</f>
        <v>theresia</v>
      </c>
      <c r="D374" s="10">
        <f>INDIRECT(ADDRESS(2+QUOTIENT(ROW()-2,COUNTA('Form Responses 1'!$1:$1)-4),4,,TRUE,"Form Responses 1"))</f>
        <v>45001</v>
      </c>
      <c r="E374" s="11">
        <f t="shared" si="2"/>
        <v>4</v>
      </c>
      <c r="F374" s="9" t="str">
        <f>IF(ISBLANK(A374)," ",INDIRECT(ADDRESS(1,5+MOD(ROW()-2,COUNTA('Form Responses 1'!$1:$1)-4),,TRUE,"Form Responses 1")))</f>
        <v>Gedung D Lt. 4 [Lift]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 D Lt. 4</v>
      </c>
      <c r="I374" s="12" t="str">
        <f t="shared" si="4"/>
        <v>CLEANING SERVICE</v>
      </c>
      <c r="J374" s="12">
        <f t="array" ref="J374">IFERROR(INDEX(MASTER!B:B,MATCH(G374,MASTER!A:A,0))/100," ")</f>
        <v>0.96</v>
      </c>
      <c r="K374" s="9">
        <f t="shared" si="5"/>
        <v>11</v>
      </c>
      <c r="L374" s="9" t="str">
        <f t="shared" si="6"/>
        <v>2023 - WEEK 11</v>
      </c>
      <c r="M374" s="9" t="str">
        <f t="shared" si="7"/>
        <v>2023 - MONTH 03</v>
      </c>
      <c r="N374" s="12">
        <f t="shared" ref="N374:O374" si="383">IFERROR(AVERAGEIF(L:L,L374,$J:$J)," ")</f>
        <v>0.9562921348</v>
      </c>
      <c r="O374" s="12">
        <f t="shared" si="383"/>
        <v>0.9552247191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45005.70479</v>
      </c>
      <c r="B375" s="9" t="str">
        <f>INDIRECT(ADDRESS(2+QUOTIENT(ROW()-2,COUNTA('Form Responses 1'!$1:$1)-4),2,,TRUE,"Form Responses 1"))</f>
        <v>theresia5@gmail.com</v>
      </c>
      <c r="C375" s="9" t="str">
        <f>INDIRECT(ADDRESS(2+QUOTIENT(ROW()-2,COUNTA('Form Responses 1'!$1:$1)-4),3,,TRUE,"Form Responses 1"))</f>
        <v>theresia</v>
      </c>
      <c r="D375" s="10">
        <f>INDIRECT(ADDRESS(2+QUOTIENT(ROW()-2,COUNTA('Form Responses 1'!$1:$1)-4),4,,TRUE,"Form Responses 1"))</f>
        <v>45001</v>
      </c>
      <c r="E375" s="11">
        <f t="shared" si="2"/>
        <v>4</v>
      </c>
      <c r="F375" s="9" t="str">
        <f>IF(ISBLANK(A375)," ",INDIRECT(ADDRESS(1,5+MOD(ROW()-2,COUNTA('Form Responses 1'!$1:$1)-4),,TRUE,"Form Responses 1")))</f>
        <v>Gedung D Lt. 4 [Tangga]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 D Lt. 4</v>
      </c>
      <c r="I375" s="12" t="str">
        <f t="shared" si="4"/>
        <v>CLEANING SERVICE</v>
      </c>
      <c r="J375" s="12">
        <f t="array" ref="J375">IFERROR(INDEX(MASTER!B:B,MATCH(G375,MASTER!A:A,0))/100," ")</f>
        <v>0.96</v>
      </c>
      <c r="K375" s="9">
        <f t="shared" si="5"/>
        <v>11</v>
      </c>
      <c r="L375" s="9" t="str">
        <f t="shared" si="6"/>
        <v>2023 - WEEK 11</v>
      </c>
      <c r="M375" s="9" t="str">
        <f t="shared" si="7"/>
        <v>2023 - MONTH 03</v>
      </c>
      <c r="N375" s="12">
        <f t="shared" ref="N375:O375" si="384">IFERROR(AVERAGEIF(L:L,L375,$J:$J)," ")</f>
        <v>0.9562921348</v>
      </c>
      <c r="O375" s="12">
        <f t="shared" si="384"/>
        <v>0.9552247191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45005.70479</v>
      </c>
      <c r="B376" s="9" t="str">
        <f>INDIRECT(ADDRESS(2+QUOTIENT(ROW()-2,COUNTA('Form Responses 1'!$1:$1)-4),2,,TRUE,"Form Responses 1"))</f>
        <v>theresia5@gmail.com</v>
      </c>
      <c r="C376" s="9" t="str">
        <f>INDIRECT(ADDRESS(2+QUOTIENT(ROW()-2,COUNTA('Form Responses 1'!$1:$1)-4),3,,TRUE,"Form Responses 1"))</f>
        <v>theresia</v>
      </c>
      <c r="D376" s="10">
        <f>INDIRECT(ADDRESS(2+QUOTIENT(ROW()-2,COUNTA('Form Responses 1'!$1:$1)-4),4,,TRUE,"Form Responses 1"))</f>
        <v>45001</v>
      </c>
      <c r="E376" s="11">
        <f t="shared" si="2"/>
        <v>4</v>
      </c>
      <c r="F376" s="9" t="str">
        <f>IF(ISBLANK(A376)," ",INDIRECT(ADDRESS(1,5+MOD(ROW()-2,COUNTA('Form Responses 1'!$1:$1)-4),,TRUE,"Form Responses 1")))</f>
        <v>Gedung D Lt. 3 [Lobby]</v>
      </c>
      <c r="G376" s="9" t="str">
        <f>IF(ISBLANK(A376)," ",INDIRECT(ADDRESS(MATCH(A376,'Form Responses 1'!A:A,0),5+MOD(ROW()-2,COUNTA('Form Responses 1'!$1:$1)-4),,TRUE,"Form Responses 1")))</f>
        <v>CUKUP BAIK</v>
      </c>
      <c r="H376" s="12" t="str">
        <f t="shared" si="3"/>
        <v>Gedung D Lt. 3</v>
      </c>
      <c r="I376" s="12" t="str">
        <f t="shared" si="4"/>
        <v>CLEANING SERVICE</v>
      </c>
      <c r="J376" s="12">
        <f t="array" ref="J376">IFERROR(INDEX(MASTER!B:B,MATCH(G376,MASTER!A:A,0))/100," ")</f>
        <v>0.89</v>
      </c>
      <c r="K376" s="9">
        <f t="shared" si="5"/>
        <v>11</v>
      </c>
      <c r="L376" s="9" t="str">
        <f t="shared" si="6"/>
        <v>2023 - WEEK 11</v>
      </c>
      <c r="M376" s="9" t="str">
        <f t="shared" si="7"/>
        <v>2023 - MONTH 03</v>
      </c>
      <c r="N376" s="12">
        <f t="shared" ref="N376:O376" si="385">IFERROR(AVERAGEIF(L:L,L376,$J:$J)," ")</f>
        <v>0.9562921348</v>
      </c>
      <c r="O376" s="12">
        <f t="shared" si="385"/>
        <v>0.9552247191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45005.70479</v>
      </c>
      <c r="B377" s="9" t="str">
        <f>INDIRECT(ADDRESS(2+QUOTIENT(ROW()-2,COUNTA('Form Responses 1'!$1:$1)-4),2,,TRUE,"Form Responses 1"))</f>
        <v>theresia5@gmail.com</v>
      </c>
      <c r="C377" s="9" t="str">
        <f>INDIRECT(ADDRESS(2+QUOTIENT(ROW()-2,COUNTA('Form Responses 1'!$1:$1)-4),3,,TRUE,"Form Responses 1"))</f>
        <v>theresia</v>
      </c>
      <c r="D377" s="10">
        <f>INDIRECT(ADDRESS(2+QUOTIENT(ROW()-2,COUNTA('Form Responses 1'!$1:$1)-4),4,,TRUE,"Form Responses 1"))</f>
        <v>45001</v>
      </c>
      <c r="E377" s="11">
        <f t="shared" si="2"/>
        <v>4</v>
      </c>
      <c r="F377" s="9" t="str">
        <f>IF(ISBLANK(A377)," ",INDIRECT(ADDRESS(1,5+MOD(ROW()-2,COUNTA('Form Responses 1'!$1:$1)-4),,TRUE,"Form Responses 1")))</f>
        <v>Gedung D Lt. 3 [Ruang Staff]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Gedung D Lt. 3</v>
      </c>
      <c r="I377" s="12" t="str">
        <f t="shared" si="4"/>
        <v>CLEANING SERVICE</v>
      </c>
      <c r="J377" s="12">
        <f t="array" ref="J377">IFERROR(INDEX(MASTER!B:B,MATCH(G377,MASTER!A:A,0))/100," ")</f>
        <v>0.96</v>
      </c>
      <c r="K377" s="9">
        <f t="shared" si="5"/>
        <v>11</v>
      </c>
      <c r="L377" s="9" t="str">
        <f t="shared" si="6"/>
        <v>2023 - WEEK 11</v>
      </c>
      <c r="M377" s="9" t="str">
        <f t="shared" si="7"/>
        <v>2023 - MONTH 03</v>
      </c>
      <c r="N377" s="12">
        <f t="shared" ref="N377:O377" si="386">IFERROR(AVERAGEIF(L:L,L377,$J:$J)," ")</f>
        <v>0.9562921348</v>
      </c>
      <c r="O377" s="12">
        <f t="shared" si="386"/>
        <v>0.9552247191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45005.70479</v>
      </c>
      <c r="B378" s="9" t="str">
        <f>INDIRECT(ADDRESS(2+QUOTIENT(ROW()-2,COUNTA('Form Responses 1'!$1:$1)-4),2,,TRUE,"Form Responses 1"))</f>
        <v>theresia5@gmail.com</v>
      </c>
      <c r="C378" s="9" t="str">
        <f>INDIRECT(ADDRESS(2+QUOTIENT(ROW()-2,COUNTA('Form Responses 1'!$1:$1)-4),3,,TRUE,"Form Responses 1"))</f>
        <v>theresia</v>
      </c>
      <c r="D378" s="10">
        <f>INDIRECT(ADDRESS(2+QUOTIENT(ROW()-2,COUNTA('Form Responses 1'!$1:$1)-4),4,,TRUE,"Form Responses 1"))</f>
        <v>45001</v>
      </c>
      <c r="E378" s="11">
        <f t="shared" si="2"/>
        <v>4</v>
      </c>
      <c r="F378" s="9" t="str">
        <f>IF(ISBLANK(A378)," ",INDIRECT(ADDRESS(1,5+MOD(ROW()-2,COUNTA('Form Responses 1'!$1:$1)-4),,TRUE,"Form Responses 1")))</f>
        <v>Gedung D Lt. 3 [Ruang Rapat Auditorium]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Gedung D Lt. 3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11</v>
      </c>
      <c r="L378" s="9" t="str">
        <f t="shared" si="6"/>
        <v>2023 - WEEK 11</v>
      </c>
      <c r="M378" s="9" t="str">
        <f t="shared" si="7"/>
        <v>2023 - MONTH 03</v>
      </c>
      <c r="N378" s="12">
        <f t="shared" ref="N378:O378" si="387">IFERROR(AVERAGEIF(L:L,L378,$J:$J)," ")</f>
        <v>0.9562921348</v>
      </c>
      <c r="O378" s="12">
        <f t="shared" si="387"/>
        <v>0.9552247191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45005.70479</v>
      </c>
      <c r="B379" s="9" t="str">
        <f>INDIRECT(ADDRESS(2+QUOTIENT(ROW()-2,COUNTA('Form Responses 1'!$1:$1)-4),2,,TRUE,"Form Responses 1"))</f>
        <v>theresia5@gmail.com</v>
      </c>
      <c r="C379" s="9" t="str">
        <f>INDIRECT(ADDRESS(2+QUOTIENT(ROW()-2,COUNTA('Form Responses 1'!$1:$1)-4),3,,TRUE,"Form Responses 1"))</f>
        <v>theresia</v>
      </c>
      <c r="D379" s="10">
        <f>INDIRECT(ADDRESS(2+QUOTIENT(ROW()-2,COUNTA('Form Responses 1'!$1:$1)-4),4,,TRUE,"Form Responses 1"))</f>
        <v>45001</v>
      </c>
      <c r="E379" s="11">
        <f t="shared" si="2"/>
        <v>4</v>
      </c>
      <c r="F379" s="9" t="str">
        <f>IF(ISBLANK(A379)," ",INDIRECT(ADDRESS(1,5+MOD(ROW()-2,COUNTA('Form Responses 1'!$1:$1)-4),,TRUE,"Form Responses 1")))</f>
        <v>Gedung D Lt. 3 [Pantry 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Gedung D Lt. 3</v>
      </c>
      <c r="I379" s="12" t="str">
        <f t="shared" si="4"/>
        <v>CLEANING SERVICE</v>
      </c>
      <c r="J379" s="12">
        <f t="array" ref="J379">IFERROR(INDEX(MASTER!B:B,MATCH(G379,MASTER!A:A,0))/100," ")</f>
        <v>0.96</v>
      </c>
      <c r="K379" s="9">
        <f t="shared" si="5"/>
        <v>11</v>
      </c>
      <c r="L379" s="9" t="str">
        <f t="shared" si="6"/>
        <v>2023 - WEEK 11</v>
      </c>
      <c r="M379" s="9" t="str">
        <f t="shared" si="7"/>
        <v>2023 - MONTH 03</v>
      </c>
      <c r="N379" s="12">
        <f t="shared" ref="N379:O379" si="388">IFERROR(AVERAGEIF(L:L,L379,$J:$J)," ")</f>
        <v>0.9562921348</v>
      </c>
      <c r="O379" s="12">
        <f t="shared" si="388"/>
        <v>0.9552247191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45005.70479</v>
      </c>
      <c r="B380" s="9" t="str">
        <f>INDIRECT(ADDRESS(2+QUOTIENT(ROW()-2,COUNTA('Form Responses 1'!$1:$1)-4),2,,TRUE,"Form Responses 1"))</f>
        <v>theresia5@gmail.com</v>
      </c>
      <c r="C380" s="9" t="str">
        <f>INDIRECT(ADDRESS(2+QUOTIENT(ROW()-2,COUNTA('Form Responses 1'!$1:$1)-4),3,,TRUE,"Form Responses 1"))</f>
        <v>theresia</v>
      </c>
      <c r="D380" s="10">
        <f>INDIRECT(ADDRESS(2+QUOTIENT(ROW()-2,COUNTA('Form Responses 1'!$1:$1)-4),4,,TRUE,"Form Responses 1"))</f>
        <v>45001</v>
      </c>
      <c r="E380" s="11">
        <f t="shared" si="2"/>
        <v>4</v>
      </c>
      <c r="F380" s="9" t="str">
        <f>IF(ISBLANK(A380)," ",INDIRECT(ADDRESS(1,5+MOD(ROW()-2,COUNTA('Form Responses 1'!$1:$1)-4),,TRUE,"Form Responses 1")))</f>
        <v>Gedung D Lt. 3 [Toilet pria/wanita]</v>
      </c>
      <c r="G380" s="9" t="str">
        <f>IF(ISBLANK(A380)," ",INDIRECT(ADDRESS(MATCH(A380,'Form Responses 1'!A:A,0),5+MOD(ROW()-2,COUNTA('Form Responses 1'!$1:$1)-4),,TRUE,"Form Responses 1")))</f>
        <v>CUKUP BAIK</v>
      </c>
      <c r="H380" s="12" t="str">
        <f t="shared" si="3"/>
        <v>Gedung D Lt. 3</v>
      </c>
      <c r="I380" s="12" t="str">
        <f t="shared" si="4"/>
        <v>CLEANING SERVICE</v>
      </c>
      <c r="J380" s="12">
        <f t="array" ref="J380">IFERROR(INDEX(MASTER!B:B,MATCH(G380,MASTER!A:A,0))/100," ")</f>
        <v>0.89</v>
      </c>
      <c r="K380" s="9">
        <f t="shared" si="5"/>
        <v>11</v>
      </c>
      <c r="L380" s="9" t="str">
        <f t="shared" si="6"/>
        <v>2023 - WEEK 11</v>
      </c>
      <c r="M380" s="9" t="str">
        <f t="shared" si="7"/>
        <v>2023 - MONTH 03</v>
      </c>
      <c r="N380" s="12">
        <f t="shared" ref="N380:O380" si="389">IFERROR(AVERAGEIF(L:L,L380,$J:$J)," ")</f>
        <v>0.9562921348</v>
      </c>
      <c r="O380" s="12">
        <f t="shared" si="389"/>
        <v>0.9552247191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45005.70479</v>
      </c>
      <c r="B381" s="9" t="str">
        <f>INDIRECT(ADDRESS(2+QUOTIENT(ROW()-2,COUNTA('Form Responses 1'!$1:$1)-4),2,,TRUE,"Form Responses 1"))</f>
        <v>theresia5@gmail.com</v>
      </c>
      <c r="C381" s="9" t="str">
        <f>INDIRECT(ADDRESS(2+QUOTIENT(ROW()-2,COUNTA('Form Responses 1'!$1:$1)-4),3,,TRUE,"Form Responses 1"))</f>
        <v>theresia</v>
      </c>
      <c r="D381" s="10">
        <f>INDIRECT(ADDRESS(2+QUOTIENT(ROW()-2,COUNTA('Form Responses 1'!$1:$1)-4),4,,TRUE,"Form Responses 1"))</f>
        <v>45001</v>
      </c>
      <c r="E381" s="11">
        <f t="shared" si="2"/>
        <v>4</v>
      </c>
      <c r="F381" s="9" t="str">
        <f>IF(ISBLANK(A381)," ",INDIRECT(ADDRESS(1,5+MOD(ROW()-2,COUNTA('Form Responses 1'!$1:$1)-4),,TRUE,"Form Responses 1")))</f>
        <v>Gedung D Lt. 3 [Ruang Kepala LMB]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Gedung D Lt. 3</v>
      </c>
      <c r="I381" s="12" t="str">
        <f t="shared" si="4"/>
        <v>CLEANING SERVICE</v>
      </c>
      <c r="J381" s="12">
        <f t="array" ref="J381">IFERROR(INDEX(MASTER!B:B,MATCH(G381,MASTER!A:A,0))/100," ")</f>
        <v>0.96</v>
      </c>
      <c r="K381" s="9">
        <f t="shared" si="5"/>
        <v>11</v>
      </c>
      <c r="L381" s="9" t="str">
        <f t="shared" si="6"/>
        <v>2023 - WEEK 11</v>
      </c>
      <c r="M381" s="9" t="str">
        <f t="shared" si="7"/>
        <v>2023 - MONTH 03</v>
      </c>
      <c r="N381" s="12">
        <f t="shared" ref="N381:O381" si="390">IFERROR(AVERAGEIF(L:L,L381,$J:$J)," ")</f>
        <v>0.9562921348</v>
      </c>
      <c r="O381" s="12">
        <f t="shared" si="390"/>
        <v>0.9552247191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45005.70479</v>
      </c>
      <c r="B382" s="9" t="str">
        <f>INDIRECT(ADDRESS(2+QUOTIENT(ROW()-2,COUNTA('Form Responses 1'!$1:$1)-4),2,,TRUE,"Form Responses 1"))</f>
        <v>theresia5@gmail.com</v>
      </c>
      <c r="C382" s="9" t="str">
        <f>INDIRECT(ADDRESS(2+QUOTIENT(ROW()-2,COUNTA('Form Responses 1'!$1:$1)-4),3,,TRUE,"Form Responses 1"))</f>
        <v>theresia</v>
      </c>
      <c r="D382" s="10">
        <f>INDIRECT(ADDRESS(2+QUOTIENT(ROW()-2,COUNTA('Form Responses 1'!$1:$1)-4),4,,TRUE,"Form Responses 1"))</f>
        <v>45001</v>
      </c>
      <c r="E382" s="11">
        <f t="shared" si="2"/>
        <v>4</v>
      </c>
      <c r="F382" s="9" t="str">
        <f>IF(ISBLANK(A382)," ",INDIRECT(ADDRESS(1,5+MOD(ROW()-2,COUNTA('Form Responses 1'!$1:$1)-4),,TRUE,"Form Responses 1")))</f>
        <v>Gedung D Lt. 3 [Ruang Kepala]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Gedung D Lt. 3</v>
      </c>
      <c r="I382" s="12" t="str">
        <f t="shared" si="4"/>
        <v>CLEANING SERVICE</v>
      </c>
      <c r="J382" s="12">
        <f t="array" ref="J382">IFERROR(INDEX(MASTER!B:B,MATCH(G382,MASTER!A:A,0))/100," ")</f>
        <v>1</v>
      </c>
      <c r="K382" s="9">
        <f t="shared" si="5"/>
        <v>11</v>
      </c>
      <c r="L382" s="9" t="str">
        <f t="shared" si="6"/>
        <v>2023 - WEEK 11</v>
      </c>
      <c r="M382" s="9" t="str">
        <f t="shared" si="7"/>
        <v>2023 - MONTH 03</v>
      </c>
      <c r="N382" s="12">
        <f t="shared" ref="N382:O382" si="391">IFERROR(AVERAGEIF(L:L,L382,$J:$J)," ")</f>
        <v>0.9562921348</v>
      </c>
      <c r="O382" s="12">
        <f t="shared" si="391"/>
        <v>0.9552247191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45005.70479</v>
      </c>
      <c r="B383" s="9" t="str">
        <f>INDIRECT(ADDRESS(2+QUOTIENT(ROW()-2,COUNTA('Form Responses 1'!$1:$1)-4),2,,TRUE,"Form Responses 1"))</f>
        <v>theresia5@gmail.com</v>
      </c>
      <c r="C383" s="9" t="str">
        <f>INDIRECT(ADDRESS(2+QUOTIENT(ROW()-2,COUNTA('Form Responses 1'!$1:$1)-4),3,,TRUE,"Form Responses 1"))</f>
        <v>theresia</v>
      </c>
      <c r="D383" s="10">
        <f>INDIRECT(ADDRESS(2+QUOTIENT(ROW()-2,COUNTA('Form Responses 1'!$1:$1)-4),4,,TRUE,"Form Responses 1"))</f>
        <v>45001</v>
      </c>
      <c r="E383" s="11">
        <f t="shared" si="2"/>
        <v>4</v>
      </c>
      <c r="F383" s="9" t="str">
        <f>IF(ISBLANK(A383)," ",INDIRECT(ADDRESS(1,5+MOD(ROW()-2,COUNTA('Form Responses 1'!$1:$1)-4),,TRUE,"Form Responses 1")))</f>
        <v>Gedung D Lt. 3 [Ruang Kepala]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Gedung D Lt. 3</v>
      </c>
      <c r="I383" s="12" t="str">
        <f t="shared" si="4"/>
        <v>CLEANING SERVICE</v>
      </c>
      <c r="J383" s="12">
        <f t="array" ref="J383">IFERROR(INDEX(MASTER!B:B,MATCH(G383,MASTER!A:A,0))/100," ")</f>
        <v>0.96</v>
      </c>
      <c r="K383" s="9">
        <f t="shared" si="5"/>
        <v>11</v>
      </c>
      <c r="L383" s="9" t="str">
        <f t="shared" si="6"/>
        <v>2023 - WEEK 11</v>
      </c>
      <c r="M383" s="9" t="str">
        <f t="shared" si="7"/>
        <v>2023 - MONTH 03</v>
      </c>
      <c r="N383" s="12">
        <f t="shared" ref="N383:O383" si="392">IFERROR(AVERAGEIF(L:L,L383,$J:$J)," ")</f>
        <v>0.9562921348</v>
      </c>
      <c r="O383" s="12">
        <f t="shared" si="392"/>
        <v>0.9552247191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45005.70479</v>
      </c>
      <c r="B384" s="9" t="str">
        <f>INDIRECT(ADDRESS(2+QUOTIENT(ROW()-2,COUNTA('Form Responses 1'!$1:$1)-4),2,,TRUE,"Form Responses 1"))</f>
        <v>theresia5@gmail.com</v>
      </c>
      <c r="C384" s="9" t="str">
        <f>INDIRECT(ADDRESS(2+QUOTIENT(ROW()-2,COUNTA('Form Responses 1'!$1:$1)-4),3,,TRUE,"Form Responses 1"))</f>
        <v>theresia</v>
      </c>
      <c r="D384" s="10">
        <f>INDIRECT(ADDRESS(2+QUOTIENT(ROW()-2,COUNTA('Form Responses 1'!$1:$1)-4),4,,TRUE,"Form Responses 1"))</f>
        <v>45001</v>
      </c>
      <c r="E384" s="11">
        <f t="shared" si="2"/>
        <v>4</v>
      </c>
      <c r="F384" s="9" t="str">
        <f>IF(ISBLANK(A384)," ",INDIRECT(ADDRESS(1,5+MOD(ROW()-2,COUNTA('Form Responses 1'!$1:$1)-4),,TRUE,"Form Responses 1")))</f>
        <v>Gedung D Lt. 3 [Ruang Lactation/ Ruang Menyusui]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Gedung D Lt. 3</v>
      </c>
      <c r="I384" s="12" t="str">
        <f t="shared" si="4"/>
        <v>CLEANING SERVICE</v>
      </c>
      <c r="J384" s="12">
        <f t="array" ref="J384">IFERROR(INDEX(MASTER!B:B,MATCH(G384,MASTER!A:A,0))/100," ")</f>
        <v>0.96</v>
      </c>
      <c r="K384" s="9">
        <f t="shared" si="5"/>
        <v>11</v>
      </c>
      <c r="L384" s="9" t="str">
        <f t="shared" si="6"/>
        <v>2023 - WEEK 11</v>
      </c>
      <c r="M384" s="9" t="str">
        <f t="shared" si="7"/>
        <v>2023 - MONTH 03</v>
      </c>
      <c r="N384" s="12">
        <f t="shared" ref="N384:O384" si="393">IFERROR(AVERAGEIF(L:L,L384,$J:$J)," ")</f>
        <v>0.9562921348</v>
      </c>
      <c r="O384" s="12">
        <f t="shared" si="393"/>
        <v>0.9552247191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45005.70479</v>
      </c>
      <c r="B385" s="9" t="str">
        <f>INDIRECT(ADDRESS(2+QUOTIENT(ROW()-2,COUNTA('Form Responses 1'!$1:$1)-4),2,,TRUE,"Form Responses 1"))</f>
        <v>theresia5@gmail.com</v>
      </c>
      <c r="C385" s="9" t="str">
        <f>INDIRECT(ADDRESS(2+QUOTIENT(ROW()-2,COUNTA('Form Responses 1'!$1:$1)-4),3,,TRUE,"Form Responses 1"))</f>
        <v>theresia</v>
      </c>
      <c r="D385" s="10">
        <f>INDIRECT(ADDRESS(2+QUOTIENT(ROW()-2,COUNTA('Form Responses 1'!$1:$1)-4),4,,TRUE,"Form Responses 1"))</f>
        <v>45001</v>
      </c>
      <c r="E385" s="11">
        <f t="shared" si="2"/>
        <v>4</v>
      </c>
      <c r="F385" s="9" t="str">
        <f>IF(ISBLANK(A385)," ",INDIRECT(ADDRESS(1,5+MOD(ROW()-2,COUNTA('Form Responses 1'!$1:$1)-4),,TRUE,"Form Responses 1")))</f>
        <v>Gedung D Lt. 3 [Ruang Rapat B]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 D Lt. 3</v>
      </c>
      <c r="I385" s="12" t="str">
        <f t="shared" si="4"/>
        <v>CLEANING SERVICE</v>
      </c>
      <c r="J385" s="12">
        <f t="array" ref="J385">IFERROR(INDEX(MASTER!B:B,MATCH(G385,MASTER!A:A,0))/100," ")</f>
        <v>0.96</v>
      </c>
      <c r="K385" s="9">
        <f t="shared" si="5"/>
        <v>11</v>
      </c>
      <c r="L385" s="9" t="str">
        <f t="shared" si="6"/>
        <v>2023 - WEEK 11</v>
      </c>
      <c r="M385" s="9" t="str">
        <f t="shared" si="7"/>
        <v>2023 - MONTH 03</v>
      </c>
      <c r="N385" s="12">
        <f t="shared" ref="N385:O385" si="394">IFERROR(AVERAGEIF(L:L,L385,$J:$J)," ")</f>
        <v>0.9562921348</v>
      </c>
      <c r="O385" s="12">
        <f t="shared" si="394"/>
        <v>0.9552247191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45005.70479</v>
      </c>
      <c r="B386" s="9" t="str">
        <f>INDIRECT(ADDRESS(2+QUOTIENT(ROW()-2,COUNTA('Form Responses 1'!$1:$1)-4),2,,TRUE,"Form Responses 1"))</f>
        <v>theresia5@gmail.com</v>
      </c>
      <c r="C386" s="9" t="str">
        <f>INDIRECT(ADDRESS(2+QUOTIENT(ROW()-2,COUNTA('Form Responses 1'!$1:$1)-4),3,,TRUE,"Form Responses 1"))</f>
        <v>theresia</v>
      </c>
      <c r="D386" s="10">
        <f>INDIRECT(ADDRESS(2+QUOTIENT(ROW()-2,COUNTA('Form Responses 1'!$1:$1)-4),4,,TRUE,"Form Responses 1"))</f>
        <v>45001</v>
      </c>
      <c r="E386" s="11">
        <f t="shared" si="2"/>
        <v>4</v>
      </c>
      <c r="F386" s="9" t="str">
        <f>IF(ISBLANK(A386)," ",INDIRECT(ADDRESS(1,5+MOD(ROW()-2,COUNTA('Form Responses 1'!$1:$1)-4),,TRUE,"Form Responses 1")))</f>
        <v>Gedung D Lt. 3 [Ruang Rapat C]</v>
      </c>
      <c r="G386" s="9" t="str">
        <f>IF(ISBLANK(A386)," ",INDIRECT(ADDRESS(MATCH(A386,'Form Responses 1'!A:A,0),5+MOD(ROW()-2,COUNTA('Form Responses 1'!$1:$1)-4),,TRUE,"Form Responses 1")))</f>
        <v>CUKUP BAIK</v>
      </c>
      <c r="H386" s="12" t="str">
        <f t="shared" si="3"/>
        <v>Gedung D Lt. 3</v>
      </c>
      <c r="I386" s="12" t="str">
        <f t="shared" si="4"/>
        <v>CLEANING SERVICE</v>
      </c>
      <c r="J386" s="12">
        <f t="array" ref="J386">IFERROR(INDEX(MASTER!B:B,MATCH(G386,MASTER!A:A,0))/100," ")</f>
        <v>0.89</v>
      </c>
      <c r="K386" s="9">
        <f t="shared" si="5"/>
        <v>11</v>
      </c>
      <c r="L386" s="9" t="str">
        <f t="shared" si="6"/>
        <v>2023 - WEEK 11</v>
      </c>
      <c r="M386" s="9" t="str">
        <f t="shared" si="7"/>
        <v>2023 - MONTH 03</v>
      </c>
      <c r="N386" s="12">
        <f t="shared" ref="N386:O386" si="395">IFERROR(AVERAGEIF(L:L,L386,$J:$J)," ")</f>
        <v>0.9562921348</v>
      </c>
      <c r="O386" s="12">
        <f t="shared" si="395"/>
        <v>0.9552247191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45005.70479</v>
      </c>
      <c r="B387" s="9" t="str">
        <f>INDIRECT(ADDRESS(2+QUOTIENT(ROW()-2,COUNTA('Form Responses 1'!$1:$1)-4),2,,TRUE,"Form Responses 1"))</f>
        <v>theresia5@gmail.com</v>
      </c>
      <c r="C387" s="9" t="str">
        <f>INDIRECT(ADDRESS(2+QUOTIENT(ROW()-2,COUNTA('Form Responses 1'!$1:$1)-4),3,,TRUE,"Form Responses 1"))</f>
        <v>theresia</v>
      </c>
      <c r="D387" s="10">
        <f>INDIRECT(ADDRESS(2+QUOTIENT(ROW()-2,COUNTA('Form Responses 1'!$1:$1)-4),4,,TRUE,"Form Responses 1"))</f>
        <v>45001</v>
      </c>
      <c r="E387" s="11">
        <f t="shared" si="2"/>
        <v>4</v>
      </c>
      <c r="F387" s="9" t="str">
        <f>IF(ISBLANK(A387)," ",INDIRECT(ADDRESS(1,5+MOD(ROW()-2,COUNTA('Form Responses 1'!$1:$1)-4),,TRUE,"Form Responses 1")))</f>
        <v>Gedung D Lt. 3 [Balkon(depan dan belakang)]</v>
      </c>
      <c r="G387" s="9" t="str">
        <f>IF(ISBLANK(A387)," ",INDIRECT(ADDRESS(MATCH(A387,'Form Responses 1'!A:A,0),5+MOD(ROW()-2,COUNTA('Form Responses 1'!$1:$1)-4),,TRUE,"Form Responses 1")))</f>
        <v>CUKUP BAIK</v>
      </c>
      <c r="H387" s="12" t="str">
        <f t="shared" si="3"/>
        <v>Gedung D Lt. 3</v>
      </c>
      <c r="I387" s="12" t="str">
        <f t="shared" si="4"/>
        <v>CLEANING SERVICE</v>
      </c>
      <c r="J387" s="12">
        <f t="array" ref="J387">IFERROR(INDEX(MASTER!B:B,MATCH(G387,MASTER!A:A,0))/100," ")</f>
        <v>0.89</v>
      </c>
      <c r="K387" s="9">
        <f t="shared" si="5"/>
        <v>11</v>
      </c>
      <c r="L387" s="9" t="str">
        <f t="shared" si="6"/>
        <v>2023 - WEEK 11</v>
      </c>
      <c r="M387" s="9" t="str">
        <f t="shared" si="7"/>
        <v>2023 - MONTH 03</v>
      </c>
      <c r="N387" s="12">
        <f t="shared" ref="N387:O387" si="396">IFERROR(AVERAGEIF(L:L,L387,$J:$J)," ")</f>
        <v>0.9562921348</v>
      </c>
      <c r="O387" s="12">
        <f t="shared" si="396"/>
        <v>0.9552247191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45005.70479</v>
      </c>
      <c r="B388" s="9" t="str">
        <f>INDIRECT(ADDRESS(2+QUOTIENT(ROW()-2,COUNTA('Form Responses 1'!$1:$1)-4),2,,TRUE,"Form Responses 1"))</f>
        <v>theresia5@gmail.com</v>
      </c>
      <c r="C388" s="9" t="str">
        <f>INDIRECT(ADDRESS(2+QUOTIENT(ROW()-2,COUNTA('Form Responses 1'!$1:$1)-4),3,,TRUE,"Form Responses 1"))</f>
        <v>theresia</v>
      </c>
      <c r="D388" s="10">
        <f>INDIRECT(ADDRESS(2+QUOTIENT(ROW()-2,COUNTA('Form Responses 1'!$1:$1)-4),4,,TRUE,"Form Responses 1"))</f>
        <v>45001</v>
      </c>
      <c r="E388" s="11">
        <f t="shared" si="2"/>
        <v>4</v>
      </c>
      <c r="F388" s="9" t="str">
        <f>IF(ISBLANK(A388)," ",INDIRECT(ADDRESS(1,5+MOD(ROW()-2,COUNTA('Form Responses 1'!$1:$1)-4),,TRUE,"Form Responses 1")))</f>
        <v>Gedung D Lt. 3 [Lift]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D Lt. 3</v>
      </c>
      <c r="I388" s="12" t="str">
        <f t="shared" si="4"/>
        <v>CLEANING SERVICE</v>
      </c>
      <c r="J388" s="12">
        <f t="array" ref="J388">IFERROR(INDEX(MASTER!B:B,MATCH(G388,MASTER!A:A,0))/100," ")</f>
        <v>0.96</v>
      </c>
      <c r="K388" s="9">
        <f t="shared" si="5"/>
        <v>11</v>
      </c>
      <c r="L388" s="9" t="str">
        <f t="shared" si="6"/>
        <v>2023 - WEEK 11</v>
      </c>
      <c r="M388" s="9" t="str">
        <f t="shared" si="7"/>
        <v>2023 - MONTH 03</v>
      </c>
      <c r="N388" s="12">
        <f t="shared" ref="N388:O388" si="397">IFERROR(AVERAGEIF(L:L,L388,$J:$J)," ")</f>
        <v>0.9562921348</v>
      </c>
      <c r="O388" s="12">
        <f t="shared" si="397"/>
        <v>0.9552247191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45005.70479</v>
      </c>
      <c r="B389" s="9" t="str">
        <f>INDIRECT(ADDRESS(2+QUOTIENT(ROW()-2,COUNTA('Form Responses 1'!$1:$1)-4),2,,TRUE,"Form Responses 1"))</f>
        <v>theresia5@gmail.com</v>
      </c>
      <c r="C389" s="9" t="str">
        <f>INDIRECT(ADDRESS(2+QUOTIENT(ROW()-2,COUNTA('Form Responses 1'!$1:$1)-4),3,,TRUE,"Form Responses 1"))</f>
        <v>theresia</v>
      </c>
      <c r="D389" s="10">
        <f>INDIRECT(ADDRESS(2+QUOTIENT(ROW()-2,COUNTA('Form Responses 1'!$1:$1)-4),4,,TRUE,"Form Responses 1"))</f>
        <v>45001</v>
      </c>
      <c r="E389" s="11">
        <f t="shared" si="2"/>
        <v>4</v>
      </c>
      <c r="F389" s="9" t="str">
        <f>IF(ISBLANK(A389)," ",INDIRECT(ADDRESS(1,5+MOD(ROW()-2,COUNTA('Form Responses 1'!$1:$1)-4),,TRUE,"Form Responses 1")))</f>
        <v>Gedung D Lt. 3 [Tangga]</v>
      </c>
      <c r="G389" s="9" t="str">
        <f>IF(ISBLANK(A389)," ",INDIRECT(ADDRESS(MATCH(A389,'Form Responses 1'!A:A,0),5+MOD(ROW()-2,COUNTA('Form Responses 1'!$1:$1)-4),,TRUE,"Form Responses 1")))</f>
        <v>SANGATBAIK</v>
      </c>
      <c r="H389" s="12" t="str">
        <f t="shared" si="3"/>
        <v>Gedung D Lt. 3</v>
      </c>
      <c r="I389" s="12" t="str">
        <f t="shared" si="4"/>
        <v>CLEANING SERVICE</v>
      </c>
      <c r="J389" s="12">
        <f t="array" ref="J389">IFERROR(INDEX(MASTER!B:B,MATCH(G389,MASTER!A:A,0))/100," ")</f>
        <v>1</v>
      </c>
      <c r="K389" s="9">
        <f t="shared" si="5"/>
        <v>11</v>
      </c>
      <c r="L389" s="9" t="str">
        <f t="shared" si="6"/>
        <v>2023 - WEEK 11</v>
      </c>
      <c r="M389" s="9" t="str">
        <f t="shared" si="7"/>
        <v>2023 - MONTH 03</v>
      </c>
      <c r="N389" s="12">
        <f t="shared" ref="N389:O389" si="398">IFERROR(AVERAGEIF(L:L,L389,$J:$J)," ")</f>
        <v>0.9562921348</v>
      </c>
      <c r="O389" s="12">
        <f t="shared" si="398"/>
        <v>0.9552247191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45005.70479</v>
      </c>
      <c r="B390" s="9" t="str">
        <f>INDIRECT(ADDRESS(2+QUOTIENT(ROW()-2,COUNTA('Form Responses 1'!$1:$1)-4),2,,TRUE,"Form Responses 1"))</f>
        <v>theresia5@gmail.com</v>
      </c>
      <c r="C390" s="9" t="str">
        <f>INDIRECT(ADDRESS(2+QUOTIENT(ROW()-2,COUNTA('Form Responses 1'!$1:$1)-4),3,,TRUE,"Form Responses 1"))</f>
        <v>theresia</v>
      </c>
      <c r="D390" s="10">
        <f>INDIRECT(ADDRESS(2+QUOTIENT(ROW()-2,COUNTA('Form Responses 1'!$1:$1)-4),4,,TRUE,"Form Responses 1"))</f>
        <v>45001</v>
      </c>
      <c r="E390" s="11">
        <f t="shared" si="2"/>
        <v>4</v>
      </c>
      <c r="F390" s="9" t="str">
        <f>IF(ISBLANK(A390)," ",INDIRECT(ADDRESS(1,5+MOD(ROW()-2,COUNTA('Form Responses 1'!$1:$1)-4),,TRUE,"Form Responses 1")))</f>
        <v>Gedung D Lt. 2 [Ruang Auditorium]</v>
      </c>
      <c r="G390" s="9" t="str">
        <f>IF(ISBLANK(A390)," ",INDIRECT(ADDRESS(MATCH(A390,'Form Responses 1'!A:A,0),5+MOD(ROW()-2,COUNTA('Form Responses 1'!$1:$1)-4),,TRUE,"Form Responses 1")))</f>
        <v>CUKUP BAIK</v>
      </c>
      <c r="H390" s="12" t="str">
        <f t="shared" si="3"/>
        <v>Gedung D Lt. 2</v>
      </c>
      <c r="I390" s="12" t="str">
        <f t="shared" si="4"/>
        <v>CLEANING SERVICE</v>
      </c>
      <c r="J390" s="12">
        <f t="array" ref="J390">IFERROR(INDEX(MASTER!B:B,MATCH(G390,MASTER!A:A,0))/100," ")</f>
        <v>0.89</v>
      </c>
      <c r="K390" s="9">
        <f t="shared" si="5"/>
        <v>11</v>
      </c>
      <c r="L390" s="9" t="str">
        <f t="shared" si="6"/>
        <v>2023 - WEEK 11</v>
      </c>
      <c r="M390" s="9" t="str">
        <f t="shared" si="7"/>
        <v>2023 - MONTH 03</v>
      </c>
      <c r="N390" s="12">
        <f t="shared" ref="N390:O390" si="399">IFERROR(AVERAGEIF(L:L,L390,$J:$J)," ")</f>
        <v>0.9562921348</v>
      </c>
      <c r="O390" s="12">
        <f t="shared" si="399"/>
        <v>0.9552247191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45005.70479</v>
      </c>
      <c r="B391" s="9" t="str">
        <f>INDIRECT(ADDRESS(2+QUOTIENT(ROW()-2,COUNTA('Form Responses 1'!$1:$1)-4),2,,TRUE,"Form Responses 1"))</f>
        <v>theresia5@gmail.com</v>
      </c>
      <c r="C391" s="9" t="str">
        <f>INDIRECT(ADDRESS(2+QUOTIENT(ROW()-2,COUNTA('Form Responses 1'!$1:$1)-4),3,,TRUE,"Form Responses 1"))</f>
        <v>theresia</v>
      </c>
      <c r="D391" s="10">
        <f>INDIRECT(ADDRESS(2+QUOTIENT(ROW()-2,COUNTA('Form Responses 1'!$1:$1)-4),4,,TRUE,"Form Responses 1"))</f>
        <v>45001</v>
      </c>
      <c r="E391" s="11">
        <f t="shared" si="2"/>
        <v>4</v>
      </c>
      <c r="F391" s="9" t="str">
        <f>IF(ISBLANK(A391)," ",INDIRECT(ADDRESS(1,5+MOD(ROW()-2,COUNTA('Form Responses 1'!$1:$1)-4),,TRUE,"Form Responses 1")))</f>
        <v>Gedung D Lt. 2 [Ruang Rapat Auditorium]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 D Lt. 2</v>
      </c>
      <c r="I391" s="12" t="str">
        <f t="shared" si="4"/>
        <v>CLEANING SERVICE</v>
      </c>
      <c r="J391" s="12">
        <f t="array" ref="J391">IFERROR(INDEX(MASTER!B:B,MATCH(G391,MASTER!A:A,0))/100," ")</f>
        <v>0.96</v>
      </c>
      <c r="K391" s="9">
        <f t="shared" si="5"/>
        <v>11</v>
      </c>
      <c r="L391" s="9" t="str">
        <f t="shared" si="6"/>
        <v>2023 - WEEK 11</v>
      </c>
      <c r="M391" s="9" t="str">
        <f t="shared" si="7"/>
        <v>2023 - MONTH 03</v>
      </c>
      <c r="N391" s="12">
        <f t="shared" ref="N391:O391" si="400">IFERROR(AVERAGEIF(L:L,L391,$J:$J)," ")</f>
        <v>0.9562921348</v>
      </c>
      <c r="O391" s="12">
        <f t="shared" si="400"/>
        <v>0.9552247191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45005.70479</v>
      </c>
      <c r="B392" s="9" t="str">
        <f>INDIRECT(ADDRESS(2+QUOTIENT(ROW()-2,COUNTA('Form Responses 1'!$1:$1)-4),2,,TRUE,"Form Responses 1"))</f>
        <v>theresia5@gmail.com</v>
      </c>
      <c r="C392" s="9" t="str">
        <f>INDIRECT(ADDRESS(2+QUOTIENT(ROW()-2,COUNTA('Form Responses 1'!$1:$1)-4),3,,TRUE,"Form Responses 1"))</f>
        <v>theresia</v>
      </c>
      <c r="D392" s="10">
        <f>INDIRECT(ADDRESS(2+QUOTIENT(ROW()-2,COUNTA('Form Responses 1'!$1:$1)-4),4,,TRUE,"Form Responses 1"))</f>
        <v>45001</v>
      </c>
      <c r="E392" s="11">
        <f t="shared" si="2"/>
        <v>4</v>
      </c>
      <c r="F392" s="9" t="str">
        <f>IF(ISBLANK(A392)," ",INDIRECT(ADDRESS(1,5+MOD(ROW()-2,COUNTA('Form Responses 1'!$1:$1)-4),,TRUE,"Form Responses 1")))</f>
        <v>Gedung D Lt. 2 [Ruang VIP Auditorium]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Gedung D Lt. 2</v>
      </c>
      <c r="I392" s="12" t="str">
        <f t="shared" si="4"/>
        <v>CLEANING SERVICE</v>
      </c>
      <c r="J392" s="12">
        <f t="array" ref="J392">IFERROR(INDEX(MASTER!B:B,MATCH(G392,MASTER!A:A,0))/100," ")</f>
        <v>1</v>
      </c>
      <c r="K392" s="9">
        <f t="shared" si="5"/>
        <v>11</v>
      </c>
      <c r="L392" s="9" t="str">
        <f t="shared" si="6"/>
        <v>2023 - WEEK 11</v>
      </c>
      <c r="M392" s="9" t="str">
        <f t="shared" si="7"/>
        <v>2023 - MONTH 03</v>
      </c>
      <c r="N392" s="12">
        <f t="shared" ref="N392:O392" si="401">IFERROR(AVERAGEIF(L:L,L392,$J:$J)," ")</f>
        <v>0.9562921348</v>
      </c>
      <c r="O392" s="12">
        <f t="shared" si="401"/>
        <v>0.9552247191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45005.70479</v>
      </c>
      <c r="B393" s="9" t="str">
        <f>INDIRECT(ADDRESS(2+QUOTIENT(ROW()-2,COUNTA('Form Responses 1'!$1:$1)-4),2,,TRUE,"Form Responses 1"))</f>
        <v>theresia5@gmail.com</v>
      </c>
      <c r="C393" s="9" t="str">
        <f>INDIRECT(ADDRESS(2+QUOTIENT(ROW()-2,COUNTA('Form Responses 1'!$1:$1)-4),3,,TRUE,"Form Responses 1"))</f>
        <v>theresia</v>
      </c>
      <c r="D393" s="10">
        <f>INDIRECT(ADDRESS(2+QUOTIENT(ROW()-2,COUNTA('Form Responses 1'!$1:$1)-4),4,,TRUE,"Form Responses 1"))</f>
        <v>45001</v>
      </c>
      <c r="E393" s="11">
        <f t="shared" si="2"/>
        <v>4</v>
      </c>
      <c r="F393" s="9" t="str">
        <f>IF(ISBLANK(A393)," ",INDIRECT(ADDRESS(1,5+MOD(ROW()-2,COUNTA('Form Responses 1'!$1:$1)-4),,TRUE,"Form Responses 1")))</f>
        <v>Gedung D Lt. 2 [Ruang Kepala Bidang]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 D Lt. 2</v>
      </c>
      <c r="I393" s="12" t="str">
        <f t="shared" si="4"/>
        <v>CLEANING SERVICE</v>
      </c>
      <c r="J393" s="12">
        <f t="array" ref="J393">IFERROR(INDEX(MASTER!B:B,MATCH(G393,MASTER!A:A,0))/100," ")</f>
        <v>0.96</v>
      </c>
      <c r="K393" s="9">
        <f t="shared" si="5"/>
        <v>11</v>
      </c>
      <c r="L393" s="9" t="str">
        <f t="shared" si="6"/>
        <v>2023 - WEEK 11</v>
      </c>
      <c r="M393" s="9" t="str">
        <f t="shared" si="7"/>
        <v>2023 - MONTH 03</v>
      </c>
      <c r="N393" s="12">
        <f t="shared" ref="N393:O393" si="402">IFERROR(AVERAGEIF(L:L,L393,$J:$J)," ")</f>
        <v>0.9562921348</v>
      </c>
      <c r="O393" s="12">
        <f t="shared" si="402"/>
        <v>0.9552247191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45005.70479</v>
      </c>
      <c r="B394" s="9" t="str">
        <f>INDIRECT(ADDRESS(2+QUOTIENT(ROW()-2,COUNTA('Form Responses 1'!$1:$1)-4),2,,TRUE,"Form Responses 1"))</f>
        <v>theresia5@gmail.com</v>
      </c>
      <c r="C394" s="9" t="str">
        <f>INDIRECT(ADDRESS(2+QUOTIENT(ROW()-2,COUNTA('Form Responses 1'!$1:$1)-4),3,,TRUE,"Form Responses 1"))</f>
        <v>theresia</v>
      </c>
      <c r="D394" s="10">
        <f>INDIRECT(ADDRESS(2+QUOTIENT(ROW()-2,COUNTA('Form Responses 1'!$1:$1)-4),4,,TRUE,"Form Responses 1"))</f>
        <v>45001</v>
      </c>
      <c r="E394" s="11">
        <f t="shared" si="2"/>
        <v>4</v>
      </c>
      <c r="F394" s="9" t="str">
        <f>IF(ISBLANK(A394)," ",INDIRECT(ADDRESS(1,5+MOD(ROW()-2,COUNTA('Form Responses 1'!$1:$1)-4),,TRUE,"Form Responses 1")))</f>
        <v>Gedung D Lt. 2 [Ruang Staff Propas]</v>
      </c>
      <c r="G394" s="9" t="str">
        <f>IF(ISBLANK(A394)," ",INDIRECT(ADDRESS(MATCH(A394,'Form Responses 1'!A:A,0),5+MOD(ROW()-2,COUNTA('Form Responses 1'!$1:$1)-4),,TRUE,"Form Responses 1")))</f>
        <v>CUKUP BAIK</v>
      </c>
      <c r="H394" s="12" t="str">
        <f t="shared" si="3"/>
        <v>Gedung D Lt. 2</v>
      </c>
      <c r="I394" s="12" t="str">
        <f t="shared" si="4"/>
        <v>CLEANING SERVICE</v>
      </c>
      <c r="J394" s="12">
        <f t="array" ref="J394">IFERROR(INDEX(MASTER!B:B,MATCH(G394,MASTER!A:A,0))/100," ")</f>
        <v>0.89</v>
      </c>
      <c r="K394" s="9">
        <f t="shared" si="5"/>
        <v>11</v>
      </c>
      <c r="L394" s="9" t="str">
        <f t="shared" si="6"/>
        <v>2023 - WEEK 11</v>
      </c>
      <c r="M394" s="9" t="str">
        <f t="shared" si="7"/>
        <v>2023 - MONTH 03</v>
      </c>
      <c r="N394" s="12">
        <f t="shared" ref="N394:O394" si="403">IFERROR(AVERAGEIF(L:L,L394,$J:$J)," ")</f>
        <v>0.9562921348</v>
      </c>
      <c r="O394" s="12">
        <f t="shared" si="403"/>
        <v>0.9552247191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45005.70479</v>
      </c>
      <c r="B395" s="9" t="str">
        <f>INDIRECT(ADDRESS(2+QUOTIENT(ROW()-2,COUNTA('Form Responses 1'!$1:$1)-4),2,,TRUE,"Form Responses 1"))</f>
        <v>theresia5@gmail.com</v>
      </c>
      <c r="C395" s="9" t="str">
        <f>INDIRECT(ADDRESS(2+QUOTIENT(ROW()-2,COUNTA('Form Responses 1'!$1:$1)-4),3,,TRUE,"Form Responses 1"))</f>
        <v>theresia</v>
      </c>
      <c r="D395" s="10">
        <f>INDIRECT(ADDRESS(2+QUOTIENT(ROW()-2,COUNTA('Form Responses 1'!$1:$1)-4),4,,TRUE,"Form Responses 1"))</f>
        <v>45001</v>
      </c>
      <c r="E395" s="11">
        <f t="shared" si="2"/>
        <v>4</v>
      </c>
      <c r="F395" s="9" t="str">
        <f>IF(ISBLANK(A395)," ",INDIRECT(ADDRESS(1,5+MOD(ROW()-2,COUNTA('Form Responses 1'!$1:$1)-4),,TRUE,"Form Responses 1")))</f>
        <v>Gedung D Lt. 2 [Toilet pria/wanita]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Gedung D Lt. 2</v>
      </c>
      <c r="I395" s="12" t="str">
        <f t="shared" si="4"/>
        <v>CLEANING SERVICE</v>
      </c>
      <c r="J395" s="12">
        <f t="array" ref="J395">IFERROR(INDEX(MASTER!B:B,MATCH(G395,MASTER!A:A,0))/100," ")</f>
        <v>0.96</v>
      </c>
      <c r="K395" s="9">
        <f t="shared" si="5"/>
        <v>11</v>
      </c>
      <c r="L395" s="9" t="str">
        <f t="shared" si="6"/>
        <v>2023 - WEEK 11</v>
      </c>
      <c r="M395" s="9" t="str">
        <f t="shared" si="7"/>
        <v>2023 - MONTH 03</v>
      </c>
      <c r="N395" s="12">
        <f t="shared" ref="N395:O395" si="404">IFERROR(AVERAGEIF(L:L,L395,$J:$J)," ")</f>
        <v>0.9562921348</v>
      </c>
      <c r="O395" s="12">
        <f t="shared" si="404"/>
        <v>0.9552247191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45005.70479</v>
      </c>
      <c r="B396" s="9" t="str">
        <f>INDIRECT(ADDRESS(2+QUOTIENT(ROW()-2,COUNTA('Form Responses 1'!$1:$1)-4),2,,TRUE,"Form Responses 1"))</f>
        <v>theresia5@gmail.com</v>
      </c>
      <c r="C396" s="9" t="str">
        <f>INDIRECT(ADDRESS(2+QUOTIENT(ROW()-2,COUNTA('Form Responses 1'!$1:$1)-4),3,,TRUE,"Form Responses 1"))</f>
        <v>theresia</v>
      </c>
      <c r="D396" s="10">
        <f>INDIRECT(ADDRESS(2+QUOTIENT(ROW()-2,COUNTA('Form Responses 1'!$1:$1)-4),4,,TRUE,"Form Responses 1"))</f>
        <v>45001</v>
      </c>
      <c r="E396" s="11">
        <f t="shared" si="2"/>
        <v>4</v>
      </c>
      <c r="F396" s="9" t="str">
        <f>IF(ISBLANK(A396)," ",INDIRECT(ADDRESS(1,5+MOD(ROW()-2,COUNTA('Form Responses 1'!$1:$1)-4),,TRUE,"Form Responses 1")))</f>
        <v>Gedung D Lt. 2 [Pantry]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Gedung D Lt. 2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11</v>
      </c>
      <c r="L396" s="9" t="str">
        <f t="shared" si="6"/>
        <v>2023 - WEEK 11</v>
      </c>
      <c r="M396" s="9" t="str">
        <f t="shared" si="7"/>
        <v>2023 - MONTH 03</v>
      </c>
      <c r="N396" s="12">
        <f t="shared" ref="N396:O396" si="405">IFERROR(AVERAGEIF(L:L,L396,$J:$J)," ")</f>
        <v>0.9562921348</v>
      </c>
      <c r="O396" s="12">
        <f t="shared" si="405"/>
        <v>0.9552247191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45005.70479</v>
      </c>
      <c r="B397" s="9" t="str">
        <f>INDIRECT(ADDRESS(2+QUOTIENT(ROW()-2,COUNTA('Form Responses 1'!$1:$1)-4),2,,TRUE,"Form Responses 1"))</f>
        <v>theresia5@gmail.com</v>
      </c>
      <c r="C397" s="9" t="str">
        <f>INDIRECT(ADDRESS(2+QUOTIENT(ROW()-2,COUNTA('Form Responses 1'!$1:$1)-4),3,,TRUE,"Form Responses 1"))</f>
        <v>theresia</v>
      </c>
      <c r="D397" s="10">
        <f>INDIRECT(ADDRESS(2+QUOTIENT(ROW()-2,COUNTA('Form Responses 1'!$1:$1)-4),4,,TRUE,"Form Responses 1"))</f>
        <v>45001</v>
      </c>
      <c r="E397" s="11">
        <f t="shared" si="2"/>
        <v>4</v>
      </c>
      <c r="F397" s="9" t="str">
        <f>IF(ISBLANK(A397)," ",INDIRECT(ADDRESS(1,5+MOD(ROW()-2,COUNTA('Form Responses 1'!$1:$1)-4),,TRUE,"Form Responses 1")))</f>
        <v>Gedung D Lt. 2 [Lift]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 D Lt. 2</v>
      </c>
      <c r="I397" s="12" t="str">
        <f t="shared" si="4"/>
        <v>CLEANING SERVICE</v>
      </c>
      <c r="J397" s="12">
        <f t="array" ref="J397">IFERROR(INDEX(MASTER!B:B,MATCH(G397,MASTER!A:A,0))/100," ")</f>
        <v>0.96</v>
      </c>
      <c r="K397" s="9">
        <f t="shared" si="5"/>
        <v>11</v>
      </c>
      <c r="L397" s="9" t="str">
        <f t="shared" si="6"/>
        <v>2023 - WEEK 11</v>
      </c>
      <c r="M397" s="9" t="str">
        <f t="shared" si="7"/>
        <v>2023 - MONTH 03</v>
      </c>
      <c r="N397" s="12">
        <f t="shared" ref="N397:O397" si="406">IFERROR(AVERAGEIF(L:L,L397,$J:$J)," ")</f>
        <v>0.9562921348</v>
      </c>
      <c r="O397" s="12">
        <f t="shared" si="406"/>
        <v>0.9552247191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45005.70479</v>
      </c>
      <c r="B398" s="9" t="str">
        <f>INDIRECT(ADDRESS(2+QUOTIENT(ROW()-2,COUNTA('Form Responses 1'!$1:$1)-4),2,,TRUE,"Form Responses 1"))</f>
        <v>theresia5@gmail.com</v>
      </c>
      <c r="C398" s="9" t="str">
        <f>INDIRECT(ADDRESS(2+QUOTIENT(ROW()-2,COUNTA('Form Responses 1'!$1:$1)-4),3,,TRUE,"Form Responses 1"))</f>
        <v>theresia</v>
      </c>
      <c r="D398" s="10">
        <f>INDIRECT(ADDRESS(2+QUOTIENT(ROW()-2,COUNTA('Form Responses 1'!$1:$1)-4),4,,TRUE,"Form Responses 1"))</f>
        <v>45001</v>
      </c>
      <c r="E398" s="11">
        <f t="shared" si="2"/>
        <v>4</v>
      </c>
      <c r="F398" s="9" t="str">
        <f>IF(ISBLANK(A398)," ",INDIRECT(ADDRESS(1,5+MOD(ROW()-2,COUNTA('Form Responses 1'!$1:$1)-4),,TRUE,"Form Responses 1")))</f>
        <v>Gedung D Lt. 2 [Tangga]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Gedung D Lt. 2</v>
      </c>
      <c r="I398" s="12" t="str">
        <f t="shared" si="4"/>
        <v>CLEANING SERVICE</v>
      </c>
      <c r="J398" s="12">
        <f t="array" ref="J398">IFERROR(INDEX(MASTER!B:B,MATCH(G398,MASTER!A:A,0))/100," ")</f>
        <v>0.96</v>
      </c>
      <c r="K398" s="9">
        <f t="shared" si="5"/>
        <v>11</v>
      </c>
      <c r="L398" s="9" t="str">
        <f t="shared" si="6"/>
        <v>2023 - WEEK 11</v>
      </c>
      <c r="M398" s="9" t="str">
        <f t="shared" si="7"/>
        <v>2023 - MONTH 03</v>
      </c>
      <c r="N398" s="12">
        <f t="shared" ref="N398:O398" si="407">IFERROR(AVERAGEIF(L:L,L398,$J:$J)," ")</f>
        <v>0.9562921348</v>
      </c>
      <c r="O398" s="12">
        <f t="shared" si="407"/>
        <v>0.9552247191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45005.70479</v>
      </c>
      <c r="B399" s="9" t="str">
        <f>INDIRECT(ADDRESS(2+QUOTIENT(ROW()-2,COUNTA('Form Responses 1'!$1:$1)-4),2,,TRUE,"Form Responses 1"))</f>
        <v>theresia5@gmail.com</v>
      </c>
      <c r="C399" s="9" t="str">
        <f>INDIRECT(ADDRESS(2+QUOTIENT(ROW()-2,COUNTA('Form Responses 1'!$1:$1)-4),3,,TRUE,"Form Responses 1"))</f>
        <v>theresia</v>
      </c>
      <c r="D399" s="10">
        <f>INDIRECT(ADDRESS(2+QUOTIENT(ROW()-2,COUNTA('Form Responses 1'!$1:$1)-4),4,,TRUE,"Form Responses 1"))</f>
        <v>45001</v>
      </c>
      <c r="E399" s="11">
        <f t="shared" si="2"/>
        <v>4</v>
      </c>
      <c r="F399" s="9" t="str">
        <f>IF(ISBLANK(A399)," ",INDIRECT(ADDRESS(1,5+MOD(ROW()-2,COUNTA('Form Responses 1'!$1:$1)-4),,TRUE,"Form Responses 1")))</f>
        <v>Gedung D Lt. 1 [Basement]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Gedung D Lt. 1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11</v>
      </c>
      <c r="L399" s="9" t="str">
        <f t="shared" si="6"/>
        <v>2023 - WEEK 11</v>
      </c>
      <c r="M399" s="9" t="str">
        <f t="shared" si="7"/>
        <v>2023 - MONTH 03</v>
      </c>
      <c r="N399" s="12">
        <f t="shared" ref="N399:O399" si="408">IFERROR(AVERAGEIF(L:L,L399,$J:$J)," ")</f>
        <v>0.9562921348</v>
      </c>
      <c r="O399" s="12">
        <f t="shared" si="408"/>
        <v>0.9552247191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45005.70479</v>
      </c>
      <c r="B400" s="9" t="str">
        <f>INDIRECT(ADDRESS(2+QUOTIENT(ROW()-2,COUNTA('Form Responses 1'!$1:$1)-4),2,,TRUE,"Form Responses 1"))</f>
        <v>theresia5@gmail.com</v>
      </c>
      <c r="C400" s="9" t="str">
        <f>INDIRECT(ADDRESS(2+QUOTIENT(ROW()-2,COUNTA('Form Responses 1'!$1:$1)-4),3,,TRUE,"Form Responses 1"))</f>
        <v>theresia</v>
      </c>
      <c r="D400" s="10">
        <f>INDIRECT(ADDRESS(2+QUOTIENT(ROW()-2,COUNTA('Form Responses 1'!$1:$1)-4),4,,TRUE,"Form Responses 1"))</f>
        <v>45001</v>
      </c>
      <c r="E400" s="11">
        <f t="shared" si="2"/>
        <v>4</v>
      </c>
      <c r="F400" s="9" t="str">
        <f>IF(ISBLANK(A400)," ",INDIRECT(ADDRESS(1,5+MOD(ROW()-2,COUNTA('Form Responses 1'!$1:$1)-4),,TRUE,"Form Responses 1")))</f>
        <v>Gedung D Lt. 1 [Musholla]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Gedung D Lt. 1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11</v>
      </c>
      <c r="L400" s="9" t="str">
        <f t="shared" si="6"/>
        <v>2023 - WEEK 11</v>
      </c>
      <c r="M400" s="9" t="str">
        <f t="shared" si="7"/>
        <v>2023 - MONTH 03</v>
      </c>
      <c r="N400" s="12">
        <f t="shared" ref="N400:O400" si="409">IFERROR(AVERAGEIF(L:L,L400,$J:$J)," ")</f>
        <v>0.9562921348</v>
      </c>
      <c r="O400" s="12">
        <f t="shared" si="409"/>
        <v>0.9552247191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45005.70479</v>
      </c>
      <c r="B401" s="9" t="str">
        <f>INDIRECT(ADDRESS(2+QUOTIENT(ROW()-2,COUNTA('Form Responses 1'!$1:$1)-4),2,,TRUE,"Form Responses 1"))</f>
        <v>theresia5@gmail.com</v>
      </c>
      <c r="C401" s="9" t="str">
        <f>INDIRECT(ADDRESS(2+QUOTIENT(ROW()-2,COUNTA('Form Responses 1'!$1:$1)-4),3,,TRUE,"Form Responses 1"))</f>
        <v>theresia</v>
      </c>
      <c r="D401" s="10">
        <f>INDIRECT(ADDRESS(2+QUOTIENT(ROW()-2,COUNTA('Form Responses 1'!$1:$1)-4),4,,TRUE,"Form Responses 1"))</f>
        <v>45001</v>
      </c>
      <c r="E401" s="11">
        <f t="shared" si="2"/>
        <v>4</v>
      </c>
      <c r="F401" s="9" t="str">
        <f>IF(ISBLANK(A401)," ",INDIRECT(ADDRESS(1,5+MOD(ROW()-2,COUNTA('Form Responses 1'!$1:$1)-4),,TRUE,"Form Responses 1")))</f>
        <v>Gedung D Lt. 1 [Pantry]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 D Lt. 1</v>
      </c>
      <c r="I401" s="12" t="str">
        <f t="shared" si="4"/>
        <v>CLEANING SERVICE</v>
      </c>
      <c r="J401" s="12">
        <f t="array" ref="J401">IFERROR(INDEX(MASTER!B:B,MATCH(G401,MASTER!A:A,0))/100," ")</f>
        <v>0.96</v>
      </c>
      <c r="K401" s="9">
        <f t="shared" si="5"/>
        <v>11</v>
      </c>
      <c r="L401" s="9" t="str">
        <f t="shared" si="6"/>
        <v>2023 - WEEK 11</v>
      </c>
      <c r="M401" s="9" t="str">
        <f t="shared" si="7"/>
        <v>2023 - MONTH 03</v>
      </c>
      <c r="N401" s="12">
        <f t="shared" ref="N401:O401" si="410">IFERROR(AVERAGEIF(L:L,L401,$J:$J)," ")</f>
        <v>0.9562921348</v>
      </c>
      <c r="O401" s="12">
        <f t="shared" si="410"/>
        <v>0.9552247191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45005.70479</v>
      </c>
      <c r="B402" s="9" t="str">
        <f>INDIRECT(ADDRESS(2+QUOTIENT(ROW()-2,COUNTA('Form Responses 1'!$1:$1)-4),2,,TRUE,"Form Responses 1"))</f>
        <v>theresia5@gmail.com</v>
      </c>
      <c r="C402" s="9" t="str">
        <f>INDIRECT(ADDRESS(2+QUOTIENT(ROW()-2,COUNTA('Form Responses 1'!$1:$1)-4),3,,TRUE,"Form Responses 1"))</f>
        <v>theresia</v>
      </c>
      <c r="D402" s="10">
        <f>INDIRECT(ADDRESS(2+QUOTIENT(ROW()-2,COUNTA('Form Responses 1'!$1:$1)-4),4,,TRUE,"Form Responses 1"))</f>
        <v>45001</v>
      </c>
      <c r="E402" s="11">
        <f t="shared" si="2"/>
        <v>4</v>
      </c>
      <c r="F402" s="9" t="str">
        <f>IF(ISBLANK(A402)," ",INDIRECT(ADDRESS(1,5+MOD(ROW()-2,COUNTA('Form Responses 1'!$1:$1)-4),,TRUE,"Form Responses 1")))</f>
        <v>Gedung D Lt. 1 [Toilet pria/wanita]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Gedung D Lt. 1</v>
      </c>
      <c r="I402" s="12" t="str">
        <f t="shared" si="4"/>
        <v>CLEANING SERVICE</v>
      </c>
      <c r="J402" s="12">
        <f t="array" ref="J402">IFERROR(INDEX(MASTER!B:B,MATCH(G402,MASTER!A:A,0))/100," ")</f>
        <v>0.96</v>
      </c>
      <c r="K402" s="9">
        <f t="shared" si="5"/>
        <v>11</v>
      </c>
      <c r="L402" s="9" t="str">
        <f t="shared" si="6"/>
        <v>2023 - WEEK 11</v>
      </c>
      <c r="M402" s="9" t="str">
        <f t="shared" si="7"/>
        <v>2023 - MONTH 03</v>
      </c>
      <c r="N402" s="12">
        <f t="shared" ref="N402:O402" si="411">IFERROR(AVERAGEIF(L:L,L402,$J:$J)," ")</f>
        <v>0.9562921348</v>
      </c>
      <c r="O402" s="12">
        <f t="shared" si="411"/>
        <v>0.9552247191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45005.70479</v>
      </c>
      <c r="B403" s="9" t="str">
        <f>INDIRECT(ADDRESS(2+QUOTIENT(ROW()-2,COUNTA('Form Responses 1'!$1:$1)-4),2,,TRUE,"Form Responses 1"))</f>
        <v>theresia5@gmail.com</v>
      </c>
      <c r="C403" s="9" t="str">
        <f>INDIRECT(ADDRESS(2+QUOTIENT(ROW()-2,COUNTA('Form Responses 1'!$1:$1)-4),3,,TRUE,"Form Responses 1"))</f>
        <v>theresia</v>
      </c>
      <c r="D403" s="10">
        <f>INDIRECT(ADDRESS(2+QUOTIENT(ROW()-2,COUNTA('Form Responses 1'!$1:$1)-4),4,,TRUE,"Form Responses 1"))</f>
        <v>45001</v>
      </c>
      <c r="E403" s="11">
        <f t="shared" si="2"/>
        <v>4</v>
      </c>
      <c r="F403" s="9" t="str">
        <f>IF(ISBLANK(A403)," ",INDIRECT(ADDRESS(1,5+MOD(ROW()-2,COUNTA('Form Responses 1'!$1:$1)-4),,TRUE,"Form Responses 1")))</f>
        <v>Gedung D Lt. 1 [Ruang Arsip]</v>
      </c>
      <c r="G403" s="9" t="str">
        <f>IF(ISBLANK(A403)," ",INDIRECT(ADDRESS(MATCH(A403,'Form Responses 1'!A:A,0),5+MOD(ROW()-2,COUNTA('Form Responses 1'!$1:$1)-4),,TRUE,"Form Responses 1")))</f>
        <v>CUKUP BAIK</v>
      </c>
      <c r="H403" s="12" t="str">
        <f t="shared" si="3"/>
        <v>Gedung D Lt. 1</v>
      </c>
      <c r="I403" s="12" t="str">
        <f t="shared" si="4"/>
        <v>CLEANING SERVICE</v>
      </c>
      <c r="J403" s="12">
        <f t="array" ref="J403">IFERROR(INDEX(MASTER!B:B,MATCH(G403,MASTER!A:A,0))/100," ")</f>
        <v>0.89</v>
      </c>
      <c r="K403" s="9">
        <f t="shared" si="5"/>
        <v>11</v>
      </c>
      <c r="L403" s="9" t="str">
        <f t="shared" si="6"/>
        <v>2023 - WEEK 11</v>
      </c>
      <c r="M403" s="9" t="str">
        <f t="shared" si="7"/>
        <v>2023 - MONTH 03</v>
      </c>
      <c r="N403" s="12">
        <f t="shared" ref="N403:O403" si="412">IFERROR(AVERAGEIF(L:L,L403,$J:$J)," ")</f>
        <v>0.9562921348</v>
      </c>
      <c r="O403" s="12">
        <f t="shared" si="412"/>
        <v>0.9552247191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45005.70479</v>
      </c>
      <c r="B404" s="9" t="str">
        <f>INDIRECT(ADDRESS(2+QUOTIENT(ROW()-2,COUNTA('Form Responses 1'!$1:$1)-4),2,,TRUE,"Form Responses 1"))</f>
        <v>theresia5@gmail.com</v>
      </c>
      <c r="C404" s="9" t="str">
        <f>INDIRECT(ADDRESS(2+QUOTIENT(ROW()-2,COUNTA('Form Responses 1'!$1:$1)-4),3,,TRUE,"Form Responses 1"))</f>
        <v>theresia</v>
      </c>
      <c r="D404" s="10">
        <f>INDIRECT(ADDRESS(2+QUOTIENT(ROW()-2,COUNTA('Form Responses 1'!$1:$1)-4),4,,TRUE,"Form Responses 1"))</f>
        <v>45001</v>
      </c>
      <c r="E404" s="11">
        <f t="shared" si="2"/>
        <v>4</v>
      </c>
      <c r="F404" s="9" t="str">
        <f>IF(ISBLANK(A404)," ",INDIRECT(ADDRESS(1,5+MOD(ROW()-2,COUNTA('Form Responses 1'!$1:$1)-4),,TRUE,"Form Responses 1")))</f>
        <v>Gedung D Lt. 1 [Lift]</v>
      </c>
      <c r="G404" s="9" t="str">
        <f>IF(ISBLANK(A404)," ",INDIRECT(ADDRESS(MATCH(A404,'Form Responses 1'!A:A,0),5+MOD(ROW()-2,COUNTA('Form Responses 1'!$1:$1)-4),,TRUE,"Form Responses 1")))</f>
        <v>CUKUP BAIK</v>
      </c>
      <c r="H404" s="12" t="str">
        <f t="shared" si="3"/>
        <v>Gedung D Lt. 1</v>
      </c>
      <c r="I404" s="12" t="str">
        <f t="shared" si="4"/>
        <v>CLEANING SERVICE</v>
      </c>
      <c r="J404" s="12">
        <f t="array" ref="J404">IFERROR(INDEX(MASTER!B:B,MATCH(G404,MASTER!A:A,0))/100," ")</f>
        <v>0.89</v>
      </c>
      <c r="K404" s="9">
        <f t="shared" si="5"/>
        <v>11</v>
      </c>
      <c r="L404" s="9" t="str">
        <f t="shared" si="6"/>
        <v>2023 - WEEK 11</v>
      </c>
      <c r="M404" s="9" t="str">
        <f t="shared" si="7"/>
        <v>2023 - MONTH 03</v>
      </c>
      <c r="N404" s="12">
        <f t="shared" ref="N404:O404" si="413">IFERROR(AVERAGEIF(L:L,L404,$J:$J)," ")</f>
        <v>0.9562921348</v>
      </c>
      <c r="O404" s="12">
        <f t="shared" si="413"/>
        <v>0.9552247191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45005.70479</v>
      </c>
      <c r="B405" s="9" t="str">
        <f>INDIRECT(ADDRESS(2+QUOTIENT(ROW()-2,COUNTA('Form Responses 1'!$1:$1)-4),2,,TRUE,"Form Responses 1"))</f>
        <v>theresia5@gmail.com</v>
      </c>
      <c r="C405" s="9" t="str">
        <f>INDIRECT(ADDRESS(2+QUOTIENT(ROW()-2,COUNTA('Form Responses 1'!$1:$1)-4),3,,TRUE,"Form Responses 1"))</f>
        <v>theresia</v>
      </c>
      <c r="D405" s="10">
        <f>INDIRECT(ADDRESS(2+QUOTIENT(ROW()-2,COUNTA('Form Responses 1'!$1:$1)-4),4,,TRUE,"Form Responses 1"))</f>
        <v>45001</v>
      </c>
      <c r="E405" s="11">
        <f t="shared" si="2"/>
        <v>4</v>
      </c>
      <c r="F405" s="9" t="str">
        <f>IF(ISBLANK(A405)," ",INDIRECT(ADDRESS(1,5+MOD(ROW()-2,COUNTA('Form Responses 1'!$1:$1)-4),,TRUE,"Form Responses 1")))</f>
        <v>Gedung D Lt. 1 [Tangga]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Gedung D Lt. 1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11</v>
      </c>
      <c r="L405" s="9" t="str">
        <f t="shared" si="6"/>
        <v>2023 - WEEK 11</v>
      </c>
      <c r="M405" s="9" t="str">
        <f t="shared" si="7"/>
        <v>2023 - MONTH 03</v>
      </c>
      <c r="N405" s="12">
        <f t="shared" ref="N405:O405" si="414">IFERROR(AVERAGEIF(L:L,L405,$J:$J)," ")</f>
        <v>0.9562921348</v>
      </c>
      <c r="O405" s="12">
        <f t="shared" si="414"/>
        <v>0.9552247191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45005.70479</v>
      </c>
      <c r="B406" s="9" t="str">
        <f>INDIRECT(ADDRESS(2+QUOTIENT(ROW()-2,COUNTA('Form Responses 1'!$1:$1)-4),2,,TRUE,"Form Responses 1"))</f>
        <v>theresia5@gmail.com</v>
      </c>
      <c r="C406" s="9" t="str">
        <f>INDIRECT(ADDRESS(2+QUOTIENT(ROW()-2,COUNTA('Form Responses 1'!$1:$1)-4),3,,TRUE,"Form Responses 1"))</f>
        <v>theresia</v>
      </c>
      <c r="D406" s="10">
        <f>INDIRECT(ADDRESS(2+QUOTIENT(ROW()-2,COUNTA('Form Responses 1'!$1:$1)-4),4,,TRUE,"Form Responses 1"))</f>
        <v>45001</v>
      </c>
      <c r="E406" s="11">
        <f t="shared" si="2"/>
        <v>4</v>
      </c>
      <c r="F406" s="9" t="str">
        <f>IF(ISBLANK(A406)," ",INDIRECT(ADDRESS(1,5+MOD(ROW()-2,COUNTA('Form Responses 1'!$1:$1)-4),,TRUE,"Form Responses 1")))</f>
        <v>Gedung C Lt. 2 [Ruang Bisang Desimasi]</v>
      </c>
      <c r="G406" s="9" t="str">
        <f>IF(ISBLANK(A406)," ",INDIRECT(ADDRESS(MATCH(A406,'Form Responses 1'!A:A,0),5+MOD(ROW()-2,COUNTA('Form Responses 1'!$1:$1)-4),,TRUE,"Form Responses 1")))</f>
        <v>CUKUP BAIK</v>
      </c>
      <c r="H406" s="12" t="str">
        <f t="shared" si="3"/>
        <v>Gedung C Lt. 2</v>
      </c>
      <c r="I406" s="12" t="str">
        <f t="shared" si="4"/>
        <v>CLEANING SERVICE</v>
      </c>
      <c r="J406" s="12">
        <f t="array" ref="J406">IFERROR(INDEX(MASTER!B:B,MATCH(G406,MASTER!A:A,0))/100," ")</f>
        <v>0.89</v>
      </c>
      <c r="K406" s="9">
        <f t="shared" si="5"/>
        <v>11</v>
      </c>
      <c r="L406" s="9" t="str">
        <f t="shared" si="6"/>
        <v>2023 - WEEK 11</v>
      </c>
      <c r="M406" s="9" t="str">
        <f t="shared" si="7"/>
        <v>2023 - MONTH 03</v>
      </c>
      <c r="N406" s="12">
        <f t="shared" ref="N406:O406" si="415">IFERROR(AVERAGEIF(L:L,L406,$J:$J)," ")</f>
        <v>0.9562921348</v>
      </c>
      <c r="O406" s="12">
        <f t="shared" si="415"/>
        <v>0.9552247191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45005.70479</v>
      </c>
      <c r="B407" s="9" t="str">
        <f>INDIRECT(ADDRESS(2+QUOTIENT(ROW()-2,COUNTA('Form Responses 1'!$1:$1)-4),2,,TRUE,"Form Responses 1"))</f>
        <v>theresia5@gmail.com</v>
      </c>
      <c r="C407" s="9" t="str">
        <f>INDIRECT(ADDRESS(2+QUOTIENT(ROW()-2,COUNTA('Form Responses 1'!$1:$1)-4),3,,TRUE,"Form Responses 1"))</f>
        <v>theresia</v>
      </c>
      <c r="D407" s="10">
        <f>INDIRECT(ADDRESS(2+QUOTIENT(ROW()-2,COUNTA('Form Responses 1'!$1:$1)-4),4,,TRUE,"Form Responses 1"))</f>
        <v>45001</v>
      </c>
      <c r="E407" s="11">
        <f t="shared" si="2"/>
        <v>4</v>
      </c>
      <c r="F407" s="9" t="str">
        <f>IF(ISBLANK(A407)," ",INDIRECT(ADDRESS(1,5+MOD(ROW()-2,COUNTA('Form Responses 1'!$1:$1)-4),,TRUE,"Form Responses 1")))</f>
        <v>Gedung C Lt. 2 [Ruang Staff]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Gedung C Lt. 2</v>
      </c>
      <c r="I407" s="12" t="str">
        <f t="shared" si="4"/>
        <v>CLEANING SERVICE</v>
      </c>
      <c r="J407" s="12">
        <f t="array" ref="J407">IFERROR(INDEX(MASTER!B:B,MATCH(G407,MASTER!A:A,0))/100," ")</f>
        <v>0.96</v>
      </c>
      <c r="K407" s="9">
        <f t="shared" si="5"/>
        <v>11</v>
      </c>
      <c r="L407" s="9" t="str">
        <f t="shared" si="6"/>
        <v>2023 - WEEK 11</v>
      </c>
      <c r="M407" s="9" t="str">
        <f t="shared" si="7"/>
        <v>2023 - MONTH 03</v>
      </c>
      <c r="N407" s="12">
        <f t="shared" ref="N407:O407" si="416">IFERROR(AVERAGEIF(L:L,L407,$J:$J)," ")</f>
        <v>0.9562921348</v>
      </c>
      <c r="O407" s="12">
        <f t="shared" si="416"/>
        <v>0.9552247191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45005.70479</v>
      </c>
      <c r="B408" s="9" t="str">
        <f>INDIRECT(ADDRESS(2+QUOTIENT(ROW()-2,COUNTA('Form Responses 1'!$1:$1)-4),2,,TRUE,"Form Responses 1"))</f>
        <v>theresia5@gmail.com</v>
      </c>
      <c r="C408" s="9" t="str">
        <f>INDIRECT(ADDRESS(2+QUOTIENT(ROW()-2,COUNTA('Form Responses 1'!$1:$1)-4),3,,TRUE,"Form Responses 1"))</f>
        <v>theresia</v>
      </c>
      <c r="D408" s="10">
        <f>INDIRECT(ADDRESS(2+QUOTIENT(ROW()-2,COUNTA('Form Responses 1'!$1:$1)-4),4,,TRUE,"Form Responses 1"))</f>
        <v>45001</v>
      </c>
      <c r="E408" s="11">
        <f t="shared" si="2"/>
        <v>4</v>
      </c>
      <c r="F408" s="9" t="str">
        <f>IF(ISBLANK(A408)," ",INDIRECT(ADDRESS(1,5+MOD(ROW()-2,COUNTA('Form Responses 1'!$1:$1)-4),,TRUE,"Form Responses 1")))</f>
        <v>Gedung C Lt. 2 [Ruang RSO(Regional Support Office)]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Gedung C Lt. 2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11</v>
      </c>
      <c r="L408" s="9" t="str">
        <f t="shared" si="6"/>
        <v>2023 - WEEK 11</v>
      </c>
      <c r="M408" s="9" t="str">
        <f t="shared" si="7"/>
        <v>2023 - MONTH 03</v>
      </c>
      <c r="N408" s="12">
        <f t="shared" ref="N408:O408" si="417">IFERROR(AVERAGEIF(L:L,L408,$J:$J)," ")</f>
        <v>0.9562921348</v>
      </c>
      <c r="O408" s="12">
        <f t="shared" si="417"/>
        <v>0.9552247191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45005.70479</v>
      </c>
      <c r="B409" s="9" t="str">
        <f>INDIRECT(ADDRESS(2+QUOTIENT(ROW()-2,COUNTA('Form Responses 1'!$1:$1)-4),2,,TRUE,"Form Responses 1"))</f>
        <v>theresia5@gmail.com</v>
      </c>
      <c r="C409" s="9" t="str">
        <f>INDIRECT(ADDRESS(2+QUOTIENT(ROW()-2,COUNTA('Form Responses 1'!$1:$1)-4),3,,TRUE,"Form Responses 1"))</f>
        <v>theresia</v>
      </c>
      <c r="D409" s="10">
        <f>INDIRECT(ADDRESS(2+QUOTIENT(ROW()-2,COUNTA('Form Responses 1'!$1:$1)-4),4,,TRUE,"Form Responses 1"))</f>
        <v>45001</v>
      </c>
      <c r="E409" s="11">
        <f t="shared" si="2"/>
        <v>4</v>
      </c>
      <c r="F409" s="9" t="str">
        <f>IF(ISBLANK(A409)," ",INDIRECT(ADDRESS(1,5+MOD(ROW()-2,COUNTA('Form Responses 1'!$1:$1)-4),,TRUE,"Form Responses 1")))</f>
        <v>Gedung C Lt. 2 [Ruang Staff]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 C Lt. 2</v>
      </c>
      <c r="I409" s="12" t="str">
        <f t="shared" si="4"/>
        <v>CLEANING SERVICE</v>
      </c>
      <c r="J409" s="12">
        <f t="array" ref="J409">IFERROR(INDEX(MASTER!B:B,MATCH(G409,MASTER!A:A,0))/100," ")</f>
        <v>0.96</v>
      </c>
      <c r="K409" s="9">
        <f t="shared" si="5"/>
        <v>11</v>
      </c>
      <c r="L409" s="9" t="str">
        <f t="shared" si="6"/>
        <v>2023 - WEEK 11</v>
      </c>
      <c r="M409" s="9" t="str">
        <f t="shared" si="7"/>
        <v>2023 - MONTH 03</v>
      </c>
      <c r="N409" s="12">
        <f t="shared" ref="N409:O409" si="418">IFERROR(AVERAGEIF(L:L,L409,$J:$J)," ")</f>
        <v>0.9562921348</v>
      </c>
      <c r="O409" s="12">
        <f t="shared" si="418"/>
        <v>0.9552247191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45005.70479</v>
      </c>
      <c r="B410" s="9" t="str">
        <f>INDIRECT(ADDRESS(2+QUOTIENT(ROW()-2,COUNTA('Form Responses 1'!$1:$1)-4),2,,TRUE,"Form Responses 1"))</f>
        <v>theresia5@gmail.com</v>
      </c>
      <c r="C410" s="9" t="str">
        <f>INDIRECT(ADDRESS(2+QUOTIENT(ROW()-2,COUNTA('Form Responses 1'!$1:$1)-4),3,,TRUE,"Form Responses 1"))</f>
        <v>theresia</v>
      </c>
      <c r="D410" s="10">
        <f>INDIRECT(ADDRESS(2+QUOTIENT(ROW()-2,COUNTA('Form Responses 1'!$1:$1)-4),4,,TRUE,"Form Responses 1"))</f>
        <v>45001</v>
      </c>
      <c r="E410" s="11">
        <f t="shared" si="2"/>
        <v>4</v>
      </c>
      <c r="F410" s="9" t="str">
        <f>IF(ISBLANK(A410)," ",INDIRECT(ADDRESS(1,5+MOD(ROW()-2,COUNTA('Form Responses 1'!$1:$1)-4),,TRUE,"Form Responses 1")))</f>
        <v>Gedung C Lt. 2 [Ruang Produksi Informasi]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Gedung C Lt. 2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11</v>
      </c>
      <c r="L410" s="9" t="str">
        <f t="shared" si="6"/>
        <v>2023 - WEEK 11</v>
      </c>
      <c r="M410" s="9" t="str">
        <f t="shared" si="7"/>
        <v>2023 - MONTH 03</v>
      </c>
      <c r="N410" s="12">
        <f t="shared" ref="N410:O410" si="419">IFERROR(AVERAGEIF(L:L,L410,$J:$J)," ")</f>
        <v>0.9562921348</v>
      </c>
      <c r="O410" s="12">
        <f t="shared" si="419"/>
        <v>0.9552247191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45005.70479</v>
      </c>
      <c r="B411" s="9" t="str">
        <f>INDIRECT(ADDRESS(2+QUOTIENT(ROW()-2,COUNTA('Form Responses 1'!$1:$1)-4),2,,TRUE,"Form Responses 1"))</f>
        <v>theresia5@gmail.com</v>
      </c>
      <c r="C411" s="9" t="str">
        <f>INDIRECT(ADDRESS(2+QUOTIENT(ROW()-2,COUNTA('Form Responses 1'!$1:$1)-4),3,,TRUE,"Form Responses 1"))</f>
        <v>theresia</v>
      </c>
      <c r="D411" s="10">
        <f>INDIRECT(ADDRESS(2+QUOTIENT(ROW()-2,COUNTA('Form Responses 1'!$1:$1)-4),4,,TRUE,"Form Responses 1"))</f>
        <v>45001</v>
      </c>
      <c r="E411" s="11">
        <f t="shared" si="2"/>
        <v>4</v>
      </c>
      <c r="F411" s="9" t="str">
        <f>IF(ISBLANK(A411)," ",INDIRECT(ADDRESS(1,5+MOD(ROW()-2,COUNTA('Form Responses 1'!$1:$1)-4),,TRUE,"Form Responses 1")))</f>
        <v>Gedung C Lt. 2 [Toilet pria/wanita]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Gedung C Lt. 2</v>
      </c>
      <c r="I411" s="12" t="str">
        <f t="shared" si="4"/>
        <v>CLEANING SERVICE</v>
      </c>
      <c r="J411" s="12">
        <f t="array" ref="J411">IFERROR(INDEX(MASTER!B:B,MATCH(G411,MASTER!A:A,0))/100," ")</f>
        <v>0.96</v>
      </c>
      <c r="K411" s="9">
        <f t="shared" si="5"/>
        <v>11</v>
      </c>
      <c r="L411" s="9" t="str">
        <f t="shared" si="6"/>
        <v>2023 - WEEK 11</v>
      </c>
      <c r="M411" s="9" t="str">
        <f t="shared" si="7"/>
        <v>2023 - MONTH 03</v>
      </c>
      <c r="N411" s="12">
        <f t="shared" ref="N411:O411" si="420">IFERROR(AVERAGEIF(L:L,L411,$J:$J)," ")</f>
        <v>0.9562921348</v>
      </c>
      <c r="O411" s="12">
        <f t="shared" si="420"/>
        <v>0.9552247191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45005.70479</v>
      </c>
      <c r="B412" s="9" t="str">
        <f>INDIRECT(ADDRESS(2+QUOTIENT(ROW()-2,COUNTA('Form Responses 1'!$1:$1)-4),2,,TRUE,"Form Responses 1"))</f>
        <v>theresia5@gmail.com</v>
      </c>
      <c r="C412" s="9" t="str">
        <f>INDIRECT(ADDRESS(2+QUOTIENT(ROW()-2,COUNTA('Form Responses 1'!$1:$1)-4),3,,TRUE,"Form Responses 1"))</f>
        <v>theresia</v>
      </c>
      <c r="D412" s="10">
        <f>INDIRECT(ADDRESS(2+QUOTIENT(ROW()-2,COUNTA('Form Responses 1'!$1:$1)-4),4,,TRUE,"Form Responses 1"))</f>
        <v>45001</v>
      </c>
      <c r="E412" s="11">
        <f t="shared" si="2"/>
        <v>4</v>
      </c>
      <c r="F412" s="9" t="str">
        <f>IF(ISBLANK(A412)," ",INDIRECT(ADDRESS(1,5+MOD(ROW()-2,COUNTA('Form Responses 1'!$1:$1)-4),,TRUE,"Form Responses 1")))</f>
        <v>Gedung C Lt. 2 [Pantry]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Gedung C Lt. 2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11</v>
      </c>
      <c r="L412" s="9" t="str">
        <f t="shared" si="6"/>
        <v>2023 - WEEK 11</v>
      </c>
      <c r="M412" s="9" t="str">
        <f t="shared" si="7"/>
        <v>2023 - MONTH 03</v>
      </c>
      <c r="N412" s="12">
        <f t="shared" ref="N412:O412" si="421">IFERROR(AVERAGEIF(L:L,L412,$J:$J)," ")</f>
        <v>0.9562921348</v>
      </c>
      <c r="O412" s="12">
        <f t="shared" si="421"/>
        <v>0.9552247191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45005.70479</v>
      </c>
      <c r="B413" s="9" t="str">
        <f>INDIRECT(ADDRESS(2+QUOTIENT(ROW()-2,COUNTA('Form Responses 1'!$1:$1)-4),2,,TRUE,"Form Responses 1"))</f>
        <v>theresia5@gmail.com</v>
      </c>
      <c r="C413" s="9" t="str">
        <f>INDIRECT(ADDRESS(2+QUOTIENT(ROW()-2,COUNTA('Form Responses 1'!$1:$1)-4),3,,TRUE,"Form Responses 1"))</f>
        <v>theresia</v>
      </c>
      <c r="D413" s="10">
        <f>INDIRECT(ADDRESS(2+QUOTIENT(ROW()-2,COUNTA('Form Responses 1'!$1:$1)-4),4,,TRUE,"Form Responses 1"))</f>
        <v>45001</v>
      </c>
      <c r="E413" s="11">
        <f t="shared" si="2"/>
        <v>4</v>
      </c>
      <c r="F413" s="9" t="str">
        <f>IF(ISBLANK(A413)," ",INDIRECT(ADDRESS(1,5+MOD(ROW()-2,COUNTA('Form Responses 1'!$1:$1)-4),,TRUE,"Form Responses 1")))</f>
        <v>Gedung C Lt. 2 [Tangga]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Gedung C Lt. 2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11</v>
      </c>
      <c r="L413" s="9" t="str">
        <f t="shared" si="6"/>
        <v>2023 - WEEK 11</v>
      </c>
      <c r="M413" s="9" t="str">
        <f t="shared" si="7"/>
        <v>2023 - MONTH 03</v>
      </c>
      <c r="N413" s="12">
        <f t="shared" ref="N413:O413" si="422">IFERROR(AVERAGEIF(L:L,L413,$J:$J)," ")</f>
        <v>0.9562921348</v>
      </c>
      <c r="O413" s="12">
        <f t="shared" si="422"/>
        <v>0.9552247191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45005.70479</v>
      </c>
      <c r="B414" s="9" t="str">
        <f>INDIRECT(ADDRESS(2+QUOTIENT(ROW()-2,COUNTA('Form Responses 1'!$1:$1)-4),2,,TRUE,"Form Responses 1"))</f>
        <v>theresia5@gmail.com</v>
      </c>
      <c r="C414" s="9" t="str">
        <f>INDIRECT(ADDRESS(2+QUOTIENT(ROW()-2,COUNTA('Form Responses 1'!$1:$1)-4),3,,TRUE,"Form Responses 1"))</f>
        <v>theresia</v>
      </c>
      <c r="D414" s="10">
        <f>INDIRECT(ADDRESS(2+QUOTIENT(ROW()-2,COUNTA('Form Responses 1'!$1:$1)-4),4,,TRUE,"Form Responses 1"))</f>
        <v>45001</v>
      </c>
      <c r="E414" s="11">
        <f t="shared" si="2"/>
        <v>4</v>
      </c>
      <c r="F414" s="9" t="str">
        <f>IF(ISBLANK(A414)," ",INDIRECT(ADDRESS(1,5+MOD(ROW()-2,COUNTA('Form Responses 1'!$1:$1)-4),,TRUE,"Form Responses 1")))</f>
        <v>Gedung C Lt. 1 [Lobby]</v>
      </c>
      <c r="G414" s="9" t="str">
        <f>IF(ISBLANK(A414)," ",INDIRECT(ADDRESS(MATCH(A414,'Form Responses 1'!A:A,0),5+MOD(ROW()-2,COUNTA('Form Responses 1'!$1:$1)-4),,TRUE,"Form Responses 1")))</f>
        <v>CUKUP BAIK</v>
      </c>
      <c r="H414" s="12" t="str">
        <f t="shared" si="3"/>
        <v>Gedung C Lt. 1</v>
      </c>
      <c r="I414" s="12" t="str">
        <f t="shared" si="4"/>
        <v>CLEANING SERVICE</v>
      </c>
      <c r="J414" s="12">
        <f t="array" ref="J414">IFERROR(INDEX(MASTER!B:B,MATCH(G414,MASTER!A:A,0))/100," ")</f>
        <v>0.89</v>
      </c>
      <c r="K414" s="9">
        <f t="shared" si="5"/>
        <v>11</v>
      </c>
      <c r="L414" s="9" t="str">
        <f t="shared" si="6"/>
        <v>2023 - WEEK 11</v>
      </c>
      <c r="M414" s="9" t="str">
        <f t="shared" si="7"/>
        <v>2023 - MONTH 03</v>
      </c>
      <c r="N414" s="12">
        <f t="shared" ref="N414:O414" si="423">IFERROR(AVERAGEIF(L:L,L414,$J:$J)," ")</f>
        <v>0.9562921348</v>
      </c>
      <c r="O414" s="12">
        <f t="shared" si="423"/>
        <v>0.9552247191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45005.70479</v>
      </c>
      <c r="B415" s="9" t="str">
        <f>INDIRECT(ADDRESS(2+QUOTIENT(ROW()-2,COUNTA('Form Responses 1'!$1:$1)-4),2,,TRUE,"Form Responses 1"))</f>
        <v>theresia5@gmail.com</v>
      </c>
      <c r="C415" s="9" t="str">
        <f>INDIRECT(ADDRESS(2+QUOTIENT(ROW()-2,COUNTA('Form Responses 1'!$1:$1)-4),3,,TRUE,"Form Responses 1"))</f>
        <v>theresia</v>
      </c>
      <c r="D415" s="10">
        <f>INDIRECT(ADDRESS(2+QUOTIENT(ROW()-2,COUNTA('Form Responses 1'!$1:$1)-4),4,,TRUE,"Form Responses 1"))</f>
        <v>45001</v>
      </c>
      <c r="E415" s="11">
        <f t="shared" si="2"/>
        <v>4</v>
      </c>
      <c r="F415" s="9" t="str">
        <f>IF(ISBLANK(A415)," ",INDIRECT(ADDRESS(1,5+MOD(ROW()-2,COUNTA('Form Responses 1'!$1:$1)-4),,TRUE,"Form Responses 1")))</f>
        <v>Gedung C Lt. 1 [Ruang Server]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Gedung C Lt. 1</v>
      </c>
      <c r="I415" s="12" t="str">
        <f t="shared" si="4"/>
        <v>CLEANING SERVICE</v>
      </c>
      <c r="J415" s="12">
        <f t="array" ref="J415">IFERROR(INDEX(MASTER!B:B,MATCH(G415,MASTER!A:A,0))/100," ")</f>
        <v>0.96</v>
      </c>
      <c r="K415" s="9">
        <f t="shared" si="5"/>
        <v>11</v>
      </c>
      <c r="L415" s="9" t="str">
        <f t="shared" si="6"/>
        <v>2023 - WEEK 11</v>
      </c>
      <c r="M415" s="9" t="str">
        <f t="shared" si="7"/>
        <v>2023 - MONTH 03</v>
      </c>
      <c r="N415" s="12">
        <f t="shared" ref="N415:O415" si="424">IFERROR(AVERAGEIF(L:L,L415,$J:$J)," ")</f>
        <v>0.9562921348</v>
      </c>
      <c r="O415" s="12">
        <f t="shared" si="424"/>
        <v>0.9552247191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45005.70479</v>
      </c>
      <c r="B416" s="9" t="str">
        <f>INDIRECT(ADDRESS(2+QUOTIENT(ROW()-2,COUNTA('Form Responses 1'!$1:$1)-4),2,,TRUE,"Form Responses 1"))</f>
        <v>theresia5@gmail.com</v>
      </c>
      <c r="C416" s="9" t="str">
        <f>INDIRECT(ADDRESS(2+QUOTIENT(ROW()-2,COUNTA('Form Responses 1'!$1:$1)-4),3,,TRUE,"Form Responses 1"))</f>
        <v>theresia</v>
      </c>
      <c r="D416" s="10">
        <f>INDIRECT(ADDRESS(2+QUOTIENT(ROW()-2,COUNTA('Form Responses 1'!$1:$1)-4),4,,TRUE,"Form Responses 1"))</f>
        <v>45001</v>
      </c>
      <c r="E416" s="11">
        <f t="shared" si="2"/>
        <v>4</v>
      </c>
      <c r="F416" s="9" t="str">
        <f>IF(ISBLANK(A416)," ",INDIRECT(ADDRESS(1,5+MOD(ROW()-2,COUNTA('Form Responses 1'!$1:$1)-4),,TRUE,"Form Responses 1")))</f>
        <v>Gedung C Lt. 1 [Ruang IT]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Gedung C Lt. 1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11</v>
      </c>
      <c r="L416" s="9" t="str">
        <f t="shared" si="6"/>
        <v>2023 - WEEK 11</v>
      </c>
      <c r="M416" s="9" t="str">
        <f t="shared" si="7"/>
        <v>2023 - MONTH 03</v>
      </c>
      <c r="N416" s="12">
        <f t="shared" ref="N416:O416" si="425">IFERROR(AVERAGEIF(L:L,L416,$J:$J)," ")</f>
        <v>0.9562921348</v>
      </c>
      <c r="O416" s="12">
        <f t="shared" si="425"/>
        <v>0.9552247191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45005.70479</v>
      </c>
      <c r="B417" s="9" t="str">
        <f>INDIRECT(ADDRESS(2+QUOTIENT(ROW()-2,COUNTA('Form Responses 1'!$1:$1)-4),2,,TRUE,"Form Responses 1"))</f>
        <v>theresia5@gmail.com</v>
      </c>
      <c r="C417" s="9" t="str">
        <f>INDIRECT(ADDRESS(2+QUOTIENT(ROW()-2,COUNTA('Form Responses 1'!$1:$1)-4),3,,TRUE,"Form Responses 1"))</f>
        <v>theresia</v>
      </c>
      <c r="D417" s="10">
        <f>INDIRECT(ADDRESS(2+QUOTIENT(ROW()-2,COUNTA('Form Responses 1'!$1:$1)-4),4,,TRUE,"Form Responses 1"))</f>
        <v>45001</v>
      </c>
      <c r="E417" s="11">
        <f t="shared" si="2"/>
        <v>4</v>
      </c>
      <c r="F417" s="9" t="str">
        <f>IF(ISBLANK(A417)," ",INDIRECT(ADDRESS(1,5+MOD(ROW()-2,COUNTA('Form Responses 1'!$1:$1)-4),,TRUE,"Form Responses 1")))</f>
        <v>Gedung C Lt. 1 [Ruang Perekayasa Muda]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Gedung C Lt. 1</v>
      </c>
      <c r="I417" s="12" t="str">
        <f t="shared" si="4"/>
        <v>CLEANING SERVICE</v>
      </c>
      <c r="J417" s="12">
        <f t="array" ref="J417">IFERROR(INDEX(MASTER!B:B,MATCH(G417,MASTER!A:A,0))/100," ")</f>
        <v>0.96</v>
      </c>
      <c r="K417" s="9">
        <f t="shared" si="5"/>
        <v>11</v>
      </c>
      <c r="L417" s="9" t="str">
        <f t="shared" si="6"/>
        <v>2023 - WEEK 11</v>
      </c>
      <c r="M417" s="9" t="str">
        <f t="shared" si="7"/>
        <v>2023 - MONTH 03</v>
      </c>
      <c r="N417" s="12">
        <f t="shared" ref="N417:O417" si="426">IFERROR(AVERAGEIF(L:L,L417,$J:$J)," ")</f>
        <v>0.9562921348</v>
      </c>
      <c r="O417" s="12">
        <f t="shared" si="426"/>
        <v>0.9552247191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45005.70479</v>
      </c>
      <c r="B418" s="9" t="str">
        <f>INDIRECT(ADDRESS(2+QUOTIENT(ROW()-2,COUNTA('Form Responses 1'!$1:$1)-4),2,,TRUE,"Form Responses 1"))</f>
        <v>theresia5@gmail.com</v>
      </c>
      <c r="C418" s="9" t="str">
        <f>INDIRECT(ADDRESS(2+QUOTIENT(ROW()-2,COUNTA('Form Responses 1'!$1:$1)-4),3,,TRUE,"Form Responses 1"))</f>
        <v>theresia</v>
      </c>
      <c r="D418" s="10">
        <f>INDIRECT(ADDRESS(2+QUOTIENT(ROW()-2,COUNTA('Form Responses 1'!$1:$1)-4),4,,TRUE,"Form Responses 1"))</f>
        <v>45001</v>
      </c>
      <c r="E418" s="11">
        <f t="shared" si="2"/>
        <v>4</v>
      </c>
      <c r="F418" s="9" t="str">
        <f>IF(ISBLANK(A418)," ",INDIRECT(ADDRESS(1,5+MOD(ROW()-2,COUNTA('Form Responses 1'!$1:$1)-4),,TRUE,"Form Responses 1")))</f>
        <v>Gedung C Lt. 1 [Ruang Fungsional Rekayasa]</v>
      </c>
      <c r="G418" s="9" t="str">
        <f>IF(ISBLANK(A418)," ",INDIRECT(ADDRESS(MATCH(A418,'Form Responses 1'!A:A,0),5+MOD(ROW()-2,COUNTA('Form Responses 1'!$1:$1)-4),,TRUE,"Form Responses 1")))</f>
        <v>CUKUP BAIK</v>
      </c>
      <c r="H418" s="12" t="str">
        <f t="shared" si="3"/>
        <v>Gedung C Lt. 1</v>
      </c>
      <c r="I418" s="12" t="str">
        <f t="shared" si="4"/>
        <v>CLEANING SERVICE</v>
      </c>
      <c r="J418" s="12">
        <f t="array" ref="J418">IFERROR(INDEX(MASTER!B:B,MATCH(G418,MASTER!A:A,0))/100," ")</f>
        <v>0.89</v>
      </c>
      <c r="K418" s="9">
        <f t="shared" si="5"/>
        <v>11</v>
      </c>
      <c r="L418" s="9" t="str">
        <f t="shared" si="6"/>
        <v>2023 - WEEK 11</v>
      </c>
      <c r="M418" s="9" t="str">
        <f t="shared" si="7"/>
        <v>2023 - MONTH 03</v>
      </c>
      <c r="N418" s="12">
        <f t="shared" ref="N418:O418" si="427">IFERROR(AVERAGEIF(L:L,L418,$J:$J)," ")</f>
        <v>0.9562921348</v>
      </c>
      <c r="O418" s="12">
        <f t="shared" si="427"/>
        <v>0.9552247191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45005.70479</v>
      </c>
      <c r="B419" s="9" t="str">
        <f>INDIRECT(ADDRESS(2+QUOTIENT(ROW()-2,COUNTA('Form Responses 1'!$1:$1)-4),2,,TRUE,"Form Responses 1"))</f>
        <v>theresia5@gmail.com</v>
      </c>
      <c r="C419" s="9" t="str">
        <f>INDIRECT(ADDRESS(2+QUOTIENT(ROW()-2,COUNTA('Form Responses 1'!$1:$1)-4),3,,TRUE,"Form Responses 1"))</f>
        <v>theresia</v>
      </c>
      <c r="D419" s="10">
        <f>INDIRECT(ADDRESS(2+QUOTIENT(ROW()-2,COUNTA('Form Responses 1'!$1:$1)-4),4,,TRUE,"Form Responses 1"))</f>
        <v>45001</v>
      </c>
      <c r="E419" s="11">
        <f t="shared" si="2"/>
        <v>4</v>
      </c>
      <c r="F419" s="9" t="str">
        <f>IF(ISBLANK(A419)," ",INDIRECT(ADDRESS(1,5+MOD(ROW()-2,COUNTA('Form Responses 1'!$1:$1)-4),,TRUE,"Form Responses 1")))</f>
        <v>Gedung C Lt. 1 [Toilet pria/wanita]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Gedung C Lt. 1</v>
      </c>
      <c r="I419" s="12" t="str">
        <f t="shared" si="4"/>
        <v>CLEANING SERVICE</v>
      </c>
      <c r="J419" s="12">
        <f t="array" ref="J419">IFERROR(INDEX(MASTER!B:B,MATCH(G419,MASTER!A:A,0))/100," ")</f>
        <v>0.96</v>
      </c>
      <c r="K419" s="9">
        <f t="shared" si="5"/>
        <v>11</v>
      </c>
      <c r="L419" s="9" t="str">
        <f t="shared" si="6"/>
        <v>2023 - WEEK 11</v>
      </c>
      <c r="M419" s="9" t="str">
        <f t="shared" si="7"/>
        <v>2023 - MONTH 03</v>
      </c>
      <c r="N419" s="12">
        <f t="shared" ref="N419:O419" si="428">IFERROR(AVERAGEIF(L:L,L419,$J:$J)," ")</f>
        <v>0.9562921348</v>
      </c>
      <c r="O419" s="12">
        <f t="shared" si="428"/>
        <v>0.9552247191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45005.70479</v>
      </c>
      <c r="B420" s="9" t="str">
        <f>INDIRECT(ADDRESS(2+QUOTIENT(ROW()-2,COUNTA('Form Responses 1'!$1:$1)-4),2,,TRUE,"Form Responses 1"))</f>
        <v>theresia5@gmail.com</v>
      </c>
      <c r="C420" s="9" t="str">
        <f>INDIRECT(ADDRESS(2+QUOTIENT(ROW()-2,COUNTA('Form Responses 1'!$1:$1)-4),3,,TRUE,"Form Responses 1"))</f>
        <v>theresia</v>
      </c>
      <c r="D420" s="10">
        <f>INDIRECT(ADDRESS(2+QUOTIENT(ROW()-2,COUNTA('Form Responses 1'!$1:$1)-4),4,,TRUE,"Form Responses 1"))</f>
        <v>45001</v>
      </c>
      <c r="E420" s="11">
        <f t="shared" si="2"/>
        <v>4</v>
      </c>
      <c r="F420" s="9" t="str">
        <f>IF(ISBLANK(A420)," ",INDIRECT(ADDRESS(1,5+MOD(ROW()-2,COUNTA('Form Responses 1'!$1:$1)-4),,TRUE,"Form Responses 1")))</f>
        <v>Gedung C Lt. 1 [Pantry]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Gedung C Lt. 1</v>
      </c>
      <c r="I420" s="12" t="str">
        <f t="shared" si="4"/>
        <v>CLEANING SERVICE</v>
      </c>
      <c r="J420" s="12">
        <f t="array" ref="J420">IFERROR(INDEX(MASTER!B:B,MATCH(G420,MASTER!A:A,0))/100," ")</f>
        <v>0.96</v>
      </c>
      <c r="K420" s="9">
        <f t="shared" si="5"/>
        <v>11</v>
      </c>
      <c r="L420" s="9" t="str">
        <f t="shared" si="6"/>
        <v>2023 - WEEK 11</v>
      </c>
      <c r="M420" s="9" t="str">
        <f t="shared" si="7"/>
        <v>2023 - MONTH 03</v>
      </c>
      <c r="N420" s="12">
        <f t="shared" ref="N420:O420" si="429">IFERROR(AVERAGEIF(L:L,L420,$J:$J)," ")</f>
        <v>0.9562921348</v>
      </c>
      <c r="O420" s="12">
        <f t="shared" si="429"/>
        <v>0.9552247191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45005.70479</v>
      </c>
      <c r="B421" s="9" t="str">
        <f>INDIRECT(ADDRESS(2+QUOTIENT(ROW()-2,COUNTA('Form Responses 1'!$1:$1)-4),2,,TRUE,"Form Responses 1"))</f>
        <v>theresia5@gmail.com</v>
      </c>
      <c r="C421" s="9" t="str">
        <f>INDIRECT(ADDRESS(2+QUOTIENT(ROW()-2,COUNTA('Form Responses 1'!$1:$1)-4),3,,TRUE,"Form Responses 1"))</f>
        <v>theresia</v>
      </c>
      <c r="D421" s="10">
        <f>INDIRECT(ADDRESS(2+QUOTIENT(ROW()-2,COUNTA('Form Responses 1'!$1:$1)-4),4,,TRUE,"Form Responses 1"))</f>
        <v>45001</v>
      </c>
      <c r="E421" s="11">
        <f t="shared" si="2"/>
        <v>4</v>
      </c>
      <c r="F421" s="9" t="str">
        <f>IF(ISBLANK(A421)," ",INDIRECT(ADDRESS(1,5+MOD(ROW()-2,COUNTA('Form Responses 1'!$1:$1)-4),,TRUE,"Form Responses 1")))</f>
        <v>Gedung C Lt. 1 [Ruang Panel]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Gedung C Lt. 1</v>
      </c>
      <c r="I421" s="12" t="str">
        <f t="shared" si="4"/>
        <v>CLEANING SERVICE</v>
      </c>
      <c r="J421" s="12">
        <f t="array" ref="J421">IFERROR(INDEX(MASTER!B:B,MATCH(G421,MASTER!A:A,0))/100," ")</f>
        <v>0.96</v>
      </c>
      <c r="K421" s="9">
        <f t="shared" si="5"/>
        <v>11</v>
      </c>
      <c r="L421" s="9" t="str">
        <f t="shared" si="6"/>
        <v>2023 - WEEK 11</v>
      </c>
      <c r="M421" s="9" t="str">
        <f t="shared" si="7"/>
        <v>2023 - MONTH 03</v>
      </c>
      <c r="N421" s="12">
        <f t="shared" ref="N421:O421" si="430">IFERROR(AVERAGEIF(L:L,L421,$J:$J)," ")</f>
        <v>0.9562921348</v>
      </c>
      <c r="O421" s="12">
        <f t="shared" si="430"/>
        <v>0.9552247191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45005.70479</v>
      </c>
      <c r="B422" s="9" t="str">
        <f>INDIRECT(ADDRESS(2+QUOTIENT(ROW()-2,COUNTA('Form Responses 1'!$1:$1)-4),2,,TRUE,"Form Responses 1"))</f>
        <v>theresia5@gmail.com</v>
      </c>
      <c r="C422" s="9" t="str">
        <f>INDIRECT(ADDRESS(2+QUOTIENT(ROW()-2,COUNTA('Form Responses 1'!$1:$1)-4),3,,TRUE,"Form Responses 1"))</f>
        <v>theresia</v>
      </c>
      <c r="D422" s="10">
        <f>INDIRECT(ADDRESS(2+QUOTIENT(ROW()-2,COUNTA('Form Responses 1'!$1:$1)-4),4,,TRUE,"Form Responses 1"))</f>
        <v>45001</v>
      </c>
      <c r="E422" s="11">
        <f t="shared" si="2"/>
        <v>4</v>
      </c>
      <c r="F422" s="9" t="str">
        <f>IF(ISBLANK(A422)," ",INDIRECT(ADDRESS(1,5+MOD(ROW()-2,COUNTA('Form Responses 1'!$1:$1)-4),,TRUE,"Form Responses 1")))</f>
        <v>Gedung C Lt. 1 [Tangga]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Gedung C Lt. 1</v>
      </c>
      <c r="I422" s="12" t="str">
        <f t="shared" si="4"/>
        <v>CLEANING SERVICE</v>
      </c>
      <c r="J422" s="12">
        <f t="array" ref="J422">IFERROR(INDEX(MASTER!B:B,MATCH(G422,MASTER!A:A,0))/100," ")</f>
        <v>0.96</v>
      </c>
      <c r="K422" s="9">
        <f t="shared" si="5"/>
        <v>11</v>
      </c>
      <c r="L422" s="9" t="str">
        <f t="shared" si="6"/>
        <v>2023 - WEEK 11</v>
      </c>
      <c r="M422" s="9" t="str">
        <f t="shared" si="7"/>
        <v>2023 - MONTH 03</v>
      </c>
      <c r="N422" s="12">
        <f t="shared" ref="N422:O422" si="431">IFERROR(AVERAGEIF(L:L,L422,$J:$J)," ")</f>
        <v>0.9562921348</v>
      </c>
      <c r="O422" s="12">
        <f t="shared" si="431"/>
        <v>0.9552247191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45005.70479</v>
      </c>
      <c r="B423" s="9" t="str">
        <f>INDIRECT(ADDRESS(2+QUOTIENT(ROW()-2,COUNTA('Form Responses 1'!$1:$1)-4),2,,TRUE,"Form Responses 1"))</f>
        <v>theresia5@gmail.com</v>
      </c>
      <c r="C423" s="9" t="str">
        <f>INDIRECT(ADDRESS(2+QUOTIENT(ROW()-2,COUNTA('Form Responses 1'!$1:$1)-4),3,,TRUE,"Form Responses 1"))</f>
        <v>theresia</v>
      </c>
      <c r="D423" s="10">
        <f>INDIRECT(ADDRESS(2+QUOTIENT(ROW()-2,COUNTA('Form Responses 1'!$1:$1)-4),4,,TRUE,"Form Responses 1"))</f>
        <v>45001</v>
      </c>
      <c r="E423" s="11">
        <f t="shared" si="2"/>
        <v>4</v>
      </c>
      <c r="F423" s="9" t="str">
        <f>IF(ISBLANK(A423)," ",INDIRECT(ADDRESS(1,5+MOD(ROW()-2,COUNTA('Form Responses 1'!$1:$1)-4),,TRUE,"Form Responses 1")))</f>
        <v>Gedung A Lt. 3 [Ruang Kelas]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 A Lt. 3</v>
      </c>
      <c r="I423" s="12" t="str">
        <f t="shared" si="4"/>
        <v>CLEANING SERVICE</v>
      </c>
      <c r="J423" s="12">
        <f t="array" ref="J423">IFERROR(INDEX(MASTER!B:B,MATCH(G423,MASTER!A:A,0))/100," ")</f>
        <v>0.96</v>
      </c>
      <c r="K423" s="9">
        <f t="shared" si="5"/>
        <v>11</v>
      </c>
      <c r="L423" s="9" t="str">
        <f t="shared" si="6"/>
        <v>2023 - WEEK 11</v>
      </c>
      <c r="M423" s="9" t="str">
        <f t="shared" si="7"/>
        <v>2023 - MONTH 03</v>
      </c>
      <c r="N423" s="12">
        <f t="shared" ref="N423:O423" si="432">IFERROR(AVERAGEIF(L:L,L423,$J:$J)," ")</f>
        <v>0.9562921348</v>
      </c>
      <c r="O423" s="12">
        <f t="shared" si="432"/>
        <v>0.9552247191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45005.70479</v>
      </c>
      <c r="B424" s="9" t="str">
        <f>INDIRECT(ADDRESS(2+QUOTIENT(ROW()-2,COUNTA('Form Responses 1'!$1:$1)-4),2,,TRUE,"Form Responses 1"))</f>
        <v>theresia5@gmail.com</v>
      </c>
      <c r="C424" s="9" t="str">
        <f>INDIRECT(ADDRESS(2+QUOTIENT(ROW()-2,COUNTA('Form Responses 1'!$1:$1)-4),3,,TRUE,"Form Responses 1"))</f>
        <v>theresia</v>
      </c>
      <c r="D424" s="10">
        <f>INDIRECT(ADDRESS(2+QUOTIENT(ROW()-2,COUNTA('Form Responses 1'!$1:$1)-4),4,,TRUE,"Form Responses 1"))</f>
        <v>45001</v>
      </c>
      <c r="E424" s="11">
        <f t="shared" si="2"/>
        <v>4</v>
      </c>
      <c r="F424" s="9" t="str">
        <f>IF(ISBLANK(A424)," ",INDIRECT(ADDRESS(1,5+MOD(ROW()-2,COUNTA('Form Responses 1'!$1:$1)-4),,TRUE,"Form Responses 1")))</f>
        <v>Gedung A Lt. 3 [Ruang Bimbingan]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 A Lt. 3</v>
      </c>
      <c r="I424" s="12" t="str">
        <f t="shared" si="4"/>
        <v>CLEANING SERVICE</v>
      </c>
      <c r="J424" s="12">
        <f t="array" ref="J424">IFERROR(INDEX(MASTER!B:B,MATCH(G424,MASTER!A:A,0))/100," ")</f>
        <v>0.96</v>
      </c>
      <c r="K424" s="9">
        <f t="shared" si="5"/>
        <v>11</v>
      </c>
      <c r="L424" s="9" t="str">
        <f t="shared" si="6"/>
        <v>2023 - WEEK 11</v>
      </c>
      <c r="M424" s="9" t="str">
        <f t="shared" si="7"/>
        <v>2023 - MONTH 03</v>
      </c>
      <c r="N424" s="12">
        <f t="shared" ref="N424:O424" si="433">IFERROR(AVERAGEIF(L:L,L424,$J:$J)," ")</f>
        <v>0.9562921348</v>
      </c>
      <c r="O424" s="12">
        <f t="shared" si="433"/>
        <v>0.9552247191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45005.70479</v>
      </c>
      <c r="B425" s="9" t="str">
        <f>INDIRECT(ADDRESS(2+QUOTIENT(ROW()-2,COUNTA('Form Responses 1'!$1:$1)-4),2,,TRUE,"Form Responses 1"))</f>
        <v>theresia5@gmail.com</v>
      </c>
      <c r="C425" s="9" t="str">
        <f>INDIRECT(ADDRESS(2+QUOTIENT(ROW()-2,COUNTA('Form Responses 1'!$1:$1)-4),3,,TRUE,"Form Responses 1"))</f>
        <v>theresia</v>
      </c>
      <c r="D425" s="10">
        <f>INDIRECT(ADDRESS(2+QUOTIENT(ROW()-2,COUNTA('Form Responses 1'!$1:$1)-4),4,,TRUE,"Form Responses 1"))</f>
        <v>45001</v>
      </c>
      <c r="E425" s="11">
        <f t="shared" si="2"/>
        <v>4</v>
      </c>
      <c r="F425" s="9" t="str">
        <f>IF(ISBLANK(A425)," ",INDIRECT(ADDRESS(1,5+MOD(ROW()-2,COUNTA('Form Responses 1'!$1:$1)-4),,TRUE,"Form Responses 1")))</f>
        <v>Gedung A Lt. 3 [Ruang Gudang Komputer]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A Lt. 3</v>
      </c>
      <c r="I425" s="12" t="str">
        <f t="shared" si="4"/>
        <v>CLEANING SERVICE</v>
      </c>
      <c r="J425" s="12">
        <f t="array" ref="J425">IFERROR(INDEX(MASTER!B:B,MATCH(G425,MASTER!A:A,0))/100," ")</f>
        <v>0.96</v>
      </c>
      <c r="K425" s="9">
        <f t="shared" si="5"/>
        <v>11</v>
      </c>
      <c r="L425" s="9" t="str">
        <f t="shared" si="6"/>
        <v>2023 - WEEK 11</v>
      </c>
      <c r="M425" s="9" t="str">
        <f t="shared" si="7"/>
        <v>2023 - MONTH 03</v>
      </c>
      <c r="N425" s="12">
        <f t="shared" ref="N425:O425" si="434">IFERROR(AVERAGEIF(L:L,L425,$J:$J)," ")</f>
        <v>0.9562921348</v>
      </c>
      <c r="O425" s="12">
        <f t="shared" si="434"/>
        <v>0.9552247191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45005.70479</v>
      </c>
      <c r="B426" s="9" t="str">
        <f>INDIRECT(ADDRESS(2+QUOTIENT(ROW()-2,COUNTA('Form Responses 1'!$1:$1)-4),2,,TRUE,"Form Responses 1"))</f>
        <v>theresia5@gmail.com</v>
      </c>
      <c r="C426" s="9" t="str">
        <f>INDIRECT(ADDRESS(2+QUOTIENT(ROW()-2,COUNTA('Form Responses 1'!$1:$1)-4),3,,TRUE,"Form Responses 1"))</f>
        <v>theresia</v>
      </c>
      <c r="D426" s="10">
        <f>INDIRECT(ADDRESS(2+QUOTIENT(ROW()-2,COUNTA('Form Responses 1'!$1:$1)-4),4,,TRUE,"Form Responses 1"))</f>
        <v>45001</v>
      </c>
      <c r="E426" s="11">
        <f t="shared" si="2"/>
        <v>4</v>
      </c>
      <c r="F426" s="9" t="str">
        <f>IF(ISBLANK(A426)," ",INDIRECT(ADDRESS(1,5+MOD(ROW()-2,COUNTA('Form Responses 1'!$1:$1)-4),,TRUE,"Form Responses 1")))</f>
        <v>Gedung A Lt. 3 [Toilet pria/wanita]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Gedung A Lt. 3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11</v>
      </c>
      <c r="L426" s="9" t="str">
        <f t="shared" si="6"/>
        <v>2023 - WEEK 11</v>
      </c>
      <c r="M426" s="9" t="str">
        <f t="shared" si="7"/>
        <v>2023 - MONTH 03</v>
      </c>
      <c r="N426" s="12">
        <f t="shared" ref="N426:O426" si="435">IFERROR(AVERAGEIF(L:L,L426,$J:$J)," ")</f>
        <v>0.9562921348</v>
      </c>
      <c r="O426" s="12">
        <f t="shared" si="435"/>
        <v>0.9552247191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45005.70479</v>
      </c>
      <c r="B427" s="9" t="str">
        <f>INDIRECT(ADDRESS(2+QUOTIENT(ROW()-2,COUNTA('Form Responses 1'!$1:$1)-4),2,,TRUE,"Form Responses 1"))</f>
        <v>theresia5@gmail.com</v>
      </c>
      <c r="C427" s="9" t="str">
        <f>INDIRECT(ADDRESS(2+QUOTIENT(ROW()-2,COUNTA('Form Responses 1'!$1:$1)-4),3,,TRUE,"Form Responses 1"))</f>
        <v>theresia</v>
      </c>
      <c r="D427" s="10">
        <f>INDIRECT(ADDRESS(2+QUOTIENT(ROW()-2,COUNTA('Form Responses 1'!$1:$1)-4),4,,TRUE,"Form Responses 1"))</f>
        <v>45001</v>
      </c>
      <c r="E427" s="11">
        <f t="shared" si="2"/>
        <v>4</v>
      </c>
      <c r="F427" s="9" t="str">
        <f>IF(ISBLANK(A427)," ",INDIRECT(ADDRESS(1,5+MOD(ROW()-2,COUNTA('Form Responses 1'!$1:$1)-4),,TRUE,"Form Responses 1")))</f>
        <v>Gedung A Lt. 3 [Ruang Lab]</v>
      </c>
      <c r="G427" s="9" t="str">
        <f>IF(ISBLANK(A427)," ",INDIRECT(ADDRESS(MATCH(A427,'Form Responses 1'!A:A,0),5+MOD(ROW()-2,COUNTA('Form Responses 1'!$1:$1)-4),,TRUE,"Form Responses 1")))</f>
        <v>SANGATBAIK</v>
      </c>
      <c r="H427" s="12" t="str">
        <f t="shared" si="3"/>
        <v>Gedung A Lt. 3</v>
      </c>
      <c r="I427" s="12" t="str">
        <f t="shared" si="4"/>
        <v>CLEANING SERVICE</v>
      </c>
      <c r="J427" s="12">
        <f t="array" ref="J427">IFERROR(INDEX(MASTER!B:B,MATCH(G427,MASTER!A:A,0))/100," ")</f>
        <v>1</v>
      </c>
      <c r="K427" s="9">
        <f t="shared" si="5"/>
        <v>11</v>
      </c>
      <c r="L427" s="9" t="str">
        <f t="shared" si="6"/>
        <v>2023 - WEEK 11</v>
      </c>
      <c r="M427" s="9" t="str">
        <f t="shared" si="7"/>
        <v>2023 - MONTH 03</v>
      </c>
      <c r="N427" s="12">
        <f t="shared" ref="N427:O427" si="436">IFERROR(AVERAGEIF(L:L,L427,$J:$J)," ")</f>
        <v>0.9562921348</v>
      </c>
      <c r="O427" s="12">
        <f t="shared" si="436"/>
        <v>0.9552247191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45005.70479</v>
      </c>
      <c r="B428" s="9" t="str">
        <f>INDIRECT(ADDRESS(2+QUOTIENT(ROW()-2,COUNTA('Form Responses 1'!$1:$1)-4),2,,TRUE,"Form Responses 1"))</f>
        <v>theresia5@gmail.com</v>
      </c>
      <c r="C428" s="9" t="str">
        <f>INDIRECT(ADDRESS(2+QUOTIENT(ROW()-2,COUNTA('Form Responses 1'!$1:$1)-4),3,,TRUE,"Form Responses 1"))</f>
        <v>theresia</v>
      </c>
      <c r="D428" s="10">
        <f>INDIRECT(ADDRESS(2+QUOTIENT(ROW()-2,COUNTA('Form Responses 1'!$1:$1)-4),4,,TRUE,"Form Responses 1"))</f>
        <v>45001</v>
      </c>
      <c r="E428" s="11">
        <f t="shared" si="2"/>
        <v>4</v>
      </c>
      <c r="F428" s="9" t="str">
        <f>IF(ISBLANK(A428)," ",INDIRECT(ADDRESS(1,5+MOD(ROW()-2,COUNTA('Form Responses 1'!$1:$1)-4),,TRUE,"Form Responses 1")))</f>
        <v>Gedung A Lt. 3 [Tangga]</v>
      </c>
      <c r="G428" s="9" t="str">
        <f>IF(ISBLANK(A428)," ",INDIRECT(ADDRESS(MATCH(A428,'Form Responses 1'!A:A,0),5+MOD(ROW()-2,COUNTA('Form Responses 1'!$1:$1)-4),,TRUE,"Form Responses 1")))</f>
        <v>CUKUP BAIK</v>
      </c>
      <c r="H428" s="12" t="str">
        <f t="shared" si="3"/>
        <v>Gedung A Lt. 3</v>
      </c>
      <c r="I428" s="12" t="str">
        <f t="shared" si="4"/>
        <v>CLEANING SERVICE</v>
      </c>
      <c r="J428" s="12">
        <f t="array" ref="J428">IFERROR(INDEX(MASTER!B:B,MATCH(G428,MASTER!A:A,0))/100," ")</f>
        <v>0.89</v>
      </c>
      <c r="K428" s="9">
        <f t="shared" si="5"/>
        <v>11</v>
      </c>
      <c r="L428" s="9" t="str">
        <f t="shared" si="6"/>
        <v>2023 - WEEK 11</v>
      </c>
      <c r="M428" s="9" t="str">
        <f t="shared" si="7"/>
        <v>2023 - MONTH 03</v>
      </c>
      <c r="N428" s="12">
        <f t="shared" ref="N428:O428" si="437">IFERROR(AVERAGEIF(L:L,L428,$J:$J)," ")</f>
        <v>0.9562921348</v>
      </c>
      <c r="O428" s="12">
        <f t="shared" si="437"/>
        <v>0.9552247191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45005.70479</v>
      </c>
      <c r="B429" s="9" t="str">
        <f>INDIRECT(ADDRESS(2+QUOTIENT(ROW()-2,COUNTA('Form Responses 1'!$1:$1)-4),2,,TRUE,"Form Responses 1"))</f>
        <v>theresia5@gmail.com</v>
      </c>
      <c r="C429" s="9" t="str">
        <f>INDIRECT(ADDRESS(2+QUOTIENT(ROW()-2,COUNTA('Form Responses 1'!$1:$1)-4),3,,TRUE,"Form Responses 1"))</f>
        <v>theresia</v>
      </c>
      <c r="D429" s="10">
        <f>INDIRECT(ADDRESS(2+QUOTIENT(ROW()-2,COUNTA('Form Responses 1'!$1:$1)-4),4,,TRUE,"Form Responses 1"))</f>
        <v>45001</v>
      </c>
      <c r="E429" s="11">
        <f t="shared" si="2"/>
        <v>4</v>
      </c>
      <c r="F429" s="9" t="str">
        <f>IF(ISBLANK(A429)," ",INDIRECT(ADDRESS(1,5+MOD(ROW()-2,COUNTA('Form Responses 1'!$1:$1)-4),,TRUE,"Form Responses 1")))</f>
        <v>Gedung A Lt. 2 [Ruang Admin]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 A Lt. 2</v>
      </c>
      <c r="I429" s="12" t="str">
        <f t="shared" si="4"/>
        <v>CLEANING SERVICE</v>
      </c>
      <c r="J429" s="12">
        <f t="array" ref="J429">IFERROR(INDEX(MASTER!B:B,MATCH(G429,MASTER!A:A,0))/100," ")</f>
        <v>0.96</v>
      </c>
      <c r="K429" s="9">
        <f t="shared" si="5"/>
        <v>11</v>
      </c>
      <c r="L429" s="9" t="str">
        <f t="shared" si="6"/>
        <v>2023 - WEEK 11</v>
      </c>
      <c r="M429" s="9" t="str">
        <f t="shared" si="7"/>
        <v>2023 - MONTH 03</v>
      </c>
      <c r="N429" s="12">
        <f t="shared" ref="N429:O429" si="438">IFERROR(AVERAGEIF(L:L,L429,$J:$J)," ")</f>
        <v>0.9562921348</v>
      </c>
      <c r="O429" s="12">
        <f t="shared" si="438"/>
        <v>0.9552247191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45005.70479</v>
      </c>
      <c r="B430" s="9" t="str">
        <f>INDIRECT(ADDRESS(2+QUOTIENT(ROW()-2,COUNTA('Form Responses 1'!$1:$1)-4),2,,TRUE,"Form Responses 1"))</f>
        <v>theresia5@gmail.com</v>
      </c>
      <c r="C430" s="9" t="str">
        <f>INDIRECT(ADDRESS(2+QUOTIENT(ROW()-2,COUNTA('Form Responses 1'!$1:$1)-4),3,,TRUE,"Form Responses 1"))</f>
        <v>theresia</v>
      </c>
      <c r="D430" s="10">
        <f>INDIRECT(ADDRESS(2+QUOTIENT(ROW()-2,COUNTA('Form Responses 1'!$1:$1)-4),4,,TRUE,"Form Responses 1"))</f>
        <v>45001</v>
      </c>
      <c r="E430" s="11">
        <f t="shared" si="2"/>
        <v>4</v>
      </c>
      <c r="F430" s="9" t="str">
        <f>IF(ISBLANK(A430)," ",INDIRECT(ADDRESS(1,5+MOD(ROW()-2,COUNTA('Form Responses 1'!$1:$1)-4),,TRUE,"Form Responses 1")))</f>
        <v>Gedung A Lt. 2 [Ruang TU 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Gedung A Lt. 2</v>
      </c>
      <c r="I430" s="12" t="str">
        <f t="shared" si="4"/>
        <v>CLEANING SERVICE</v>
      </c>
      <c r="J430" s="12">
        <f t="array" ref="J430">IFERROR(INDEX(MASTER!B:B,MATCH(G430,MASTER!A:A,0))/100," ")</f>
        <v>0.96</v>
      </c>
      <c r="K430" s="9">
        <f t="shared" si="5"/>
        <v>11</v>
      </c>
      <c r="L430" s="9" t="str">
        <f t="shared" si="6"/>
        <v>2023 - WEEK 11</v>
      </c>
      <c r="M430" s="9" t="str">
        <f t="shared" si="7"/>
        <v>2023 - MONTH 03</v>
      </c>
      <c r="N430" s="12">
        <f t="shared" ref="N430:O430" si="439">IFERROR(AVERAGEIF(L:L,L430,$J:$J)," ")</f>
        <v>0.9562921348</v>
      </c>
      <c r="O430" s="12">
        <f t="shared" si="439"/>
        <v>0.9552247191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45005.70479</v>
      </c>
      <c r="B431" s="9" t="str">
        <f>INDIRECT(ADDRESS(2+QUOTIENT(ROW()-2,COUNTA('Form Responses 1'!$1:$1)-4),2,,TRUE,"Form Responses 1"))</f>
        <v>theresia5@gmail.com</v>
      </c>
      <c r="C431" s="9" t="str">
        <f>INDIRECT(ADDRESS(2+QUOTIENT(ROW()-2,COUNTA('Form Responses 1'!$1:$1)-4),3,,TRUE,"Form Responses 1"))</f>
        <v>theresia</v>
      </c>
      <c r="D431" s="10">
        <f>INDIRECT(ADDRESS(2+QUOTIENT(ROW()-2,COUNTA('Form Responses 1'!$1:$1)-4),4,,TRUE,"Form Responses 1"))</f>
        <v>45001</v>
      </c>
      <c r="E431" s="11">
        <f t="shared" si="2"/>
        <v>4</v>
      </c>
      <c r="F431" s="9" t="str">
        <f>IF(ISBLANK(A431)," ",INDIRECT(ADDRESS(1,5+MOD(ROW()-2,COUNTA('Form Responses 1'!$1:$1)-4),,TRUE,"Form Responses 1")))</f>
        <v>Gedung A Lt. 2 [Ruang Bendahara]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Gedung A Lt. 2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11</v>
      </c>
      <c r="L431" s="9" t="str">
        <f t="shared" si="6"/>
        <v>2023 - WEEK 11</v>
      </c>
      <c r="M431" s="9" t="str">
        <f t="shared" si="7"/>
        <v>2023 - MONTH 03</v>
      </c>
      <c r="N431" s="12">
        <f t="shared" ref="N431:O431" si="440">IFERROR(AVERAGEIF(L:L,L431,$J:$J)," ")</f>
        <v>0.9562921348</v>
      </c>
      <c r="O431" s="12">
        <f t="shared" si="440"/>
        <v>0.9552247191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45005.70479</v>
      </c>
      <c r="B432" s="9" t="str">
        <f>INDIRECT(ADDRESS(2+QUOTIENT(ROW()-2,COUNTA('Form Responses 1'!$1:$1)-4),2,,TRUE,"Form Responses 1"))</f>
        <v>theresia5@gmail.com</v>
      </c>
      <c r="C432" s="9" t="str">
        <f>INDIRECT(ADDRESS(2+QUOTIENT(ROW()-2,COUNTA('Form Responses 1'!$1:$1)-4),3,,TRUE,"Form Responses 1"))</f>
        <v>theresia</v>
      </c>
      <c r="D432" s="10">
        <f>INDIRECT(ADDRESS(2+QUOTIENT(ROW()-2,COUNTA('Form Responses 1'!$1:$1)-4),4,,TRUE,"Form Responses 1"))</f>
        <v>45001</v>
      </c>
      <c r="E432" s="11">
        <f t="shared" si="2"/>
        <v>4</v>
      </c>
      <c r="F432" s="9" t="str">
        <f>IF(ISBLANK(A432)," ",INDIRECT(ADDRESS(1,5+MOD(ROW()-2,COUNTA('Form Responses 1'!$1:$1)-4),,TRUE,"Form Responses 1")))</f>
        <v>Gedung A Lt. 2 [Toilet pria/wanita]</v>
      </c>
      <c r="G432" s="9" t="str">
        <f>IF(ISBLANK(A432)," ",INDIRECT(ADDRESS(MATCH(A432,'Form Responses 1'!A:A,0),5+MOD(ROW()-2,COUNTA('Form Responses 1'!$1:$1)-4),,TRUE,"Form Responses 1")))</f>
        <v>SANGATBAIK</v>
      </c>
      <c r="H432" s="12" t="str">
        <f t="shared" si="3"/>
        <v>Gedung A Lt. 2</v>
      </c>
      <c r="I432" s="12" t="str">
        <f t="shared" si="4"/>
        <v>CLEANING SERVICE</v>
      </c>
      <c r="J432" s="12">
        <f t="array" ref="J432">IFERROR(INDEX(MASTER!B:B,MATCH(G432,MASTER!A:A,0))/100," ")</f>
        <v>1</v>
      </c>
      <c r="K432" s="9">
        <f t="shared" si="5"/>
        <v>11</v>
      </c>
      <c r="L432" s="9" t="str">
        <f t="shared" si="6"/>
        <v>2023 - WEEK 11</v>
      </c>
      <c r="M432" s="9" t="str">
        <f t="shared" si="7"/>
        <v>2023 - MONTH 03</v>
      </c>
      <c r="N432" s="12">
        <f t="shared" ref="N432:O432" si="441">IFERROR(AVERAGEIF(L:L,L432,$J:$J)," ")</f>
        <v>0.9562921348</v>
      </c>
      <c r="O432" s="12">
        <f t="shared" si="441"/>
        <v>0.9552247191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45005.70479</v>
      </c>
      <c r="B433" s="9" t="str">
        <f>INDIRECT(ADDRESS(2+QUOTIENT(ROW()-2,COUNTA('Form Responses 1'!$1:$1)-4),2,,TRUE,"Form Responses 1"))</f>
        <v>theresia5@gmail.com</v>
      </c>
      <c r="C433" s="9" t="str">
        <f>INDIRECT(ADDRESS(2+QUOTIENT(ROW()-2,COUNTA('Form Responses 1'!$1:$1)-4),3,,TRUE,"Form Responses 1"))</f>
        <v>theresia</v>
      </c>
      <c r="D433" s="10">
        <f>INDIRECT(ADDRESS(2+QUOTIENT(ROW()-2,COUNTA('Form Responses 1'!$1:$1)-4),4,,TRUE,"Form Responses 1"))</f>
        <v>45001</v>
      </c>
      <c r="E433" s="11">
        <f t="shared" si="2"/>
        <v>4</v>
      </c>
      <c r="F433" s="9" t="str">
        <f>IF(ISBLANK(A433)," ",INDIRECT(ADDRESS(1,5+MOD(ROW()-2,COUNTA('Form Responses 1'!$1:$1)-4),,TRUE,"Form Responses 1")))</f>
        <v>Gedung A Lt. 2 [Pantry]</v>
      </c>
      <c r="G433" s="9" t="str">
        <f>IF(ISBLANK(A433)," ",INDIRECT(ADDRESS(MATCH(A433,'Form Responses 1'!A:A,0),5+MOD(ROW()-2,COUNTA('Form Responses 1'!$1:$1)-4),,TRUE,"Form Responses 1")))</f>
        <v>CUKUP BAIK</v>
      </c>
      <c r="H433" s="12" t="str">
        <f t="shared" si="3"/>
        <v>Gedung A Lt. 2</v>
      </c>
      <c r="I433" s="12" t="str">
        <f t="shared" si="4"/>
        <v>CLEANING SERVICE</v>
      </c>
      <c r="J433" s="12">
        <f t="array" ref="J433">IFERROR(INDEX(MASTER!B:B,MATCH(G433,MASTER!A:A,0))/100," ")</f>
        <v>0.89</v>
      </c>
      <c r="K433" s="9">
        <f t="shared" si="5"/>
        <v>11</v>
      </c>
      <c r="L433" s="9" t="str">
        <f t="shared" si="6"/>
        <v>2023 - WEEK 11</v>
      </c>
      <c r="M433" s="9" t="str">
        <f t="shared" si="7"/>
        <v>2023 - MONTH 03</v>
      </c>
      <c r="N433" s="12">
        <f t="shared" ref="N433:O433" si="442">IFERROR(AVERAGEIF(L:L,L433,$J:$J)," ")</f>
        <v>0.9562921348</v>
      </c>
      <c r="O433" s="12">
        <f t="shared" si="442"/>
        <v>0.9552247191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45005.70479</v>
      </c>
      <c r="B434" s="9" t="str">
        <f>INDIRECT(ADDRESS(2+QUOTIENT(ROW()-2,COUNTA('Form Responses 1'!$1:$1)-4),2,,TRUE,"Form Responses 1"))</f>
        <v>theresia5@gmail.com</v>
      </c>
      <c r="C434" s="9" t="str">
        <f>INDIRECT(ADDRESS(2+QUOTIENT(ROW()-2,COUNTA('Form Responses 1'!$1:$1)-4),3,,TRUE,"Form Responses 1"))</f>
        <v>theresia</v>
      </c>
      <c r="D434" s="10">
        <f>INDIRECT(ADDRESS(2+QUOTIENT(ROW()-2,COUNTA('Form Responses 1'!$1:$1)-4),4,,TRUE,"Form Responses 1"))</f>
        <v>45001</v>
      </c>
      <c r="E434" s="11">
        <f t="shared" si="2"/>
        <v>4</v>
      </c>
      <c r="F434" s="9" t="str">
        <f>IF(ISBLANK(A434)," ",INDIRECT(ADDRESS(1,5+MOD(ROW()-2,COUNTA('Form Responses 1'!$1:$1)-4),,TRUE,"Form Responses 1")))</f>
        <v>Gedung A Lt. 2 [Tangga]</v>
      </c>
      <c r="G434" s="9" t="str">
        <f>IF(ISBLANK(A434)," ",INDIRECT(ADDRESS(MATCH(A434,'Form Responses 1'!A:A,0),5+MOD(ROW()-2,COUNTA('Form Responses 1'!$1:$1)-4),,TRUE,"Form Responses 1")))</f>
        <v>CUKUP BAIK</v>
      </c>
      <c r="H434" s="12" t="str">
        <f t="shared" si="3"/>
        <v>Gedung A Lt. 2</v>
      </c>
      <c r="I434" s="12" t="str">
        <f t="shared" si="4"/>
        <v>CLEANING SERVICE</v>
      </c>
      <c r="J434" s="12">
        <f t="array" ref="J434">IFERROR(INDEX(MASTER!B:B,MATCH(G434,MASTER!A:A,0))/100," ")</f>
        <v>0.89</v>
      </c>
      <c r="K434" s="9">
        <f t="shared" si="5"/>
        <v>11</v>
      </c>
      <c r="L434" s="9" t="str">
        <f t="shared" si="6"/>
        <v>2023 - WEEK 11</v>
      </c>
      <c r="M434" s="9" t="str">
        <f t="shared" si="7"/>
        <v>2023 - MONTH 03</v>
      </c>
      <c r="N434" s="12">
        <f t="shared" ref="N434:O434" si="443">IFERROR(AVERAGEIF(L:L,L434,$J:$J)," ")</f>
        <v>0.9562921348</v>
      </c>
      <c r="O434" s="12">
        <f t="shared" si="443"/>
        <v>0.9552247191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45005.70479</v>
      </c>
      <c r="B435" s="9" t="str">
        <f>INDIRECT(ADDRESS(2+QUOTIENT(ROW()-2,COUNTA('Form Responses 1'!$1:$1)-4),2,,TRUE,"Form Responses 1"))</f>
        <v>theresia5@gmail.com</v>
      </c>
      <c r="C435" s="9" t="str">
        <f>INDIRECT(ADDRESS(2+QUOTIENT(ROW()-2,COUNTA('Form Responses 1'!$1:$1)-4),3,,TRUE,"Form Responses 1"))</f>
        <v>theresia</v>
      </c>
      <c r="D435" s="10">
        <f>INDIRECT(ADDRESS(2+QUOTIENT(ROW()-2,COUNTA('Form Responses 1'!$1:$1)-4),4,,TRUE,"Form Responses 1"))</f>
        <v>45001</v>
      </c>
      <c r="E435" s="11">
        <f t="shared" si="2"/>
        <v>4</v>
      </c>
      <c r="F435" s="9" t="str">
        <f>IF(ISBLANK(A435)," ",INDIRECT(ADDRESS(1,5+MOD(ROW()-2,COUNTA('Form Responses 1'!$1:$1)-4),,TRUE,"Form Responses 1")))</f>
        <v>Gedung A Lt. 1 [Resepsionis]</v>
      </c>
      <c r="G435" s="9" t="str">
        <f>IF(ISBLANK(A435)," ",INDIRECT(ADDRESS(MATCH(A435,'Form Responses 1'!A:A,0),5+MOD(ROW()-2,COUNTA('Form Responses 1'!$1:$1)-4),,TRUE,"Form Responses 1")))</f>
        <v>CUKUP BAIK</v>
      </c>
      <c r="H435" s="12" t="str">
        <f t="shared" si="3"/>
        <v>Gedung A Lt. 1</v>
      </c>
      <c r="I435" s="12" t="str">
        <f t="shared" si="4"/>
        <v>CLEANING SERVICE</v>
      </c>
      <c r="J435" s="12">
        <f t="array" ref="J435">IFERROR(INDEX(MASTER!B:B,MATCH(G435,MASTER!A:A,0))/100," ")</f>
        <v>0.89</v>
      </c>
      <c r="K435" s="9">
        <f t="shared" si="5"/>
        <v>11</v>
      </c>
      <c r="L435" s="9" t="str">
        <f t="shared" si="6"/>
        <v>2023 - WEEK 11</v>
      </c>
      <c r="M435" s="9" t="str">
        <f t="shared" si="7"/>
        <v>2023 - MONTH 03</v>
      </c>
      <c r="N435" s="12">
        <f t="shared" ref="N435:O435" si="444">IFERROR(AVERAGEIF(L:L,L435,$J:$J)," ")</f>
        <v>0.9562921348</v>
      </c>
      <c r="O435" s="12">
        <f t="shared" si="444"/>
        <v>0.9552247191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45005.70479</v>
      </c>
      <c r="B436" s="9" t="str">
        <f>INDIRECT(ADDRESS(2+QUOTIENT(ROW()-2,COUNTA('Form Responses 1'!$1:$1)-4),2,,TRUE,"Form Responses 1"))</f>
        <v>theresia5@gmail.com</v>
      </c>
      <c r="C436" s="9" t="str">
        <f>INDIRECT(ADDRESS(2+QUOTIENT(ROW()-2,COUNTA('Form Responses 1'!$1:$1)-4),3,,TRUE,"Form Responses 1"))</f>
        <v>theresia</v>
      </c>
      <c r="D436" s="10">
        <f>INDIRECT(ADDRESS(2+QUOTIENT(ROW()-2,COUNTA('Form Responses 1'!$1:$1)-4),4,,TRUE,"Form Responses 1"))</f>
        <v>45001</v>
      </c>
      <c r="E436" s="11">
        <f t="shared" si="2"/>
        <v>4</v>
      </c>
      <c r="F436" s="9" t="str">
        <f>IF(ISBLANK(A436)," ",INDIRECT(ADDRESS(1,5+MOD(ROW()-2,COUNTA('Form Responses 1'!$1:$1)-4),,TRUE,"Form Responses 1")))</f>
        <v>Gedung A Lt. 1 [Ruang Lobby/Ruang tunggu]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Gedung A Lt. 1</v>
      </c>
      <c r="I436" s="12" t="str">
        <f t="shared" si="4"/>
        <v>CLEANING SERVICE</v>
      </c>
      <c r="J436" s="12">
        <f t="array" ref="J436">IFERROR(INDEX(MASTER!B:B,MATCH(G436,MASTER!A:A,0))/100," ")</f>
        <v>0.96</v>
      </c>
      <c r="K436" s="9">
        <f t="shared" si="5"/>
        <v>11</v>
      </c>
      <c r="L436" s="9" t="str">
        <f t="shared" si="6"/>
        <v>2023 - WEEK 11</v>
      </c>
      <c r="M436" s="9" t="str">
        <f t="shared" si="7"/>
        <v>2023 - MONTH 03</v>
      </c>
      <c r="N436" s="12">
        <f t="shared" ref="N436:O436" si="445">IFERROR(AVERAGEIF(L:L,L436,$J:$J)," ")</f>
        <v>0.9562921348</v>
      </c>
      <c r="O436" s="12">
        <f t="shared" si="445"/>
        <v>0.9552247191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45005.70479</v>
      </c>
      <c r="B437" s="9" t="str">
        <f>INDIRECT(ADDRESS(2+QUOTIENT(ROW()-2,COUNTA('Form Responses 1'!$1:$1)-4),2,,TRUE,"Form Responses 1"))</f>
        <v>theresia5@gmail.com</v>
      </c>
      <c r="C437" s="9" t="str">
        <f>INDIRECT(ADDRESS(2+QUOTIENT(ROW()-2,COUNTA('Form Responses 1'!$1:$1)-4),3,,TRUE,"Form Responses 1"))</f>
        <v>theresia</v>
      </c>
      <c r="D437" s="10">
        <f>INDIRECT(ADDRESS(2+QUOTIENT(ROW()-2,COUNTA('Form Responses 1'!$1:$1)-4),4,,TRUE,"Form Responses 1"))</f>
        <v>45001</v>
      </c>
      <c r="E437" s="11">
        <f t="shared" si="2"/>
        <v>4</v>
      </c>
      <c r="F437" s="9" t="str">
        <f>IF(ISBLANK(A437)," ",INDIRECT(ADDRESS(1,5+MOD(ROW()-2,COUNTA('Form Responses 1'!$1:$1)-4),,TRUE,"Form Responses 1")))</f>
        <v>Gedung A Lt. 1 [Ruang Kepala OR]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Gedung A Lt. 1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11</v>
      </c>
      <c r="L437" s="9" t="str">
        <f t="shared" si="6"/>
        <v>2023 - WEEK 11</v>
      </c>
      <c r="M437" s="9" t="str">
        <f t="shared" si="7"/>
        <v>2023 - MONTH 03</v>
      </c>
      <c r="N437" s="12">
        <f t="shared" ref="N437:O437" si="446">IFERROR(AVERAGEIF(L:L,L437,$J:$J)," ")</f>
        <v>0.9562921348</v>
      </c>
      <c r="O437" s="12">
        <f t="shared" si="446"/>
        <v>0.9552247191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45005.70479</v>
      </c>
      <c r="B438" s="9" t="str">
        <f>INDIRECT(ADDRESS(2+QUOTIENT(ROW()-2,COUNTA('Form Responses 1'!$1:$1)-4),2,,TRUE,"Form Responses 1"))</f>
        <v>theresia5@gmail.com</v>
      </c>
      <c r="C438" s="9" t="str">
        <f>INDIRECT(ADDRESS(2+QUOTIENT(ROW()-2,COUNTA('Form Responses 1'!$1:$1)-4),3,,TRUE,"Form Responses 1"))</f>
        <v>theresia</v>
      </c>
      <c r="D438" s="10">
        <f>INDIRECT(ADDRESS(2+QUOTIENT(ROW()-2,COUNTA('Form Responses 1'!$1:$1)-4),4,,TRUE,"Form Responses 1"))</f>
        <v>45001</v>
      </c>
      <c r="E438" s="11">
        <f t="shared" si="2"/>
        <v>4</v>
      </c>
      <c r="F438" s="9" t="str">
        <f>IF(ISBLANK(A438)," ",INDIRECT(ADDRESS(1,5+MOD(ROW()-2,COUNTA('Form Responses 1'!$1:$1)-4),,TRUE,"Form Responses 1")))</f>
        <v>Gedung A Lt. 1 [Ruang Rapat]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Gedung A Lt. 1</v>
      </c>
      <c r="I438" s="12" t="str">
        <f t="shared" si="4"/>
        <v>CLEANING SERVICE</v>
      </c>
      <c r="J438" s="12">
        <f t="array" ref="J438">IFERROR(INDEX(MASTER!B:B,MATCH(G438,MASTER!A:A,0))/100," ")</f>
        <v>0.96</v>
      </c>
      <c r="K438" s="9">
        <f t="shared" si="5"/>
        <v>11</v>
      </c>
      <c r="L438" s="9" t="str">
        <f t="shared" si="6"/>
        <v>2023 - WEEK 11</v>
      </c>
      <c r="M438" s="9" t="str">
        <f t="shared" si="7"/>
        <v>2023 - MONTH 03</v>
      </c>
      <c r="N438" s="12">
        <f t="shared" ref="N438:O438" si="447">IFERROR(AVERAGEIF(L:L,L438,$J:$J)," ")</f>
        <v>0.9562921348</v>
      </c>
      <c r="O438" s="12">
        <f t="shared" si="447"/>
        <v>0.9552247191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45005.70479</v>
      </c>
      <c r="B439" s="9" t="str">
        <f>INDIRECT(ADDRESS(2+QUOTIENT(ROW()-2,COUNTA('Form Responses 1'!$1:$1)-4),2,,TRUE,"Form Responses 1"))</f>
        <v>theresia5@gmail.com</v>
      </c>
      <c r="C439" s="9" t="str">
        <f>INDIRECT(ADDRESS(2+QUOTIENT(ROW()-2,COUNTA('Form Responses 1'!$1:$1)-4),3,,TRUE,"Form Responses 1"))</f>
        <v>theresia</v>
      </c>
      <c r="D439" s="10">
        <f>INDIRECT(ADDRESS(2+QUOTIENT(ROW()-2,COUNTA('Form Responses 1'!$1:$1)-4),4,,TRUE,"Form Responses 1"))</f>
        <v>45001</v>
      </c>
      <c r="E439" s="11">
        <f t="shared" si="2"/>
        <v>4</v>
      </c>
      <c r="F439" s="9" t="str">
        <f>IF(ISBLANK(A439)," ",INDIRECT(ADDRESS(1,5+MOD(ROW()-2,COUNTA('Form Responses 1'!$1:$1)-4),,TRUE,"Form Responses 1")))</f>
        <v>Gedung A Lt. 1 [Toilet pria/wanita]</v>
      </c>
      <c r="G439" s="9" t="str">
        <f>IF(ISBLANK(A439)," ",INDIRECT(ADDRESS(MATCH(A439,'Form Responses 1'!A:A,0),5+MOD(ROW()-2,COUNTA('Form Responses 1'!$1:$1)-4),,TRUE,"Form Responses 1")))</f>
        <v>CUKUP BAIK</v>
      </c>
      <c r="H439" s="12" t="str">
        <f t="shared" si="3"/>
        <v>Gedung A Lt. 1</v>
      </c>
      <c r="I439" s="12" t="str">
        <f t="shared" si="4"/>
        <v>CLEANING SERVICE</v>
      </c>
      <c r="J439" s="12">
        <f t="array" ref="J439">IFERROR(INDEX(MASTER!B:B,MATCH(G439,MASTER!A:A,0))/100," ")</f>
        <v>0.89</v>
      </c>
      <c r="K439" s="9">
        <f t="shared" si="5"/>
        <v>11</v>
      </c>
      <c r="L439" s="9" t="str">
        <f t="shared" si="6"/>
        <v>2023 - WEEK 11</v>
      </c>
      <c r="M439" s="9" t="str">
        <f t="shared" si="7"/>
        <v>2023 - MONTH 03</v>
      </c>
      <c r="N439" s="12">
        <f t="shared" ref="N439:O439" si="448">IFERROR(AVERAGEIF(L:L,L439,$J:$J)," ")</f>
        <v>0.9562921348</v>
      </c>
      <c r="O439" s="12">
        <f t="shared" si="448"/>
        <v>0.9552247191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45005.70479</v>
      </c>
      <c r="B440" s="9" t="str">
        <f>INDIRECT(ADDRESS(2+QUOTIENT(ROW()-2,COUNTA('Form Responses 1'!$1:$1)-4),2,,TRUE,"Form Responses 1"))</f>
        <v>theresia5@gmail.com</v>
      </c>
      <c r="C440" s="9" t="str">
        <f>INDIRECT(ADDRESS(2+QUOTIENT(ROW()-2,COUNTA('Form Responses 1'!$1:$1)-4),3,,TRUE,"Form Responses 1"))</f>
        <v>theresia</v>
      </c>
      <c r="D440" s="10">
        <f>INDIRECT(ADDRESS(2+QUOTIENT(ROW()-2,COUNTA('Form Responses 1'!$1:$1)-4),4,,TRUE,"Form Responses 1"))</f>
        <v>45001</v>
      </c>
      <c r="E440" s="11">
        <f t="shared" si="2"/>
        <v>4</v>
      </c>
      <c r="F440" s="9" t="str">
        <f>IF(ISBLANK(A440)," ",INDIRECT(ADDRESS(1,5+MOD(ROW()-2,COUNTA('Form Responses 1'!$1:$1)-4),,TRUE,"Form Responses 1")))</f>
        <v>Gedung A Lt. 1 [Ruang Staff]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Gedung A Lt. 1</v>
      </c>
      <c r="I440" s="12" t="str">
        <f t="shared" si="4"/>
        <v>CLEANING SERVICE</v>
      </c>
      <c r="J440" s="12">
        <f t="array" ref="J440">IFERROR(INDEX(MASTER!B:B,MATCH(G440,MASTER!A:A,0))/100," ")</f>
        <v>0.96</v>
      </c>
      <c r="K440" s="9">
        <f t="shared" si="5"/>
        <v>11</v>
      </c>
      <c r="L440" s="9" t="str">
        <f t="shared" si="6"/>
        <v>2023 - WEEK 11</v>
      </c>
      <c r="M440" s="9" t="str">
        <f t="shared" si="7"/>
        <v>2023 - MONTH 03</v>
      </c>
      <c r="N440" s="12">
        <f t="shared" ref="N440:O440" si="449">IFERROR(AVERAGEIF(L:L,L440,$J:$J)," ")</f>
        <v>0.9562921348</v>
      </c>
      <c r="O440" s="12">
        <f t="shared" si="449"/>
        <v>0.9552247191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45005.70479</v>
      </c>
      <c r="B441" s="9" t="str">
        <f>INDIRECT(ADDRESS(2+QUOTIENT(ROW()-2,COUNTA('Form Responses 1'!$1:$1)-4),2,,TRUE,"Form Responses 1"))</f>
        <v>theresia5@gmail.com</v>
      </c>
      <c r="C441" s="9" t="str">
        <f>INDIRECT(ADDRESS(2+QUOTIENT(ROW()-2,COUNTA('Form Responses 1'!$1:$1)-4),3,,TRUE,"Form Responses 1"))</f>
        <v>theresia</v>
      </c>
      <c r="D441" s="10">
        <f>INDIRECT(ADDRESS(2+QUOTIENT(ROW()-2,COUNTA('Form Responses 1'!$1:$1)-4),4,,TRUE,"Form Responses 1"))</f>
        <v>45001</v>
      </c>
      <c r="E441" s="11">
        <f t="shared" si="2"/>
        <v>4</v>
      </c>
      <c r="F441" s="9" t="str">
        <f>IF(ISBLANK(A441)," ",INDIRECT(ADDRESS(1,5+MOD(ROW()-2,COUNTA('Form Responses 1'!$1:$1)-4),,TRUE,"Form Responses 1")))</f>
        <v>Gedung A Lt. 1 [Tangga]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Gedung A Lt. 1</v>
      </c>
      <c r="I441" s="12" t="str">
        <f t="shared" si="4"/>
        <v>CLEANING SERVICE</v>
      </c>
      <c r="J441" s="12">
        <f t="array" ref="J441">IFERROR(INDEX(MASTER!B:B,MATCH(G441,MASTER!A:A,0))/100," ")</f>
        <v>0.96</v>
      </c>
      <c r="K441" s="9">
        <f t="shared" si="5"/>
        <v>11</v>
      </c>
      <c r="L441" s="9" t="str">
        <f t="shared" si="6"/>
        <v>2023 - WEEK 11</v>
      </c>
      <c r="M441" s="9" t="str">
        <f t="shared" si="7"/>
        <v>2023 - MONTH 03</v>
      </c>
      <c r="N441" s="12">
        <f t="shared" ref="N441:O441" si="450">IFERROR(AVERAGEIF(L:L,L441,$J:$J)," ")</f>
        <v>0.9562921348</v>
      </c>
      <c r="O441" s="12">
        <f t="shared" si="450"/>
        <v>0.9552247191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45005.70479</v>
      </c>
      <c r="B442" s="9" t="str">
        <f>INDIRECT(ADDRESS(2+QUOTIENT(ROW()-2,COUNTA('Form Responses 1'!$1:$1)-4),2,,TRUE,"Form Responses 1"))</f>
        <v>theresia5@gmail.com</v>
      </c>
      <c r="C442" s="9" t="str">
        <f>INDIRECT(ADDRESS(2+QUOTIENT(ROW()-2,COUNTA('Form Responses 1'!$1:$1)-4),3,,TRUE,"Form Responses 1"))</f>
        <v>theresia</v>
      </c>
      <c r="D442" s="10">
        <f>INDIRECT(ADDRESS(2+QUOTIENT(ROW()-2,COUNTA('Form Responses 1'!$1:$1)-4),4,,TRUE,"Form Responses 1"))</f>
        <v>45001</v>
      </c>
      <c r="E442" s="11">
        <f t="shared" si="2"/>
        <v>4</v>
      </c>
      <c r="F442" s="9" t="str">
        <f>IF(ISBLANK(A442)," ",INDIRECT(ADDRESS(1,5+MOD(ROW()-2,COUNTA('Form Responses 1'!$1:$1)-4),,TRUE,"Form Responses 1")))</f>
        <v>Halaman Gedung [Taman 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Halaman Gedung</v>
      </c>
      <c r="I442" s="12" t="str">
        <f t="shared" si="4"/>
        <v>CLEANING SERVICE</v>
      </c>
      <c r="J442" s="12">
        <f t="array" ref="J442">IFERROR(INDEX(MASTER!B:B,MATCH(G442,MASTER!A:A,0))/100," ")</f>
        <v>0.96</v>
      </c>
      <c r="K442" s="9">
        <f t="shared" si="5"/>
        <v>11</v>
      </c>
      <c r="L442" s="9" t="str">
        <f t="shared" si="6"/>
        <v>2023 - WEEK 11</v>
      </c>
      <c r="M442" s="9" t="str">
        <f t="shared" si="7"/>
        <v>2023 - MONTH 03</v>
      </c>
      <c r="N442" s="12">
        <f t="shared" ref="N442:O442" si="451">IFERROR(AVERAGEIF(L:L,L442,$J:$J)," ")</f>
        <v>0.9562921348</v>
      </c>
      <c r="O442" s="12">
        <f t="shared" si="451"/>
        <v>0.9552247191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45005.70479</v>
      </c>
      <c r="B443" s="9" t="str">
        <f>INDIRECT(ADDRESS(2+QUOTIENT(ROW()-2,COUNTA('Form Responses 1'!$1:$1)-4),2,,TRUE,"Form Responses 1"))</f>
        <v>theresia5@gmail.com</v>
      </c>
      <c r="C443" s="9" t="str">
        <f>INDIRECT(ADDRESS(2+QUOTIENT(ROW()-2,COUNTA('Form Responses 1'!$1:$1)-4),3,,TRUE,"Form Responses 1"))</f>
        <v>theresia</v>
      </c>
      <c r="D443" s="10">
        <f>INDIRECT(ADDRESS(2+QUOTIENT(ROW()-2,COUNTA('Form Responses 1'!$1:$1)-4),4,,TRUE,"Form Responses 1"))</f>
        <v>45001</v>
      </c>
      <c r="E443" s="11">
        <f t="shared" si="2"/>
        <v>4</v>
      </c>
      <c r="F443" s="9" t="str">
        <f>IF(ISBLANK(A443)," ",INDIRECT(ADDRESS(1,5+MOD(ROW()-2,COUNTA('Form Responses 1'!$1:$1)-4),,TRUE,"Form Responses 1")))</f>
        <v>Halaman Gedung [Parkir Motor 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Halaman Gedung</v>
      </c>
      <c r="I443" s="12" t="str">
        <f t="shared" si="4"/>
        <v>CLEANING SERVICE</v>
      </c>
      <c r="J443" s="12">
        <f t="array" ref="J443">IFERROR(INDEX(MASTER!B:B,MATCH(G443,MASTER!A:A,0))/100," ")</f>
        <v>0.96</v>
      </c>
      <c r="K443" s="9">
        <f t="shared" si="5"/>
        <v>11</v>
      </c>
      <c r="L443" s="9" t="str">
        <f t="shared" si="6"/>
        <v>2023 - WEEK 11</v>
      </c>
      <c r="M443" s="9" t="str">
        <f t="shared" si="7"/>
        <v>2023 - MONTH 03</v>
      </c>
      <c r="N443" s="12">
        <f t="shared" ref="N443:O443" si="452">IFERROR(AVERAGEIF(L:L,L443,$J:$J)," ")</f>
        <v>0.9562921348</v>
      </c>
      <c r="O443" s="12">
        <f t="shared" si="452"/>
        <v>0.9552247191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45005.70479</v>
      </c>
      <c r="B444" s="9" t="str">
        <f>INDIRECT(ADDRESS(2+QUOTIENT(ROW()-2,COUNTA('Form Responses 1'!$1:$1)-4),2,,TRUE,"Form Responses 1"))</f>
        <v>theresia5@gmail.com</v>
      </c>
      <c r="C444" s="9" t="str">
        <f>INDIRECT(ADDRESS(2+QUOTIENT(ROW()-2,COUNTA('Form Responses 1'!$1:$1)-4),3,,TRUE,"Form Responses 1"))</f>
        <v>theresia</v>
      </c>
      <c r="D444" s="10">
        <f>INDIRECT(ADDRESS(2+QUOTIENT(ROW()-2,COUNTA('Form Responses 1'!$1:$1)-4),4,,TRUE,"Form Responses 1"))</f>
        <v>45001</v>
      </c>
      <c r="E444" s="11">
        <f t="shared" si="2"/>
        <v>4</v>
      </c>
      <c r="F444" s="9" t="str">
        <f>IF(ISBLANK(A444)," ",INDIRECT(ADDRESS(1,5+MOD(ROW()-2,COUNTA('Form Responses 1'!$1:$1)-4),,TRUE,"Form Responses 1")))</f>
        <v>Halaman Gedung [Parkir Mobil]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Halaman Gedung</v>
      </c>
      <c r="I444" s="12" t="str">
        <f t="shared" si="4"/>
        <v>CLEANING SERVICE</v>
      </c>
      <c r="J444" s="12">
        <f t="array" ref="J444">IFERROR(INDEX(MASTER!B:B,MATCH(G444,MASTER!A:A,0))/100," ")</f>
        <v>0.96</v>
      </c>
      <c r="K444" s="9">
        <f t="shared" si="5"/>
        <v>11</v>
      </c>
      <c r="L444" s="9" t="str">
        <f t="shared" si="6"/>
        <v>2023 - WEEK 11</v>
      </c>
      <c r="M444" s="9" t="str">
        <f t="shared" si="7"/>
        <v>2023 - MONTH 03</v>
      </c>
      <c r="N444" s="12">
        <f t="shared" ref="N444:O444" si="453">IFERROR(AVERAGEIF(L:L,L444,$J:$J)," ")</f>
        <v>0.9562921348</v>
      </c>
      <c r="O444" s="12">
        <f t="shared" si="453"/>
        <v>0.9552247191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45005.70479</v>
      </c>
      <c r="B445" s="9" t="str">
        <f>INDIRECT(ADDRESS(2+QUOTIENT(ROW()-2,COUNTA('Form Responses 1'!$1:$1)-4),2,,TRUE,"Form Responses 1"))</f>
        <v>theresia5@gmail.com</v>
      </c>
      <c r="C445" s="9" t="str">
        <f>INDIRECT(ADDRESS(2+QUOTIENT(ROW()-2,COUNTA('Form Responses 1'!$1:$1)-4),3,,TRUE,"Form Responses 1"))</f>
        <v>theresia</v>
      </c>
      <c r="D445" s="10">
        <f>INDIRECT(ADDRESS(2+QUOTIENT(ROW()-2,COUNTA('Form Responses 1'!$1:$1)-4),4,,TRUE,"Form Responses 1"))</f>
        <v>45001</v>
      </c>
      <c r="E445" s="11">
        <f t="shared" si="2"/>
        <v>4</v>
      </c>
      <c r="F445" s="9" t="str">
        <f>IF(ISBLANK(A445)," ",INDIRECT(ADDRESS(1,5+MOD(ROW()-2,COUNTA('Form Responses 1'!$1:$1)-4),,TRUE,"Form Responses 1")))</f>
        <v>Halaman Gedung [Halaman depan samping dan belakang]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Halaman Gedung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11</v>
      </c>
      <c r="L445" s="9" t="str">
        <f t="shared" si="6"/>
        <v>2023 - WEEK 11</v>
      </c>
      <c r="M445" s="9" t="str">
        <f t="shared" si="7"/>
        <v>2023 - MONTH 03</v>
      </c>
      <c r="N445" s="12">
        <f t="shared" ref="N445:O445" si="454">IFERROR(AVERAGEIF(L:L,L445,$J:$J)," ")</f>
        <v>0.9562921348</v>
      </c>
      <c r="O445" s="12">
        <f t="shared" si="454"/>
        <v>0.9552247191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45005.70479</v>
      </c>
      <c r="B446" s="9" t="str">
        <f>INDIRECT(ADDRESS(2+QUOTIENT(ROW()-2,COUNTA('Form Responses 1'!$1:$1)-4),2,,TRUE,"Form Responses 1"))</f>
        <v>theresia5@gmail.com</v>
      </c>
      <c r="C446" s="9" t="str">
        <f>INDIRECT(ADDRESS(2+QUOTIENT(ROW()-2,COUNTA('Form Responses 1'!$1:$1)-4),3,,TRUE,"Form Responses 1"))</f>
        <v>theresia</v>
      </c>
      <c r="D446" s="10">
        <f>INDIRECT(ADDRESS(2+QUOTIENT(ROW()-2,COUNTA('Form Responses 1'!$1:$1)-4),4,,TRUE,"Form Responses 1"))</f>
        <v>45001</v>
      </c>
      <c r="E446" s="11">
        <f t="shared" si="2"/>
        <v>4</v>
      </c>
      <c r="F446" s="9" t="str">
        <f>IF(ISBLANK(A446)," ",INDIRECT(ADDRESS(1,5+MOD(ROW()-2,COUNTA('Form Responses 1'!$1:$1)-4),,TRUE,"Form Responses 1")))</f>
        <v>Halaman Gedung [TPS]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Halaman Gedung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11</v>
      </c>
      <c r="L446" s="9" t="str">
        <f t="shared" si="6"/>
        <v>2023 - WEEK 11</v>
      </c>
      <c r="M446" s="9" t="str">
        <f t="shared" si="7"/>
        <v>2023 - MONTH 03</v>
      </c>
      <c r="N446" s="12">
        <f t="shared" ref="N446:O446" si="455">IFERROR(AVERAGEIF(L:L,L446,$J:$J)," ")</f>
        <v>0.9562921348</v>
      </c>
      <c r="O446" s="12">
        <f t="shared" si="455"/>
        <v>0.9552247191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H92" s="5"/>
      <c r="I92" s="5"/>
      <c r="J92" s="5"/>
      <c r="K92" s="5"/>
    </row>
    <row r="93"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07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09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11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Grand Total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/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Gedung A Lt. 1 [Resepsionis]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C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C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/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Gedung A Lt. 1 [Ruang Kepala OR]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SB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SB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SB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/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Gedung A Lt. 1 [Ruang Lobby/Ruang tunggu]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SB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B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/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Gedung A Lt. 1 [Ruang Rapat]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SB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C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/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Gedung A Lt. 1 [Ruang Staff]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SB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SB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SB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/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Gedung A Lt. 1 [Tangga]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SB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SB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SB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/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Gedung A Lt. 1 [Toilet pria/wanita]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SB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C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C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/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Gedung A Lt. 2 [Pantry]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SB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C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/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Gedung A Lt. 2 [Ruang Admin]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SB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C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B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/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Gedung A Lt. 2 [Ruang Bendahara]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SB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SB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SB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/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Gedung A Lt. 2 [Ruang TU 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SB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SB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/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Gedung A Lt. 2 [Tangga]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SB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SB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C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C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/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Gedung A Lt. 2 [Toilet pria/wanita]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SB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C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SB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/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Gedung A Lt. 3 [Ruang Bimbingan]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/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Gedung A Lt. 3 [Ruang Gudang Komputer]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SB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SB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SB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/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/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Gedung A Lt. 3 [Ruang Kelas]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C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C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/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Gedung A Lt. 3 [Ruang Lab]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SB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C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C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SB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/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/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>Gedung A Lt. 3 [Tangga]</v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SB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C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SB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/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/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Gedung A Lt. 3 [Toilet pria/wanita]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SB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SB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SB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/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>Gedung C Lt. 1 [Lobby]</v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SB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C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B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C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>B</v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/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>Gedung C Lt. 1 [Pantry]</v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SB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B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B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>SB</v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/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>Gedung C Lt. 1 [Ruang Fungsional Rekayasa]</v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>B</v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>C</v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>B</v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>C</v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>B</v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>Gedung C Lt. 1 [Ruang IT]</v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>SB</v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>SB</v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>SB</v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>SB</v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>SB</v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>Gedung C Lt. 1 [Ruang Panel]</v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>SB</v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>B</v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>SB</v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>B</v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>SB</v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>Gedung C Lt. 1 [Ruang Perekayasa Muda]</v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>B</v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>B</v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>B</v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>B</v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>B</v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>Gedung C Lt. 1 [Ruang Server]</v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>SB</v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>B</v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>B</v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>B</v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>SB</v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>Gedung C Lt. 1 [Tangga]</v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>SB</v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>B</v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>B</v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>B</v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>SB</v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>Gedung C Lt. 1 [Toilet pria/wanita]</v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>B</v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>SB</v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>C</v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>B</v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>B</v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>Gedung C Lt. 2 [Pantry]</v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>B</v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>C</v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>B</v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>SB</v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>B</v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>Gedung C Lt. 2 [Ruang Bisang Desimasi]</v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>B</v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>B</v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>SB</v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>C</v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>B</v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>Gedung C Lt. 2 [Ruang Produksi Informasi]</v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>SB</v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>SB</v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>B</v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>C</v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>SB</v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>Gedung C Lt. 2 [Ruang RSO(Regional Support Office)]</v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>B</v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>SB</v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>B</v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>SB</v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>SB</v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>Gedung C Lt. 2 [Ruang Staff]</v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>SB</v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>C</v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>B</v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>B</v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>B</v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>Gedung C Lt. 2 [Tangga]</v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>B</v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>B</v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>C</v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>SB</v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>B</v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>Gedung C Lt. 2 [Toilet pria/wanita]</v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>SB</v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>SB</v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>SB</v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>B</v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>SB</v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>Gedung D Lt. 1 [Basement]</v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>SB</v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>B</v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>B</v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>SB</v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>SB</v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>Gedung D Lt. 1 [Lift]</v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>SB</v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>B</v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>B</v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>C</v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>B</v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>Gedung D Lt. 1 [Musholla]</v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>SB</v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>B</v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>B</v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>SB</v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>SB</v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>Gedung D Lt. 1 [Pantry]</v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>SB</v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>SB</v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>SB</v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>B</v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>SB</v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>Gedung D Lt. 1 [Ruang Arsip]</v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>SB</v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>B</v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>B</v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>C</v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>B</v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>Gedung D Lt. 1 [Tangga]</v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>SB</v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>B</v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>C</v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>SB</v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>SB</v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>Gedung D Lt. 1 [Toilet pria/wanita]</v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>SB</v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>SB</v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>SB</v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>B</v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>SB</v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>Gedung D Lt. 2 [Lift]</v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>SB</v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>B</v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>SB</v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>B</v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>SB</v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>Gedung D Lt. 2 [Pantry]</v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>SB</v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>SB</v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>SB</v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>SB</v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>SB</v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>Gedung D Lt. 2 [Ruang Auditorium]</v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>SB</v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>C</v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>B</v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>C</v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>B</v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>Gedung D Lt. 2 [Ruang Kepala Bidang]</v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>SB</v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>B</v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>B</v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>B</v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>SB</v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>Gedung D Lt. 2 [Ruang Rapat Auditorium]</v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>SB</v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>B</v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>B</v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>B</v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>SB</v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>Gedung D Lt. 2 [Ruang Staff Propas]</v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>SB</v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>C</v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>B</v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>C</v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>B</v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>Gedung D Lt. 2 [Ruang VIP Auditorium]</v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>SB</v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>SB</v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>SB</v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>SB</v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>SB</v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>Gedung D Lt. 2 [Tangga]</v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>SB</v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>C</v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>SB</v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>B</v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>SB</v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>Gedung D Lt. 2 [Toilet pria/wanita]</v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>SB</v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>B</v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>B</v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>B</v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>SB</v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>Gedung D Lt. 3 [Balkon(depan dan belakang)]</v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>B</v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>SB</v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>B</v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>C</v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>B</v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>Gedung D Lt. 3 [Lift]</v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>SB</v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>B</v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>SB</v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>B</v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>SB</v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>Gedung D Lt. 3 [Lobby]</v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>SB</v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>C</v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>C</v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>C</v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>B</v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>Gedung D Lt. 3 [Pantry ]</v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>SB</v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>B</v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>B</v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>B</v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>SB</v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>Gedung D Lt. 3 [Ruang Kepala LMB]</v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>B</v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>C</v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>B</v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>B</v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>B</v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>Gedung D Lt. 3 [Ruang Kepala]</v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>SB</v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>SB</v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>SB</v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>SB</v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>SB</v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>Gedung D Lt. 3 [Ruang Lactation/ Ruang Menyusui]</v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>SB</v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>B</v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>B</v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>B</v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>SB</v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>Gedung D Lt. 3 [Ruang Rapat Auditorium]</v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>SB</v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>SB</v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>SB</v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>SB</v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>SB</v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>Gedung D Lt. 3 [Ruang Rapat B]</v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>SB</v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>C</v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>B</v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>B</v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>B</v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>Gedung D Lt. 3 [Ruang Rapat C]</v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>B</v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>B</v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>C</v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>C</v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>B</v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>Gedung D Lt. 3 [Ruang Staff]</v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>SB</v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>B</v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>B</v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>B</v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>SB</v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>Gedung D Lt. 3 [Tangga]</v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>SB</v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>C</v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>B</v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>SB</v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>SB</v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>Gedung D Lt. 3 [Toilet pria/wanita]</v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>B</v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>B</v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>C</v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>C</v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>B</v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>Gedung D Lt. 4 [Balkon(depan dan belakang)]</v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>B</v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>B</v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>B</v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>SB</v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>B</v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>Gedung D Lt. 4 [Lift]</v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>B</v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>B</v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>B</v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>B</v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>B</v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>Gedung D Lt. 4 [Lobby]</v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>B</v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>C</v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>B</v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>B</v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>B</v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>Gedung D Lt. 4 [Pantry]</v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>SB</v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>B</v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>C</v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>SB</v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>SB</v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>Gedung D Lt. 4 [Ruang Kapokat Ekosistem Pesisir]</v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>B</v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>B</v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>SB</v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>C</v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>B</v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>Gedung D Lt. 4 [Ruang Kapokat Laut]</v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>SB</v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>SB</v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>SB</v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>C</v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>SB</v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>Gedung D Lt. 4 [Ruang Kapokat Smart]</v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>SB</v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>B</v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>B</v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>B</v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>SB</v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>Gedung D Lt. 4 [Ruang Lactation/ Ruang Menyusui]</v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>B</v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>C</v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>B</v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>B</v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>B</v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>Gedung D Lt. 4 [Ruang Rapat A]</v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>B</v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>B</v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>B</v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>B</v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>B</v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>Gedung D Lt. 4 [Ruang Rapat B]</v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>SB</v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>B</v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>B</v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>B</v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>SB</v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>Gedung D Lt. 4 [Ruang Rapat C]</v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>SB</v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>SB</v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>C</v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>B</v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>SB</v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>Gedung D Lt. 4 [Ruang Staff]</v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>B</v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>C</v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>B</v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>B</v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>B</v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>Gedung D Lt. 4 [Tangga]</v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>SB</v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>B</v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>SB</v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>B</v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>SB</v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>Gedung D Lt. 4 [Teras]</v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>SB</v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>B</v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>C</v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>SB</v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>SB</v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>Gedung D Lt. 4 [Toilet pria/wanita]</v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>SB</v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>SB</v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>C</v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>SB</v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>SB</v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>Halaman Gedung [Halaman depan samping dan belakang]</v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>B</v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>B</v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>B</v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>SB</v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>SB</v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>Halaman Gedung [Parkir Mobil]</v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>B</v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>SB</v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>SB</v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>B</v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>SB</v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>Halaman Gedung [Parkir Motor ]</v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>B</v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>B</v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>B</v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>B</v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>B</v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>Halaman Gedung [Taman ]</v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>B</v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>C</v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>C</v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>B</v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>B</v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>Halaman Gedung [TPS]</v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>SB</v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>B</v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>C</v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>SB</v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>SB</v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>CLEANING SERVICE Total</v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>SB</v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>B</v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>B</v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>B</v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>SB</v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>LABOR SERVICE</v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>Driver [ Attendance]</v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>B</v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>SB</v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>B</v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>SB</v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>SB</v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>Driver [Driving Safety]</v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>SB</v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>SB</v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>C</v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>SB</v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>SB</v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>LABOR SERVICE Total</v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>SB</v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>SB</v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>B</v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>SB</v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>SB</v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>SECURITY SERVICE</v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>Security [Security Functions]</v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>B</v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>C</v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>B</v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>B</v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>B</v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>SECURITY SERVICE Total</v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>B</v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>C</v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>B</v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>B</v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>B</v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>Grand Total</v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>SB</v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>B</v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>B</v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>B</v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>SB</v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210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211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212</v>
      </c>
      <c r="E3" s="26"/>
      <c r="F3" s="27">
        <v>2023.0</v>
      </c>
      <c r="G3" s="28"/>
      <c r="H3" s="26" t="s">
        <v>103</v>
      </c>
      <c r="I3" s="26"/>
      <c r="J3" s="27" t="s">
        <v>117</v>
      </c>
      <c r="L3" s="29">
        <f>$J$6/$F$6</f>
        <v>0.08695652174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213</v>
      </c>
      <c r="E4" s="26"/>
      <c r="F4" s="31">
        <f t="array" ref="F4">DATE(F3,INDEX(MASTER!G:G,MATCH(J3,MASTER!F:F,0)),1)</f>
        <v>44986</v>
      </c>
      <c r="G4" s="32"/>
      <c r="H4" s="26" t="s">
        <v>214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216</v>
      </c>
      <c r="E5" s="26"/>
      <c r="F5" s="31">
        <f>EOMONTH(F4,0)</f>
        <v>45016</v>
      </c>
      <c r="G5" s="32"/>
      <c r="H5" s="26" t="s">
        <v>217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218</v>
      </c>
      <c r="E6" s="26"/>
      <c r="F6" s="33">
        <f>NETWORKDAYS(F4,F5)</f>
        <v>23</v>
      </c>
      <c r="G6" s="36"/>
      <c r="H6" s="26" t="s">
        <v>219</v>
      </c>
      <c r="I6" s="26"/>
      <c r="J6" s="33">
        <f>COUNTIFS($AK:$AK,"&lt;6",$AL:$AL,"&gt;="&amp;$J$4,$AL:$AL,"&lt;="&amp;$J$5,$AM:$AM,$L$1)</f>
        <v>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2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208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B</v>
      </c>
      <c r="C12" s="22"/>
      <c r="D12" s="42" t="str">
        <f t="array" ref="D12">IFERROR(INDEX('SUMMARY WEEK #2'!$A:$G,MATCH(CONCAT($B9," Total"),'SUMMARY WEEK #2'!$A:$A,0),MATCH(D11,'SUMMARY WEEK #2'!$2:$2,0))," ")</f>
        <v> </v>
      </c>
      <c r="E12" s="22"/>
      <c r="F12" s="42" t="str">
        <f t="array" ref="F12">IFERROR(INDEX('SUMMARY WEEK #2'!$A:$G,MATCH(CONCAT($B9," Total"),'SUMMARY WEEK #2'!$A:$A,0),MATCH(F11,'SUMMARY WEEK #2'!$2:$2,0))," ")</f>
        <v>B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>
        <f>IFERROR(GETPIVOTDATA(B11,'SUMMARY WEEK'!$A$1,"Category",$B9,"Week",B11)," ")</f>
        <v>0.96</v>
      </c>
      <c r="C13" s="44"/>
      <c r="D13" s="45" t="str">
        <f>IFERROR(GETPIVOTDATA(D11,'SUMMARY WEEK'!$A$1,"Category",$B9,"Week",D11)," ")</f>
        <v> </v>
      </c>
      <c r="E13" s="44"/>
      <c r="F13" s="45">
        <f>IFERROR(GETPIVOTDATA(F11,'SUMMARY WEEK'!$A$1,"Category",$B9,"Week",F11)," ")</f>
        <v>0.96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204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B</v>
      </c>
      <c r="C19" s="22"/>
      <c r="D19" s="42" t="str">
        <f t="array" ref="D19">IFERROR(INDEX('SUMMARY WEEK #2'!$A:$G,MATCH(CONCAT($B16," Total"),'SUMMARY WEEK #2'!$A:$A,0),MATCH(D18,'SUMMARY WEEK #2'!$2:$2,0))," ")</f>
        <v> </v>
      </c>
      <c r="E19" s="22"/>
      <c r="F19" s="42" t="str">
        <f t="array" ref="F19">IFERROR(INDEX('SUMMARY WEEK #2'!$A:$G,MATCH(CONCAT($B16," Total"),'SUMMARY WEEK #2'!$A:$A,0),MATCH(F18,'SUMMARY WEEK #2'!$2:$2,0))," ")</f>
        <v>B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>
        <f>IFERROR(GETPIVOTDATA(B18,'SUMMARY WEEK'!$A$1,"Category",$B16,"Week",B18)," ")</f>
        <v>0.9547674419</v>
      </c>
      <c r="C20" s="44"/>
      <c r="D20" s="45" t="str">
        <f>IFERROR(GETPIVOTDATA(D18,'SUMMARY WEEK'!$A$1,"Category",$B16,"Week",D18)," ")</f>
        <v> </v>
      </c>
      <c r="E20" s="44"/>
      <c r="F20" s="45">
        <f>IFERROR(GETPIVOTDATA(F18,'SUMMARY WEEK'!$A$1,"Category",$B16,"Week",F18)," ")</f>
        <v>0.9552325581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206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B</v>
      </c>
      <c r="C26" s="22"/>
      <c r="D26" s="42" t="str">
        <f t="array" ref="D26">IFERROR(INDEX('SUMMARY WEEK #2'!$A:$G,MATCH(CONCAT($B23," Total"),'SUMMARY WEEK #2'!$A:$A,0),MATCH(D25,'SUMMARY WEEK #2'!$2:$2,0))," ")</f>
        <v> </v>
      </c>
      <c r="E26" s="22"/>
      <c r="F26" s="42" t="str">
        <f t="array" ref="F26">IFERROR(INDEX('SUMMARY WEEK #2'!$A:$G,MATCH(CONCAT($B23," Total"),'SUMMARY WEEK #2'!$A:$A,0),MATCH(F25,'SUMMARY WEEK #2'!$2:$2,0))," ")</f>
        <v>SB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>
        <f>IFERROR(GETPIVOTDATA(B25,'SUMMARY WEEK'!$A$1,"Category",$B23,"Week",B25)," ")</f>
        <v>0.925</v>
      </c>
      <c r="C27" s="44"/>
      <c r="D27" s="45" t="str">
        <f>IFERROR(GETPIVOTDATA(D25,'SUMMARY WEEK'!$A$1,"Category",$B23,"Week",D25)," ")</f>
        <v> </v>
      </c>
      <c r="E27" s="44"/>
      <c r="F27" s="45">
        <f>IFERROR(GETPIVOTDATA(F25,'SUMMARY WEEK'!$A$1,"Category",$B23,"Week",F25)," ")</f>
        <v>1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215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