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<sst xmlns="http://schemas.openxmlformats.org/spreadsheetml/2006/main" count="390" uniqueCount="147">
  <si>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</si>
  <si>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</si>
  <si>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</si>
  <si>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</si>
  <si>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</si>
  <si>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</si>
  <si>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</si>
  <si>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[Ruangan kantor]</t>
  </si>
  <si>
    <t>Gedung [Ruangan perpustakaan]</t>
  </si>
  <si>
    <t>Gedung [Kolidor]</t>
  </si>
  <si>
    <t>Gedung [Toilet pria]</t>
  </si>
  <si>
    <t>Gedung [Toilet wanita]</t>
  </si>
  <si>
    <t>Gedung [Lantai 1]</t>
  </si>
  <si>
    <t>Gedung [Tangga]</t>
  </si>
  <si>
    <t>Gedung [Ruang kantor]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</si>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</sst>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4:22:49Z"/>
        <d v="2023-03-04T04:24:12Z"/>
        <d v="2023-03-04T04:25:12Z"/>
        <d v="2023-03-04T04:26:31Z"/>
        <d v="2023-03-04T04:27:45Z"/>
        <d v="2023-04-10T10:32:38Z"/>
        <d v="2023-04-10T10:34:48Z"/>
        <d v="2023-04-10T10:36:24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Gedung [Halaman]"/>
        <s v="Gedung [lantai 2]"/>
        <s v="Gedung [Ruangan kantor]"/>
        <s v="Gedung [Ruangan perpustakaan]"/>
        <s v="Gedung [Kolidor]"/>
        <s v="Gedung [Toilet pria]"/>
        <s v="Gedung [Toilet wanita]"/>
        <s v="Gedung [Lantai 1]"/>
        <s v="Gedung [Tangga]"/>
        <s v="Gedung [Ruang kantor]"/>
        <s v=" "/>
      </sharedItems>
    </cacheField>
    <cacheField name="Value" numFmtId="0">
      <sharedItems>
        <s v="BAIK"/>
        <s v="CUKUP BAIK"/>
        <s v="KURANG 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0.74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07142857142868"/>
        <n v="0.7507142857142858"/>
        <n v="0.9499999999999998"/>
        <s v=" "/>
      </sharedItems>
    </cacheField>
    <cacheField name="Average Value Month">
      <sharedItems containsMixedTypes="1" containsNumber="1">
        <n v="0.9500000000000008"/>
        <n v="0.9314285714285712"/>
        <n v="0.7507142857142858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SB"/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11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11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10</v>
      </c>
      <c r="R1" s="1" t="s">
        <v>11</v>
      </c>
    </row>
    <row r="2">
      <c r="A2" s="2">
        <v>44989.18251385417</v>
      </c>
      <c r="B2" s="3" t="s">
        <v>15</v>
      </c>
      <c r="C2" s="3" t="s">
        <v>16</v>
      </c>
      <c r="D2" s="4">
        <v>44988.0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</row>
    <row r="3">
      <c r="A3" s="2">
        <v>44989.183479583335</v>
      </c>
      <c r="B3" s="3" t="s">
        <v>15</v>
      </c>
      <c r="C3" s="3" t="s">
        <v>16</v>
      </c>
      <c r="D3" s="4">
        <v>44987.0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</row>
    <row r="4">
      <c r="A4" s="2">
        <v>44989.18417721065</v>
      </c>
      <c r="B4" s="3" t="s">
        <v>15</v>
      </c>
      <c r="C4" s="3" t="s">
        <v>16</v>
      </c>
      <c r="D4" s="4">
        <v>44986.0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</row>
    <row r="5">
      <c r="A5" s="2">
        <v>44989.18508761574</v>
      </c>
      <c r="B5" s="3" t="s">
        <v>15</v>
      </c>
      <c r="C5" s="3" t="s">
        <v>16</v>
      </c>
      <c r="D5" s="4">
        <v>44985.0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</row>
    <row r="6">
      <c r="A6" s="2">
        <v>44989.18594664352</v>
      </c>
      <c r="B6" s="3" t="s">
        <v>15</v>
      </c>
      <c r="C6" s="3" t="s">
        <v>16</v>
      </c>
      <c r="D6" s="4">
        <v>44984.0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</row>
    <row r="7">
      <c r="A7" s="2">
        <v>45026.439330277775</v>
      </c>
      <c r="B7" s="3" t="s">
        <v>18</v>
      </c>
      <c r="C7" s="3" t="s">
        <v>19</v>
      </c>
      <c r="D7" s="4">
        <v>44957.0</v>
      </c>
      <c r="E7" s="3" t="s">
        <v>20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</row>
    <row r="8">
      <c r="A8" s="2">
        <v>45026.44084427084</v>
      </c>
      <c r="B8" s="3" t="s">
        <v>18</v>
      </c>
      <c r="C8" s="3" t="s">
        <v>19</v>
      </c>
      <c r="D8" s="4">
        <v>44985.0</v>
      </c>
      <c r="E8" s="3" t="s">
        <v>17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</row>
    <row r="9">
      <c r="A9" s="2">
        <v>45026.441945706014</v>
      </c>
      <c r="B9" s="3" t="s">
        <v>18</v>
      </c>
      <c r="C9" s="3" t="s">
        <v>19</v>
      </c>
      <c r="D9" s="4">
        <v>45016.0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>
      <c r="A2" s="3" t="s">
        <v>29</v>
      </c>
      <c r="B2" s="3">
        <v>100.0</v>
      </c>
      <c r="C2" s="3" t="s">
        <v>30</v>
      </c>
      <c r="E2" s="3" t="s">
        <v>31</v>
      </c>
      <c r="F2" s="3" t="s">
        <v>32</v>
      </c>
      <c r="G2" s="3">
        <v>1.0</v>
      </c>
      <c r="I2" s="5" t="s">
        <v>33</v>
      </c>
    </row>
    <row r="3">
      <c r="A3" s="3" t="s">
        <v>17</v>
      </c>
      <c r="B3" s="3">
        <v>95.0</v>
      </c>
      <c r="C3" s="3" t="s">
        <v>34</v>
      </c>
      <c r="E3" s="3" t="s">
        <v>35</v>
      </c>
      <c r="F3" s="3" t="s">
        <v>36</v>
      </c>
      <c r="G3" s="3">
        <v>2.0</v>
      </c>
      <c r="I3" s="5" t="s">
        <v>37</v>
      </c>
    </row>
    <row r="4">
      <c r="A4" s="3" t="s">
        <v>20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21</v>
      </c>
      <c r="B5" s="3">
        <v>74.0</v>
      </c>
      <c r="C5" s="3" t="s">
        <v>42</v>
      </c>
      <c r="E5" s="3" t="s">
        <v>43</v>
      </c>
      <c r="F5" s="3" t="s">
        <v>44</v>
      </c>
      <c r="G5" s="3">
        <v>4.0</v>
      </c>
      <c r="I5" s="5" t="s">
        <v>45</v>
      </c>
    </row>
    <row r="6">
      <c r="E6" s="3" t="s">
        <v>46</v>
      </c>
      <c r="F6" s="3" t="s">
        <v>47</v>
      </c>
      <c r="G6" s="3">
        <v>5.0</v>
      </c>
      <c r="I6" s="5" t="s">
        <v>48</v>
      </c>
    </row>
    <row r="7">
      <c r="E7" s="3" t="s">
        <v>49</v>
      </c>
      <c r="F7" s="3" t="s">
        <v>50</v>
      </c>
      <c r="G7" s="3">
        <v>6.0</v>
      </c>
      <c r="I7" s="5" t="s">
        <v>51</v>
      </c>
    </row>
    <row r="8">
      <c r="E8" s="3" t="s">
        <v>52</v>
      </c>
      <c r="F8" s="3" t="s">
        <v>53</v>
      </c>
      <c r="G8" s="3">
        <v>7.0</v>
      </c>
      <c r="I8" s="5" t="s">
        <v>54</v>
      </c>
    </row>
    <row r="9">
      <c r="E9" s="3" t="s">
        <v>55</v>
      </c>
      <c r="F9" s="3" t="s">
        <v>56</v>
      </c>
      <c r="G9" s="3">
        <v>8.0</v>
      </c>
      <c r="I9" s="5" t="s">
        <v>57</v>
      </c>
    </row>
    <row r="10">
      <c r="E10" s="3" t="s">
        <v>58</v>
      </c>
      <c r="F10" s="3" t="s">
        <v>59</v>
      </c>
      <c r="G10" s="3">
        <v>9.0</v>
      </c>
      <c r="I10" s="5" t="s">
        <v>60</v>
      </c>
    </row>
    <row r="11">
      <c r="E11" s="3" t="s">
        <v>61</v>
      </c>
      <c r="F11" s="3" t="s">
        <v>62</v>
      </c>
      <c r="G11" s="3">
        <v>10.0</v>
      </c>
      <c r="I11" s="5" t="s">
        <v>63</v>
      </c>
    </row>
    <row r="12">
      <c r="E12" s="3" t="s">
        <v>64</v>
      </c>
      <c r="F12" s="3" t="s">
        <v>65</v>
      </c>
      <c r="G12" s="3">
        <v>11.0</v>
      </c>
      <c r="I12" s="5" t="s">
        <v>66</v>
      </c>
    </row>
    <row r="13">
      <c r="E13" s="3" t="s">
        <v>67</v>
      </c>
      <c r="F13" s="3" t="s">
        <v>68</v>
      </c>
      <c r="G13" s="3">
        <v>12.0</v>
      </c>
      <c r="I13" s="5" t="s">
        <v>69</v>
      </c>
    </row>
    <row r="14">
      <c r="I14" s="5" t="s">
        <v>70</v>
      </c>
    </row>
    <row r="15">
      <c r="I15" s="5" t="s">
        <v>71</v>
      </c>
    </row>
    <row r="16">
      <c r="I16" s="5" t="s">
        <v>72</v>
      </c>
    </row>
    <row r="17">
      <c r="I17" s="5" t="s">
        <v>73</v>
      </c>
    </row>
    <row r="18">
      <c r="I18" s="5" t="s">
        <v>74</v>
      </c>
    </row>
    <row r="19">
      <c r="I19" s="5" t="s">
        <v>75</v>
      </c>
    </row>
    <row r="20">
      <c r="I20" s="5" t="s">
        <v>76</v>
      </c>
    </row>
    <row r="21">
      <c r="I21" s="5" t="s">
        <v>77</v>
      </c>
    </row>
    <row r="22">
      <c r="I22" s="5" t="s">
        <v>78</v>
      </c>
    </row>
    <row r="23">
      <c r="I23" s="5" t="s">
        <v>79</v>
      </c>
    </row>
    <row r="24">
      <c r="I24" s="5" t="s">
        <v>80</v>
      </c>
    </row>
    <row r="25">
      <c r="I25" s="5" t="s">
        <v>81</v>
      </c>
    </row>
    <row r="26">
      <c r="I26" s="5" t="s">
        <v>82</v>
      </c>
    </row>
    <row r="27">
      <c r="I27" s="5" t="s">
        <v>83</v>
      </c>
    </row>
    <row r="28">
      <c r="I28" s="5" t="s">
        <v>84</v>
      </c>
    </row>
    <row r="29">
      <c r="I29" s="5" t="s">
        <v>85</v>
      </c>
    </row>
    <row r="30">
      <c r="I30" s="5" t="s">
        <v>86</v>
      </c>
    </row>
    <row r="31">
      <c r="I31" s="5" t="s">
        <v>87</v>
      </c>
    </row>
    <row r="32">
      <c r="I32" s="5" t="s">
        <v>88</v>
      </c>
    </row>
    <row r="33">
      <c r="I33" s="5" t="s">
        <v>89</v>
      </c>
    </row>
    <row r="34">
      <c r="I34" s="5" t="s">
        <v>90</v>
      </c>
    </row>
    <row r="35">
      <c r="I35" s="5" t="s">
        <v>91</v>
      </c>
    </row>
    <row r="36">
      <c r="I36" s="5" t="s">
        <v>92</v>
      </c>
    </row>
    <row r="37">
      <c r="I37" s="5" t="s">
        <v>93</v>
      </c>
    </row>
    <row r="38">
      <c r="I38" s="5" t="s">
        <v>94</v>
      </c>
    </row>
    <row r="39">
      <c r="I39" s="5" t="s">
        <v>95</v>
      </c>
    </row>
    <row r="40">
      <c r="I40" s="5" t="s">
        <v>96</v>
      </c>
    </row>
    <row r="41">
      <c r="I41" s="5" t="s">
        <v>97</v>
      </c>
    </row>
    <row r="42">
      <c r="I42" s="5" t="s">
        <v>98</v>
      </c>
    </row>
    <row r="43">
      <c r="I43" s="5" t="s">
        <v>99</v>
      </c>
    </row>
    <row r="44">
      <c r="I44" s="5" t="s">
        <v>100</v>
      </c>
    </row>
    <row r="45">
      <c r="I45" s="5" t="s">
        <v>101</v>
      </c>
    </row>
    <row r="46">
      <c r="I46" s="5" t="s">
        <v>102</v>
      </c>
    </row>
    <row r="47">
      <c r="I47" s="5" t="s">
        <v>103</v>
      </c>
    </row>
    <row r="48">
      <c r="I48" s="5" t="s">
        <v>104</v>
      </c>
    </row>
    <row r="49">
      <c r="I49" s="5" t="s">
        <v>105</v>
      </c>
    </row>
    <row r="50">
      <c r="I50" s="5" t="s">
        <v>106</v>
      </c>
    </row>
    <row r="51">
      <c r="I51" s="5" t="s">
        <v>107</v>
      </c>
    </row>
    <row r="52">
      <c r="I52" s="5" t="s">
        <v>108</v>
      </c>
    </row>
    <row r="53">
      <c r="I53" s="5" t="s">
        <v>109</v>
      </c>
    </row>
    <row r="54">
      <c r="I54" s="5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7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6" t="s">
        <v>121</v>
      </c>
      <c r="P1" s="6" t="s">
        <v>122</v>
      </c>
      <c r="Q1" s="6" t="s">
        <v>123</v>
      </c>
      <c r="R1" s="1"/>
      <c r="S1" s="1"/>
    </row>
    <row r="2">
      <c r="A2" s="8">
        <f>INDIRECT(ADDRESS(2+QUOTIENT(ROW()-2,COUNTA('Form Responses 1'!$1:$1)-4),1,,TRUE,"Form Responses 1"))</f>
        <v>44989.18251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0.9407142857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44989.18251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0.9407142857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44989.18251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[lantai 2]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0.9407142857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44989.18251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[Ruangan kantor]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0.9407142857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44989.18251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[Ruangan perpustakaan]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0.9407142857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44989.18251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[Kolidor]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0.9407142857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44989.18251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[Toilet pria]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0.9407142857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44989.18251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[Toilet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0.9407142857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44989.18251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[Lantai 1]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0.9407142857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44989.18251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[Tangga]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0.9407142857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44989.18251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[Ruang kantor]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0.9407142857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44989.18251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[Kolidor]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0.9407142857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44989.18251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[Toilet pria]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0.9407142857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44989.18251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[Toilet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0.9407142857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44989.18348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0.9407142857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44989.18348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Gedung [Halaman]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0.9407142857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44989.18348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Gedung [lantai 2]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0.9407142857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44989.18348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Gedung [Ruangan kantor]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0.9407142857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44989.18348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44987</v>
      </c>
      <c r="E20" s="11">
        <f t="shared" si="2"/>
        <v>4</v>
      </c>
      <c r="F20" s="9" t="str">
        <f>IF(ISBLANK(A20)," ",INDIRECT(ADDRESS(1,5+MOD(ROW()-2,COUNTA('Form Responses 1'!$1:$1)-4),,TRUE,"Form Responses 1")))</f>
        <v>Gedung [Ruangan perpustakaan]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0.9407142857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44989.18348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44987</v>
      </c>
      <c r="E21" s="11">
        <f t="shared" si="2"/>
        <v>4</v>
      </c>
      <c r="F21" s="9" t="str">
        <f>IF(ISBLANK(A21)," ",INDIRECT(ADDRESS(1,5+MOD(ROW()-2,COUNTA('Form Responses 1'!$1:$1)-4),,TRUE,"Form Responses 1")))</f>
        <v>Gedung [Kolidor]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0.9407142857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44989.18348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44987</v>
      </c>
      <c r="E22" s="11">
        <f t="shared" si="2"/>
        <v>4</v>
      </c>
      <c r="F22" s="9" t="str">
        <f>IF(ISBLANK(A22)," ",INDIRECT(ADDRESS(1,5+MOD(ROW()-2,COUNTA('Form Responses 1'!$1:$1)-4),,TRUE,"Form Responses 1")))</f>
        <v>Gedung [Toilet pria]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0.9407142857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44989.18348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44987</v>
      </c>
      <c r="E23" s="11">
        <f t="shared" si="2"/>
        <v>4</v>
      </c>
      <c r="F23" s="9" t="str">
        <f>IF(ISBLANK(A23)," ",INDIRECT(ADDRESS(1,5+MOD(ROW()-2,COUNTA('Form Responses 1'!$1:$1)-4),,TRUE,"Form Responses 1")))</f>
        <v>Gedung [Toilet wanita]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0.9407142857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44989.18348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44987</v>
      </c>
      <c r="E24" s="11">
        <f t="shared" si="2"/>
        <v>4</v>
      </c>
      <c r="F24" s="9" t="str">
        <f>IF(ISBLANK(A24)," ",INDIRECT(ADDRESS(1,5+MOD(ROW()-2,COUNTA('Form Responses 1'!$1:$1)-4),,TRUE,"Form Responses 1")))</f>
        <v>Gedung [Lantai 1]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0.9407142857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44989.18348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44987</v>
      </c>
      <c r="E25" s="11">
        <f t="shared" si="2"/>
        <v>4</v>
      </c>
      <c r="F25" s="9" t="str">
        <f>IF(ISBLANK(A25)," ",INDIRECT(ADDRESS(1,5+MOD(ROW()-2,COUNTA('Form Responses 1'!$1:$1)-4),,TRUE,"Form Responses 1")))</f>
        <v>Gedung [Tangga]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0.9407142857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44989.18348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44987</v>
      </c>
      <c r="E26" s="11">
        <f t="shared" si="2"/>
        <v>4</v>
      </c>
      <c r="F26" s="9" t="str">
        <f>IF(ISBLANK(A26)," ",INDIRECT(ADDRESS(1,5+MOD(ROW()-2,COUNTA('Form Responses 1'!$1:$1)-4),,TRUE,"Form Responses 1")))</f>
        <v>Gedung [Ruang kantor]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0.9407142857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44989.18348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44987</v>
      </c>
      <c r="E27" s="11">
        <f t="shared" si="2"/>
        <v>4</v>
      </c>
      <c r="F27" s="9" t="str">
        <f>IF(ISBLANK(A27)," ",INDIRECT(ADDRESS(1,5+MOD(ROW()-2,COUNTA('Form Responses 1'!$1:$1)-4),,TRUE,"Form Responses 1")))</f>
        <v>Gedung [Kolidor]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0.9407142857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44989.18348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44987</v>
      </c>
      <c r="E28" s="11">
        <f t="shared" si="2"/>
        <v>4</v>
      </c>
      <c r="F28" s="9" t="str">
        <f>IF(ISBLANK(A28)," ",INDIRECT(ADDRESS(1,5+MOD(ROW()-2,COUNTA('Form Responses 1'!$1:$1)-4),,TRUE,"Form Responses 1")))</f>
        <v>Gedung [Toilet pria]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0.9407142857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44989.18348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44987</v>
      </c>
      <c r="E29" s="11">
        <f t="shared" si="2"/>
        <v>4</v>
      </c>
      <c r="F29" s="9" t="str">
        <f>IF(ISBLANK(A29)," ",INDIRECT(ADDRESS(1,5+MOD(ROW()-2,COUNTA('Form Responses 1'!$1:$1)-4),,TRUE,"Form Responses 1")))</f>
        <v>Gedung [Toilet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0.9407142857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44989.18418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0.9407142857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44989.18418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[Halaman]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0.9407142857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44989.18418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[lantai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0.9407142857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44989.18418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[Ruangan kantor]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0.9407142857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44989.18418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[Ruangan perpustakaan]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0.9407142857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44989.18418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[Kolidor]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0.9407142857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44989.18418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[Toilet pria]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0.9407142857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44989.18418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[Toilet wanita]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0.9407142857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44989.18418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[Lantai 1]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0.9407142857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44989.18418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[Tangga]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0.9407142857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44989.18418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[Ruang kantor]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0.9407142857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44989.18418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[Kolidor]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0.9407142857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44989.18418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[Toilet pria]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0.9407142857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44989.18418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[Toilet wanita]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0.9407142857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44989.18509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44985</v>
      </c>
      <c r="E44" s="11">
        <f t="shared" si="2"/>
        <v>2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0.9407142857</v>
      </c>
      <c r="O44" s="12">
        <f t="shared" si="53"/>
        <v>0.9314285714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44989.18509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44985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[Halaman]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0.9407142857</v>
      </c>
      <c r="O45" s="12">
        <f t="shared" si="54"/>
        <v>0.9314285714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44989.18509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 Saepudin</v>
      </c>
      <c r="D46" s="10">
        <f>INDIRECT(ADDRESS(2+QUOTIENT(ROW()-2,COUNTA('Form Responses 1'!$1:$1)-4),4,,TRUE,"Form Responses 1"))</f>
        <v>44985</v>
      </c>
      <c r="E46" s="11">
        <f t="shared" si="2"/>
        <v>2</v>
      </c>
      <c r="F46" s="9" t="str">
        <f>IF(ISBLANK(A46)," ",INDIRECT(ADDRESS(1,5+MOD(ROW()-2,COUNTA('Form Responses 1'!$1:$1)-4),,TRUE,"Form Responses 1")))</f>
        <v>Gedung [lantai 2]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0.9407142857</v>
      </c>
      <c r="O46" s="12">
        <f t="shared" si="55"/>
        <v>0.9314285714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44989.18509</v>
      </c>
      <c r="B47" s="9" t="str">
        <f>INDIRECT(ADDRESS(2+QUOTIENT(ROW()-2,COUNTA('Form Responses 1'!$1:$1)-4),2,,TRUE,"Form Responses 1"))</f>
        <v>didinsaepudin2302@gmail.com</v>
      </c>
      <c r="C47" s="9" t="str">
        <f>INDIRECT(ADDRESS(2+QUOTIENT(ROW()-2,COUNTA('Form Responses 1'!$1:$1)-4),3,,TRUE,"Form Responses 1"))</f>
        <v>Didin Saepudin</v>
      </c>
      <c r="D47" s="10">
        <f>INDIRECT(ADDRESS(2+QUOTIENT(ROW()-2,COUNTA('Form Responses 1'!$1:$1)-4),4,,TRUE,"Form Responses 1"))</f>
        <v>44985</v>
      </c>
      <c r="E47" s="11">
        <f t="shared" si="2"/>
        <v>2</v>
      </c>
      <c r="F47" s="9" t="str">
        <f>IF(ISBLANK(A47)," ",INDIRECT(ADDRESS(1,5+MOD(ROW()-2,COUNTA('Form Responses 1'!$1:$1)-4),,TRUE,"Form Responses 1")))</f>
        <v>Gedung [Ruangan kantor]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0.9407142857</v>
      </c>
      <c r="O47" s="12">
        <f t="shared" si="56"/>
        <v>0.9314285714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44989.18509</v>
      </c>
      <c r="B48" s="9" t="str">
        <f>INDIRECT(ADDRESS(2+QUOTIENT(ROW()-2,COUNTA('Form Responses 1'!$1:$1)-4),2,,TRUE,"Form Responses 1"))</f>
        <v>didinsaepudin2302@gmail.com</v>
      </c>
      <c r="C48" s="9" t="str">
        <f>INDIRECT(ADDRESS(2+QUOTIENT(ROW()-2,COUNTA('Form Responses 1'!$1:$1)-4),3,,TRUE,"Form Responses 1"))</f>
        <v>Didin Saepudin</v>
      </c>
      <c r="D48" s="10">
        <f>INDIRECT(ADDRESS(2+QUOTIENT(ROW()-2,COUNTA('Form Responses 1'!$1:$1)-4),4,,TRUE,"Form Responses 1"))</f>
        <v>44985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[Ruangan perpustakaan]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0.9407142857</v>
      </c>
      <c r="O48" s="12">
        <f t="shared" si="57"/>
        <v>0.9314285714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44989.18509</v>
      </c>
      <c r="B49" s="9" t="str">
        <f>INDIRECT(ADDRESS(2+QUOTIENT(ROW()-2,COUNTA('Form Responses 1'!$1:$1)-4),2,,TRUE,"Form Responses 1"))</f>
        <v>didinsaepudin2302@gmail.com</v>
      </c>
      <c r="C49" s="9" t="str">
        <f>INDIRECT(ADDRESS(2+QUOTIENT(ROW()-2,COUNTA('Form Responses 1'!$1:$1)-4),3,,TRUE,"Form Responses 1"))</f>
        <v>Didin Saepudin</v>
      </c>
      <c r="D49" s="10">
        <f>INDIRECT(ADDRESS(2+QUOTIENT(ROW()-2,COUNTA('Form Responses 1'!$1:$1)-4),4,,TRUE,"Form Responses 1"))</f>
        <v>44985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[Kolidor]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0.9407142857</v>
      </c>
      <c r="O49" s="12">
        <f t="shared" si="58"/>
        <v>0.9314285714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44989.18509</v>
      </c>
      <c r="B50" s="9" t="str">
        <f>INDIRECT(ADDRESS(2+QUOTIENT(ROW()-2,COUNTA('Form Responses 1'!$1:$1)-4),2,,TRUE,"Form Responses 1"))</f>
        <v>didinsaepudin2302@gmail.com</v>
      </c>
      <c r="C50" s="9" t="str">
        <f>INDIRECT(ADDRESS(2+QUOTIENT(ROW()-2,COUNTA('Form Responses 1'!$1:$1)-4),3,,TRUE,"Form Responses 1"))</f>
        <v>Didin Saepudin</v>
      </c>
      <c r="D50" s="10">
        <f>INDIRECT(ADDRESS(2+QUOTIENT(ROW()-2,COUNTA('Form Responses 1'!$1:$1)-4),4,,TRUE,"Form Responses 1"))</f>
        <v>44985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[Toilet pria]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0.9407142857</v>
      </c>
      <c r="O50" s="12">
        <f t="shared" si="59"/>
        <v>0.9314285714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44989.18509</v>
      </c>
      <c r="B51" s="9" t="str">
        <f>INDIRECT(ADDRESS(2+QUOTIENT(ROW()-2,COUNTA('Form Responses 1'!$1:$1)-4),2,,TRUE,"Form Responses 1"))</f>
        <v>didinsaepudin2302@gmail.com</v>
      </c>
      <c r="C51" s="9" t="str">
        <f>INDIRECT(ADDRESS(2+QUOTIENT(ROW()-2,COUNTA('Form Responses 1'!$1:$1)-4),3,,TRUE,"Form Responses 1"))</f>
        <v>Didin Saepudin</v>
      </c>
      <c r="D51" s="10">
        <f>INDIRECT(ADDRESS(2+QUOTIENT(ROW()-2,COUNTA('Form Responses 1'!$1:$1)-4),4,,TRUE,"Form Responses 1"))</f>
        <v>44985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[Toilet wanita]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0.9407142857</v>
      </c>
      <c r="O51" s="12">
        <f t="shared" si="60"/>
        <v>0.9314285714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44989.18509</v>
      </c>
      <c r="B52" s="9" t="str">
        <f>INDIRECT(ADDRESS(2+QUOTIENT(ROW()-2,COUNTA('Form Responses 1'!$1:$1)-4),2,,TRUE,"Form Responses 1"))</f>
        <v>didinsaepudin2302@gmail.com</v>
      </c>
      <c r="C52" s="9" t="str">
        <f>INDIRECT(ADDRESS(2+QUOTIENT(ROW()-2,COUNTA('Form Responses 1'!$1:$1)-4),3,,TRUE,"Form Responses 1"))</f>
        <v>Didin Saepudin</v>
      </c>
      <c r="D52" s="10">
        <f>INDIRECT(ADDRESS(2+QUOTIENT(ROW()-2,COUNTA('Form Responses 1'!$1:$1)-4),4,,TRUE,"Form Responses 1"))</f>
        <v>44985</v>
      </c>
      <c r="E52" s="11">
        <f t="shared" si="2"/>
        <v>2</v>
      </c>
      <c r="F52" s="9" t="str">
        <f>IF(ISBLANK(A52)," ",INDIRECT(ADDRESS(1,5+MOD(ROW()-2,COUNTA('Form Responses 1'!$1:$1)-4),,TRUE,"Form Responses 1")))</f>
        <v>Gedung [Lantai 1]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0.9407142857</v>
      </c>
      <c r="O52" s="12">
        <f t="shared" si="61"/>
        <v>0.9314285714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44989.18509</v>
      </c>
      <c r="B53" s="9" t="str">
        <f>INDIRECT(ADDRESS(2+QUOTIENT(ROW()-2,COUNTA('Form Responses 1'!$1:$1)-4),2,,TRUE,"Form Responses 1"))</f>
        <v>didinsaepudin2302@gmail.com</v>
      </c>
      <c r="C53" s="9" t="str">
        <f>INDIRECT(ADDRESS(2+QUOTIENT(ROW()-2,COUNTA('Form Responses 1'!$1:$1)-4),3,,TRUE,"Form Responses 1"))</f>
        <v>Didin Saepudin</v>
      </c>
      <c r="D53" s="10">
        <f>INDIRECT(ADDRESS(2+QUOTIENT(ROW()-2,COUNTA('Form Responses 1'!$1:$1)-4),4,,TRUE,"Form Responses 1"))</f>
        <v>44985</v>
      </c>
      <c r="E53" s="11">
        <f t="shared" si="2"/>
        <v>2</v>
      </c>
      <c r="F53" s="9" t="str">
        <f>IF(ISBLANK(A53)," ",INDIRECT(ADDRESS(1,5+MOD(ROW()-2,COUNTA('Form Responses 1'!$1:$1)-4),,TRUE,"Form Responses 1")))</f>
        <v>Gedung [Tangga]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02</v>
      </c>
      <c r="N53" s="12">
        <f t="shared" ref="N53:O53" si="62">IFERROR(AVERAGEIF(L:L,L53,$J:$J)," ")</f>
        <v>0.9407142857</v>
      </c>
      <c r="O53" s="12">
        <f t="shared" si="62"/>
        <v>0.9314285714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44989.18509</v>
      </c>
      <c r="B54" s="9" t="str">
        <f>INDIRECT(ADDRESS(2+QUOTIENT(ROW()-2,COUNTA('Form Responses 1'!$1:$1)-4),2,,TRUE,"Form Responses 1"))</f>
        <v>didinsaepudin2302@gmail.com</v>
      </c>
      <c r="C54" s="9" t="str">
        <f>INDIRECT(ADDRESS(2+QUOTIENT(ROW()-2,COUNTA('Form Responses 1'!$1:$1)-4),3,,TRUE,"Form Responses 1"))</f>
        <v>Didin Saepudin</v>
      </c>
      <c r="D54" s="10">
        <f>INDIRECT(ADDRESS(2+QUOTIENT(ROW()-2,COUNTA('Form Responses 1'!$1:$1)-4),4,,TRUE,"Form Responses 1"))</f>
        <v>44985</v>
      </c>
      <c r="E54" s="11">
        <f t="shared" si="2"/>
        <v>2</v>
      </c>
      <c r="F54" s="9" t="str">
        <f>IF(ISBLANK(A54)," ",INDIRECT(ADDRESS(1,5+MOD(ROW()-2,COUNTA('Form Responses 1'!$1:$1)-4),,TRUE,"Form Responses 1")))</f>
        <v>Gedung [Ruang kantor]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02</v>
      </c>
      <c r="N54" s="12">
        <f t="shared" ref="N54:O54" si="63">IFERROR(AVERAGEIF(L:L,L54,$J:$J)," ")</f>
        <v>0.9407142857</v>
      </c>
      <c r="O54" s="12">
        <f t="shared" si="63"/>
        <v>0.9314285714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44989.18509</v>
      </c>
      <c r="B55" s="9" t="str">
        <f>INDIRECT(ADDRESS(2+QUOTIENT(ROW()-2,COUNTA('Form Responses 1'!$1:$1)-4),2,,TRUE,"Form Responses 1"))</f>
        <v>didinsaepudin2302@gmail.com</v>
      </c>
      <c r="C55" s="9" t="str">
        <f>INDIRECT(ADDRESS(2+QUOTIENT(ROW()-2,COUNTA('Form Responses 1'!$1:$1)-4),3,,TRUE,"Form Responses 1"))</f>
        <v>Didin Saepudin</v>
      </c>
      <c r="D55" s="10">
        <f>INDIRECT(ADDRESS(2+QUOTIENT(ROW()-2,COUNTA('Form Responses 1'!$1:$1)-4),4,,TRUE,"Form Responses 1"))</f>
        <v>44985</v>
      </c>
      <c r="E55" s="11">
        <f t="shared" si="2"/>
        <v>2</v>
      </c>
      <c r="F55" s="9" t="str">
        <f>IF(ISBLANK(A55)," ",INDIRECT(ADDRESS(1,5+MOD(ROW()-2,COUNTA('Form Responses 1'!$1:$1)-4),,TRUE,"Form Responses 1")))</f>
        <v>Gedung [Kolidor]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0.9407142857</v>
      </c>
      <c r="O55" s="12">
        <f t="shared" si="64"/>
        <v>0.9314285714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44989.18509</v>
      </c>
      <c r="B56" s="9" t="str">
        <f>INDIRECT(ADDRESS(2+QUOTIENT(ROW()-2,COUNTA('Form Responses 1'!$1:$1)-4),2,,TRUE,"Form Responses 1"))</f>
        <v>didinsaepudin2302@gmail.com</v>
      </c>
      <c r="C56" s="9" t="str">
        <f>INDIRECT(ADDRESS(2+QUOTIENT(ROW()-2,COUNTA('Form Responses 1'!$1:$1)-4),3,,TRUE,"Form Responses 1"))</f>
        <v>Didin Saepudin</v>
      </c>
      <c r="D56" s="10">
        <f>INDIRECT(ADDRESS(2+QUOTIENT(ROW()-2,COUNTA('Form Responses 1'!$1:$1)-4),4,,TRUE,"Form Responses 1"))</f>
        <v>44985</v>
      </c>
      <c r="E56" s="11">
        <f t="shared" si="2"/>
        <v>2</v>
      </c>
      <c r="F56" s="9" t="str">
        <f>IF(ISBLANK(A56)," ",INDIRECT(ADDRESS(1,5+MOD(ROW()-2,COUNTA('Form Responses 1'!$1:$1)-4),,TRUE,"Form Responses 1")))</f>
        <v>Gedung [Toilet pria]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0.9407142857</v>
      </c>
      <c r="O56" s="12">
        <f t="shared" si="65"/>
        <v>0.9314285714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44989.18509</v>
      </c>
      <c r="B57" s="9" t="str">
        <f>INDIRECT(ADDRESS(2+QUOTIENT(ROW()-2,COUNTA('Form Responses 1'!$1:$1)-4),2,,TRUE,"Form Responses 1"))</f>
        <v>didinsaepudin2302@gmail.com</v>
      </c>
      <c r="C57" s="9" t="str">
        <f>INDIRECT(ADDRESS(2+QUOTIENT(ROW()-2,COUNTA('Form Responses 1'!$1:$1)-4),3,,TRUE,"Form Responses 1"))</f>
        <v>Didin Saepudin</v>
      </c>
      <c r="D57" s="10">
        <f>INDIRECT(ADDRESS(2+QUOTIENT(ROW()-2,COUNTA('Form Responses 1'!$1:$1)-4),4,,TRUE,"Form Responses 1"))</f>
        <v>44985</v>
      </c>
      <c r="E57" s="11">
        <f t="shared" si="2"/>
        <v>2</v>
      </c>
      <c r="F57" s="9" t="str">
        <f>IF(ISBLANK(A57)," ",INDIRECT(ADDRESS(1,5+MOD(ROW()-2,COUNTA('Form Responses 1'!$1:$1)-4),,TRUE,"Form Responses 1")))</f>
        <v>Gedung [Toilet wanita]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0.9407142857</v>
      </c>
      <c r="O57" s="12">
        <f t="shared" si="66"/>
        <v>0.9314285714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44989.18595</v>
      </c>
      <c r="B58" s="9" t="str">
        <f>INDIRECT(ADDRESS(2+QUOTIENT(ROW()-2,COUNTA('Form Responses 1'!$1:$1)-4),2,,TRUE,"Form Responses 1"))</f>
        <v>didinsaepudin2302@gmail.com</v>
      </c>
      <c r="C58" s="9" t="str">
        <f>INDIRECT(ADDRESS(2+QUOTIENT(ROW()-2,COUNTA('Form Responses 1'!$1:$1)-4),3,,TRUE,"Form Responses 1"))</f>
        <v>Didin Saepudin</v>
      </c>
      <c r="D58" s="10">
        <f>INDIRECT(ADDRESS(2+QUOTIENT(ROW()-2,COUNTA('Form Responses 1'!$1:$1)-4),4,,TRUE,"Form Responses 1"))</f>
        <v>44984</v>
      </c>
      <c r="E58" s="11">
        <f t="shared" si="2"/>
        <v>1</v>
      </c>
      <c r="F58" s="9" t="str">
        <f>IF(ISBLANK(A58)," ",INDIRECT(ADDRESS(1,5+MOD(ROW()-2,COUNTA('Form Responses 1'!$1:$1)-4),,TRUE,"Form Responses 1")))</f>
        <v>Security [Security Functions]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Security</v>
      </c>
      <c r="I58" s="12" t="str">
        <f t="shared" si="4"/>
        <v>SECURITY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0.9407142857</v>
      </c>
      <c r="O58" s="12">
        <f t="shared" si="67"/>
        <v>0.9314285714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44989.18595</v>
      </c>
      <c r="B59" s="9" t="str">
        <f>INDIRECT(ADDRESS(2+QUOTIENT(ROW()-2,COUNTA('Form Responses 1'!$1:$1)-4),2,,TRUE,"Form Responses 1"))</f>
        <v>didinsaepudin2302@gmail.com</v>
      </c>
      <c r="C59" s="9" t="str">
        <f>INDIRECT(ADDRESS(2+QUOTIENT(ROW()-2,COUNTA('Form Responses 1'!$1:$1)-4),3,,TRUE,"Form Responses 1"))</f>
        <v>Didin Saepudin</v>
      </c>
      <c r="D59" s="10">
        <f>INDIRECT(ADDRESS(2+QUOTIENT(ROW()-2,COUNTA('Form Responses 1'!$1:$1)-4),4,,TRUE,"Form Responses 1"))</f>
        <v>44984</v>
      </c>
      <c r="E59" s="11">
        <f t="shared" si="2"/>
        <v>1</v>
      </c>
      <c r="F59" s="9" t="str">
        <f>IF(ISBLANK(A59)," ",INDIRECT(ADDRESS(1,5+MOD(ROW()-2,COUNTA('Form Responses 1'!$1:$1)-4),,TRUE,"Form Responses 1")))</f>
        <v>Gedung [Halaman]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0.9407142857</v>
      </c>
      <c r="O59" s="12">
        <f t="shared" si="68"/>
        <v>0.9314285714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44989.18595</v>
      </c>
      <c r="B60" s="9" t="str">
        <f>INDIRECT(ADDRESS(2+QUOTIENT(ROW()-2,COUNTA('Form Responses 1'!$1:$1)-4),2,,TRUE,"Form Responses 1"))</f>
        <v>didinsaepudin2302@gmail.com</v>
      </c>
      <c r="C60" s="9" t="str">
        <f>INDIRECT(ADDRESS(2+QUOTIENT(ROW()-2,COUNTA('Form Responses 1'!$1:$1)-4),3,,TRUE,"Form Responses 1"))</f>
        <v>Didin Saepudin</v>
      </c>
      <c r="D60" s="10">
        <f>INDIRECT(ADDRESS(2+QUOTIENT(ROW()-2,COUNTA('Form Responses 1'!$1:$1)-4),4,,TRUE,"Form Responses 1"))</f>
        <v>44984</v>
      </c>
      <c r="E60" s="11">
        <f t="shared" si="2"/>
        <v>1</v>
      </c>
      <c r="F60" s="9" t="str">
        <f>IF(ISBLANK(A60)," ",INDIRECT(ADDRESS(1,5+MOD(ROW()-2,COUNTA('Form Responses 1'!$1:$1)-4),,TRUE,"Form Responses 1")))</f>
        <v>Gedung [lantai 2]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0.9407142857</v>
      </c>
      <c r="O60" s="12">
        <f t="shared" si="69"/>
        <v>0.9314285714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44989.18595</v>
      </c>
      <c r="B61" s="9" t="str">
        <f>INDIRECT(ADDRESS(2+QUOTIENT(ROW()-2,COUNTA('Form Responses 1'!$1:$1)-4),2,,TRUE,"Form Responses 1"))</f>
        <v>didinsaepudin2302@gmail.com</v>
      </c>
      <c r="C61" s="9" t="str">
        <f>INDIRECT(ADDRESS(2+QUOTIENT(ROW()-2,COUNTA('Form Responses 1'!$1:$1)-4),3,,TRUE,"Form Responses 1"))</f>
        <v>Didin Saepudin</v>
      </c>
      <c r="D61" s="10">
        <f>INDIRECT(ADDRESS(2+QUOTIENT(ROW()-2,COUNTA('Form Responses 1'!$1:$1)-4),4,,TRUE,"Form Responses 1"))</f>
        <v>44984</v>
      </c>
      <c r="E61" s="11">
        <f t="shared" si="2"/>
        <v>1</v>
      </c>
      <c r="F61" s="9" t="str">
        <f>IF(ISBLANK(A61)," ",INDIRECT(ADDRESS(1,5+MOD(ROW()-2,COUNTA('Form Responses 1'!$1:$1)-4),,TRUE,"Form Responses 1")))</f>
        <v>Gedung [Ruangan kantor]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0.9407142857</v>
      </c>
      <c r="O61" s="12">
        <f t="shared" si="70"/>
        <v>0.9314285714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44989.18595</v>
      </c>
      <c r="B62" s="9" t="str">
        <f>INDIRECT(ADDRESS(2+QUOTIENT(ROW()-2,COUNTA('Form Responses 1'!$1:$1)-4),2,,TRUE,"Form Responses 1"))</f>
        <v>didinsaepudin2302@gmail.com</v>
      </c>
      <c r="C62" s="9" t="str">
        <f>INDIRECT(ADDRESS(2+QUOTIENT(ROW()-2,COUNTA('Form Responses 1'!$1:$1)-4),3,,TRUE,"Form Responses 1"))</f>
        <v>Didin Saepudin</v>
      </c>
      <c r="D62" s="10">
        <f>INDIRECT(ADDRESS(2+QUOTIENT(ROW()-2,COUNTA('Form Responses 1'!$1:$1)-4),4,,TRUE,"Form Responses 1"))</f>
        <v>44984</v>
      </c>
      <c r="E62" s="11">
        <f t="shared" si="2"/>
        <v>1</v>
      </c>
      <c r="F62" s="9" t="str">
        <f>IF(ISBLANK(A62)," ",INDIRECT(ADDRESS(1,5+MOD(ROW()-2,COUNTA('Form Responses 1'!$1:$1)-4),,TRUE,"Form Responses 1")))</f>
        <v>Gedung [Ruangan perpustakaan]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0.9407142857</v>
      </c>
      <c r="O62" s="12">
        <f t="shared" si="71"/>
        <v>0.9314285714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44989.18595</v>
      </c>
      <c r="B63" s="9" t="str">
        <f>INDIRECT(ADDRESS(2+QUOTIENT(ROW()-2,COUNTA('Form Responses 1'!$1:$1)-4),2,,TRUE,"Form Responses 1"))</f>
        <v>didinsaepudin2302@gmail.com</v>
      </c>
      <c r="C63" s="9" t="str">
        <f>INDIRECT(ADDRESS(2+QUOTIENT(ROW()-2,COUNTA('Form Responses 1'!$1:$1)-4),3,,TRUE,"Form Responses 1"))</f>
        <v>Didin Saepudin</v>
      </c>
      <c r="D63" s="10">
        <f>INDIRECT(ADDRESS(2+QUOTIENT(ROW()-2,COUNTA('Form Responses 1'!$1:$1)-4),4,,TRUE,"Form Responses 1"))</f>
        <v>44984</v>
      </c>
      <c r="E63" s="11">
        <f t="shared" si="2"/>
        <v>1</v>
      </c>
      <c r="F63" s="9" t="str">
        <f>IF(ISBLANK(A63)," ",INDIRECT(ADDRESS(1,5+MOD(ROW()-2,COUNTA('Form Responses 1'!$1:$1)-4),,TRUE,"Form Responses 1")))</f>
        <v>Gedung [Kolidor]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0.9407142857</v>
      </c>
      <c r="O63" s="12">
        <f t="shared" si="72"/>
        <v>0.9314285714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44989.18595</v>
      </c>
      <c r="B64" s="9" t="str">
        <f>INDIRECT(ADDRESS(2+QUOTIENT(ROW()-2,COUNTA('Form Responses 1'!$1:$1)-4),2,,TRUE,"Form Responses 1"))</f>
        <v>didinsaepudin2302@gmail.com</v>
      </c>
      <c r="C64" s="9" t="str">
        <f>INDIRECT(ADDRESS(2+QUOTIENT(ROW()-2,COUNTA('Form Responses 1'!$1:$1)-4),3,,TRUE,"Form Responses 1"))</f>
        <v>Didin Saepudin</v>
      </c>
      <c r="D64" s="10">
        <f>INDIRECT(ADDRESS(2+QUOTIENT(ROW()-2,COUNTA('Form Responses 1'!$1:$1)-4),4,,TRUE,"Form Responses 1"))</f>
        <v>44984</v>
      </c>
      <c r="E64" s="11">
        <f t="shared" si="2"/>
        <v>1</v>
      </c>
      <c r="F64" s="9" t="str">
        <f>IF(ISBLANK(A64)," ",INDIRECT(ADDRESS(1,5+MOD(ROW()-2,COUNTA('Form Responses 1'!$1:$1)-4),,TRUE,"Form Responses 1")))</f>
        <v>Gedung [Toilet pria]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0.9407142857</v>
      </c>
      <c r="O64" s="12">
        <f t="shared" si="73"/>
        <v>0.9314285714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44989.18595</v>
      </c>
      <c r="B65" s="9" t="str">
        <f>INDIRECT(ADDRESS(2+QUOTIENT(ROW()-2,COUNTA('Form Responses 1'!$1:$1)-4),2,,TRUE,"Form Responses 1"))</f>
        <v>didinsaepudin2302@gmail.com</v>
      </c>
      <c r="C65" s="9" t="str">
        <f>INDIRECT(ADDRESS(2+QUOTIENT(ROW()-2,COUNTA('Form Responses 1'!$1:$1)-4),3,,TRUE,"Form Responses 1"))</f>
        <v>Didin Saepudin</v>
      </c>
      <c r="D65" s="10">
        <f>INDIRECT(ADDRESS(2+QUOTIENT(ROW()-2,COUNTA('Form Responses 1'!$1:$1)-4),4,,TRUE,"Form Responses 1"))</f>
        <v>44984</v>
      </c>
      <c r="E65" s="11">
        <f t="shared" si="2"/>
        <v>1</v>
      </c>
      <c r="F65" s="9" t="str">
        <f>IF(ISBLANK(A65)," ",INDIRECT(ADDRESS(1,5+MOD(ROW()-2,COUNTA('Form Responses 1'!$1:$1)-4),,TRUE,"Form Responses 1")))</f>
        <v>Gedung [Toilet wanita]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02</v>
      </c>
      <c r="N65" s="12">
        <f t="shared" ref="N65:O65" si="74">IFERROR(AVERAGEIF(L:L,L65,$J:$J)," ")</f>
        <v>0.9407142857</v>
      </c>
      <c r="O65" s="12">
        <f t="shared" si="74"/>
        <v>0.9314285714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44989.18595</v>
      </c>
      <c r="B66" s="9" t="str">
        <f>INDIRECT(ADDRESS(2+QUOTIENT(ROW()-2,COUNTA('Form Responses 1'!$1:$1)-4),2,,TRUE,"Form Responses 1"))</f>
        <v>didinsaepudin2302@gmail.com</v>
      </c>
      <c r="C66" s="9" t="str">
        <f>INDIRECT(ADDRESS(2+QUOTIENT(ROW()-2,COUNTA('Form Responses 1'!$1:$1)-4),3,,TRUE,"Form Responses 1"))</f>
        <v>Didin Saepudin</v>
      </c>
      <c r="D66" s="10">
        <f>INDIRECT(ADDRESS(2+QUOTIENT(ROW()-2,COUNTA('Form Responses 1'!$1:$1)-4),4,,TRUE,"Form Responses 1"))</f>
        <v>44984</v>
      </c>
      <c r="E66" s="11">
        <f t="shared" si="2"/>
        <v>1</v>
      </c>
      <c r="F66" s="9" t="str">
        <f>IF(ISBLANK(A66)," ",INDIRECT(ADDRESS(1,5+MOD(ROW()-2,COUNTA('Form Responses 1'!$1:$1)-4),,TRUE,"Form Responses 1")))</f>
        <v>Gedung [Lantai 1]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02</v>
      </c>
      <c r="N66" s="12">
        <f t="shared" ref="N66:O66" si="75">IFERROR(AVERAGEIF(L:L,L66,$J:$J)," ")</f>
        <v>0.9407142857</v>
      </c>
      <c r="O66" s="12">
        <f t="shared" si="75"/>
        <v>0.9314285714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44989.18595</v>
      </c>
      <c r="B67" s="9" t="str">
        <f>INDIRECT(ADDRESS(2+QUOTIENT(ROW()-2,COUNTA('Form Responses 1'!$1:$1)-4),2,,TRUE,"Form Responses 1"))</f>
        <v>didinsaepudin2302@gmail.com</v>
      </c>
      <c r="C67" s="9" t="str">
        <f>INDIRECT(ADDRESS(2+QUOTIENT(ROW()-2,COUNTA('Form Responses 1'!$1:$1)-4),3,,TRUE,"Form Responses 1"))</f>
        <v>Didin Saepudin</v>
      </c>
      <c r="D67" s="10">
        <f>INDIRECT(ADDRESS(2+QUOTIENT(ROW()-2,COUNTA('Form Responses 1'!$1:$1)-4),4,,TRUE,"Form Responses 1"))</f>
        <v>44984</v>
      </c>
      <c r="E67" s="11">
        <f t="shared" si="2"/>
        <v>1</v>
      </c>
      <c r="F67" s="9" t="str">
        <f>IF(ISBLANK(A67)," ",INDIRECT(ADDRESS(1,5+MOD(ROW()-2,COUNTA('Form Responses 1'!$1:$1)-4),,TRUE,"Form Responses 1")))</f>
        <v>Gedung [Tangga]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02</v>
      </c>
      <c r="N67" s="12">
        <f t="shared" ref="N67:O67" si="76">IFERROR(AVERAGEIF(L:L,L67,$J:$J)," ")</f>
        <v>0.9407142857</v>
      </c>
      <c r="O67" s="12">
        <f t="shared" si="76"/>
        <v>0.9314285714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44989.18595</v>
      </c>
      <c r="B68" s="9" t="str">
        <f>INDIRECT(ADDRESS(2+QUOTIENT(ROW()-2,COUNTA('Form Responses 1'!$1:$1)-4),2,,TRUE,"Form Responses 1"))</f>
        <v>didinsaepudin2302@gmail.com</v>
      </c>
      <c r="C68" s="9" t="str">
        <f>INDIRECT(ADDRESS(2+QUOTIENT(ROW()-2,COUNTA('Form Responses 1'!$1:$1)-4),3,,TRUE,"Form Responses 1"))</f>
        <v>Didin Saepudin</v>
      </c>
      <c r="D68" s="10">
        <f>INDIRECT(ADDRESS(2+QUOTIENT(ROW()-2,COUNTA('Form Responses 1'!$1:$1)-4),4,,TRUE,"Form Responses 1"))</f>
        <v>44984</v>
      </c>
      <c r="E68" s="11">
        <f t="shared" si="2"/>
        <v>1</v>
      </c>
      <c r="F68" s="9" t="str">
        <f>IF(ISBLANK(A68)," ",INDIRECT(ADDRESS(1,5+MOD(ROW()-2,COUNTA('Form Responses 1'!$1:$1)-4),,TRUE,"Form Responses 1")))</f>
        <v>Gedung [Ruang kantor]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0.9407142857</v>
      </c>
      <c r="O68" s="12">
        <f t="shared" si="77"/>
        <v>0.9314285714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44989.18595</v>
      </c>
      <c r="B69" s="9" t="str">
        <f>INDIRECT(ADDRESS(2+QUOTIENT(ROW()-2,COUNTA('Form Responses 1'!$1:$1)-4),2,,TRUE,"Form Responses 1"))</f>
        <v>didinsaepudin2302@gmail.com</v>
      </c>
      <c r="C69" s="9" t="str">
        <f>INDIRECT(ADDRESS(2+QUOTIENT(ROW()-2,COUNTA('Form Responses 1'!$1:$1)-4),3,,TRUE,"Form Responses 1"))</f>
        <v>Didin Saepudin</v>
      </c>
      <c r="D69" s="10">
        <f>INDIRECT(ADDRESS(2+QUOTIENT(ROW()-2,COUNTA('Form Responses 1'!$1:$1)-4),4,,TRUE,"Form Responses 1"))</f>
        <v>44984</v>
      </c>
      <c r="E69" s="11">
        <f t="shared" si="2"/>
        <v>1</v>
      </c>
      <c r="F69" s="9" t="str">
        <f>IF(ISBLANK(A69)," ",INDIRECT(ADDRESS(1,5+MOD(ROW()-2,COUNTA('Form Responses 1'!$1:$1)-4),,TRUE,"Form Responses 1")))</f>
        <v>Gedung [Kolidor]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0.9407142857</v>
      </c>
      <c r="O69" s="12">
        <f t="shared" si="78"/>
        <v>0.9314285714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44989.18595</v>
      </c>
      <c r="B70" s="9" t="str">
        <f>INDIRECT(ADDRESS(2+QUOTIENT(ROW()-2,COUNTA('Form Responses 1'!$1:$1)-4),2,,TRUE,"Form Responses 1"))</f>
        <v>didinsaepudin2302@gmail.com</v>
      </c>
      <c r="C70" s="9" t="str">
        <f>INDIRECT(ADDRESS(2+QUOTIENT(ROW()-2,COUNTA('Form Responses 1'!$1:$1)-4),3,,TRUE,"Form Responses 1"))</f>
        <v>Didin Saepudin</v>
      </c>
      <c r="D70" s="10">
        <f>INDIRECT(ADDRESS(2+QUOTIENT(ROW()-2,COUNTA('Form Responses 1'!$1:$1)-4),4,,TRUE,"Form Responses 1"))</f>
        <v>44984</v>
      </c>
      <c r="E70" s="11">
        <f t="shared" si="2"/>
        <v>1</v>
      </c>
      <c r="F70" s="9" t="str">
        <f>IF(ISBLANK(A70)," ",INDIRECT(ADDRESS(1,5+MOD(ROW()-2,COUNTA('Form Responses 1'!$1:$1)-4),,TRUE,"Form Responses 1")))</f>
        <v>Gedung [Toilet pria]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0.9407142857</v>
      </c>
      <c r="O70" s="12">
        <f t="shared" si="79"/>
        <v>0.9314285714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44989.18595</v>
      </c>
      <c r="B71" s="9" t="str">
        <f>INDIRECT(ADDRESS(2+QUOTIENT(ROW()-2,COUNTA('Form Responses 1'!$1:$1)-4),2,,TRUE,"Form Responses 1"))</f>
        <v>didinsaepudin2302@gmail.com</v>
      </c>
      <c r="C71" s="9" t="str">
        <f>INDIRECT(ADDRESS(2+QUOTIENT(ROW()-2,COUNTA('Form Responses 1'!$1:$1)-4),3,,TRUE,"Form Responses 1"))</f>
        <v>Didin Saepudin</v>
      </c>
      <c r="D71" s="10">
        <f>INDIRECT(ADDRESS(2+QUOTIENT(ROW()-2,COUNTA('Form Responses 1'!$1:$1)-4),4,,TRUE,"Form Responses 1"))</f>
        <v>44984</v>
      </c>
      <c r="E71" s="11">
        <f t="shared" si="2"/>
        <v>1</v>
      </c>
      <c r="F71" s="9" t="str">
        <f>IF(ISBLANK(A71)," ",INDIRECT(ADDRESS(1,5+MOD(ROW()-2,COUNTA('Form Responses 1'!$1:$1)-4),,TRUE,"Form Responses 1")))</f>
        <v>Gedung [Toilet wanita]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0.9407142857</v>
      </c>
      <c r="O71" s="12">
        <f t="shared" si="80"/>
        <v>0.9314285714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45026.43933</v>
      </c>
      <c r="B72" s="9" t="str">
        <f>INDIRECT(ADDRESS(2+QUOTIENT(ROW()-2,COUNTA('Form Responses 1'!$1:$1)-4),2,,TRUE,"Form Responses 1"))</f>
        <v>enit001@yahoo.com</v>
      </c>
      <c r="C72" s="9" t="str">
        <f>INDIRECT(ADDRESS(2+QUOTIENT(ROW()-2,COUNTA('Form Responses 1'!$1:$1)-4),3,,TRUE,"Form Responses 1"))</f>
        <v>Eni Triwahyuningsih</v>
      </c>
      <c r="D72" s="10">
        <f>INDIRECT(ADDRESS(2+QUOTIENT(ROW()-2,COUNTA('Form Responses 1'!$1:$1)-4),4,,TRUE,"Form Responses 1"))</f>
        <v>44957</v>
      </c>
      <c r="E72" s="11">
        <f t="shared" si="2"/>
        <v>2</v>
      </c>
      <c r="F72" s="9" t="str">
        <f>IF(ISBLANK(A72)," ",INDIRECT(ADDRESS(1,5+MOD(ROW()-2,COUNTA('Form Responses 1'!$1:$1)-4),,TRUE,"Form Responses 1")))</f>
        <v>Security [Security Functions]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Security</v>
      </c>
      <c r="I72" s="12" t="str">
        <f t="shared" si="4"/>
        <v>SECURITY SERVICE</v>
      </c>
      <c r="J72" s="12">
        <f t="array" ref="J72">IFERROR(INDEX(MASTER!B:B,MATCH(G72,MASTER!A:A,0))/100," ")</f>
        <v>0.89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01</v>
      </c>
      <c r="N72" s="12">
        <f t="shared" ref="N72:O72" si="81">IFERROR(AVERAGEIF(L:L,L72,$J:$J)," ")</f>
        <v>0.7507142857</v>
      </c>
      <c r="O72" s="12">
        <f t="shared" si="81"/>
        <v>0.7507142857</v>
      </c>
      <c r="P72" s="9" t="str">
        <f>IF(ISBLANK(A72)," ",IF(N72&gt;MASTER!$B$3/100,"SB",IF(N72&gt;MASTER!$B$4/100,"B",IF(N72&gt;MASTER!$B$5/100,"C","K"))))</f>
        <v>C</v>
      </c>
      <c r="Q72" s="9" t="str">
        <f>IF(ISBLANK(B72)," ",IF(O72&gt;MASTER!$B$3/100,"SB",IF(O72&gt;MASTER!$B$4/100,"B",IF(O72&gt;MASTER!$B$5/100,"C","K"))))</f>
        <v>C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45026.43933</v>
      </c>
      <c r="B73" s="9" t="str">
        <f>INDIRECT(ADDRESS(2+QUOTIENT(ROW()-2,COUNTA('Form Responses 1'!$1:$1)-4),2,,TRUE,"Form Responses 1"))</f>
        <v>enit001@yahoo.com</v>
      </c>
      <c r="C73" s="9" t="str">
        <f>INDIRECT(ADDRESS(2+QUOTIENT(ROW()-2,COUNTA('Form Responses 1'!$1:$1)-4),3,,TRUE,"Form Responses 1"))</f>
        <v>Eni Triwahyuningsih</v>
      </c>
      <c r="D73" s="10">
        <f>INDIRECT(ADDRESS(2+QUOTIENT(ROW()-2,COUNTA('Form Responses 1'!$1:$1)-4),4,,TRUE,"Form Responses 1"))</f>
        <v>44957</v>
      </c>
      <c r="E73" s="11">
        <f t="shared" si="2"/>
        <v>2</v>
      </c>
      <c r="F73" s="9" t="str">
        <f>IF(ISBLANK(A73)," ",INDIRECT(ADDRESS(1,5+MOD(ROW()-2,COUNTA('Form Responses 1'!$1:$1)-4),,TRUE,"Form Responses 1")))</f>
        <v>Gedung [Halaman]</v>
      </c>
      <c r="G73" s="9" t="str">
        <f>IF(ISBLANK(A73)," ",INDIRECT(ADDRESS(MATCH(A73,'Form Responses 1'!A:A,0),5+MOD(ROW()-2,COUNTA('Form Responses 1'!$1:$1)-4),,TRUE,"Form Responses 1")))</f>
        <v>KURANG BAIK</v>
      </c>
      <c r="H73" s="12" t="str">
        <f t="shared" si="3"/>
        <v>Gedung</v>
      </c>
      <c r="I73" s="12" t="str">
        <f t="shared" si="4"/>
        <v>CLEANING SERVICE</v>
      </c>
      <c r="J73" s="12">
        <f t="array" ref="J73">IFERROR(INDEX(MASTER!B:B,MATCH(G73,MASTER!A:A,0))/100," ")</f>
        <v>0.74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01</v>
      </c>
      <c r="N73" s="12">
        <f t="shared" ref="N73:O73" si="82">IFERROR(AVERAGEIF(L:L,L73,$J:$J)," ")</f>
        <v>0.7507142857</v>
      </c>
      <c r="O73" s="12">
        <f t="shared" si="82"/>
        <v>0.7507142857</v>
      </c>
      <c r="P73" s="9" t="str">
        <f>IF(ISBLANK(A73)," ",IF(N73&gt;MASTER!$B$3/100,"SB",IF(N73&gt;MASTER!$B$4/100,"B",IF(N73&gt;MASTER!$B$5/100,"C","K"))))</f>
        <v>C</v>
      </c>
      <c r="Q73" s="9" t="str">
        <f>IF(ISBLANK(B73)," ",IF(O73&gt;MASTER!$B$3/100,"SB",IF(O73&gt;MASTER!$B$4/100,"B",IF(O73&gt;MASTER!$B$5/100,"C","K"))))</f>
        <v>C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45026.43933</v>
      </c>
      <c r="B74" s="9" t="str">
        <f>INDIRECT(ADDRESS(2+QUOTIENT(ROW()-2,COUNTA('Form Responses 1'!$1:$1)-4),2,,TRUE,"Form Responses 1"))</f>
        <v>enit001@yahoo.com</v>
      </c>
      <c r="C74" s="9" t="str">
        <f>INDIRECT(ADDRESS(2+QUOTIENT(ROW()-2,COUNTA('Form Responses 1'!$1:$1)-4),3,,TRUE,"Form Responses 1"))</f>
        <v>Eni Triwahyuningsih</v>
      </c>
      <c r="D74" s="10">
        <f>INDIRECT(ADDRESS(2+QUOTIENT(ROW()-2,COUNTA('Form Responses 1'!$1:$1)-4),4,,TRUE,"Form Responses 1"))</f>
        <v>44957</v>
      </c>
      <c r="E74" s="11">
        <f t="shared" si="2"/>
        <v>2</v>
      </c>
      <c r="F74" s="9" t="str">
        <f>IF(ISBLANK(A74)," ",INDIRECT(ADDRESS(1,5+MOD(ROW()-2,COUNTA('Form Responses 1'!$1:$1)-4),,TRUE,"Form Responses 1")))</f>
        <v>Gedung [lantai 2]</v>
      </c>
      <c r="G74" s="9" t="str">
        <f>IF(ISBLANK(A74)," ",INDIRECT(ADDRESS(MATCH(A74,'Form Responses 1'!A:A,0),5+MOD(ROW()-2,COUNTA('Form Responses 1'!$1:$1)-4),,TRUE,"Form Responses 1")))</f>
        <v>KURANG BAIK</v>
      </c>
      <c r="H74" s="12" t="str">
        <f t="shared" si="3"/>
        <v>Gedung</v>
      </c>
      <c r="I74" s="12" t="str">
        <f t="shared" si="4"/>
        <v>CLEANING SERVICE</v>
      </c>
      <c r="J74" s="12">
        <f t="array" ref="J74">IFERROR(INDEX(MASTER!B:B,MATCH(G74,MASTER!A:A,0))/100," ")</f>
        <v>0.74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01</v>
      </c>
      <c r="N74" s="12">
        <f t="shared" ref="N74:O74" si="83">IFERROR(AVERAGEIF(L:L,L74,$J:$J)," ")</f>
        <v>0.7507142857</v>
      </c>
      <c r="O74" s="12">
        <f t="shared" si="83"/>
        <v>0.7507142857</v>
      </c>
      <c r="P74" s="9" t="str">
        <f>IF(ISBLANK(A74)," ",IF(N74&gt;MASTER!$B$3/100,"SB",IF(N74&gt;MASTER!$B$4/100,"B",IF(N74&gt;MASTER!$B$5/100,"C","K"))))</f>
        <v>C</v>
      </c>
      <c r="Q74" s="9" t="str">
        <f>IF(ISBLANK(B74)," ",IF(O74&gt;MASTER!$B$3/100,"SB",IF(O74&gt;MASTER!$B$4/100,"B",IF(O74&gt;MASTER!$B$5/100,"C","K"))))</f>
        <v>C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45026.43933</v>
      </c>
      <c r="B75" s="9" t="str">
        <f>INDIRECT(ADDRESS(2+QUOTIENT(ROW()-2,COUNTA('Form Responses 1'!$1:$1)-4),2,,TRUE,"Form Responses 1"))</f>
        <v>enit001@yahoo.com</v>
      </c>
      <c r="C75" s="9" t="str">
        <f>INDIRECT(ADDRESS(2+QUOTIENT(ROW()-2,COUNTA('Form Responses 1'!$1:$1)-4),3,,TRUE,"Form Responses 1"))</f>
        <v>Eni Triwahyuningsih</v>
      </c>
      <c r="D75" s="10">
        <f>INDIRECT(ADDRESS(2+QUOTIENT(ROW()-2,COUNTA('Form Responses 1'!$1:$1)-4),4,,TRUE,"Form Responses 1"))</f>
        <v>44957</v>
      </c>
      <c r="E75" s="11">
        <f t="shared" si="2"/>
        <v>2</v>
      </c>
      <c r="F75" s="9" t="str">
        <f>IF(ISBLANK(A75)," ",INDIRECT(ADDRESS(1,5+MOD(ROW()-2,COUNTA('Form Responses 1'!$1:$1)-4),,TRUE,"Form Responses 1")))</f>
        <v>Gedung [Ruangan kantor]</v>
      </c>
      <c r="G75" s="9" t="str">
        <f>IF(ISBLANK(A75)," ",INDIRECT(ADDRESS(MATCH(A75,'Form Responses 1'!A:A,0),5+MOD(ROW()-2,COUNTA('Form Responses 1'!$1:$1)-4),,TRUE,"Form Responses 1")))</f>
        <v>KURANG BAIK</v>
      </c>
      <c r="H75" s="12" t="str">
        <f t="shared" si="3"/>
        <v>Gedung</v>
      </c>
      <c r="I75" s="12" t="str">
        <f t="shared" si="4"/>
        <v>CLEANING SERVICE</v>
      </c>
      <c r="J75" s="12">
        <f t="array" ref="J75">IFERROR(INDEX(MASTER!B:B,MATCH(G75,MASTER!A:A,0))/100," ")</f>
        <v>0.74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01</v>
      </c>
      <c r="N75" s="12">
        <f t="shared" ref="N75:O75" si="84">IFERROR(AVERAGEIF(L:L,L75,$J:$J)," ")</f>
        <v>0.7507142857</v>
      </c>
      <c r="O75" s="12">
        <f t="shared" si="84"/>
        <v>0.7507142857</v>
      </c>
      <c r="P75" s="9" t="str">
        <f>IF(ISBLANK(A75)," ",IF(N75&gt;MASTER!$B$3/100,"SB",IF(N75&gt;MASTER!$B$4/100,"B",IF(N75&gt;MASTER!$B$5/100,"C","K"))))</f>
        <v>C</v>
      </c>
      <c r="Q75" s="9" t="str">
        <f>IF(ISBLANK(B75)," ",IF(O75&gt;MASTER!$B$3/100,"SB",IF(O75&gt;MASTER!$B$4/100,"B",IF(O75&gt;MASTER!$B$5/100,"C","K"))))</f>
        <v>C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45026.43933</v>
      </c>
      <c r="B76" s="9" t="str">
        <f>INDIRECT(ADDRESS(2+QUOTIENT(ROW()-2,COUNTA('Form Responses 1'!$1:$1)-4),2,,TRUE,"Form Responses 1"))</f>
        <v>enit001@yahoo.com</v>
      </c>
      <c r="C76" s="9" t="str">
        <f>INDIRECT(ADDRESS(2+QUOTIENT(ROW()-2,COUNTA('Form Responses 1'!$1:$1)-4),3,,TRUE,"Form Responses 1"))</f>
        <v>Eni Triwahyuningsih</v>
      </c>
      <c r="D76" s="10">
        <f>INDIRECT(ADDRESS(2+QUOTIENT(ROW()-2,COUNTA('Form Responses 1'!$1:$1)-4),4,,TRUE,"Form Responses 1"))</f>
        <v>44957</v>
      </c>
      <c r="E76" s="11">
        <f t="shared" si="2"/>
        <v>2</v>
      </c>
      <c r="F76" s="9" t="str">
        <f>IF(ISBLANK(A76)," ",INDIRECT(ADDRESS(1,5+MOD(ROW()-2,COUNTA('Form Responses 1'!$1:$1)-4),,TRUE,"Form Responses 1")))</f>
        <v>Gedung [Ruangan perpustakaan]</v>
      </c>
      <c r="G76" s="9" t="str">
        <f>IF(ISBLANK(A76)," ",INDIRECT(ADDRESS(MATCH(A76,'Form Responses 1'!A:A,0),5+MOD(ROW()-2,COUNTA('Form Responses 1'!$1:$1)-4),,TRUE,"Form Responses 1")))</f>
        <v>KURANG BAIK</v>
      </c>
      <c r="H76" s="12" t="str">
        <f t="shared" si="3"/>
        <v>Gedung</v>
      </c>
      <c r="I76" s="12" t="str">
        <f t="shared" si="4"/>
        <v>CLEANING SERVICE</v>
      </c>
      <c r="J76" s="12">
        <f t="array" ref="J76">IFERROR(INDEX(MASTER!B:B,MATCH(G76,MASTER!A:A,0))/100," ")</f>
        <v>0.74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01</v>
      </c>
      <c r="N76" s="12">
        <f t="shared" ref="N76:O76" si="85">IFERROR(AVERAGEIF(L:L,L76,$J:$J)," ")</f>
        <v>0.7507142857</v>
      </c>
      <c r="O76" s="12">
        <f t="shared" si="85"/>
        <v>0.7507142857</v>
      </c>
      <c r="P76" s="9" t="str">
        <f>IF(ISBLANK(A76)," ",IF(N76&gt;MASTER!$B$3/100,"SB",IF(N76&gt;MASTER!$B$4/100,"B",IF(N76&gt;MASTER!$B$5/100,"C","K"))))</f>
        <v>C</v>
      </c>
      <c r="Q76" s="9" t="str">
        <f>IF(ISBLANK(B76)," ",IF(O76&gt;MASTER!$B$3/100,"SB",IF(O76&gt;MASTER!$B$4/100,"B",IF(O76&gt;MASTER!$B$5/100,"C","K"))))</f>
        <v>C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45026.43933</v>
      </c>
      <c r="B77" s="9" t="str">
        <f>INDIRECT(ADDRESS(2+QUOTIENT(ROW()-2,COUNTA('Form Responses 1'!$1:$1)-4),2,,TRUE,"Form Responses 1"))</f>
        <v>enit001@yahoo.com</v>
      </c>
      <c r="C77" s="9" t="str">
        <f>INDIRECT(ADDRESS(2+QUOTIENT(ROW()-2,COUNTA('Form Responses 1'!$1:$1)-4),3,,TRUE,"Form Responses 1"))</f>
        <v>Eni Triwahyuningsih</v>
      </c>
      <c r="D77" s="10">
        <f>INDIRECT(ADDRESS(2+QUOTIENT(ROW()-2,COUNTA('Form Responses 1'!$1:$1)-4),4,,TRUE,"Form Responses 1"))</f>
        <v>44957</v>
      </c>
      <c r="E77" s="11">
        <f t="shared" si="2"/>
        <v>2</v>
      </c>
      <c r="F77" s="9" t="str">
        <f>IF(ISBLANK(A77)," ",INDIRECT(ADDRESS(1,5+MOD(ROW()-2,COUNTA('Form Responses 1'!$1:$1)-4),,TRUE,"Form Responses 1")))</f>
        <v>Gedung [Kolidor]</v>
      </c>
      <c r="G77" s="9" t="str">
        <f>IF(ISBLANK(A77)," ",INDIRECT(ADDRESS(MATCH(A77,'Form Responses 1'!A:A,0),5+MOD(ROW()-2,COUNTA('Form Responses 1'!$1:$1)-4),,TRUE,"Form Responses 1")))</f>
        <v>KURANG BAIK</v>
      </c>
      <c r="H77" s="12" t="str">
        <f t="shared" si="3"/>
        <v>Gedung</v>
      </c>
      <c r="I77" s="12" t="str">
        <f t="shared" si="4"/>
        <v>CLEANING SERVICE</v>
      </c>
      <c r="J77" s="12">
        <f t="array" ref="J77">IFERROR(INDEX(MASTER!B:B,MATCH(G77,MASTER!A:A,0))/100," ")</f>
        <v>0.74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01</v>
      </c>
      <c r="N77" s="12">
        <f t="shared" ref="N77:O77" si="86">IFERROR(AVERAGEIF(L:L,L77,$J:$J)," ")</f>
        <v>0.7507142857</v>
      </c>
      <c r="O77" s="12">
        <f t="shared" si="86"/>
        <v>0.7507142857</v>
      </c>
      <c r="P77" s="9" t="str">
        <f>IF(ISBLANK(A77)," ",IF(N77&gt;MASTER!$B$3/100,"SB",IF(N77&gt;MASTER!$B$4/100,"B",IF(N77&gt;MASTER!$B$5/100,"C","K"))))</f>
        <v>C</v>
      </c>
      <c r="Q77" s="9" t="str">
        <f>IF(ISBLANK(B77)," ",IF(O77&gt;MASTER!$B$3/100,"SB",IF(O77&gt;MASTER!$B$4/100,"B",IF(O77&gt;MASTER!$B$5/100,"C","K"))))</f>
        <v>C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45026.43933</v>
      </c>
      <c r="B78" s="9" t="str">
        <f>INDIRECT(ADDRESS(2+QUOTIENT(ROW()-2,COUNTA('Form Responses 1'!$1:$1)-4),2,,TRUE,"Form Responses 1"))</f>
        <v>enit001@yahoo.com</v>
      </c>
      <c r="C78" s="9" t="str">
        <f>INDIRECT(ADDRESS(2+QUOTIENT(ROW()-2,COUNTA('Form Responses 1'!$1:$1)-4),3,,TRUE,"Form Responses 1"))</f>
        <v>Eni Triwahyuningsih</v>
      </c>
      <c r="D78" s="10">
        <f>INDIRECT(ADDRESS(2+QUOTIENT(ROW()-2,COUNTA('Form Responses 1'!$1:$1)-4),4,,TRUE,"Form Responses 1"))</f>
        <v>44957</v>
      </c>
      <c r="E78" s="11">
        <f t="shared" si="2"/>
        <v>2</v>
      </c>
      <c r="F78" s="9" t="str">
        <f>IF(ISBLANK(A78)," ",INDIRECT(ADDRESS(1,5+MOD(ROW()-2,COUNTA('Form Responses 1'!$1:$1)-4),,TRUE,"Form Responses 1")))</f>
        <v>Gedung [Toilet pria]</v>
      </c>
      <c r="G78" s="9" t="str">
        <f>IF(ISBLANK(A78)," ",INDIRECT(ADDRESS(MATCH(A78,'Form Responses 1'!A:A,0),5+MOD(ROW()-2,COUNTA('Form Responses 1'!$1:$1)-4),,TRUE,"Form Responses 1")))</f>
        <v>KURANG BAIK</v>
      </c>
      <c r="H78" s="12" t="str">
        <f t="shared" si="3"/>
        <v>Gedung</v>
      </c>
      <c r="I78" s="12" t="str">
        <f t="shared" si="4"/>
        <v>CLEANING SERVICE</v>
      </c>
      <c r="J78" s="12">
        <f t="array" ref="J78">IFERROR(INDEX(MASTER!B:B,MATCH(G78,MASTER!A:A,0))/100," ")</f>
        <v>0.74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01</v>
      </c>
      <c r="N78" s="12">
        <f t="shared" ref="N78:O78" si="87">IFERROR(AVERAGEIF(L:L,L78,$J:$J)," ")</f>
        <v>0.7507142857</v>
      </c>
      <c r="O78" s="12">
        <f t="shared" si="87"/>
        <v>0.7507142857</v>
      </c>
      <c r="P78" s="9" t="str">
        <f>IF(ISBLANK(A78)," ",IF(N78&gt;MASTER!$B$3/100,"SB",IF(N78&gt;MASTER!$B$4/100,"B",IF(N78&gt;MASTER!$B$5/100,"C","K"))))</f>
        <v>C</v>
      </c>
      <c r="Q78" s="9" t="str">
        <f>IF(ISBLANK(B78)," ",IF(O78&gt;MASTER!$B$3/100,"SB",IF(O78&gt;MASTER!$B$4/100,"B",IF(O78&gt;MASTER!$B$5/100,"C","K"))))</f>
        <v>C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45026.43933</v>
      </c>
      <c r="B79" s="9" t="str">
        <f>INDIRECT(ADDRESS(2+QUOTIENT(ROW()-2,COUNTA('Form Responses 1'!$1:$1)-4),2,,TRUE,"Form Responses 1"))</f>
        <v>enit001@yahoo.com</v>
      </c>
      <c r="C79" s="9" t="str">
        <f>INDIRECT(ADDRESS(2+QUOTIENT(ROW()-2,COUNTA('Form Responses 1'!$1:$1)-4),3,,TRUE,"Form Responses 1"))</f>
        <v>Eni Triwahyuningsih</v>
      </c>
      <c r="D79" s="10">
        <f>INDIRECT(ADDRESS(2+QUOTIENT(ROW()-2,COUNTA('Form Responses 1'!$1:$1)-4),4,,TRUE,"Form Responses 1"))</f>
        <v>44957</v>
      </c>
      <c r="E79" s="11">
        <f t="shared" si="2"/>
        <v>2</v>
      </c>
      <c r="F79" s="9" t="str">
        <f>IF(ISBLANK(A79)," ",INDIRECT(ADDRESS(1,5+MOD(ROW()-2,COUNTA('Form Responses 1'!$1:$1)-4),,TRUE,"Form Responses 1")))</f>
        <v>Gedung [Toilet wanita]</v>
      </c>
      <c r="G79" s="9" t="str">
        <f>IF(ISBLANK(A79)," ",INDIRECT(ADDRESS(MATCH(A79,'Form Responses 1'!A:A,0),5+MOD(ROW()-2,COUNTA('Form Responses 1'!$1:$1)-4),,TRUE,"Form Responses 1")))</f>
        <v>KURANG BAIK</v>
      </c>
      <c r="H79" s="12" t="str">
        <f t="shared" si="3"/>
        <v>Gedung</v>
      </c>
      <c r="I79" s="12" t="str">
        <f t="shared" si="4"/>
        <v>CLEANING SERVICE</v>
      </c>
      <c r="J79" s="12">
        <f t="array" ref="J79">IFERROR(INDEX(MASTER!B:B,MATCH(G79,MASTER!A:A,0))/100," ")</f>
        <v>0.74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01</v>
      </c>
      <c r="N79" s="12">
        <f t="shared" ref="N79:O79" si="88">IFERROR(AVERAGEIF(L:L,L79,$J:$J)," ")</f>
        <v>0.7507142857</v>
      </c>
      <c r="O79" s="12">
        <f t="shared" si="88"/>
        <v>0.7507142857</v>
      </c>
      <c r="P79" s="9" t="str">
        <f>IF(ISBLANK(A79)," ",IF(N79&gt;MASTER!$B$3/100,"SB",IF(N79&gt;MASTER!$B$4/100,"B",IF(N79&gt;MASTER!$B$5/100,"C","K"))))</f>
        <v>C</v>
      </c>
      <c r="Q79" s="9" t="str">
        <f>IF(ISBLANK(B79)," ",IF(O79&gt;MASTER!$B$3/100,"SB",IF(O79&gt;MASTER!$B$4/100,"B",IF(O79&gt;MASTER!$B$5/100,"C","K"))))</f>
        <v>C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45026.43933</v>
      </c>
      <c r="B80" s="9" t="str">
        <f>INDIRECT(ADDRESS(2+QUOTIENT(ROW()-2,COUNTA('Form Responses 1'!$1:$1)-4),2,,TRUE,"Form Responses 1"))</f>
        <v>enit001@yahoo.com</v>
      </c>
      <c r="C80" s="9" t="str">
        <f>INDIRECT(ADDRESS(2+QUOTIENT(ROW()-2,COUNTA('Form Responses 1'!$1:$1)-4),3,,TRUE,"Form Responses 1"))</f>
        <v>Eni Triwahyuningsih</v>
      </c>
      <c r="D80" s="10">
        <f>INDIRECT(ADDRESS(2+QUOTIENT(ROW()-2,COUNTA('Form Responses 1'!$1:$1)-4),4,,TRUE,"Form Responses 1"))</f>
        <v>44957</v>
      </c>
      <c r="E80" s="11">
        <f t="shared" si="2"/>
        <v>2</v>
      </c>
      <c r="F80" s="9" t="str">
        <f>IF(ISBLANK(A80)," ",INDIRECT(ADDRESS(1,5+MOD(ROW()-2,COUNTA('Form Responses 1'!$1:$1)-4),,TRUE,"Form Responses 1")))</f>
        <v>Gedung [Lantai 1]</v>
      </c>
      <c r="G80" s="9" t="str">
        <f>IF(ISBLANK(A80)," ",INDIRECT(ADDRESS(MATCH(A80,'Form Responses 1'!A:A,0),5+MOD(ROW()-2,COUNTA('Form Responses 1'!$1:$1)-4),,TRUE,"Form Responses 1")))</f>
        <v>KURANG BAIK</v>
      </c>
      <c r="H80" s="12" t="str">
        <f t="shared" si="3"/>
        <v>Gedung</v>
      </c>
      <c r="I80" s="12" t="str">
        <f t="shared" si="4"/>
        <v>CLEANING SERVICE</v>
      </c>
      <c r="J80" s="12">
        <f t="array" ref="J80">IFERROR(INDEX(MASTER!B:B,MATCH(G80,MASTER!A:A,0))/100," ")</f>
        <v>0.74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01</v>
      </c>
      <c r="N80" s="12">
        <f t="shared" ref="N80:O80" si="89">IFERROR(AVERAGEIF(L:L,L80,$J:$J)," ")</f>
        <v>0.7507142857</v>
      </c>
      <c r="O80" s="12">
        <f t="shared" si="89"/>
        <v>0.7507142857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45026.43933</v>
      </c>
      <c r="B81" s="9" t="str">
        <f>INDIRECT(ADDRESS(2+QUOTIENT(ROW()-2,COUNTA('Form Responses 1'!$1:$1)-4),2,,TRUE,"Form Responses 1"))</f>
        <v>enit001@yahoo.com</v>
      </c>
      <c r="C81" s="9" t="str">
        <f>INDIRECT(ADDRESS(2+QUOTIENT(ROW()-2,COUNTA('Form Responses 1'!$1:$1)-4),3,,TRUE,"Form Responses 1"))</f>
        <v>Eni Triwahyuningsih</v>
      </c>
      <c r="D81" s="10">
        <f>INDIRECT(ADDRESS(2+QUOTIENT(ROW()-2,COUNTA('Form Responses 1'!$1:$1)-4),4,,TRUE,"Form Responses 1"))</f>
        <v>44957</v>
      </c>
      <c r="E81" s="11">
        <f t="shared" si="2"/>
        <v>2</v>
      </c>
      <c r="F81" s="9" t="str">
        <f>IF(ISBLANK(A81)," ",INDIRECT(ADDRESS(1,5+MOD(ROW()-2,COUNTA('Form Responses 1'!$1:$1)-4),,TRUE,"Form Responses 1")))</f>
        <v>Gedung [Tangga]</v>
      </c>
      <c r="G81" s="9" t="str">
        <f>IF(ISBLANK(A81)," ",INDIRECT(ADDRESS(MATCH(A81,'Form Responses 1'!A:A,0),5+MOD(ROW()-2,COUNTA('Form Responses 1'!$1:$1)-4),,TRUE,"Form Responses 1")))</f>
        <v>KURANG BAIK</v>
      </c>
      <c r="H81" s="12" t="str">
        <f t="shared" si="3"/>
        <v>Gedung</v>
      </c>
      <c r="I81" s="12" t="str">
        <f t="shared" si="4"/>
        <v>CLEANING SERVICE</v>
      </c>
      <c r="J81" s="12">
        <f t="array" ref="J81">IFERROR(INDEX(MASTER!B:B,MATCH(G81,MASTER!A:A,0))/100," ")</f>
        <v>0.74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01</v>
      </c>
      <c r="N81" s="12">
        <f t="shared" ref="N81:O81" si="90">IFERROR(AVERAGEIF(L:L,L81,$J:$J)," ")</f>
        <v>0.7507142857</v>
      </c>
      <c r="O81" s="12">
        <f t="shared" si="90"/>
        <v>0.7507142857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45026.43933</v>
      </c>
      <c r="B82" s="9" t="str">
        <f>INDIRECT(ADDRESS(2+QUOTIENT(ROW()-2,COUNTA('Form Responses 1'!$1:$1)-4),2,,TRUE,"Form Responses 1"))</f>
        <v>enit001@yahoo.com</v>
      </c>
      <c r="C82" s="9" t="str">
        <f>INDIRECT(ADDRESS(2+QUOTIENT(ROW()-2,COUNTA('Form Responses 1'!$1:$1)-4),3,,TRUE,"Form Responses 1"))</f>
        <v>Eni Triwahyuningsih</v>
      </c>
      <c r="D82" s="10">
        <f>INDIRECT(ADDRESS(2+QUOTIENT(ROW()-2,COUNTA('Form Responses 1'!$1:$1)-4),4,,TRUE,"Form Responses 1"))</f>
        <v>44957</v>
      </c>
      <c r="E82" s="11">
        <f t="shared" si="2"/>
        <v>2</v>
      </c>
      <c r="F82" s="9" t="str">
        <f>IF(ISBLANK(A82)," ",INDIRECT(ADDRESS(1,5+MOD(ROW()-2,COUNTA('Form Responses 1'!$1:$1)-4),,TRUE,"Form Responses 1")))</f>
        <v>Gedung [Ruang kantor]</v>
      </c>
      <c r="G82" s="9" t="str">
        <f>IF(ISBLANK(A82)," ",INDIRECT(ADDRESS(MATCH(A82,'Form Responses 1'!A:A,0),5+MOD(ROW()-2,COUNTA('Form Responses 1'!$1:$1)-4),,TRUE,"Form Responses 1")))</f>
        <v>KURANG BAIK</v>
      </c>
      <c r="H82" s="12" t="str">
        <f t="shared" si="3"/>
        <v>Gedung</v>
      </c>
      <c r="I82" s="12" t="str">
        <f t="shared" si="4"/>
        <v>CLEANING SERVICE</v>
      </c>
      <c r="J82" s="12">
        <f t="array" ref="J82">IFERROR(INDEX(MASTER!B:B,MATCH(G82,MASTER!A:A,0))/100," ")</f>
        <v>0.74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01</v>
      </c>
      <c r="N82" s="12">
        <f t="shared" ref="N82:O82" si="91">IFERROR(AVERAGEIF(L:L,L82,$J:$J)," ")</f>
        <v>0.7507142857</v>
      </c>
      <c r="O82" s="12">
        <f t="shared" si="91"/>
        <v>0.7507142857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45026.43933</v>
      </c>
      <c r="B83" s="9" t="str">
        <f>INDIRECT(ADDRESS(2+QUOTIENT(ROW()-2,COUNTA('Form Responses 1'!$1:$1)-4),2,,TRUE,"Form Responses 1"))</f>
        <v>enit001@yahoo.com</v>
      </c>
      <c r="C83" s="9" t="str">
        <f>INDIRECT(ADDRESS(2+QUOTIENT(ROW()-2,COUNTA('Form Responses 1'!$1:$1)-4),3,,TRUE,"Form Responses 1"))</f>
        <v>Eni Triwahyuningsih</v>
      </c>
      <c r="D83" s="10">
        <f>INDIRECT(ADDRESS(2+QUOTIENT(ROW()-2,COUNTA('Form Responses 1'!$1:$1)-4),4,,TRUE,"Form Responses 1"))</f>
        <v>44957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[Kolidor]</v>
      </c>
      <c r="G83" s="9" t="str">
        <f>IF(ISBLANK(A83)," ",INDIRECT(ADDRESS(MATCH(A83,'Form Responses 1'!A:A,0),5+MOD(ROW()-2,COUNTA('Form Responses 1'!$1:$1)-4),,TRUE,"Form Responses 1")))</f>
        <v>KURANG BAIK</v>
      </c>
      <c r="H83" s="12" t="str">
        <f t="shared" si="3"/>
        <v>Gedung</v>
      </c>
      <c r="I83" s="12" t="str">
        <f t="shared" si="4"/>
        <v>CLEANING SERVICE</v>
      </c>
      <c r="J83" s="12">
        <f t="array" ref="J83">IFERROR(INDEX(MASTER!B:B,MATCH(G83,MASTER!A:A,0))/100," ")</f>
        <v>0.74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01</v>
      </c>
      <c r="N83" s="12">
        <f t="shared" ref="N83:O83" si="92">IFERROR(AVERAGEIF(L:L,L83,$J:$J)," ")</f>
        <v>0.7507142857</v>
      </c>
      <c r="O83" s="12">
        <f t="shared" si="92"/>
        <v>0.7507142857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45026.43933</v>
      </c>
      <c r="B84" s="9" t="str">
        <f>INDIRECT(ADDRESS(2+QUOTIENT(ROW()-2,COUNTA('Form Responses 1'!$1:$1)-4),2,,TRUE,"Form Responses 1"))</f>
        <v>enit001@yahoo.com</v>
      </c>
      <c r="C84" s="9" t="str">
        <f>INDIRECT(ADDRESS(2+QUOTIENT(ROW()-2,COUNTA('Form Responses 1'!$1:$1)-4),3,,TRUE,"Form Responses 1"))</f>
        <v>Eni Triwahyuningsih</v>
      </c>
      <c r="D84" s="10">
        <f>INDIRECT(ADDRESS(2+QUOTIENT(ROW()-2,COUNTA('Form Responses 1'!$1:$1)-4),4,,TRUE,"Form Responses 1"))</f>
        <v>44957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[Toilet pria]</v>
      </c>
      <c r="G84" s="9" t="str">
        <f>IF(ISBLANK(A84)," ",INDIRECT(ADDRESS(MATCH(A84,'Form Responses 1'!A:A,0),5+MOD(ROW()-2,COUNTA('Form Responses 1'!$1:$1)-4),,TRUE,"Form Responses 1")))</f>
        <v>KURANG BAIK</v>
      </c>
      <c r="H84" s="12" t="str">
        <f t="shared" si="3"/>
        <v>Gedung</v>
      </c>
      <c r="I84" s="12" t="str">
        <f t="shared" si="4"/>
        <v>CLEANING SERVICE</v>
      </c>
      <c r="J84" s="12">
        <f t="array" ref="J84">IFERROR(INDEX(MASTER!B:B,MATCH(G84,MASTER!A:A,0))/100," ")</f>
        <v>0.74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01</v>
      </c>
      <c r="N84" s="12">
        <f t="shared" ref="N84:O84" si="93">IFERROR(AVERAGEIF(L:L,L84,$J:$J)," ")</f>
        <v>0.7507142857</v>
      </c>
      <c r="O84" s="12">
        <f t="shared" si="93"/>
        <v>0.7507142857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45026.43933</v>
      </c>
      <c r="B85" s="9" t="str">
        <f>INDIRECT(ADDRESS(2+QUOTIENT(ROW()-2,COUNTA('Form Responses 1'!$1:$1)-4),2,,TRUE,"Form Responses 1"))</f>
        <v>enit001@yahoo.com</v>
      </c>
      <c r="C85" s="9" t="str">
        <f>INDIRECT(ADDRESS(2+QUOTIENT(ROW()-2,COUNTA('Form Responses 1'!$1:$1)-4),3,,TRUE,"Form Responses 1"))</f>
        <v>Eni Triwahyuningsih</v>
      </c>
      <c r="D85" s="10">
        <f>INDIRECT(ADDRESS(2+QUOTIENT(ROW()-2,COUNTA('Form Responses 1'!$1:$1)-4),4,,TRUE,"Form Responses 1"))</f>
        <v>44957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[Toilet wanita]</v>
      </c>
      <c r="G85" s="9" t="str">
        <f>IF(ISBLANK(A85)," ",INDIRECT(ADDRESS(MATCH(A85,'Form Responses 1'!A:A,0),5+MOD(ROW()-2,COUNTA('Form Responses 1'!$1:$1)-4),,TRUE,"Form Responses 1")))</f>
        <v>KURANG BAIK</v>
      </c>
      <c r="H85" s="12" t="str">
        <f t="shared" si="3"/>
        <v>Gedung</v>
      </c>
      <c r="I85" s="12" t="str">
        <f t="shared" si="4"/>
        <v>CLEANING SERVICE</v>
      </c>
      <c r="J85" s="12">
        <f t="array" ref="J85">IFERROR(INDEX(MASTER!B:B,MATCH(G85,MASTER!A:A,0))/100," ")</f>
        <v>0.74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01</v>
      </c>
      <c r="N85" s="12">
        <f t="shared" ref="N85:O85" si="94">IFERROR(AVERAGEIF(L:L,L85,$J:$J)," ")</f>
        <v>0.7507142857</v>
      </c>
      <c r="O85" s="12">
        <f t="shared" si="94"/>
        <v>0.7507142857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45026.44084</v>
      </c>
      <c r="B86" s="9" t="str">
        <f>INDIRECT(ADDRESS(2+QUOTIENT(ROW()-2,COUNTA('Form Responses 1'!$1:$1)-4),2,,TRUE,"Form Responses 1"))</f>
        <v>enit001@yahoo.com</v>
      </c>
      <c r="C86" s="9" t="str">
        <f>INDIRECT(ADDRESS(2+QUOTIENT(ROW()-2,COUNTA('Form Responses 1'!$1:$1)-4),3,,TRUE,"Form Responses 1"))</f>
        <v>Eni Triwahyuningsih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Security [Security Functions]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Security</v>
      </c>
      <c r="I86" s="12" t="str">
        <f t="shared" si="4"/>
        <v>SECURITY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0.9407142857</v>
      </c>
      <c r="O86" s="12">
        <f t="shared" si="95"/>
        <v>0.9314285714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45026.44084</v>
      </c>
      <c r="B87" s="9" t="str">
        <f>INDIRECT(ADDRESS(2+QUOTIENT(ROW()-2,COUNTA('Form Responses 1'!$1:$1)-4),2,,TRUE,"Form Responses 1"))</f>
        <v>enit001@yahoo.com</v>
      </c>
      <c r="C87" s="9" t="str">
        <f>INDIRECT(ADDRESS(2+QUOTIENT(ROW()-2,COUNTA('Form Responses 1'!$1:$1)-4),3,,TRUE,"Form Responses 1"))</f>
        <v>Eni Triwahyuningsih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[Halaman]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Gedung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0.9407142857</v>
      </c>
      <c r="O87" s="12">
        <f t="shared" si="96"/>
        <v>0.9314285714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45026.44084</v>
      </c>
      <c r="B88" s="9" t="str">
        <f>INDIRECT(ADDRESS(2+QUOTIENT(ROW()-2,COUNTA('Form Responses 1'!$1:$1)-4),2,,TRUE,"Form Responses 1"))</f>
        <v>enit001@yahoo.com</v>
      </c>
      <c r="C88" s="9" t="str">
        <f>INDIRECT(ADDRESS(2+QUOTIENT(ROW()-2,COUNTA('Form Responses 1'!$1:$1)-4),3,,TRUE,"Form Responses 1"))</f>
        <v>Eni Triwahyuningsih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[lantai 2]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Gedung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0.9407142857</v>
      </c>
      <c r="O88" s="12">
        <f t="shared" si="97"/>
        <v>0.9314285714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45026.44084</v>
      </c>
      <c r="B89" s="9" t="str">
        <f>INDIRECT(ADDRESS(2+QUOTIENT(ROW()-2,COUNTA('Form Responses 1'!$1:$1)-4),2,,TRUE,"Form Responses 1"))</f>
        <v>enit001@yahoo.com</v>
      </c>
      <c r="C89" s="9" t="str">
        <f>INDIRECT(ADDRESS(2+QUOTIENT(ROW()-2,COUNTA('Form Responses 1'!$1:$1)-4),3,,TRUE,"Form Responses 1"))</f>
        <v>Eni Triwahyuningsih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[Ruangan kantor]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Gedung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0.9407142857</v>
      </c>
      <c r="O89" s="12">
        <f t="shared" si="98"/>
        <v>0.9314285714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45026.44084</v>
      </c>
      <c r="B90" s="9" t="str">
        <f>INDIRECT(ADDRESS(2+QUOTIENT(ROW()-2,COUNTA('Form Responses 1'!$1:$1)-4),2,,TRUE,"Form Responses 1"))</f>
        <v>enit001@yahoo.com</v>
      </c>
      <c r="C90" s="9" t="str">
        <f>INDIRECT(ADDRESS(2+QUOTIENT(ROW()-2,COUNTA('Form Responses 1'!$1:$1)-4),3,,TRUE,"Form Responses 1"))</f>
        <v>Eni Triwahyuningsih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[Ruangan perpustakaan]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Gedung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0.9407142857</v>
      </c>
      <c r="O90" s="12">
        <f t="shared" si="99"/>
        <v>0.9314285714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45026.44084</v>
      </c>
      <c r="B91" s="9" t="str">
        <f>INDIRECT(ADDRESS(2+QUOTIENT(ROW()-2,COUNTA('Form Responses 1'!$1:$1)-4),2,,TRUE,"Form Responses 1"))</f>
        <v>enit001@yahoo.com</v>
      </c>
      <c r="C91" s="9" t="str">
        <f>INDIRECT(ADDRESS(2+QUOTIENT(ROW()-2,COUNTA('Form Responses 1'!$1:$1)-4),3,,TRUE,"Form Responses 1"))</f>
        <v>Eni Triwahyuningsih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[Kolidor]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Gedung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0.9407142857</v>
      </c>
      <c r="O91" s="12">
        <f t="shared" si="100"/>
        <v>0.9314285714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45026.44084</v>
      </c>
      <c r="B92" s="9" t="str">
        <f>INDIRECT(ADDRESS(2+QUOTIENT(ROW()-2,COUNTA('Form Responses 1'!$1:$1)-4),2,,TRUE,"Form Responses 1"))</f>
        <v>enit001@yahoo.com</v>
      </c>
      <c r="C92" s="9" t="str">
        <f>INDIRECT(ADDRESS(2+QUOTIENT(ROW()-2,COUNTA('Form Responses 1'!$1:$1)-4),3,,TRUE,"Form Responses 1"))</f>
        <v>Eni Triwahyuningsih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[Toilet pria]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Gedung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0.9407142857</v>
      </c>
      <c r="O92" s="12">
        <f t="shared" si="101"/>
        <v>0.9314285714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45026.44084</v>
      </c>
      <c r="B93" s="9" t="str">
        <f>INDIRECT(ADDRESS(2+QUOTIENT(ROW()-2,COUNTA('Form Responses 1'!$1:$1)-4),2,,TRUE,"Form Responses 1"))</f>
        <v>enit001@yahoo.com</v>
      </c>
      <c r="C93" s="9" t="str">
        <f>INDIRECT(ADDRESS(2+QUOTIENT(ROW()-2,COUNTA('Form Responses 1'!$1:$1)-4),3,,TRUE,"Form Responses 1"))</f>
        <v>Eni Triwahyuningsih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[Toilet wanita]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Gedung</v>
      </c>
      <c r="I93" s="12" t="str">
        <f t="shared" si="4"/>
        <v>CLEANING SERVICE</v>
      </c>
      <c r="J93" s="12">
        <f t="array" ref="J93">IFERROR(INDEX(MASTER!B:B,MATCH(G93,MASTER!A:A,0))/100," ")</f>
        <v>0.89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0.9407142857</v>
      </c>
      <c r="O93" s="12">
        <f t="shared" si="102"/>
        <v>0.9314285714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45026.44084</v>
      </c>
      <c r="B94" s="9" t="str">
        <f>INDIRECT(ADDRESS(2+QUOTIENT(ROW()-2,COUNTA('Form Responses 1'!$1:$1)-4),2,,TRUE,"Form Responses 1"))</f>
        <v>enit001@yahoo.com</v>
      </c>
      <c r="C94" s="9" t="str">
        <f>INDIRECT(ADDRESS(2+QUOTIENT(ROW()-2,COUNTA('Form Responses 1'!$1:$1)-4),3,,TRUE,"Form Responses 1"))</f>
        <v>Eni Triwahyuningsih</v>
      </c>
      <c r="D94" s="10">
        <f>INDIRECT(ADDRESS(2+QUOTIENT(ROW()-2,COUNTA('Form Responses 1'!$1:$1)-4),4,,TRUE,"Form Responses 1"))</f>
        <v>44985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[Lantai 1]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Gedung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0.9407142857</v>
      </c>
      <c r="O94" s="12">
        <f t="shared" si="103"/>
        <v>0.9314285714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45026.44084</v>
      </c>
      <c r="B95" s="9" t="str">
        <f>INDIRECT(ADDRESS(2+QUOTIENT(ROW()-2,COUNTA('Form Responses 1'!$1:$1)-4),2,,TRUE,"Form Responses 1"))</f>
        <v>enit001@yahoo.com</v>
      </c>
      <c r="C95" s="9" t="str">
        <f>INDIRECT(ADDRESS(2+QUOTIENT(ROW()-2,COUNTA('Form Responses 1'!$1:$1)-4),3,,TRUE,"Form Responses 1"))</f>
        <v>Eni Triwahyuningsih</v>
      </c>
      <c r="D95" s="10">
        <f>INDIRECT(ADDRESS(2+QUOTIENT(ROW()-2,COUNTA('Form Responses 1'!$1:$1)-4),4,,TRUE,"Form Responses 1"))</f>
        <v>44985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[Tangga]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Gedung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0.9407142857</v>
      </c>
      <c r="O95" s="12">
        <f t="shared" si="104"/>
        <v>0.9314285714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45026.44084</v>
      </c>
      <c r="B96" s="9" t="str">
        <f>INDIRECT(ADDRESS(2+QUOTIENT(ROW()-2,COUNTA('Form Responses 1'!$1:$1)-4),2,,TRUE,"Form Responses 1"))</f>
        <v>enit001@yahoo.com</v>
      </c>
      <c r="C96" s="9" t="str">
        <f>INDIRECT(ADDRESS(2+QUOTIENT(ROW()-2,COUNTA('Form Responses 1'!$1:$1)-4),3,,TRUE,"Form Responses 1"))</f>
        <v>Eni Triwahyuningsih</v>
      </c>
      <c r="D96" s="10">
        <f>INDIRECT(ADDRESS(2+QUOTIENT(ROW()-2,COUNTA('Form Responses 1'!$1:$1)-4),4,,TRUE,"Form Responses 1"))</f>
        <v>44985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[Ruang kantor]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Gedung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0.9407142857</v>
      </c>
      <c r="O96" s="12">
        <f t="shared" si="105"/>
        <v>0.9314285714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45026.44084</v>
      </c>
      <c r="B97" s="9" t="str">
        <f>INDIRECT(ADDRESS(2+QUOTIENT(ROW()-2,COUNTA('Form Responses 1'!$1:$1)-4),2,,TRUE,"Form Responses 1"))</f>
        <v>enit001@yahoo.com</v>
      </c>
      <c r="C97" s="9" t="str">
        <f>INDIRECT(ADDRESS(2+QUOTIENT(ROW()-2,COUNTA('Form Responses 1'!$1:$1)-4),3,,TRUE,"Form Responses 1"))</f>
        <v>Eni Triwahyuningsih</v>
      </c>
      <c r="D97" s="10">
        <f>INDIRECT(ADDRESS(2+QUOTIENT(ROW()-2,COUNTA('Form Responses 1'!$1:$1)-4),4,,TRUE,"Form Responses 1"))</f>
        <v>44985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[Kolidor]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Gedung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0.9407142857</v>
      </c>
      <c r="O97" s="12">
        <f t="shared" si="106"/>
        <v>0.9314285714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45026.44084</v>
      </c>
      <c r="B98" s="9" t="str">
        <f>INDIRECT(ADDRESS(2+QUOTIENT(ROW()-2,COUNTA('Form Responses 1'!$1:$1)-4),2,,TRUE,"Form Responses 1"))</f>
        <v>enit001@yahoo.com</v>
      </c>
      <c r="C98" s="9" t="str">
        <f>INDIRECT(ADDRESS(2+QUOTIENT(ROW()-2,COUNTA('Form Responses 1'!$1:$1)-4),3,,TRUE,"Form Responses 1"))</f>
        <v>Eni Triwahyuningsih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[Toilet pria]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0.9407142857</v>
      </c>
      <c r="O98" s="12">
        <f t="shared" si="107"/>
        <v>0.9314285714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45026.44084</v>
      </c>
      <c r="B99" s="9" t="str">
        <f>INDIRECT(ADDRESS(2+QUOTIENT(ROW()-2,COUNTA('Form Responses 1'!$1:$1)-4),2,,TRUE,"Form Responses 1"))</f>
        <v>enit001@yahoo.com</v>
      </c>
      <c r="C99" s="9" t="str">
        <f>INDIRECT(ADDRESS(2+QUOTIENT(ROW()-2,COUNTA('Form Responses 1'!$1:$1)-4),3,,TRUE,"Form Responses 1"))</f>
        <v>Eni Triwahyuningsih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Gedung [Toilet wanita]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Gedung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0.9407142857</v>
      </c>
      <c r="O99" s="12">
        <f t="shared" si="108"/>
        <v>0.9314285714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45026.44195</v>
      </c>
      <c r="B100" s="9" t="str">
        <f>INDIRECT(ADDRESS(2+QUOTIENT(ROW()-2,COUNTA('Form Responses 1'!$1:$1)-4),2,,TRUE,"Form Responses 1"))</f>
        <v>enit001@yahoo.com</v>
      </c>
      <c r="C100" s="9" t="str">
        <f>INDIRECT(ADDRESS(2+QUOTIENT(ROW()-2,COUNTA('Form Responses 1'!$1:$1)-4),3,,TRUE,"Form Responses 1"))</f>
        <v>Eni Triwahyuningsih</v>
      </c>
      <c r="D100" s="10">
        <f>INDIRECT(ADDRESS(2+QUOTIENT(ROW()-2,COUNTA('Form Responses 1'!$1:$1)-4),4,,TRUE,"Form Responses 1"))</f>
        <v>45016</v>
      </c>
      <c r="E100" s="11">
        <f t="shared" si="2"/>
        <v>5</v>
      </c>
      <c r="F100" s="9" t="str">
        <f>IF(ISBLANK(A100)," ",INDIRECT(ADDRESS(1,5+MOD(ROW()-2,COUNTA('Form Responses 1'!$1:$1)-4),,TRUE,"Form Responses 1")))</f>
        <v>Security [Security Functions]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Security</v>
      </c>
      <c r="I100" s="12" t="str">
        <f t="shared" si="4"/>
        <v>SECURITY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45026.44195</v>
      </c>
      <c r="B101" s="9" t="str">
        <f>INDIRECT(ADDRESS(2+QUOTIENT(ROW()-2,COUNTA('Form Responses 1'!$1:$1)-4),2,,TRUE,"Form Responses 1"))</f>
        <v>enit001@yahoo.com</v>
      </c>
      <c r="C101" s="9" t="str">
        <f>INDIRECT(ADDRESS(2+QUOTIENT(ROW()-2,COUNTA('Form Responses 1'!$1:$1)-4),3,,TRUE,"Form Responses 1"))</f>
        <v>Eni Triwahyuningsih</v>
      </c>
      <c r="D101" s="10">
        <f>INDIRECT(ADDRESS(2+QUOTIENT(ROW()-2,COUNTA('Form Responses 1'!$1:$1)-4),4,,TRUE,"Form Responses 1"))</f>
        <v>45016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[Halaman]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0.95</v>
      </c>
      <c r="O101" s="12">
        <f t="shared" si="110"/>
        <v>0.95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45026.44195</v>
      </c>
      <c r="B102" s="9" t="str">
        <f>INDIRECT(ADDRESS(2+QUOTIENT(ROW()-2,COUNTA('Form Responses 1'!$1:$1)-4),2,,TRUE,"Form Responses 1"))</f>
        <v>enit001@yahoo.com</v>
      </c>
      <c r="C102" s="9" t="str">
        <f>INDIRECT(ADDRESS(2+QUOTIENT(ROW()-2,COUNTA('Form Responses 1'!$1:$1)-4),3,,TRUE,"Form Responses 1"))</f>
        <v>Eni Triwahyuningsih</v>
      </c>
      <c r="D102" s="10">
        <f>INDIRECT(ADDRESS(2+QUOTIENT(ROW()-2,COUNTA('Form Responses 1'!$1:$1)-4),4,,TRUE,"Form Responses 1"))</f>
        <v>45016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[lantai 2]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0.95</v>
      </c>
      <c r="O102" s="12">
        <f t="shared" si="111"/>
        <v>0.95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45026.44195</v>
      </c>
      <c r="B103" s="9" t="str">
        <f>INDIRECT(ADDRESS(2+QUOTIENT(ROW()-2,COUNTA('Form Responses 1'!$1:$1)-4),2,,TRUE,"Form Responses 1"))</f>
        <v>enit001@yahoo.com</v>
      </c>
      <c r="C103" s="9" t="str">
        <f>INDIRECT(ADDRESS(2+QUOTIENT(ROW()-2,COUNTA('Form Responses 1'!$1:$1)-4),3,,TRUE,"Form Responses 1"))</f>
        <v>Eni Triwahyuningsih</v>
      </c>
      <c r="D103" s="10">
        <f>INDIRECT(ADDRESS(2+QUOTIENT(ROW()-2,COUNTA('Form Responses 1'!$1:$1)-4),4,,TRUE,"Form Responses 1"))</f>
        <v>45016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[Ruangan kantor]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0.95</v>
      </c>
      <c r="O103" s="12">
        <f t="shared" si="112"/>
        <v>0.95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45026.44195</v>
      </c>
      <c r="B104" s="9" t="str">
        <f>INDIRECT(ADDRESS(2+QUOTIENT(ROW()-2,COUNTA('Form Responses 1'!$1:$1)-4),2,,TRUE,"Form Responses 1"))</f>
        <v>enit001@yahoo.com</v>
      </c>
      <c r="C104" s="9" t="str">
        <f>INDIRECT(ADDRESS(2+QUOTIENT(ROW()-2,COUNTA('Form Responses 1'!$1:$1)-4),3,,TRUE,"Form Responses 1"))</f>
        <v>Eni Triwahyuningsih</v>
      </c>
      <c r="D104" s="10">
        <f>INDIRECT(ADDRESS(2+QUOTIENT(ROW()-2,COUNTA('Form Responses 1'!$1:$1)-4),4,,TRUE,"Form Responses 1"))</f>
        <v>45016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 [Ruangan perpustakaan]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0.95</v>
      </c>
      <c r="O104" s="12">
        <f t="shared" si="113"/>
        <v>0.95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45026.44195</v>
      </c>
      <c r="B105" s="9" t="str">
        <f>INDIRECT(ADDRESS(2+QUOTIENT(ROW()-2,COUNTA('Form Responses 1'!$1:$1)-4),2,,TRUE,"Form Responses 1"))</f>
        <v>enit001@yahoo.com</v>
      </c>
      <c r="C105" s="9" t="str">
        <f>INDIRECT(ADDRESS(2+QUOTIENT(ROW()-2,COUNTA('Form Responses 1'!$1:$1)-4),3,,TRUE,"Form Responses 1"))</f>
        <v>Eni Triwahyuningsih</v>
      </c>
      <c r="D105" s="10">
        <f>INDIRECT(ADDRESS(2+QUOTIENT(ROW()-2,COUNTA('Form Responses 1'!$1:$1)-4),4,,TRUE,"Form Responses 1"))</f>
        <v>45016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 [Kolidor]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0.95</v>
      </c>
      <c r="O105" s="12">
        <f t="shared" si="114"/>
        <v>0.95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45026.44195</v>
      </c>
      <c r="B106" s="9" t="str">
        <f>INDIRECT(ADDRESS(2+QUOTIENT(ROW()-2,COUNTA('Form Responses 1'!$1:$1)-4),2,,TRUE,"Form Responses 1"))</f>
        <v>enit001@yahoo.com</v>
      </c>
      <c r="C106" s="9" t="str">
        <f>INDIRECT(ADDRESS(2+QUOTIENT(ROW()-2,COUNTA('Form Responses 1'!$1:$1)-4),3,,TRUE,"Form Responses 1"))</f>
        <v>Eni Triwahyuningsih</v>
      </c>
      <c r="D106" s="10">
        <f>INDIRECT(ADDRESS(2+QUOTIENT(ROW()-2,COUNTA('Form Responses 1'!$1:$1)-4),4,,TRUE,"Form Responses 1"))</f>
        <v>45016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 [Toilet pria]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0.95</v>
      </c>
      <c r="O106" s="12">
        <f t="shared" si="115"/>
        <v>0.95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45026.44195</v>
      </c>
      <c r="B107" s="9" t="str">
        <f>INDIRECT(ADDRESS(2+QUOTIENT(ROW()-2,COUNTA('Form Responses 1'!$1:$1)-4),2,,TRUE,"Form Responses 1"))</f>
        <v>enit001@yahoo.com</v>
      </c>
      <c r="C107" s="9" t="str">
        <f>INDIRECT(ADDRESS(2+QUOTIENT(ROW()-2,COUNTA('Form Responses 1'!$1:$1)-4),3,,TRUE,"Form Responses 1"))</f>
        <v>Eni Triwahyuningsih</v>
      </c>
      <c r="D107" s="10">
        <f>INDIRECT(ADDRESS(2+QUOTIENT(ROW()-2,COUNTA('Form Responses 1'!$1:$1)-4),4,,TRUE,"Form Responses 1"))</f>
        <v>45016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 [Toilet wanita]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45026.44195</v>
      </c>
      <c r="B108" s="9" t="str">
        <f>INDIRECT(ADDRESS(2+QUOTIENT(ROW()-2,COUNTA('Form Responses 1'!$1:$1)-4),2,,TRUE,"Form Responses 1"))</f>
        <v>enit001@yahoo.com</v>
      </c>
      <c r="C108" s="9" t="str">
        <f>INDIRECT(ADDRESS(2+QUOTIENT(ROW()-2,COUNTA('Form Responses 1'!$1:$1)-4),3,,TRUE,"Form Responses 1"))</f>
        <v>Eni Triwahyuningsih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 [Lantai 1]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45026.44195</v>
      </c>
      <c r="B109" s="9" t="str">
        <f>INDIRECT(ADDRESS(2+QUOTIENT(ROW()-2,COUNTA('Form Responses 1'!$1:$1)-4),2,,TRUE,"Form Responses 1"))</f>
        <v>enit001@yahoo.com</v>
      </c>
      <c r="C109" s="9" t="str">
        <f>INDIRECT(ADDRESS(2+QUOTIENT(ROW()-2,COUNTA('Form Responses 1'!$1:$1)-4),3,,TRUE,"Form Responses 1"))</f>
        <v>Eni Triwahyuningsih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[Tangga]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45026.44195</v>
      </c>
      <c r="B110" s="9" t="str">
        <f>INDIRECT(ADDRESS(2+QUOTIENT(ROW()-2,COUNTA('Form Responses 1'!$1:$1)-4),2,,TRUE,"Form Responses 1"))</f>
        <v>enit001@yahoo.com</v>
      </c>
      <c r="C110" s="9" t="str">
        <f>INDIRECT(ADDRESS(2+QUOTIENT(ROW()-2,COUNTA('Form Responses 1'!$1:$1)-4),3,,TRUE,"Form Responses 1"))</f>
        <v>Eni Triwahyuningsih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[Ruang kantor]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45026.44195</v>
      </c>
      <c r="B111" s="9" t="str">
        <f>INDIRECT(ADDRESS(2+QUOTIENT(ROW()-2,COUNTA('Form Responses 1'!$1:$1)-4),2,,TRUE,"Form Responses 1"))</f>
        <v>enit001@yahoo.com</v>
      </c>
      <c r="C111" s="9" t="str">
        <f>INDIRECT(ADDRESS(2+QUOTIENT(ROW()-2,COUNTA('Form Responses 1'!$1:$1)-4),3,,TRUE,"Form Responses 1"))</f>
        <v>Eni Triwahyuningsih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[Kolidor]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45026.44195</v>
      </c>
      <c r="B112" s="9" t="str">
        <f>INDIRECT(ADDRESS(2+QUOTIENT(ROW()-2,COUNTA('Form Responses 1'!$1:$1)-4),2,,TRUE,"Form Responses 1"))</f>
        <v>enit001@yahoo.com</v>
      </c>
      <c r="C112" s="9" t="str">
        <f>INDIRECT(ADDRESS(2+QUOTIENT(ROW()-2,COUNTA('Form Responses 1'!$1:$1)-4),3,,TRUE,"Form Responses 1"))</f>
        <v>Eni Triwahyuningsih</v>
      </c>
      <c r="D112" s="10">
        <f>INDIRECT(ADDRESS(2+QUOTIENT(ROW()-2,COUNTA('Form Responses 1'!$1:$1)-4),4,,TRUE,"Form Responses 1"))</f>
        <v>45016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[Toilet pria]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45026.44195</v>
      </c>
      <c r="B113" s="9" t="str">
        <f>INDIRECT(ADDRESS(2+QUOTIENT(ROW()-2,COUNTA('Form Responses 1'!$1:$1)-4),2,,TRUE,"Form Responses 1"))</f>
        <v>enit001@yahoo.com</v>
      </c>
      <c r="C113" s="9" t="str">
        <f>INDIRECT(ADDRESS(2+QUOTIENT(ROW()-2,COUNTA('Form Responses 1'!$1:$1)-4),3,,TRUE,"Form Responses 1"))</f>
        <v>Eni Triwahyuningsih</v>
      </c>
      <c r="D113" s="10">
        <f>INDIRECT(ADDRESS(2+QUOTIENT(ROW()-2,COUNTA('Form Responses 1'!$1:$1)-4),4,,TRUE,"Form Responses 1"))</f>
        <v>45016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[Toilet wanita]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SB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132</v>
      </c>
      <c r="E3" s="20"/>
      <c r="F3" s="21">
        <v>2023.0</v>
      </c>
      <c r="G3" s="22"/>
      <c r="H3" s="20" t="s">
        <v>25</v>
      </c>
      <c r="I3" s="20"/>
      <c r="J3" s="21" t="s">
        <v>40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133</v>
      </c>
      <c r="E4" s="20"/>
      <c r="F4" s="25">
        <f t="array" ref="F4">DATE(F3,INDEX(MASTER!G:G,MATCH(J3,MASTER!F:F,0)),1)</f>
        <v>44986</v>
      </c>
      <c r="G4" s="26"/>
      <c r="H4" s="20" t="s">
        <v>134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136</v>
      </c>
      <c r="E5" s="20"/>
      <c r="F5" s="25">
        <f>EOMONTH(F4,0)</f>
        <v>45016</v>
      </c>
      <c r="G5" s="26"/>
      <c r="H5" s="20" t="s">
        <v>137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138</v>
      </c>
      <c r="E6" s="20"/>
      <c r="F6" s="27">
        <f>NETWORKDAYS(F4,F5)</f>
        <v>23</v>
      </c>
      <c r="G6" s="30"/>
      <c r="H6" s="20" t="s">
        <v>139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132</v>
      </c>
      <c r="E3" s="20"/>
      <c r="F3" s="21">
        <f>DASHBOARD!F3</f>
        <v>2023</v>
      </c>
      <c r="G3" s="22"/>
      <c r="H3" s="20" t="s">
        <v>25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133</v>
      </c>
      <c r="E4" s="20"/>
      <c r="F4" s="25">
        <f t="array" ref="F4">DATE(F3,INDEX(MASTER!G:G,MATCH(J3,MASTER!F:F,0)),1)</f>
        <v>44986</v>
      </c>
      <c r="G4" s="26"/>
      <c r="H4" s="20" t="s">
        <v>134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136</v>
      </c>
      <c r="E5" s="20"/>
      <c r="F5" s="25">
        <f>EOMONTH(F4,0)</f>
        <v>45016</v>
      </c>
      <c r="G5" s="26"/>
      <c r="H5" s="20" t="s">
        <v>137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138</v>
      </c>
      <c r="E6" s="20"/>
      <c r="F6" s="27">
        <f>NETWORKDAYS(F4,F5)</f>
        <v>23</v>
      </c>
      <c r="G6" s="30"/>
      <c r="H6" s="20" t="s">
        <v>139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141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126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9</v>
      </c>
      <c r="C18" s="57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8" t="s">
        <v>12</v>
      </c>
      <c r="C19" s="57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6" t="s">
        <v>6</v>
      </c>
      <c r="C20" s="59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6" t="s">
        <v>14</v>
      </c>
      <c r="C21" s="57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7</v>
      </c>
      <c r="C22" s="57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8</v>
      </c>
      <c r="C23" s="57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13</v>
      </c>
      <c r="C24" s="57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10</v>
      </c>
      <c r="C25" s="60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11</v>
      </c>
      <c r="C26" s="57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5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1"/>
      <c r="C28" s="15"/>
      <c r="D28" s="61"/>
      <c r="E28" s="15"/>
      <c r="F28" s="61"/>
      <c r="G28" s="15"/>
      <c r="H28" s="61"/>
      <c r="I28" s="15"/>
      <c r="J28" s="61"/>
      <c r="K28" s="15"/>
      <c r="L28" s="61"/>
      <c r="M28" s="15"/>
      <c r="N28" s="6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3"/>
      <c r="C29" s="35"/>
      <c r="D29" s="63"/>
      <c r="E29" s="35"/>
      <c r="F29" s="63"/>
      <c r="G29" s="35"/>
      <c r="H29" s="63"/>
      <c r="I29" s="35"/>
      <c r="J29" s="63"/>
      <c r="K29" s="35"/>
      <c r="L29" s="63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4" t="s">
        <v>143</v>
      </c>
      <c r="C32" s="15"/>
      <c r="E32" s="15"/>
      <c r="F32" s="64" t="s">
        <v>144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145</v>
      </c>
      <c r="C41" s="15"/>
      <c r="D41" s="15"/>
      <c r="E41" s="15"/>
      <c r="F41" s="14" t="s">
        <v>145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146</v>
      </c>
      <c r="C42" s="15"/>
      <c r="D42" s="15"/>
      <c r="E42" s="15"/>
      <c r="F42" s="14" t="s">
        <v>146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