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<sst xmlns="http://schemas.openxmlformats.org/spreadsheetml/2006/main" count="339" uniqueCount="145">
  <si>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</si>
  <si>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</si>
  <si>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</si>
  <si>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</si>
  <si>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</si>
  <si>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</si>
  <si>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</si>
  <si>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</si>
  <si>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</si>
  <si>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</si>
  <si>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[Kolidor]</t>
  </si>
  <si>
    <t>Gedung [Pentri]</t>
  </si>
  <si>
    <t>Gedung [Toilet]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</si>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</sst>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4T05:42:33Z"/>
        <d v="2023-03-04T05:43:31Z"/>
        <d v="2023-03-04T05:44:23Z"/>
        <d v="2023-03-04T05:45:32Z"/>
        <d v="2023-03-04T05:47:58Z"/>
        <d v="2023-04-10T10:37:59Z"/>
        <d v="2023-04-10T10:39:08Z"/>
        <d v="2023-04-10T10:40:21Z"/>
        <m/>
      </sharedItems>
    </cacheField>
    <cacheField name="Email Address" numFmtId="0">
      <sharedItems containsBlank="1">
        <s v="didinsaepudin2302@gmail.com"/>
        <s v="enit001@yahoo.com"/>
        <m/>
      </sharedItems>
    </cacheField>
    <cacheField name="Full Name" numFmtId="0">
      <sharedItems containsBlank="1">
        <s v="Didin Saepudin"/>
        <s v="Eni Triwahyuningsih"/>
        <m/>
      </sharedItems>
    </cacheField>
    <cacheField name="Penilaian untuk pekerjaan tanggal" numFmtId="14">
      <sharedItems containsDate="1" containsString="0" containsBlank="1">
        <d v="2023-03-03T00:00:00Z"/>
        <d v="2023-03-02T00:00:00Z"/>
        <d v="2023-03-01T00:00:00Z"/>
        <d v="2023-02-28T00:00:00Z"/>
        <d v="2023-02-27T00:00:00Z"/>
        <d v="2023-01-31T00:00:00Z"/>
        <d v="2023-03-31T00:00:00Z"/>
        <m/>
      </sharedItems>
    </cacheField>
    <cacheField name="weekday">
      <sharedItems containsMixedTypes="1" containsNumber="1" containsInteger="1">
        <n v="5.0"/>
        <n v="4.0"/>
        <n v="3.0"/>
        <n v="2.0"/>
        <n v="1.0"/>
        <s v=" "/>
      </sharedItems>
    </cacheField>
    <cacheField name="Sub Area" numFmtId="0">
      <sharedItems>
        <s v="Security [Security Functions]"/>
        <s v="Gedung [Halaman]"/>
        <s v="Gedung [Kamar 1]"/>
        <s v="Gedung [Kamar 2]"/>
        <s v="Gedung [Kamar 3]"/>
        <s v="Gedung [Kamar 4]"/>
        <s v="Gedung [Kolidor]"/>
        <s v="Gedung [Pentri]"/>
        <s v="Gedung [Toilet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9.0"/>
        <n v="5.0"/>
        <n v="13.0"/>
        <s v=" "/>
      </sharedItems>
    </cacheField>
    <cacheField name="Week" numFmtId="0">
      <sharedItems>
        <s v="2023 - WEEK 09"/>
        <s v="2023 - WEEK 05"/>
        <s v="2023 - WEEK 13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500000000000007"/>
        <n v="0.89"/>
        <n v="0.9500000000000001"/>
        <s v=" "/>
      </sharedItems>
    </cacheField>
    <cacheField name="Average Value Month">
      <sharedItems containsMixedTypes="1" containsNumber="1">
        <n v="0.9499999999999997"/>
        <n v="0.9499999999999995"/>
        <n v="0.89"/>
        <s v=" "/>
      </sharedItems>
    </cacheField>
    <cacheField name="Value Week" numFmtId="0">
      <sharedItems>
        <s v="SB"/>
        <s v="C"/>
        <s v="B"/>
        <s v=" "/>
      </sharedItems>
    </cacheField>
    <cacheField name="Value Month" numFmtId="0">
      <sharedItems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7"/>
        <item x="5"/>
        <item x="4"/>
        <item x="3"/>
        <item x="2"/>
        <item x="1"/>
        <item x="0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9"/>
        <item x="1"/>
        <item x="2"/>
        <item x="3"/>
        <item x="4"/>
        <item x="5"/>
        <item x="6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9"/>
        <item x="1"/>
        <item x="2"/>
        <item x="3"/>
        <item x="4"/>
        <item x="5"/>
        <item x="6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44989.23788241898</v>
      </c>
      <c r="B2" s="3" t="s">
        <v>13</v>
      </c>
      <c r="C2" s="3" t="s">
        <v>14</v>
      </c>
      <c r="D2" s="4">
        <v>44988.0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>
      <c r="A3" s="2">
        <v>44989.23855451389</v>
      </c>
      <c r="B3" s="3" t="s">
        <v>13</v>
      </c>
      <c r="C3" s="3" t="s">
        <v>14</v>
      </c>
      <c r="D3" s="4">
        <v>44987.0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</row>
    <row r="4">
      <c r="A4" s="2">
        <v>44989.23915680556</v>
      </c>
      <c r="B4" s="3" t="s">
        <v>13</v>
      </c>
      <c r="C4" s="3" t="s">
        <v>14</v>
      </c>
      <c r="D4" s="4">
        <v>44986.0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</row>
    <row r="5">
      <c r="A5" s="2">
        <v>44989.239959722225</v>
      </c>
      <c r="B5" s="3" t="s">
        <v>13</v>
      </c>
      <c r="C5" s="3" t="s">
        <v>14</v>
      </c>
      <c r="D5" s="4">
        <v>44985.0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</row>
    <row r="6">
      <c r="A6" s="2">
        <v>44989.241650497686</v>
      </c>
      <c r="B6" s="3" t="s">
        <v>13</v>
      </c>
      <c r="C6" s="3" t="s">
        <v>14</v>
      </c>
      <c r="D6" s="4">
        <v>44984.0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</row>
    <row r="7">
      <c r="A7" s="2">
        <v>45026.44304856482</v>
      </c>
      <c r="B7" s="3" t="s">
        <v>16</v>
      </c>
      <c r="C7" s="3" t="s">
        <v>17</v>
      </c>
      <c r="D7" s="4">
        <v>44957.0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</row>
    <row r="8">
      <c r="A8" s="2">
        <v>45026.44385289351</v>
      </c>
      <c r="B8" s="3" t="s">
        <v>16</v>
      </c>
      <c r="C8" s="3" t="s">
        <v>17</v>
      </c>
      <c r="D8" s="4">
        <v>44985.0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</row>
    <row r="9">
      <c r="A9" s="2">
        <v>45026.44469208333</v>
      </c>
      <c r="B9" s="3" t="s">
        <v>16</v>
      </c>
      <c r="C9" s="3" t="s">
        <v>17</v>
      </c>
      <c r="D9" s="4">
        <v>45016.0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19</v>
      </c>
      <c r="B1" s="3" t="s">
        <v>20</v>
      </c>
      <c r="C1" s="3" t="s">
        <v>21</v>
      </c>
      <c r="E1" s="3" t="s">
        <v>22</v>
      </c>
      <c r="F1" s="3" t="s">
        <v>23</v>
      </c>
      <c r="G1" s="3" t="s">
        <v>24</v>
      </c>
      <c r="I1" s="3" t="s">
        <v>25</v>
      </c>
    </row>
    <row r="2">
      <c r="A2" s="3" t="s">
        <v>26</v>
      </c>
      <c r="B2" s="3">
        <v>100.0</v>
      </c>
      <c r="C2" s="3" t="s">
        <v>27</v>
      </c>
      <c r="E2" s="3" t="s">
        <v>28</v>
      </c>
      <c r="F2" s="3" t="s">
        <v>29</v>
      </c>
      <c r="G2" s="3">
        <v>1.0</v>
      </c>
      <c r="I2" s="5" t="s">
        <v>30</v>
      </c>
    </row>
    <row r="3">
      <c r="A3" s="3" t="s">
        <v>15</v>
      </c>
      <c r="B3" s="3">
        <v>95.0</v>
      </c>
      <c r="C3" s="3" t="s">
        <v>31</v>
      </c>
      <c r="E3" s="3" t="s">
        <v>32</v>
      </c>
      <c r="F3" s="3" t="s">
        <v>33</v>
      </c>
      <c r="G3" s="3">
        <v>2.0</v>
      </c>
      <c r="I3" s="5" t="s">
        <v>34</v>
      </c>
    </row>
    <row r="4">
      <c r="A4" s="3" t="s">
        <v>18</v>
      </c>
      <c r="B4" s="3">
        <v>89.0</v>
      </c>
      <c r="C4" s="3" t="s">
        <v>35</v>
      </c>
      <c r="E4" s="3" t="s">
        <v>36</v>
      </c>
      <c r="F4" s="3" t="s">
        <v>37</v>
      </c>
      <c r="G4" s="3">
        <v>3.0</v>
      </c>
      <c r="I4" s="5" t="s">
        <v>38</v>
      </c>
    </row>
    <row r="5">
      <c r="A5" s="3" t="s">
        <v>39</v>
      </c>
      <c r="B5" s="3">
        <v>74.0</v>
      </c>
      <c r="C5" s="3" t="s">
        <v>40</v>
      </c>
      <c r="E5" s="3" t="s">
        <v>41</v>
      </c>
      <c r="F5" s="3" t="s">
        <v>42</v>
      </c>
      <c r="G5" s="3">
        <v>4.0</v>
      </c>
      <c r="I5" s="5" t="s">
        <v>43</v>
      </c>
    </row>
    <row r="6">
      <c r="E6" s="3" t="s">
        <v>44</v>
      </c>
      <c r="F6" s="3" t="s">
        <v>45</v>
      </c>
      <c r="G6" s="3">
        <v>5.0</v>
      </c>
      <c r="I6" s="5" t="s">
        <v>46</v>
      </c>
    </row>
    <row r="7">
      <c r="E7" s="3" t="s">
        <v>47</v>
      </c>
      <c r="F7" s="3" t="s">
        <v>48</v>
      </c>
      <c r="G7" s="3">
        <v>6.0</v>
      </c>
      <c r="I7" s="5" t="s">
        <v>49</v>
      </c>
    </row>
    <row r="8">
      <c r="E8" s="3" t="s">
        <v>50</v>
      </c>
      <c r="F8" s="3" t="s">
        <v>51</v>
      </c>
      <c r="G8" s="3">
        <v>7.0</v>
      </c>
      <c r="I8" s="5" t="s">
        <v>52</v>
      </c>
    </row>
    <row r="9">
      <c r="E9" s="3" t="s">
        <v>53</v>
      </c>
      <c r="F9" s="3" t="s">
        <v>54</v>
      </c>
      <c r="G9" s="3">
        <v>8.0</v>
      </c>
      <c r="I9" s="5" t="s">
        <v>55</v>
      </c>
    </row>
    <row r="10">
      <c r="E10" s="3" t="s">
        <v>56</v>
      </c>
      <c r="F10" s="3" t="s">
        <v>57</v>
      </c>
      <c r="G10" s="3">
        <v>9.0</v>
      </c>
      <c r="I10" s="5" t="s">
        <v>58</v>
      </c>
    </row>
    <row r="11">
      <c r="E11" s="3" t="s">
        <v>59</v>
      </c>
      <c r="F11" s="3" t="s">
        <v>60</v>
      </c>
      <c r="G11" s="3">
        <v>10.0</v>
      </c>
      <c r="I11" s="5" t="s">
        <v>61</v>
      </c>
    </row>
    <row r="12">
      <c r="E12" s="3" t="s">
        <v>62</v>
      </c>
      <c r="F12" s="3" t="s">
        <v>63</v>
      </c>
      <c r="G12" s="3">
        <v>11.0</v>
      </c>
      <c r="I12" s="5" t="s">
        <v>64</v>
      </c>
    </row>
    <row r="13">
      <c r="E13" s="3" t="s">
        <v>65</v>
      </c>
      <c r="F13" s="3" t="s">
        <v>66</v>
      </c>
      <c r="G13" s="3">
        <v>12.0</v>
      </c>
      <c r="I13" s="5" t="s">
        <v>67</v>
      </c>
    </row>
    <row r="14">
      <c r="I14" s="5" t="s">
        <v>68</v>
      </c>
    </row>
    <row r="15">
      <c r="I15" s="5" t="s">
        <v>69</v>
      </c>
    </row>
    <row r="16">
      <c r="I16" s="5" t="s">
        <v>70</v>
      </c>
    </row>
    <row r="17">
      <c r="I17" s="5" t="s">
        <v>71</v>
      </c>
    </row>
    <row r="18">
      <c r="I18" s="5" t="s">
        <v>72</v>
      </c>
    </row>
    <row r="19">
      <c r="I19" s="5" t="s">
        <v>73</v>
      </c>
    </row>
    <row r="20">
      <c r="I20" s="5" t="s">
        <v>74</v>
      </c>
    </row>
    <row r="21">
      <c r="I21" s="5" t="s">
        <v>75</v>
      </c>
    </row>
    <row r="22">
      <c r="I22" s="5" t="s">
        <v>76</v>
      </c>
    </row>
    <row r="23">
      <c r="I23" s="5" t="s">
        <v>77</v>
      </c>
    </row>
    <row r="24">
      <c r="I24" s="5" t="s">
        <v>78</v>
      </c>
    </row>
    <row r="25">
      <c r="I25" s="5" t="s">
        <v>79</v>
      </c>
    </row>
    <row r="26">
      <c r="I26" s="5" t="s">
        <v>80</v>
      </c>
    </row>
    <row r="27">
      <c r="I27" s="5" t="s">
        <v>81</v>
      </c>
    </row>
    <row r="28">
      <c r="I28" s="5" t="s">
        <v>82</v>
      </c>
    </row>
    <row r="29">
      <c r="I29" s="5" t="s">
        <v>83</v>
      </c>
    </row>
    <row r="30">
      <c r="I30" s="5" t="s">
        <v>84</v>
      </c>
    </row>
    <row r="31">
      <c r="I31" s="5" t="s">
        <v>85</v>
      </c>
    </row>
    <row r="32">
      <c r="I32" s="5" t="s">
        <v>86</v>
      </c>
    </row>
    <row r="33">
      <c r="I33" s="5" t="s">
        <v>87</v>
      </c>
    </row>
    <row r="34">
      <c r="I34" s="5" t="s">
        <v>88</v>
      </c>
    </row>
    <row r="35">
      <c r="I35" s="5" t="s">
        <v>89</v>
      </c>
    </row>
    <row r="36">
      <c r="I36" s="5" t="s">
        <v>90</v>
      </c>
    </row>
    <row r="37">
      <c r="I37" s="5" t="s">
        <v>91</v>
      </c>
    </row>
    <row r="38">
      <c r="I38" s="5" t="s">
        <v>92</v>
      </c>
    </row>
    <row r="39">
      <c r="I39" s="5" t="s">
        <v>93</v>
      </c>
    </row>
    <row r="40">
      <c r="I40" s="5" t="s">
        <v>94</v>
      </c>
    </row>
    <row r="41">
      <c r="I41" s="5" t="s">
        <v>95</v>
      </c>
    </row>
    <row r="42">
      <c r="I42" s="5" t="s">
        <v>96</v>
      </c>
    </row>
    <row r="43">
      <c r="I43" s="5" t="s">
        <v>97</v>
      </c>
    </row>
    <row r="44">
      <c r="I44" s="5" t="s">
        <v>98</v>
      </c>
    </row>
    <row r="45">
      <c r="I45" s="5" t="s">
        <v>99</v>
      </c>
    </row>
    <row r="46">
      <c r="I46" s="5" t="s">
        <v>100</v>
      </c>
    </row>
    <row r="47">
      <c r="I47" s="5" t="s">
        <v>101</v>
      </c>
    </row>
    <row r="48">
      <c r="I48" s="5" t="s">
        <v>102</v>
      </c>
    </row>
    <row r="49">
      <c r="I49" s="5" t="s">
        <v>103</v>
      </c>
    </row>
    <row r="50">
      <c r="I50" s="5" t="s">
        <v>104</v>
      </c>
    </row>
    <row r="51">
      <c r="I51" s="5" t="s">
        <v>105</v>
      </c>
    </row>
    <row r="52">
      <c r="I52" s="5" t="s">
        <v>106</v>
      </c>
    </row>
    <row r="53">
      <c r="I53" s="5" t="s">
        <v>107</v>
      </c>
    </row>
    <row r="54">
      <c r="I54" s="5" t="s">
        <v>108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7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121</v>
      </c>
      <c r="R1" s="1"/>
      <c r="S1" s="1"/>
    </row>
    <row r="2">
      <c r="A2" s="8">
        <f>INDIRECT(ADDRESS(2+QUOTIENT(ROW()-2,COUNTA('Form Responses 1'!$1:$1)-4),1,,TRUE,"Form Responses 1"))</f>
        <v>44989.23788</v>
      </c>
      <c r="B2" s="9" t="str">
        <f>INDIRECT(ADDRESS(2+QUOTIENT(ROW()-2,COUNTA('Form Responses 1'!$1:$1)-4),2,,TRUE,"Form Responses 1"))</f>
        <v>didinsaepudin2302@gmail.com</v>
      </c>
      <c r="C2" s="9" t="str">
        <f>INDIRECT(ADDRESS(2+QUOTIENT(ROW()-2,COUNTA('Form Responses 1'!$1:$1)-4),3,,TRUE,"Form Responses 1"))</f>
        <v>Didin Saepudin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44989.23788</v>
      </c>
      <c r="B3" s="9" t="str">
        <f>INDIRECT(ADDRESS(2+QUOTIENT(ROW()-2,COUNTA('Form Responses 1'!$1:$1)-4),2,,TRUE,"Form Responses 1"))</f>
        <v>didinsaepudin2302@gmail.com</v>
      </c>
      <c r="C3" s="9" t="str">
        <f>INDIRECT(ADDRESS(2+QUOTIENT(ROW()-2,COUNTA('Form Responses 1'!$1:$1)-4),3,,TRUE,"Form Responses 1"))</f>
        <v>Didin Saepudin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44989.23788</v>
      </c>
      <c r="B4" s="9" t="str">
        <f>INDIRECT(ADDRESS(2+QUOTIENT(ROW()-2,COUNTA('Form Responses 1'!$1:$1)-4),2,,TRUE,"Form Responses 1"))</f>
        <v>didinsaepudin2302@gmail.com</v>
      </c>
      <c r="C4" s="9" t="str">
        <f>INDIRECT(ADDRESS(2+QUOTIENT(ROW()-2,COUNTA('Form Responses 1'!$1:$1)-4),3,,TRUE,"Form Responses 1"))</f>
        <v>Didin Saepudin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Gedung [Kamar 1]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44989.23788</v>
      </c>
      <c r="B5" s="9" t="str">
        <f>INDIRECT(ADDRESS(2+QUOTIENT(ROW()-2,COUNTA('Form Responses 1'!$1:$1)-4),2,,TRUE,"Form Responses 1"))</f>
        <v>didinsaepudin2302@gmail.com</v>
      </c>
      <c r="C5" s="9" t="str">
        <f>INDIRECT(ADDRESS(2+QUOTIENT(ROW()-2,COUNTA('Form Responses 1'!$1:$1)-4),3,,TRUE,"Form Responses 1"))</f>
        <v>Didin Saepudin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Gedung [Kamar 2]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44989.23788</v>
      </c>
      <c r="B6" s="9" t="str">
        <f>INDIRECT(ADDRESS(2+QUOTIENT(ROW()-2,COUNTA('Form Responses 1'!$1:$1)-4),2,,TRUE,"Form Responses 1"))</f>
        <v>didinsaepudin2302@gmail.com</v>
      </c>
      <c r="C6" s="9" t="str">
        <f>INDIRECT(ADDRESS(2+QUOTIENT(ROW()-2,COUNTA('Form Responses 1'!$1:$1)-4),3,,TRUE,"Form Responses 1"))</f>
        <v>Didin Saepudin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Gedung [Kamar 3]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44989.23788</v>
      </c>
      <c r="B7" s="9" t="str">
        <f>INDIRECT(ADDRESS(2+QUOTIENT(ROW()-2,COUNTA('Form Responses 1'!$1:$1)-4),2,,TRUE,"Form Responses 1"))</f>
        <v>didinsaepudin2302@gmail.com</v>
      </c>
      <c r="C7" s="9" t="str">
        <f>INDIRECT(ADDRESS(2+QUOTIENT(ROW()-2,COUNTA('Form Responses 1'!$1:$1)-4),3,,TRUE,"Form Responses 1"))</f>
        <v>Didin Saepudin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Gedung [Kamar 4]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44989.23788</v>
      </c>
      <c r="B8" s="9" t="str">
        <f>INDIRECT(ADDRESS(2+QUOTIENT(ROW()-2,COUNTA('Form Responses 1'!$1:$1)-4),2,,TRUE,"Form Responses 1"))</f>
        <v>didinsaepudin2302@gmail.com</v>
      </c>
      <c r="C8" s="9" t="str">
        <f>INDIRECT(ADDRESS(2+QUOTIENT(ROW()-2,COUNTA('Form Responses 1'!$1:$1)-4),3,,TRUE,"Form Responses 1"))</f>
        <v>Didin Saepudin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Gedung [Kolidor]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44989.23788</v>
      </c>
      <c r="B9" s="9" t="str">
        <f>INDIRECT(ADDRESS(2+QUOTIENT(ROW()-2,COUNTA('Form Responses 1'!$1:$1)-4),2,,TRUE,"Form Responses 1"))</f>
        <v>didinsaepudin2302@gmail.com</v>
      </c>
      <c r="C9" s="9" t="str">
        <f>INDIRECT(ADDRESS(2+QUOTIENT(ROW()-2,COUNTA('Form Responses 1'!$1:$1)-4),3,,TRUE,"Form Responses 1"))</f>
        <v>Didin Saepudin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Gedung [Pentri]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44989.23788</v>
      </c>
      <c r="B10" s="9" t="str">
        <f>INDIRECT(ADDRESS(2+QUOTIENT(ROW()-2,COUNTA('Form Responses 1'!$1:$1)-4),2,,TRUE,"Form Responses 1"))</f>
        <v>didinsaepudin2302@gmail.com</v>
      </c>
      <c r="C10" s="9" t="str">
        <f>INDIRECT(ADDRESS(2+QUOTIENT(ROW()-2,COUNTA('Form Responses 1'!$1:$1)-4),3,,TRUE,"Form Responses 1"))</f>
        <v>Didin Saepudin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Gedung [Toilet]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44989.23855</v>
      </c>
      <c r="B11" s="9" t="str">
        <f>INDIRECT(ADDRESS(2+QUOTIENT(ROW()-2,COUNTA('Form Responses 1'!$1:$1)-4),2,,TRUE,"Form Responses 1"))</f>
        <v>didinsaepudin2302@gmail.com</v>
      </c>
      <c r="C11" s="9" t="str">
        <f>INDIRECT(ADDRESS(2+QUOTIENT(ROW()-2,COUNTA('Form Responses 1'!$1:$1)-4),3,,TRUE,"Form Responses 1"))</f>
        <v>Didin Saepudin</v>
      </c>
      <c r="D11" s="10">
        <f>INDIRECT(ADDRESS(2+QUOTIENT(ROW()-2,COUNTA('Form Responses 1'!$1:$1)-4),4,,TRUE,"Form Responses 1"))</f>
        <v>44987</v>
      </c>
      <c r="E11" s="11">
        <f t="shared" si="2"/>
        <v>4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44989.23855</v>
      </c>
      <c r="B12" s="9" t="str">
        <f>INDIRECT(ADDRESS(2+QUOTIENT(ROW()-2,COUNTA('Form Responses 1'!$1:$1)-4),2,,TRUE,"Form Responses 1"))</f>
        <v>didinsaepudin2302@gmail.com</v>
      </c>
      <c r="C12" s="9" t="str">
        <f>INDIRECT(ADDRESS(2+QUOTIENT(ROW()-2,COUNTA('Form Responses 1'!$1:$1)-4),3,,TRUE,"Form Responses 1"))</f>
        <v>Didin Saepudin</v>
      </c>
      <c r="D12" s="10">
        <f>INDIRECT(ADDRESS(2+QUOTIENT(ROW()-2,COUNTA('Form Responses 1'!$1:$1)-4),4,,TRUE,"Form Responses 1"))</f>
        <v>44987</v>
      </c>
      <c r="E12" s="11">
        <f t="shared" si="2"/>
        <v>4</v>
      </c>
      <c r="F12" s="9" t="str">
        <f>IF(ISBLANK(A12)," ",INDIRECT(ADDRESS(1,5+MOD(ROW()-2,COUNTA('Form Responses 1'!$1:$1)-4),,TRUE,"Form Responses 1")))</f>
        <v>Gedung [Halaman]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44989.23855</v>
      </c>
      <c r="B13" s="9" t="str">
        <f>INDIRECT(ADDRESS(2+QUOTIENT(ROW()-2,COUNTA('Form Responses 1'!$1:$1)-4),2,,TRUE,"Form Responses 1"))</f>
        <v>didinsaepudin2302@gmail.com</v>
      </c>
      <c r="C13" s="9" t="str">
        <f>INDIRECT(ADDRESS(2+QUOTIENT(ROW()-2,COUNTA('Form Responses 1'!$1:$1)-4),3,,TRUE,"Form Responses 1"))</f>
        <v>Didin Saepudin</v>
      </c>
      <c r="D13" s="10">
        <f>INDIRECT(ADDRESS(2+QUOTIENT(ROW()-2,COUNTA('Form Responses 1'!$1:$1)-4),4,,TRUE,"Form Responses 1"))</f>
        <v>44987</v>
      </c>
      <c r="E13" s="11">
        <f t="shared" si="2"/>
        <v>4</v>
      </c>
      <c r="F13" s="9" t="str">
        <f>IF(ISBLANK(A13)," ",INDIRECT(ADDRESS(1,5+MOD(ROW()-2,COUNTA('Form Responses 1'!$1:$1)-4),,TRUE,"Form Responses 1")))</f>
        <v>Gedung [Kamar 1]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44989.23855</v>
      </c>
      <c r="B14" s="9" t="str">
        <f>INDIRECT(ADDRESS(2+QUOTIENT(ROW()-2,COUNTA('Form Responses 1'!$1:$1)-4),2,,TRUE,"Form Responses 1"))</f>
        <v>didinsaepudin2302@gmail.com</v>
      </c>
      <c r="C14" s="9" t="str">
        <f>INDIRECT(ADDRESS(2+QUOTIENT(ROW()-2,COUNTA('Form Responses 1'!$1:$1)-4),3,,TRUE,"Form Responses 1"))</f>
        <v>Didin Saepudin</v>
      </c>
      <c r="D14" s="10">
        <f>INDIRECT(ADDRESS(2+QUOTIENT(ROW()-2,COUNTA('Form Responses 1'!$1:$1)-4),4,,TRUE,"Form Responses 1"))</f>
        <v>44987</v>
      </c>
      <c r="E14" s="11">
        <f t="shared" si="2"/>
        <v>4</v>
      </c>
      <c r="F14" s="9" t="str">
        <f>IF(ISBLANK(A14)," ",INDIRECT(ADDRESS(1,5+MOD(ROW()-2,COUNTA('Form Responses 1'!$1:$1)-4),,TRUE,"Form Responses 1")))</f>
        <v>Gedung [Kamar 2]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44989.23855</v>
      </c>
      <c r="B15" s="9" t="str">
        <f>INDIRECT(ADDRESS(2+QUOTIENT(ROW()-2,COUNTA('Form Responses 1'!$1:$1)-4),2,,TRUE,"Form Responses 1"))</f>
        <v>didinsaepudin2302@gmail.com</v>
      </c>
      <c r="C15" s="9" t="str">
        <f>INDIRECT(ADDRESS(2+QUOTIENT(ROW()-2,COUNTA('Form Responses 1'!$1:$1)-4),3,,TRUE,"Form Responses 1"))</f>
        <v>Didin Saepudin</v>
      </c>
      <c r="D15" s="10">
        <f>INDIRECT(ADDRESS(2+QUOTIENT(ROW()-2,COUNTA('Form Responses 1'!$1:$1)-4),4,,TRUE,"Form Responses 1"))</f>
        <v>44987</v>
      </c>
      <c r="E15" s="11">
        <f t="shared" si="2"/>
        <v>4</v>
      </c>
      <c r="F15" s="9" t="str">
        <f>IF(ISBLANK(A15)," ",INDIRECT(ADDRESS(1,5+MOD(ROW()-2,COUNTA('Form Responses 1'!$1:$1)-4),,TRUE,"Form Responses 1")))</f>
        <v>Gedung [Kamar 3]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44989.23855</v>
      </c>
      <c r="B16" s="9" t="str">
        <f>INDIRECT(ADDRESS(2+QUOTIENT(ROW()-2,COUNTA('Form Responses 1'!$1:$1)-4),2,,TRUE,"Form Responses 1"))</f>
        <v>didinsaepudin2302@gmail.com</v>
      </c>
      <c r="C16" s="9" t="str">
        <f>INDIRECT(ADDRESS(2+QUOTIENT(ROW()-2,COUNTA('Form Responses 1'!$1:$1)-4),3,,TRUE,"Form Responses 1"))</f>
        <v>Didin Saepudin</v>
      </c>
      <c r="D16" s="10">
        <f>INDIRECT(ADDRESS(2+QUOTIENT(ROW()-2,COUNTA('Form Responses 1'!$1:$1)-4),4,,TRUE,"Form Responses 1"))</f>
        <v>44987</v>
      </c>
      <c r="E16" s="11">
        <f t="shared" si="2"/>
        <v>4</v>
      </c>
      <c r="F16" s="9" t="str">
        <f>IF(ISBLANK(A16)," ",INDIRECT(ADDRESS(1,5+MOD(ROW()-2,COUNTA('Form Responses 1'!$1:$1)-4),,TRUE,"Form Responses 1")))</f>
        <v>Gedung [Kamar 4]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44989.23855</v>
      </c>
      <c r="B17" s="9" t="str">
        <f>INDIRECT(ADDRESS(2+QUOTIENT(ROW()-2,COUNTA('Form Responses 1'!$1:$1)-4),2,,TRUE,"Form Responses 1"))</f>
        <v>didinsaepudin2302@gmail.com</v>
      </c>
      <c r="C17" s="9" t="str">
        <f>INDIRECT(ADDRESS(2+QUOTIENT(ROW()-2,COUNTA('Form Responses 1'!$1:$1)-4),3,,TRUE,"Form Responses 1"))</f>
        <v>Didin Saepudin</v>
      </c>
      <c r="D17" s="10">
        <f>INDIRECT(ADDRESS(2+QUOTIENT(ROW()-2,COUNTA('Form Responses 1'!$1:$1)-4),4,,TRUE,"Form Responses 1"))</f>
        <v>44987</v>
      </c>
      <c r="E17" s="11">
        <f t="shared" si="2"/>
        <v>4</v>
      </c>
      <c r="F17" s="9" t="str">
        <f>IF(ISBLANK(A17)," ",INDIRECT(ADDRESS(1,5+MOD(ROW()-2,COUNTA('Form Responses 1'!$1:$1)-4),,TRUE,"Form Responses 1")))</f>
        <v>Gedung [Kolidor]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44989.23855</v>
      </c>
      <c r="B18" s="9" t="str">
        <f>INDIRECT(ADDRESS(2+QUOTIENT(ROW()-2,COUNTA('Form Responses 1'!$1:$1)-4),2,,TRUE,"Form Responses 1"))</f>
        <v>didinsaepudin2302@gmail.com</v>
      </c>
      <c r="C18" s="9" t="str">
        <f>INDIRECT(ADDRESS(2+QUOTIENT(ROW()-2,COUNTA('Form Responses 1'!$1:$1)-4),3,,TRUE,"Form Responses 1"))</f>
        <v>Didin Saepudin</v>
      </c>
      <c r="D18" s="10">
        <f>INDIRECT(ADDRESS(2+QUOTIENT(ROW()-2,COUNTA('Form Responses 1'!$1:$1)-4),4,,TRUE,"Form Responses 1"))</f>
        <v>44987</v>
      </c>
      <c r="E18" s="11">
        <f t="shared" si="2"/>
        <v>4</v>
      </c>
      <c r="F18" s="9" t="str">
        <f>IF(ISBLANK(A18)," ",INDIRECT(ADDRESS(1,5+MOD(ROW()-2,COUNTA('Form Responses 1'!$1:$1)-4),,TRUE,"Form Responses 1")))</f>
        <v>Gedung [Pentri]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44989.23855</v>
      </c>
      <c r="B19" s="9" t="str">
        <f>INDIRECT(ADDRESS(2+QUOTIENT(ROW()-2,COUNTA('Form Responses 1'!$1:$1)-4),2,,TRUE,"Form Responses 1"))</f>
        <v>didinsaepudin2302@gmail.com</v>
      </c>
      <c r="C19" s="9" t="str">
        <f>INDIRECT(ADDRESS(2+QUOTIENT(ROW()-2,COUNTA('Form Responses 1'!$1:$1)-4),3,,TRUE,"Form Responses 1"))</f>
        <v>Didin Saepudin</v>
      </c>
      <c r="D19" s="10">
        <f>INDIRECT(ADDRESS(2+QUOTIENT(ROW()-2,COUNTA('Form Responses 1'!$1:$1)-4),4,,TRUE,"Form Responses 1"))</f>
        <v>44987</v>
      </c>
      <c r="E19" s="11">
        <f t="shared" si="2"/>
        <v>4</v>
      </c>
      <c r="F19" s="9" t="str">
        <f>IF(ISBLANK(A19)," ",INDIRECT(ADDRESS(1,5+MOD(ROW()-2,COUNTA('Form Responses 1'!$1:$1)-4),,TRUE,"Form Responses 1")))</f>
        <v>Gedung [Toilet]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44989.23916</v>
      </c>
      <c r="B20" s="9" t="str">
        <f>INDIRECT(ADDRESS(2+QUOTIENT(ROW()-2,COUNTA('Form Responses 1'!$1:$1)-4),2,,TRUE,"Form Responses 1"))</f>
        <v>didinsaepudin2302@gmail.com</v>
      </c>
      <c r="C20" s="9" t="str">
        <f>INDIRECT(ADDRESS(2+QUOTIENT(ROW()-2,COUNTA('Form Responses 1'!$1:$1)-4),3,,TRUE,"Form Responses 1"))</f>
        <v>Didin Saepudin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44989.23916</v>
      </c>
      <c r="B21" s="9" t="str">
        <f>INDIRECT(ADDRESS(2+QUOTIENT(ROW()-2,COUNTA('Form Responses 1'!$1:$1)-4),2,,TRUE,"Form Responses 1"))</f>
        <v>didinsaepudin2302@gmail.com</v>
      </c>
      <c r="C21" s="9" t="str">
        <f>INDIRECT(ADDRESS(2+QUOTIENT(ROW()-2,COUNTA('Form Responses 1'!$1:$1)-4),3,,TRUE,"Form Responses 1"))</f>
        <v>Didin Saepudin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[Halaman]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44989.23916</v>
      </c>
      <c r="B22" s="9" t="str">
        <f>INDIRECT(ADDRESS(2+QUOTIENT(ROW()-2,COUNTA('Form Responses 1'!$1:$1)-4),2,,TRUE,"Form Responses 1"))</f>
        <v>didinsaepudin2302@gmail.com</v>
      </c>
      <c r="C22" s="9" t="str">
        <f>INDIRECT(ADDRESS(2+QUOTIENT(ROW()-2,COUNTA('Form Responses 1'!$1:$1)-4),3,,TRUE,"Form Responses 1"))</f>
        <v>Didin Saepudin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[Kamar 1]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44989.23916</v>
      </c>
      <c r="B23" s="9" t="str">
        <f>INDIRECT(ADDRESS(2+QUOTIENT(ROW()-2,COUNTA('Form Responses 1'!$1:$1)-4),2,,TRUE,"Form Responses 1"))</f>
        <v>didinsaepudin2302@gmail.com</v>
      </c>
      <c r="C23" s="9" t="str">
        <f>INDIRECT(ADDRESS(2+QUOTIENT(ROW()-2,COUNTA('Form Responses 1'!$1:$1)-4),3,,TRUE,"Form Responses 1"))</f>
        <v>Didin Saepudin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[Kamar 2]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44989.23916</v>
      </c>
      <c r="B24" s="9" t="str">
        <f>INDIRECT(ADDRESS(2+QUOTIENT(ROW()-2,COUNTA('Form Responses 1'!$1:$1)-4),2,,TRUE,"Form Responses 1"))</f>
        <v>didinsaepudin2302@gmail.com</v>
      </c>
      <c r="C24" s="9" t="str">
        <f>INDIRECT(ADDRESS(2+QUOTIENT(ROW()-2,COUNTA('Form Responses 1'!$1:$1)-4),3,,TRUE,"Form Responses 1"))</f>
        <v>Didin Saepudin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[Kamar 3]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44989.23916</v>
      </c>
      <c r="B25" s="9" t="str">
        <f>INDIRECT(ADDRESS(2+QUOTIENT(ROW()-2,COUNTA('Form Responses 1'!$1:$1)-4),2,,TRUE,"Form Responses 1"))</f>
        <v>didinsaepudin2302@gmail.com</v>
      </c>
      <c r="C25" s="9" t="str">
        <f>INDIRECT(ADDRESS(2+QUOTIENT(ROW()-2,COUNTA('Form Responses 1'!$1:$1)-4),3,,TRUE,"Form Responses 1"))</f>
        <v>Didin Saepudin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 [Kamar 4]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44989.23916</v>
      </c>
      <c r="B26" s="9" t="str">
        <f>INDIRECT(ADDRESS(2+QUOTIENT(ROW()-2,COUNTA('Form Responses 1'!$1:$1)-4),2,,TRUE,"Form Responses 1"))</f>
        <v>didinsaepudin2302@gmail.com</v>
      </c>
      <c r="C26" s="9" t="str">
        <f>INDIRECT(ADDRESS(2+QUOTIENT(ROW()-2,COUNTA('Form Responses 1'!$1:$1)-4),3,,TRUE,"Form Responses 1"))</f>
        <v>Didin Saepudin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 [Kolidor]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44989.23916</v>
      </c>
      <c r="B27" s="9" t="str">
        <f>INDIRECT(ADDRESS(2+QUOTIENT(ROW()-2,COUNTA('Form Responses 1'!$1:$1)-4),2,,TRUE,"Form Responses 1"))</f>
        <v>didinsaepudin2302@gmail.com</v>
      </c>
      <c r="C27" s="9" t="str">
        <f>INDIRECT(ADDRESS(2+QUOTIENT(ROW()-2,COUNTA('Form Responses 1'!$1:$1)-4),3,,TRUE,"Form Responses 1"))</f>
        <v>Didin Saepudin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 [Pentri]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44989.23916</v>
      </c>
      <c r="B28" s="9" t="str">
        <f>INDIRECT(ADDRESS(2+QUOTIENT(ROW()-2,COUNTA('Form Responses 1'!$1:$1)-4),2,,TRUE,"Form Responses 1"))</f>
        <v>didinsaepudin2302@gmail.com</v>
      </c>
      <c r="C28" s="9" t="str">
        <f>INDIRECT(ADDRESS(2+QUOTIENT(ROW()-2,COUNTA('Form Responses 1'!$1:$1)-4),3,,TRUE,"Form Responses 1"))</f>
        <v>Didin Saepudin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 [Toilet]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44989.23996</v>
      </c>
      <c r="B29" s="9" t="str">
        <f>INDIRECT(ADDRESS(2+QUOTIENT(ROW()-2,COUNTA('Form Responses 1'!$1:$1)-4),2,,TRUE,"Form Responses 1"))</f>
        <v>didinsaepudin2302@gmail.com</v>
      </c>
      <c r="C29" s="9" t="str">
        <f>INDIRECT(ADDRESS(2+QUOTIENT(ROW()-2,COUNTA('Form Responses 1'!$1:$1)-4),3,,TRUE,"Form Responses 1"))</f>
        <v>Didin Saepudin</v>
      </c>
      <c r="D29" s="10">
        <f>INDIRECT(ADDRESS(2+QUOTIENT(ROW()-2,COUNTA('Form Responses 1'!$1:$1)-4),4,,TRUE,"Form Responses 1"))</f>
        <v>44985</v>
      </c>
      <c r="E29" s="11">
        <f t="shared" si="2"/>
        <v>2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02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44989.23996</v>
      </c>
      <c r="B30" s="9" t="str">
        <f>INDIRECT(ADDRESS(2+QUOTIENT(ROW()-2,COUNTA('Form Responses 1'!$1:$1)-4),2,,TRUE,"Form Responses 1"))</f>
        <v>didinsaepudin2302@gmail.com</v>
      </c>
      <c r="C30" s="9" t="str">
        <f>INDIRECT(ADDRESS(2+QUOTIENT(ROW()-2,COUNTA('Form Responses 1'!$1:$1)-4),3,,TRUE,"Form Responses 1"))</f>
        <v>Didin Saepudin</v>
      </c>
      <c r="D30" s="10">
        <f>INDIRECT(ADDRESS(2+QUOTIENT(ROW()-2,COUNTA('Form Responses 1'!$1:$1)-4),4,,TRUE,"Form Responses 1"))</f>
        <v>44985</v>
      </c>
      <c r="E30" s="11">
        <f t="shared" si="2"/>
        <v>2</v>
      </c>
      <c r="F30" s="9" t="str">
        <f>IF(ISBLANK(A30)," ",INDIRECT(ADDRESS(1,5+MOD(ROW()-2,COUNTA('Form Responses 1'!$1:$1)-4),,TRUE,"Form Responses 1")))</f>
        <v>Gedung [Halaman]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02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44989.23996</v>
      </c>
      <c r="B31" s="9" t="str">
        <f>INDIRECT(ADDRESS(2+QUOTIENT(ROW()-2,COUNTA('Form Responses 1'!$1:$1)-4),2,,TRUE,"Form Responses 1"))</f>
        <v>didinsaepudin2302@gmail.com</v>
      </c>
      <c r="C31" s="9" t="str">
        <f>INDIRECT(ADDRESS(2+QUOTIENT(ROW()-2,COUNTA('Form Responses 1'!$1:$1)-4),3,,TRUE,"Form Responses 1"))</f>
        <v>Didin Saepudin</v>
      </c>
      <c r="D31" s="10">
        <f>INDIRECT(ADDRESS(2+QUOTIENT(ROW()-2,COUNTA('Form Responses 1'!$1:$1)-4),4,,TRUE,"Form Responses 1"))</f>
        <v>44985</v>
      </c>
      <c r="E31" s="11">
        <f t="shared" si="2"/>
        <v>2</v>
      </c>
      <c r="F31" s="9" t="str">
        <f>IF(ISBLANK(A31)," ",INDIRECT(ADDRESS(1,5+MOD(ROW()-2,COUNTA('Form Responses 1'!$1:$1)-4),,TRUE,"Form Responses 1")))</f>
        <v>Gedung [Kamar 1]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02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44989.23996</v>
      </c>
      <c r="B32" s="9" t="str">
        <f>INDIRECT(ADDRESS(2+QUOTIENT(ROW()-2,COUNTA('Form Responses 1'!$1:$1)-4),2,,TRUE,"Form Responses 1"))</f>
        <v>didinsaepudin2302@gmail.com</v>
      </c>
      <c r="C32" s="9" t="str">
        <f>INDIRECT(ADDRESS(2+QUOTIENT(ROW()-2,COUNTA('Form Responses 1'!$1:$1)-4),3,,TRUE,"Form Responses 1"))</f>
        <v>Didin Saepudin</v>
      </c>
      <c r="D32" s="10">
        <f>INDIRECT(ADDRESS(2+QUOTIENT(ROW()-2,COUNTA('Form Responses 1'!$1:$1)-4),4,,TRUE,"Form Responses 1"))</f>
        <v>44985</v>
      </c>
      <c r="E32" s="11">
        <f t="shared" si="2"/>
        <v>2</v>
      </c>
      <c r="F32" s="9" t="str">
        <f>IF(ISBLANK(A32)," ",INDIRECT(ADDRESS(1,5+MOD(ROW()-2,COUNTA('Form Responses 1'!$1:$1)-4),,TRUE,"Form Responses 1")))</f>
        <v>Gedung [Kamar 2]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02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44989.23996</v>
      </c>
      <c r="B33" s="9" t="str">
        <f>INDIRECT(ADDRESS(2+QUOTIENT(ROW()-2,COUNTA('Form Responses 1'!$1:$1)-4),2,,TRUE,"Form Responses 1"))</f>
        <v>didinsaepudin2302@gmail.com</v>
      </c>
      <c r="C33" s="9" t="str">
        <f>INDIRECT(ADDRESS(2+QUOTIENT(ROW()-2,COUNTA('Form Responses 1'!$1:$1)-4),3,,TRUE,"Form Responses 1"))</f>
        <v>Didin Saepudin</v>
      </c>
      <c r="D33" s="10">
        <f>INDIRECT(ADDRESS(2+QUOTIENT(ROW()-2,COUNTA('Form Responses 1'!$1:$1)-4),4,,TRUE,"Form Responses 1"))</f>
        <v>44985</v>
      </c>
      <c r="E33" s="11">
        <f t="shared" si="2"/>
        <v>2</v>
      </c>
      <c r="F33" s="9" t="str">
        <f>IF(ISBLANK(A33)," ",INDIRECT(ADDRESS(1,5+MOD(ROW()-2,COUNTA('Form Responses 1'!$1:$1)-4),,TRUE,"Form Responses 1")))</f>
        <v>Gedung [Kamar 3]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02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44989.23996</v>
      </c>
      <c r="B34" s="9" t="str">
        <f>INDIRECT(ADDRESS(2+QUOTIENT(ROW()-2,COUNTA('Form Responses 1'!$1:$1)-4),2,,TRUE,"Form Responses 1"))</f>
        <v>didinsaepudin2302@gmail.com</v>
      </c>
      <c r="C34" s="9" t="str">
        <f>INDIRECT(ADDRESS(2+QUOTIENT(ROW()-2,COUNTA('Form Responses 1'!$1:$1)-4),3,,TRUE,"Form Responses 1"))</f>
        <v>Didin Saepudin</v>
      </c>
      <c r="D34" s="10">
        <f>INDIRECT(ADDRESS(2+QUOTIENT(ROW()-2,COUNTA('Form Responses 1'!$1:$1)-4),4,,TRUE,"Form Responses 1"))</f>
        <v>44985</v>
      </c>
      <c r="E34" s="11">
        <f t="shared" si="2"/>
        <v>2</v>
      </c>
      <c r="F34" s="9" t="str">
        <f>IF(ISBLANK(A34)," ",INDIRECT(ADDRESS(1,5+MOD(ROW()-2,COUNTA('Form Responses 1'!$1:$1)-4),,TRUE,"Form Responses 1")))</f>
        <v>Gedung [Kamar 4]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02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44989.23996</v>
      </c>
      <c r="B35" s="9" t="str">
        <f>INDIRECT(ADDRESS(2+QUOTIENT(ROW()-2,COUNTA('Form Responses 1'!$1:$1)-4),2,,TRUE,"Form Responses 1"))</f>
        <v>didinsaepudin2302@gmail.com</v>
      </c>
      <c r="C35" s="9" t="str">
        <f>INDIRECT(ADDRESS(2+QUOTIENT(ROW()-2,COUNTA('Form Responses 1'!$1:$1)-4),3,,TRUE,"Form Responses 1"))</f>
        <v>Didin Saepudin</v>
      </c>
      <c r="D35" s="10">
        <f>INDIRECT(ADDRESS(2+QUOTIENT(ROW()-2,COUNTA('Form Responses 1'!$1:$1)-4),4,,TRUE,"Form Responses 1"))</f>
        <v>44985</v>
      </c>
      <c r="E35" s="11">
        <f t="shared" si="2"/>
        <v>2</v>
      </c>
      <c r="F35" s="9" t="str">
        <f>IF(ISBLANK(A35)," ",INDIRECT(ADDRESS(1,5+MOD(ROW()-2,COUNTA('Form Responses 1'!$1:$1)-4),,TRUE,"Form Responses 1")))</f>
        <v>Gedung [Kolidor]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02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44989.23996</v>
      </c>
      <c r="B36" s="9" t="str">
        <f>INDIRECT(ADDRESS(2+QUOTIENT(ROW()-2,COUNTA('Form Responses 1'!$1:$1)-4),2,,TRUE,"Form Responses 1"))</f>
        <v>didinsaepudin2302@gmail.com</v>
      </c>
      <c r="C36" s="9" t="str">
        <f>INDIRECT(ADDRESS(2+QUOTIENT(ROW()-2,COUNTA('Form Responses 1'!$1:$1)-4),3,,TRUE,"Form Responses 1"))</f>
        <v>Didin Saepudin</v>
      </c>
      <c r="D36" s="10">
        <f>INDIRECT(ADDRESS(2+QUOTIENT(ROW()-2,COUNTA('Form Responses 1'!$1:$1)-4),4,,TRUE,"Form Responses 1"))</f>
        <v>44985</v>
      </c>
      <c r="E36" s="11">
        <f t="shared" si="2"/>
        <v>2</v>
      </c>
      <c r="F36" s="9" t="str">
        <f>IF(ISBLANK(A36)," ",INDIRECT(ADDRESS(1,5+MOD(ROW()-2,COUNTA('Form Responses 1'!$1:$1)-4),,TRUE,"Form Responses 1")))</f>
        <v>Gedung [Pentri]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02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44989.23996</v>
      </c>
      <c r="B37" s="9" t="str">
        <f>INDIRECT(ADDRESS(2+QUOTIENT(ROW()-2,COUNTA('Form Responses 1'!$1:$1)-4),2,,TRUE,"Form Responses 1"))</f>
        <v>didinsaepudin2302@gmail.com</v>
      </c>
      <c r="C37" s="9" t="str">
        <f>INDIRECT(ADDRESS(2+QUOTIENT(ROW()-2,COUNTA('Form Responses 1'!$1:$1)-4),3,,TRUE,"Form Responses 1"))</f>
        <v>Didin Saepudin</v>
      </c>
      <c r="D37" s="10">
        <f>INDIRECT(ADDRESS(2+QUOTIENT(ROW()-2,COUNTA('Form Responses 1'!$1:$1)-4),4,,TRUE,"Form Responses 1"))</f>
        <v>44985</v>
      </c>
      <c r="E37" s="11">
        <f t="shared" si="2"/>
        <v>2</v>
      </c>
      <c r="F37" s="9" t="str">
        <f>IF(ISBLANK(A37)," ",INDIRECT(ADDRESS(1,5+MOD(ROW()-2,COUNTA('Form Responses 1'!$1:$1)-4),,TRUE,"Form Responses 1")))</f>
        <v>Gedung [Toilet]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02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44989.24165</v>
      </c>
      <c r="B38" s="9" t="str">
        <f>INDIRECT(ADDRESS(2+QUOTIENT(ROW()-2,COUNTA('Form Responses 1'!$1:$1)-4),2,,TRUE,"Form Responses 1"))</f>
        <v>didinsaepudin2302@gmail.com</v>
      </c>
      <c r="C38" s="9" t="str">
        <f>INDIRECT(ADDRESS(2+QUOTIENT(ROW()-2,COUNTA('Form Responses 1'!$1:$1)-4),3,,TRUE,"Form Responses 1"))</f>
        <v>Didin Saepudin</v>
      </c>
      <c r="D38" s="10">
        <f>INDIRECT(ADDRESS(2+QUOTIENT(ROW()-2,COUNTA('Form Responses 1'!$1:$1)-4),4,,TRUE,"Form Responses 1"))</f>
        <v>44984</v>
      </c>
      <c r="E38" s="11">
        <f t="shared" si="2"/>
        <v>1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02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44989.24165</v>
      </c>
      <c r="B39" s="9" t="str">
        <f>INDIRECT(ADDRESS(2+QUOTIENT(ROW()-2,COUNTA('Form Responses 1'!$1:$1)-4),2,,TRUE,"Form Responses 1"))</f>
        <v>didinsaepudin2302@gmail.com</v>
      </c>
      <c r="C39" s="9" t="str">
        <f>INDIRECT(ADDRESS(2+QUOTIENT(ROW()-2,COUNTA('Form Responses 1'!$1:$1)-4),3,,TRUE,"Form Responses 1"))</f>
        <v>Didin Saepudin</v>
      </c>
      <c r="D39" s="10">
        <f>INDIRECT(ADDRESS(2+QUOTIENT(ROW()-2,COUNTA('Form Responses 1'!$1:$1)-4),4,,TRUE,"Form Responses 1"))</f>
        <v>44984</v>
      </c>
      <c r="E39" s="11">
        <f t="shared" si="2"/>
        <v>1</v>
      </c>
      <c r="F39" s="9" t="str">
        <f>IF(ISBLANK(A39)," ",INDIRECT(ADDRESS(1,5+MOD(ROW()-2,COUNTA('Form Responses 1'!$1:$1)-4),,TRUE,"Form Responses 1")))</f>
        <v>Gedung [Halaman]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02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44989.24165</v>
      </c>
      <c r="B40" s="9" t="str">
        <f>INDIRECT(ADDRESS(2+QUOTIENT(ROW()-2,COUNTA('Form Responses 1'!$1:$1)-4),2,,TRUE,"Form Responses 1"))</f>
        <v>didinsaepudin2302@gmail.com</v>
      </c>
      <c r="C40" s="9" t="str">
        <f>INDIRECT(ADDRESS(2+QUOTIENT(ROW()-2,COUNTA('Form Responses 1'!$1:$1)-4),3,,TRUE,"Form Responses 1"))</f>
        <v>Didin Saepudin</v>
      </c>
      <c r="D40" s="10">
        <f>INDIRECT(ADDRESS(2+QUOTIENT(ROW()-2,COUNTA('Form Responses 1'!$1:$1)-4),4,,TRUE,"Form Responses 1"))</f>
        <v>44984</v>
      </c>
      <c r="E40" s="11">
        <f t="shared" si="2"/>
        <v>1</v>
      </c>
      <c r="F40" s="9" t="str">
        <f>IF(ISBLANK(A40)," ",INDIRECT(ADDRESS(1,5+MOD(ROW()-2,COUNTA('Form Responses 1'!$1:$1)-4),,TRUE,"Form Responses 1")))</f>
        <v>Gedung [Kamar 1]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02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44989.24165</v>
      </c>
      <c r="B41" s="9" t="str">
        <f>INDIRECT(ADDRESS(2+QUOTIENT(ROW()-2,COUNTA('Form Responses 1'!$1:$1)-4),2,,TRUE,"Form Responses 1"))</f>
        <v>didinsaepudin2302@gmail.com</v>
      </c>
      <c r="C41" s="9" t="str">
        <f>INDIRECT(ADDRESS(2+QUOTIENT(ROW()-2,COUNTA('Form Responses 1'!$1:$1)-4),3,,TRUE,"Form Responses 1"))</f>
        <v>Didin Saepudin</v>
      </c>
      <c r="D41" s="10">
        <f>INDIRECT(ADDRESS(2+QUOTIENT(ROW()-2,COUNTA('Form Responses 1'!$1:$1)-4),4,,TRUE,"Form Responses 1"))</f>
        <v>44984</v>
      </c>
      <c r="E41" s="11">
        <f t="shared" si="2"/>
        <v>1</v>
      </c>
      <c r="F41" s="9" t="str">
        <f>IF(ISBLANK(A41)," ",INDIRECT(ADDRESS(1,5+MOD(ROW()-2,COUNTA('Form Responses 1'!$1:$1)-4),,TRUE,"Form Responses 1")))</f>
        <v>Gedung [Kamar 2]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02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44989.24165</v>
      </c>
      <c r="B42" s="9" t="str">
        <f>INDIRECT(ADDRESS(2+QUOTIENT(ROW()-2,COUNTA('Form Responses 1'!$1:$1)-4),2,,TRUE,"Form Responses 1"))</f>
        <v>didinsaepudin2302@gmail.com</v>
      </c>
      <c r="C42" s="9" t="str">
        <f>INDIRECT(ADDRESS(2+QUOTIENT(ROW()-2,COUNTA('Form Responses 1'!$1:$1)-4),3,,TRUE,"Form Responses 1"))</f>
        <v>Didin Saepudin</v>
      </c>
      <c r="D42" s="10">
        <f>INDIRECT(ADDRESS(2+QUOTIENT(ROW()-2,COUNTA('Form Responses 1'!$1:$1)-4),4,,TRUE,"Form Responses 1"))</f>
        <v>44984</v>
      </c>
      <c r="E42" s="11">
        <f t="shared" si="2"/>
        <v>1</v>
      </c>
      <c r="F42" s="9" t="str">
        <f>IF(ISBLANK(A42)," ",INDIRECT(ADDRESS(1,5+MOD(ROW()-2,COUNTA('Form Responses 1'!$1:$1)-4),,TRUE,"Form Responses 1")))</f>
        <v>Gedung [Kamar 3]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02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44989.24165</v>
      </c>
      <c r="B43" s="9" t="str">
        <f>INDIRECT(ADDRESS(2+QUOTIENT(ROW()-2,COUNTA('Form Responses 1'!$1:$1)-4),2,,TRUE,"Form Responses 1"))</f>
        <v>didinsaepudin2302@gmail.com</v>
      </c>
      <c r="C43" s="9" t="str">
        <f>INDIRECT(ADDRESS(2+QUOTIENT(ROW()-2,COUNTA('Form Responses 1'!$1:$1)-4),3,,TRUE,"Form Responses 1"))</f>
        <v>Didin Saepudin</v>
      </c>
      <c r="D43" s="10">
        <f>INDIRECT(ADDRESS(2+QUOTIENT(ROW()-2,COUNTA('Form Responses 1'!$1:$1)-4),4,,TRUE,"Form Responses 1"))</f>
        <v>44984</v>
      </c>
      <c r="E43" s="11">
        <f t="shared" si="2"/>
        <v>1</v>
      </c>
      <c r="F43" s="9" t="str">
        <f>IF(ISBLANK(A43)," ",INDIRECT(ADDRESS(1,5+MOD(ROW()-2,COUNTA('Form Responses 1'!$1:$1)-4),,TRUE,"Form Responses 1")))</f>
        <v>Gedung [Kamar 4]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02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44989.24165</v>
      </c>
      <c r="B44" s="9" t="str">
        <f>INDIRECT(ADDRESS(2+QUOTIENT(ROW()-2,COUNTA('Form Responses 1'!$1:$1)-4),2,,TRUE,"Form Responses 1"))</f>
        <v>didinsaepudin2302@gmail.com</v>
      </c>
      <c r="C44" s="9" t="str">
        <f>INDIRECT(ADDRESS(2+QUOTIENT(ROW()-2,COUNTA('Form Responses 1'!$1:$1)-4),3,,TRUE,"Form Responses 1"))</f>
        <v>Didin Saepudin</v>
      </c>
      <c r="D44" s="10">
        <f>INDIRECT(ADDRESS(2+QUOTIENT(ROW()-2,COUNTA('Form Responses 1'!$1:$1)-4),4,,TRUE,"Form Responses 1"))</f>
        <v>44984</v>
      </c>
      <c r="E44" s="11">
        <f t="shared" si="2"/>
        <v>1</v>
      </c>
      <c r="F44" s="9" t="str">
        <f>IF(ISBLANK(A44)," ",INDIRECT(ADDRESS(1,5+MOD(ROW()-2,COUNTA('Form Responses 1'!$1:$1)-4),,TRUE,"Form Responses 1")))</f>
        <v>Gedung [Kolidor]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02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44989.24165</v>
      </c>
      <c r="B45" s="9" t="str">
        <f>INDIRECT(ADDRESS(2+QUOTIENT(ROW()-2,COUNTA('Form Responses 1'!$1:$1)-4),2,,TRUE,"Form Responses 1"))</f>
        <v>didinsaepudin2302@gmail.com</v>
      </c>
      <c r="C45" s="9" t="str">
        <f>INDIRECT(ADDRESS(2+QUOTIENT(ROW()-2,COUNTA('Form Responses 1'!$1:$1)-4),3,,TRUE,"Form Responses 1"))</f>
        <v>Didin Saepudin</v>
      </c>
      <c r="D45" s="10">
        <f>INDIRECT(ADDRESS(2+QUOTIENT(ROW()-2,COUNTA('Form Responses 1'!$1:$1)-4),4,,TRUE,"Form Responses 1"))</f>
        <v>44984</v>
      </c>
      <c r="E45" s="11">
        <f t="shared" si="2"/>
        <v>1</v>
      </c>
      <c r="F45" s="9" t="str">
        <f>IF(ISBLANK(A45)," ",INDIRECT(ADDRESS(1,5+MOD(ROW()-2,COUNTA('Form Responses 1'!$1:$1)-4),,TRUE,"Form Responses 1")))</f>
        <v>Gedung [Pentri]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02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44989.24165</v>
      </c>
      <c r="B46" s="9" t="str">
        <f>INDIRECT(ADDRESS(2+QUOTIENT(ROW()-2,COUNTA('Form Responses 1'!$1:$1)-4),2,,TRUE,"Form Responses 1"))</f>
        <v>didinsaepudin2302@gmail.com</v>
      </c>
      <c r="C46" s="9" t="str">
        <f>INDIRECT(ADDRESS(2+QUOTIENT(ROW()-2,COUNTA('Form Responses 1'!$1:$1)-4),3,,TRUE,"Form Responses 1"))</f>
        <v>Didin Saepudin</v>
      </c>
      <c r="D46" s="10">
        <f>INDIRECT(ADDRESS(2+QUOTIENT(ROW()-2,COUNTA('Form Responses 1'!$1:$1)-4),4,,TRUE,"Form Responses 1"))</f>
        <v>44984</v>
      </c>
      <c r="E46" s="11">
        <f t="shared" si="2"/>
        <v>1</v>
      </c>
      <c r="F46" s="9" t="str">
        <f>IF(ISBLANK(A46)," ",INDIRECT(ADDRESS(1,5+MOD(ROW()-2,COUNTA('Form Responses 1'!$1:$1)-4),,TRUE,"Form Responses 1")))</f>
        <v>Gedung [Toilet]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02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45026.44305</v>
      </c>
      <c r="B47" s="9" t="str">
        <f>INDIRECT(ADDRESS(2+QUOTIENT(ROW()-2,COUNTA('Form Responses 1'!$1:$1)-4),2,,TRUE,"Form Responses 1"))</f>
        <v>enit001@yahoo.com</v>
      </c>
      <c r="C47" s="9" t="str">
        <f>INDIRECT(ADDRESS(2+QUOTIENT(ROW()-2,COUNTA('Form Responses 1'!$1:$1)-4),3,,TRUE,"Form Responses 1"))</f>
        <v>Eni Triwahyuningsih</v>
      </c>
      <c r="D47" s="10">
        <f>INDIRECT(ADDRESS(2+QUOTIENT(ROW()-2,COUNTA('Form Responses 1'!$1:$1)-4),4,,TRUE,"Form Responses 1"))</f>
        <v>44957</v>
      </c>
      <c r="E47" s="11">
        <f t="shared" si="2"/>
        <v>2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0.89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01</v>
      </c>
      <c r="N47" s="12">
        <f t="shared" ref="N47:O47" si="56">IFERROR(AVERAGEIF(L:L,L47,$J:$J)," ")</f>
        <v>0.89</v>
      </c>
      <c r="O47" s="12">
        <f t="shared" si="56"/>
        <v>0.89</v>
      </c>
      <c r="P47" s="9" t="str">
        <f>IF(ISBLANK(A47)," ",IF(N47&gt;MASTER!$B$3/100,"SB",IF(N47&gt;MASTER!$B$4/100,"B",IF(N47&gt;MASTER!$B$5/100,"C","K"))))</f>
        <v>C</v>
      </c>
      <c r="Q47" s="9" t="str">
        <f>IF(ISBLANK(B47)," ",IF(O47&gt;MASTER!$B$3/100,"SB",IF(O47&gt;MASTER!$B$4/100,"B",IF(O47&gt;MASTER!$B$5/100,"C","K"))))</f>
        <v>C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45026.44305</v>
      </c>
      <c r="B48" s="9" t="str">
        <f>INDIRECT(ADDRESS(2+QUOTIENT(ROW()-2,COUNTA('Form Responses 1'!$1:$1)-4),2,,TRUE,"Form Responses 1"))</f>
        <v>enit001@yahoo.com</v>
      </c>
      <c r="C48" s="9" t="str">
        <f>INDIRECT(ADDRESS(2+QUOTIENT(ROW()-2,COUNTA('Form Responses 1'!$1:$1)-4),3,,TRUE,"Form Responses 1"))</f>
        <v>Eni Triwahyuningsih</v>
      </c>
      <c r="D48" s="10">
        <f>INDIRECT(ADDRESS(2+QUOTIENT(ROW()-2,COUNTA('Form Responses 1'!$1:$1)-4),4,,TRUE,"Form Responses 1"))</f>
        <v>44957</v>
      </c>
      <c r="E48" s="11">
        <f t="shared" si="2"/>
        <v>2</v>
      </c>
      <c r="F48" s="9" t="str">
        <f>IF(ISBLANK(A48)," ",INDIRECT(ADDRESS(1,5+MOD(ROW()-2,COUNTA('Form Responses 1'!$1:$1)-4),,TRUE,"Form Responses 1")))</f>
        <v>Gedung [Halaman]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01</v>
      </c>
      <c r="N48" s="12">
        <f t="shared" ref="N48:O48" si="57">IFERROR(AVERAGEIF(L:L,L48,$J:$J)," ")</f>
        <v>0.89</v>
      </c>
      <c r="O48" s="12">
        <f t="shared" si="57"/>
        <v>0.89</v>
      </c>
      <c r="P48" s="9" t="str">
        <f>IF(ISBLANK(A48)," ",IF(N48&gt;MASTER!$B$3/100,"SB",IF(N48&gt;MASTER!$B$4/100,"B",IF(N48&gt;MASTER!$B$5/100,"C","K"))))</f>
        <v>C</v>
      </c>
      <c r="Q48" s="9" t="str">
        <f>IF(ISBLANK(B48)," ",IF(O48&gt;MASTER!$B$3/100,"SB",IF(O48&gt;MASTER!$B$4/100,"B",IF(O48&gt;MASTER!$B$5/100,"C","K"))))</f>
        <v>C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45026.44305</v>
      </c>
      <c r="B49" s="9" t="str">
        <f>INDIRECT(ADDRESS(2+QUOTIENT(ROW()-2,COUNTA('Form Responses 1'!$1:$1)-4),2,,TRUE,"Form Responses 1"))</f>
        <v>enit001@yahoo.com</v>
      </c>
      <c r="C49" s="9" t="str">
        <f>INDIRECT(ADDRESS(2+QUOTIENT(ROW()-2,COUNTA('Form Responses 1'!$1:$1)-4),3,,TRUE,"Form Responses 1"))</f>
        <v>Eni Triwahyuningsih</v>
      </c>
      <c r="D49" s="10">
        <f>INDIRECT(ADDRESS(2+QUOTIENT(ROW()-2,COUNTA('Form Responses 1'!$1:$1)-4),4,,TRUE,"Form Responses 1"))</f>
        <v>44957</v>
      </c>
      <c r="E49" s="11">
        <f t="shared" si="2"/>
        <v>2</v>
      </c>
      <c r="F49" s="9" t="str">
        <f>IF(ISBLANK(A49)," ",INDIRECT(ADDRESS(1,5+MOD(ROW()-2,COUNTA('Form Responses 1'!$1:$1)-4),,TRUE,"Form Responses 1")))</f>
        <v>Gedung [Kamar 1]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01</v>
      </c>
      <c r="N49" s="12">
        <f t="shared" ref="N49:O49" si="58">IFERROR(AVERAGEIF(L:L,L49,$J:$J)," ")</f>
        <v>0.89</v>
      </c>
      <c r="O49" s="12">
        <f t="shared" si="58"/>
        <v>0.89</v>
      </c>
      <c r="P49" s="9" t="str">
        <f>IF(ISBLANK(A49)," ",IF(N49&gt;MASTER!$B$3/100,"SB",IF(N49&gt;MASTER!$B$4/100,"B",IF(N49&gt;MASTER!$B$5/100,"C","K"))))</f>
        <v>C</v>
      </c>
      <c r="Q49" s="9" t="str">
        <f>IF(ISBLANK(B49)," ",IF(O49&gt;MASTER!$B$3/100,"SB",IF(O49&gt;MASTER!$B$4/100,"B",IF(O49&gt;MASTER!$B$5/100,"C","K"))))</f>
        <v>C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45026.44305</v>
      </c>
      <c r="B50" s="9" t="str">
        <f>INDIRECT(ADDRESS(2+QUOTIENT(ROW()-2,COUNTA('Form Responses 1'!$1:$1)-4),2,,TRUE,"Form Responses 1"))</f>
        <v>enit001@yahoo.com</v>
      </c>
      <c r="C50" s="9" t="str">
        <f>INDIRECT(ADDRESS(2+QUOTIENT(ROW()-2,COUNTA('Form Responses 1'!$1:$1)-4),3,,TRUE,"Form Responses 1"))</f>
        <v>Eni Triwahyuningsih</v>
      </c>
      <c r="D50" s="10">
        <f>INDIRECT(ADDRESS(2+QUOTIENT(ROW()-2,COUNTA('Form Responses 1'!$1:$1)-4),4,,TRUE,"Form Responses 1"))</f>
        <v>44957</v>
      </c>
      <c r="E50" s="11">
        <f t="shared" si="2"/>
        <v>2</v>
      </c>
      <c r="F50" s="9" t="str">
        <f>IF(ISBLANK(A50)," ",INDIRECT(ADDRESS(1,5+MOD(ROW()-2,COUNTA('Form Responses 1'!$1:$1)-4),,TRUE,"Form Responses 1")))</f>
        <v>Gedung [Kamar 2]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Gedung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01</v>
      </c>
      <c r="N50" s="12">
        <f t="shared" ref="N50:O50" si="59">IFERROR(AVERAGEIF(L:L,L50,$J:$J)," ")</f>
        <v>0.89</v>
      </c>
      <c r="O50" s="12">
        <f t="shared" si="59"/>
        <v>0.89</v>
      </c>
      <c r="P50" s="9" t="str">
        <f>IF(ISBLANK(A50)," ",IF(N50&gt;MASTER!$B$3/100,"SB",IF(N50&gt;MASTER!$B$4/100,"B",IF(N50&gt;MASTER!$B$5/100,"C","K"))))</f>
        <v>C</v>
      </c>
      <c r="Q50" s="9" t="str">
        <f>IF(ISBLANK(B50)," ",IF(O50&gt;MASTER!$B$3/100,"SB",IF(O50&gt;MASTER!$B$4/100,"B",IF(O50&gt;MASTER!$B$5/100,"C","K"))))</f>
        <v>C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45026.44305</v>
      </c>
      <c r="B51" s="9" t="str">
        <f>INDIRECT(ADDRESS(2+QUOTIENT(ROW()-2,COUNTA('Form Responses 1'!$1:$1)-4),2,,TRUE,"Form Responses 1"))</f>
        <v>enit001@yahoo.com</v>
      </c>
      <c r="C51" s="9" t="str">
        <f>INDIRECT(ADDRESS(2+QUOTIENT(ROW()-2,COUNTA('Form Responses 1'!$1:$1)-4),3,,TRUE,"Form Responses 1"))</f>
        <v>Eni Triwahyuningsih</v>
      </c>
      <c r="D51" s="10">
        <f>INDIRECT(ADDRESS(2+QUOTIENT(ROW()-2,COUNTA('Form Responses 1'!$1:$1)-4),4,,TRUE,"Form Responses 1"))</f>
        <v>44957</v>
      </c>
      <c r="E51" s="11">
        <f t="shared" si="2"/>
        <v>2</v>
      </c>
      <c r="F51" s="9" t="str">
        <f>IF(ISBLANK(A51)," ",INDIRECT(ADDRESS(1,5+MOD(ROW()-2,COUNTA('Form Responses 1'!$1:$1)-4),,TRUE,"Form Responses 1")))</f>
        <v>Gedung [Kamar 3]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Gedung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01</v>
      </c>
      <c r="N51" s="12">
        <f t="shared" ref="N51:O51" si="60">IFERROR(AVERAGEIF(L:L,L51,$J:$J)," ")</f>
        <v>0.89</v>
      </c>
      <c r="O51" s="12">
        <f t="shared" si="60"/>
        <v>0.89</v>
      </c>
      <c r="P51" s="9" t="str">
        <f>IF(ISBLANK(A51)," ",IF(N51&gt;MASTER!$B$3/100,"SB",IF(N51&gt;MASTER!$B$4/100,"B",IF(N51&gt;MASTER!$B$5/100,"C","K"))))</f>
        <v>C</v>
      </c>
      <c r="Q51" s="9" t="str">
        <f>IF(ISBLANK(B51)," ",IF(O51&gt;MASTER!$B$3/100,"SB",IF(O51&gt;MASTER!$B$4/100,"B",IF(O51&gt;MASTER!$B$5/100,"C","K"))))</f>
        <v>C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45026.44305</v>
      </c>
      <c r="B52" s="9" t="str">
        <f>INDIRECT(ADDRESS(2+QUOTIENT(ROW()-2,COUNTA('Form Responses 1'!$1:$1)-4),2,,TRUE,"Form Responses 1"))</f>
        <v>enit001@yahoo.com</v>
      </c>
      <c r="C52" s="9" t="str">
        <f>INDIRECT(ADDRESS(2+QUOTIENT(ROW()-2,COUNTA('Form Responses 1'!$1:$1)-4),3,,TRUE,"Form Responses 1"))</f>
        <v>Eni Triwahyuningsih</v>
      </c>
      <c r="D52" s="10">
        <f>INDIRECT(ADDRESS(2+QUOTIENT(ROW()-2,COUNTA('Form Responses 1'!$1:$1)-4),4,,TRUE,"Form Responses 1"))</f>
        <v>44957</v>
      </c>
      <c r="E52" s="11">
        <f t="shared" si="2"/>
        <v>2</v>
      </c>
      <c r="F52" s="9" t="str">
        <f>IF(ISBLANK(A52)," ",INDIRECT(ADDRESS(1,5+MOD(ROW()-2,COUNTA('Form Responses 1'!$1:$1)-4),,TRUE,"Form Responses 1")))</f>
        <v>Gedung [Kamar 4]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Gedung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01</v>
      </c>
      <c r="N52" s="12">
        <f t="shared" ref="N52:O52" si="61">IFERROR(AVERAGEIF(L:L,L52,$J:$J)," ")</f>
        <v>0.89</v>
      </c>
      <c r="O52" s="12">
        <f t="shared" si="61"/>
        <v>0.89</v>
      </c>
      <c r="P52" s="9" t="str">
        <f>IF(ISBLANK(A52)," ",IF(N52&gt;MASTER!$B$3/100,"SB",IF(N52&gt;MASTER!$B$4/100,"B",IF(N52&gt;MASTER!$B$5/100,"C","K"))))</f>
        <v>C</v>
      </c>
      <c r="Q52" s="9" t="str">
        <f>IF(ISBLANK(B52)," ",IF(O52&gt;MASTER!$B$3/100,"SB",IF(O52&gt;MASTER!$B$4/100,"B",IF(O52&gt;MASTER!$B$5/100,"C","K"))))</f>
        <v>C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45026.44305</v>
      </c>
      <c r="B53" s="9" t="str">
        <f>INDIRECT(ADDRESS(2+QUOTIENT(ROW()-2,COUNTA('Form Responses 1'!$1:$1)-4),2,,TRUE,"Form Responses 1"))</f>
        <v>enit001@yahoo.com</v>
      </c>
      <c r="C53" s="9" t="str">
        <f>INDIRECT(ADDRESS(2+QUOTIENT(ROW()-2,COUNTA('Form Responses 1'!$1:$1)-4),3,,TRUE,"Form Responses 1"))</f>
        <v>Eni Triwahyuningsih</v>
      </c>
      <c r="D53" s="10">
        <f>INDIRECT(ADDRESS(2+QUOTIENT(ROW()-2,COUNTA('Form Responses 1'!$1:$1)-4),4,,TRUE,"Form Responses 1"))</f>
        <v>44957</v>
      </c>
      <c r="E53" s="11">
        <f t="shared" si="2"/>
        <v>2</v>
      </c>
      <c r="F53" s="9" t="str">
        <f>IF(ISBLANK(A53)," ",INDIRECT(ADDRESS(1,5+MOD(ROW()-2,COUNTA('Form Responses 1'!$1:$1)-4),,TRUE,"Form Responses 1")))</f>
        <v>Gedung [Kolidor]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Gedung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01</v>
      </c>
      <c r="N53" s="12">
        <f t="shared" ref="N53:O53" si="62">IFERROR(AVERAGEIF(L:L,L53,$J:$J)," ")</f>
        <v>0.89</v>
      </c>
      <c r="O53" s="12">
        <f t="shared" si="62"/>
        <v>0.89</v>
      </c>
      <c r="P53" s="9" t="str">
        <f>IF(ISBLANK(A53)," ",IF(N53&gt;MASTER!$B$3/100,"SB",IF(N53&gt;MASTER!$B$4/100,"B",IF(N53&gt;MASTER!$B$5/100,"C","K"))))</f>
        <v>C</v>
      </c>
      <c r="Q53" s="9" t="str">
        <f>IF(ISBLANK(B53)," ",IF(O53&gt;MASTER!$B$3/100,"SB",IF(O53&gt;MASTER!$B$4/100,"B",IF(O53&gt;MASTER!$B$5/100,"C","K"))))</f>
        <v>C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45026.44305</v>
      </c>
      <c r="B54" s="9" t="str">
        <f>INDIRECT(ADDRESS(2+QUOTIENT(ROW()-2,COUNTA('Form Responses 1'!$1:$1)-4),2,,TRUE,"Form Responses 1"))</f>
        <v>enit001@yahoo.com</v>
      </c>
      <c r="C54" s="9" t="str">
        <f>INDIRECT(ADDRESS(2+QUOTIENT(ROW()-2,COUNTA('Form Responses 1'!$1:$1)-4),3,,TRUE,"Form Responses 1"))</f>
        <v>Eni Triwahyuningsih</v>
      </c>
      <c r="D54" s="10">
        <f>INDIRECT(ADDRESS(2+QUOTIENT(ROW()-2,COUNTA('Form Responses 1'!$1:$1)-4),4,,TRUE,"Form Responses 1"))</f>
        <v>44957</v>
      </c>
      <c r="E54" s="11">
        <f t="shared" si="2"/>
        <v>2</v>
      </c>
      <c r="F54" s="9" t="str">
        <f>IF(ISBLANK(A54)," ",INDIRECT(ADDRESS(1,5+MOD(ROW()-2,COUNTA('Form Responses 1'!$1:$1)-4),,TRUE,"Form Responses 1")))</f>
        <v>Gedung [Pentri]</v>
      </c>
      <c r="G54" s="9" t="str">
        <f>IF(ISBLANK(A54)," ",INDIRECT(ADDRESS(MATCH(A54,'Form Responses 1'!A:A,0),5+MOD(ROW()-2,COUNTA('Form Responses 1'!$1:$1)-4),,TRUE,"Form Responses 1")))</f>
        <v>CUKUP BAIK</v>
      </c>
      <c r="H54" s="12" t="str">
        <f t="shared" si="3"/>
        <v>Gedung</v>
      </c>
      <c r="I54" s="12" t="str">
        <f t="shared" si="4"/>
        <v>CLEANING SERVICE</v>
      </c>
      <c r="J54" s="12">
        <f t="array" ref="J54">IFERROR(INDEX(MASTER!B:B,MATCH(G54,MASTER!A:A,0))/100," ")</f>
        <v>0.89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01</v>
      </c>
      <c r="N54" s="12">
        <f t="shared" ref="N54:O54" si="63">IFERROR(AVERAGEIF(L:L,L54,$J:$J)," ")</f>
        <v>0.89</v>
      </c>
      <c r="O54" s="12">
        <f t="shared" si="63"/>
        <v>0.89</v>
      </c>
      <c r="P54" s="9" t="str">
        <f>IF(ISBLANK(A54)," ",IF(N54&gt;MASTER!$B$3/100,"SB",IF(N54&gt;MASTER!$B$4/100,"B",IF(N54&gt;MASTER!$B$5/100,"C","K"))))</f>
        <v>C</v>
      </c>
      <c r="Q54" s="9" t="str">
        <f>IF(ISBLANK(B54)," ",IF(O54&gt;MASTER!$B$3/100,"SB",IF(O54&gt;MASTER!$B$4/100,"B",IF(O54&gt;MASTER!$B$5/100,"C","K"))))</f>
        <v>C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45026.44305</v>
      </c>
      <c r="B55" s="9" t="str">
        <f>INDIRECT(ADDRESS(2+QUOTIENT(ROW()-2,COUNTA('Form Responses 1'!$1:$1)-4),2,,TRUE,"Form Responses 1"))</f>
        <v>enit001@yahoo.com</v>
      </c>
      <c r="C55" s="9" t="str">
        <f>INDIRECT(ADDRESS(2+QUOTIENT(ROW()-2,COUNTA('Form Responses 1'!$1:$1)-4),3,,TRUE,"Form Responses 1"))</f>
        <v>Eni Triwahyuningsih</v>
      </c>
      <c r="D55" s="10">
        <f>INDIRECT(ADDRESS(2+QUOTIENT(ROW()-2,COUNTA('Form Responses 1'!$1:$1)-4),4,,TRUE,"Form Responses 1"))</f>
        <v>44957</v>
      </c>
      <c r="E55" s="11">
        <f t="shared" si="2"/>
        <v>2</v>
      </c>
      <c r="F55" s="9" t="str">
        <f>IF(ISBLANK(A55)," ",INDIRECT(ADDRESS(1,5+MOD(ROW()-2,COUNTA('Form Responses 1'!$1:$1)-4),,TRUE,"Form Responses 1")))</f>
        <v>Gedung [Toilet]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Gedung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01</v>
      </c>
      <c r="N55" s="12">
        <f t="shared" ref="N55:O55" si="64">IFERROR(AVERAGEIF(L:L,L55,$J:$J)," ")</f>
        <v>0.89</v>
      </c>
      <c r="O55" s="12">
        <f t="shared" si="64"/>
        <v>0.89</v>
      </c>
      <c r="P55" s="9" t="str">
        <f>IF(ISBLANK(A55)," ",IF(N55&gt;MASTER!$B$3/100,"SB",IF(N55&gt;MASTER!$B$4/100,"B",IF(N55&gt;MASTER!$B$5/100,"C","K"))))</f>
        <v>C</v>
      </c>
      <c r="Q55" s="9" t="str">
        <f>IF(ISBLANK(B55)," ",IF(O55&gt;MASTER!$B$3/100,"SB",IF(O55&gt;MASTER!$B$4/100,"B",IF(O55&gt;MASTER!$B$5/100,"C","K"))))</f>
        <v>C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45026.44385</v>
      </c>
      <c r="B56" s="9" t="str">
        <f>INDIRECT(ADDRESS(2+QUOTIENT(ROW()-2,COUNTA('Form Responses 1'!$1:$1)-4),2,,TRUE,"Form Responses 1"))</f>
        <v>enit001@yahoo.com</v>
      </c>
      <c r="C56" s="9" t="str">
        <f>INDIRECT(ADDRESS(2+QUOTIENT(ROW()-2,COUNTA('Form Responses 1'!$1:$1)-4),3,,TRUE,"Form Responses 1"))</f>
        <v>Eni Triwahyuningsih</v>
      </c>
      <c r="D56" s="10">
        <f>INDIRECT(ADDRESS(2+QUOTIENT(ROW()-2,COUNTA('Form Responses 1'!$1:$1)-4),4,,TRUE,"Form Responses 1"))</f>
        <v>44985</v>
      </c>
      <c r="E56" s="11">
        <f t="shared" si="2"/>
        <v>2</v>
      </c>
      <c r="F56" s="9" t="str">
        <f>IF(ISBLANK(A56)," ",INDIRECT(ADDRESS(1,5+MOD(ROW()-2,COUNTA('Form Responses 1'!$1:$1)-4),,TRUE,"Form Responses 1")))</f>
        <v>Security [Security Functions]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Security</v>
      </c>
      <c r="I56" s="12" t="str">
        <f t="shared" si="4"/>
        <v>SECURITY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02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45026.44385</v>
      </c>
      <c r="B57" s="9" t="str">
        <f>INDIRECT(ADDRESS(2+QUOTIENT(ROW()-2,COUNTA('Form Responses 1'!$1:$1)-4),2,,TRUE,"Form Responses 1"))</f>
        <v>enit001@yahoo.com</v>
      </c>
      <c r="C57" s="9" t="str">
        <f>INDIRECT(ADDRESS(2+QUOTIENT(ROW()-2,COUNTA('Form Responses 1'!$1:$1)-4),3,,TRUE,"Form Responses 1"))</f>
        <v>Eni Triwahyuningsih</v>
      </c>
      <c r="D57" s="10">
        <f>INDIRECT(ADDRESS(2+QUOTIENT(ROW()-2,COUNTA('Form Responses 1'!$1:$1)-4),4,,TRUE,"Form Responses 1"))</f>
        <v>44985</v>
      </c>
      <c r="E57" s="11">
        <f t="shared" si="2"/>
        <v>2</v>
      </c>
      <c r="F57" s="9" t="str">
        <f>IF(ISBLANK(A57)," ",INDIRECT(ADDRESS(1,5+MOD(ROW()-2,COUNTA('Form Responses 1'!$1:$1)-4),,TRUE,"Form Responses 1")))</f>
        <v>Gedung [Halaman]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02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45026.44385</v>
      </c>
      <c r="B58" s="9" t="str">
        <f>INDIRECT(ADDRESS(2+QUOTIENT(ROW()-2,COUNTA('Form Responses 1'!$1:$1)-4),2,,TRUE,"Form Responses 1"))</f>
        <v>enit001@yahoo.com</v>
      </c>
      <c r="C58" s="9" t="str">
        <f>INDIRECT(ADDRESS(2+QUOTIENT(ROW()-2,COUNTA('Form Responses 1'!$1:$1)-4),3,,TRUE,"Form Responses 1"))</f>
        <v>Eni Triwahyuningsih</v>
      </c>
      <c r="D58" s="10">
        <f>INDIRECT(ADDRESS(2+QUOTIENT(ROW()-2,COUNTA('Form Responses 1'!$1:$1)-4),4,,TRUE,"Form Responses 1"))</f>
        <v>44985</v>
      </c>
      <c r="E58" s="11">
        <f t="shared" si="2"/>
        <v>2</v>
      </c>
      <c r="F58" s="9" t="str">
        <f>IF(ISBLANK(A58)," ",INDIRECT(ADDRESS(1,5+MOD(ROW()-2,COUNTA('Form Responses 1'!$1:$1)-4),,TRUE,"Form Responses 1")))</f>
        <v>Gedung [Kamar 1]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Gedung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02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45026.44385</v>
      </c>
      <c r="B59" s="9" t="str">
        <f>INDIRECT(ADDRESS(2+QUOTIENT(ROW()-2,COUNTA('Form Responses 1'!$1:$1)-4),2,,TRUE,"Form Responses 1"))</f>
        <v>enit001@yahoo.com</v>
      </c>
      <c r="C59" s="9" t="str">
        <f>INDIRECT(ADDRESS(2+QUOTIENT(ROW()-2,COUNTA('Form Responses 1'!$1:$1)-4),3,,TRUE,"Form Responses 1"))</f>
        <v>Eni Triwahyuningsih</v>
      </c>
      <c r="D59" s="10">
        <f>INDIRECT(ADDRESS(2+QUOTIENT(ROW()-2,COUNTA('Form Responses 1'!$1:$1)-4),4,,TRUE,"Form Responses 1"))</f>
        <v>44985</v>
      </c>
      <c r="E59" s="11">
        <f t="shared" si="2"/>
        <v>2</v>
      </c>
      <c r="F59" s="9" t="str">
        <f>IF(ISBLANK(A59)," ",INDIRECT(ADDRESS(1,5+MOD(ROW()-2,COUNTA('Form Responses 1'!$1:$1)-4),,TRUE,"Form Responses 1")))</f>
        <v>Gedung [Kamar 2]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Gedung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02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45026.44385</v>
      </c>
      <c r="B60" s="9" t="str">
        <f>INDIRECT(ADDRESS(2+QUOTIENT(ROW()-2,COUNTA('Form Responses 1'!$1:$1)-4),2,,TRUE,"Form Responses 1"))</f>
        <v>enit001@yahoo.com</v>
      </c>
      <c r="C60" s="9" t="str">
        <f>INDIRECT(ADDRESS(2+QUOTIENT(ROW()-2,COUNTA('Form Responses 1'!$1:$1)-4),3,,TRUE,"Form Responses 1"))</f>
        <v>Eni Triwahyuningsih</v>
      </c>
      <c r="D60" s="10">
        <f>INDIRECT(ADDRESS(2+QUOTIENT(ROW()-2,COUNTA('Form Responses 1'!$1:$1)-4),4,,TRUE,"Form Responses 1"))</f>
        <v>44985</v>
      </c>
      <c r="E60" s="11">
        <f t="shared" si="2"/>
        <v>2</v>
      </c>
      <c r="F60" s="9" t="str">
        <f>IF(ISBLANK(A60)," ",INDIRECT(ADDRESS(1,5+MOD(ROW()-2,COUNTA('Form Responses 1'!$1:$1)-4),,TRUE,"Form Responses 1")))</f>
        <v>Gedung [Kamar 3]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Gedung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02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45026.44385</v>
      </c>
      <c r="B61" s="9" t="str">
        <f>INDIRECT(ADDRESS(2+QUOTIENT(ROW()-2,COUNTA('Form Responses 1'!$1:$1)-4),2,,TRUE,"Form Responses 1"))</f>
        <v>enit001@yahoo.com</v>
      </c>
      <c r="C61" s="9" t="str">
        <f>INDIRECT(ADDRESS(2+QUOTIENT(ROW()-2,COUNTA('Form Responses 1'!$1:$1)-4),3,,TRUE,"Form Responses 1"))</f>
        <v>Eni Triwahyuningsih</v>
      </c>
      <c r="D61" s="10">
        <f>INDIRECT(ADDRESS(2+QUOTIENT(ROW()-2,COUNTA('Form Responses 1'!$1:$1)-4),4,,TRUE,"Form Responses 1"))</f>
        <v>44985</v>
      </c>
      <c r="E61" s="11">
        <f t="shared" si="2"/>
        <v>2</v>
      </c>
      <c r="F61" s="9" t="str">
        <f>IF(ISBLANK(A61)," ",INDIRECT(ADDRESS(1,5+MOD(ROW()-2,COUNTA('Form Responses 1'!$1:$1)-4),,TRUE,"Form Responses 1")))</f>
        <v>Gedung [Kamar 4]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Gedung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02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45026.44385</v>
      </c>
      <c r="B62" s="9" t="str">
        <f>INDIRECT(ADDRESS(2+QUOTIENT(ROW()-2,COUNTA('Form Responses 1'!$1:$1)-4),2,,TRUE,"Form Responses 1"))</f>
        <v>enit001@yahoo.com</v>
      </c>
      <c r="C62" s="9" t="str">
        <f>INDIRECT(ADDRESS(2+QUOTIENT(ROW()-2,COUNTA('Form Responses 1'!$1:$1)-4),3,,TRUE,"Form Responses 1"))</f>
        <v>Eni Triwahyuningsih</v>
      </c>
      <c r="D62" s="10">
        <f>INDIRECT(ADDRESS(2+QUOTIENT(ROW()-2,COUNTA('Form Responses 1'!$1:$1)-4),4,,TRUE,"Form Responses 1"))</f>
        <v>44985</v>
      </c>
      <c r="E62" s="11">
        <f t="shared" si="2"/>
        <v>2</v>
      </c>
      <c r="F62" s="9" t="str">
        <f>IF(ISBLANK(A62)," ",INDIRECT(ADDRESS(1,5+MOD(ROW()-2,COUNTA('Form Responses 1'!$1:$1)-4),,TRUE,"Form Responses 1")))</f>
        <v>Gedung [Kolidor]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02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45026.44385</v>
      </c>
      <c r="B63" s="9" t="str">
        <f>INDIRECT(ADDRESS(2+QUOTIENT(ROW()-2,COUNTA('Form Responses 1'!$1:$1)-4),2,,TRUE,"Form Responses 1"))</f>
        <v>enit001@yahoo.com</v>
      </c>
      <c r="C63" s="9" t="str">
        <f>INDIRECT(ADDRESS(2+QUOTIENT(ROW()-2,COUNTA('Form Responses 1'!$1:$1)-4),3,,TRUE,"Form Responses 1"))</f>
        <v>Eni Triwahyuningsih</v>
      </c>
      <c r="D63" s="10">
        <f>INDIRECT(ADDRESS(2+QUOTIENT(ROW()-2,COUNTA('Form Responses 1'!$1:$1)-4),4,,TRUE,"Form Responses 1"))</f>
        <v>44985</v>
      </c>
      <c r="E63" s="11">
        <f t="shared" si="2"/>
        <v>2</v>
      </c>
      <c r="F63" s="9" t="str">
        <f>IF(ISBLANK(A63)," ",INDIRECT(ADDRESS(1,5+MOD(ROW()-2,COUNTA('Form Responses 1'!$1:$1)-4),,TRUE,"Form Responses 1")))</f>
        <v>Gedung [Pentri]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Gedung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02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45026.44385</v>
      </c>
      <c r="B64" s="9" t="str">
        <f>INDIRECT(ADDRESS(2+QUOTIENT(ROW()-2,COUNTA('Form Responses 1'!$1:$1)-4),2,,TRUE,"Form Responses 1"))</f>
        <v>enit001@yahoo.com</v>
      </c>
      <c r="C64" s="9" t="str">
        <f>INDIRECT(ADDRESS(2+QUOTIENT(ROW()-2,COUNTA('Form Responses 1'!$1:$1)-4),3,,TRUE,"Form Responses 1"))</f>
        <v>Eni Triwahyuningsih</v>
      </c>
      <c r="D64" s="10">
        <f>INDIRECT(ADDRESS(2+QUOTIENT(ROW()-2,COUNTA('Form Responses 1'!$1:$1)-4),4,,TRUE,"Form Responses 1"))</f>
        <v>44985</v>
      </c>
      <c r="E64" s="11">
        <f t="shared" si="2"/>
        <v>2</v>
      </c>
      <c r="F64" s="9" t="str">
        <f>IF(ISBLANK(A64)," ",INDIRECT(ADDRESS(1,5+MOD(ROW()-2,COUNTA('Form Responses 1'!$1:$1)-4),,TRUE,"Form Responses 1")))</f>
        <v>Gedung [Toilet]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Gedung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02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45026.44469</v>
      </c>
      <c r="B65" s="9" t="str">
        <f>INDIRECT(ADDRESS(2+QUOTIENT(ROW()-2,COUNTA('Form Responses 1'!$1:$1)-4),2,,TRUE,"Form Responses 1"))</f>
        <v>enit001@yahoo.com</v>
      </c>
      <c r="C65" s="9" t="str">
        <f>INDIRECT(ADDRESS(2+QUOTIENT(ROW()-2,COUNTA('Form Responses 1'!$1:$1)-4),3,,TRUE,"Form Responses 1"))</f>
        <v>Eni Triwahyuningsih</v>
      </c>
      <c r="D65" s="10">
        <f>INDIRECT(ADDRESS(2+QUOTIENT(ROW()-2,COUNTA('Form Responses 1'!$1:$1)-4),4,,TRUE,"Form Responses 1"))</f>
        <v>45016</v>
      </c>
      <c r="E65" s="11">
        <f t="shared" si="2"/>
        <v>5</v>
      </c>
      <c r="F65" s="9" t="str">
        <f>IF(ISBLANK(A65)," ",INDIRECT(ADDRESS(1,5+MOD(ROW()-2,COUNTA('Form Responses 1'!$1:$1)-4),,TRUE,"Form Responses 1")))</f>
        <v>Security [Security Functions]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Security</v>
      </c>
      <c r="I65" s="12" t="str">
        <f t="shared" si="4"/>
        <v>SECURITY SERVICE</v>
      </c>
      <c r="J65" s="12">
        <f t="array" ref="J65">IFERROR(INDEX(MASTER!B:B,MATCH(G65,MASTER!A:A,0))/100," ")</f>
        <v>0.95</v>
      </c>
      <c r="K65" s="9">
        <f t="shared" si="5"/>
        <v>13</v>
      </c>
      <c r="L65" s="9" t="str">
        <f t="shared" si="6"/>
        <v>2023 - WEEK 13</v>
      </c>
      <c r="M65" s="9" t="str">
        <f t="shared" si="7"/>
        <v>2023 - MONTH 03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13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45026.44469</v>
      </c>
      <c r="B66" s="9" t="str">
        <f>INDIRECT(ADDRESS(2+QUOTIENT(ROW()-2,COUNTA('Form Responses 1'!$1:$1)-4),2,,TRUE,"Form Responses 1"))</f>
        <v>enit001@yahoo.com</v>
      </c>
      <c r="C66" s="9" t="str">
        <f>INDIRECT(ADDRESS(2+QUOTIENT(ROW()-2,COUNTA('Form Responses 1'!$1:$1)-4),3,,TRUE,"Form Responses 1"))</f>
        <v>Eni Triwahyuningsih</v>
      </c>
      <c r="D66" s="10">
        <f>INDIRECT(ADDRESS(2+QUOTIENT(ROW()-2,COUNTA('Form Responses 1'!$1:$1)-4),4,,TRUE,"Form Responses 1"))</f>
        <v>45016</v>
      </c>
      <c r="E66" s="11">
        <f t="shared" si="2"/>
        <v>5</v>
      </c>
      <c r="F66" s="9" t="str">
        <f>IF(ISBLANK(A66)," ",INDIRECT(ADDRESS(1,5+MOD(ROW()-2,COUNTA('Form Responses 1'!$1:$1)-4),,TRUE,"Form Responses 1")))</f>
        <v>Gedung [Halaman]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Gedung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13</v>
      </c>
      <c r="L66" s="9" t="str">
        <f t="shared" si="6"/>
        <v>2023 - WEEK 13</v>
      </c>
      <c r="M66" s="9" t="str">
        <f t="shared" si="7"/>
        <v>2023 - MONTH 03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13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45026.44469</v>
      </c>
      <c r="B67" s="9" t="str">
        <f>INDIRECT(ADDRESS(2+QUOTIENT(ROW()-2,COUNTA('Form Responses 1'!$1:$1)-4),2,,TRUE,"Form Responses 1"))</f>
        <v>enit001@yahoo.com</v>
      </c>
      <c r="C67" s="9" t="str">
        <f>INDIRECT(ADDRESS(2+QUOTIENT(ROW()-2,COUNTA('Form Responses 1'!$1:$1)-4),3,,TRUE,"Form Responses 1"))</f>
        <v>Eni Triwahyuningsih</v>
      </c>
      <c r="D67" s="10">
        <f>INDIRECT(ADDRESS(2+QUOTIENT(ROW()-2,COUNTA('Form Responses 1'!$1:$1)-4),4,,TRUE,"Form Responses 1"))</f>
        <v>45016</v>
      </c>
      <c r="E67" s="11">
        <f t="shared" si="2"/>
        <v>5</v>
      </c>
      <c r="F67" s="9" t="str">
        <f>IF(ISBLANK(A67)," ",INDIRECT(ADDRESS(1,5+MOD(ROW()-2,COUNTA('Form Responses 1'!$1:$1)-4),,TRUE,"Form Responses 1")))</f>
        <v>Gedung [Kamar 1]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13</v>
      </c>
      <c r="L67" s="9" t="str">
        <f t="shared" si="6"/>
        <v>2023 - WEEK 13</v>
      </c>
      <c r="M67" s="9" t="str">
        <f t="shared" si="7"/>
        <v>2023 - MONTH 03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13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45026.44469</v>
      </c>
      <c r="B68" s="9" t="str">
        <f>INDIRECT(ADDRESS(2+QUOTIENT(ROW()-2,COUNTA('Form Responses 1'!$1:$1)-4),2,,TRUE,"Form Responses 1"))</f>
        <v>enit001@yahoo.com</v>
      </c>
      <c r="C68" s="9" t="str">
        <f>INDIRECT(ADDRESS(2+QUOTIENT(ROW()-2,COUNTA('Form Responses 1'!$1:$1)-4),3,,TRUE,"Form Responses 1"))</f>
        <v>Eni Triwahyuningsih</v>
      </c>
      <c r="D68" s="10">
        <f>INDIRECT(ADDRESS(2+QUOTIENT(ROW()-2,COUNTA('Form Responses 1'!$1:$1)-4),4,,TRUE,"Form Responses 1"))</f>
        <v>45016</v>
      </c>
      <c r="E68" s="11">
        <f t="shared" si="2"/>
        <v>5</v>
      </c>
      <c r="F68" s="9" t="str">
        <f>IF(ISBLANK(A68)," ",INDIRECT(ADDRESS(1,5+MOD(ROW()-2,COUNTA('Form Responses 1'!$1:$1)-4),,TRUE,"Form Responses 1")))</f>
        <v>Gedung [Kamar 2]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Gedung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13</v>
      </c>
      <c r="L68" s="9" t="str">
        <f t="shared" si="6"/>
        <v>2023 - WEEK 13</v>
      </c>
      <c r="M68" s="9" t="str">
        <f t="shared" si="7"/>
        <v>2023 - MONTH 03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13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45026.44469</v>
      </c>
      <c r="B69" s="9" t="str">
        <f>INDIRECT(ADDRESS(2+QUOTIENT(ROW()-2,COUNTA('Form Responses 1'!$1:$1)-4),2,,TRUE,"Form Responses 1"))</f>
        <v>enit001@yahoo.com</v>
      </c>
      <c r="C69" s="9" t="str">
        <f>INDIRECT(ADDRESS(2+QUOTIENT(ROW()-2,COUNTA('Form Responses 1'!$1:$1)-4),3,,TRUE,"Form Responses 1"))</f>
        <v>Eni Triwahyuningsih</v>
      </c>
      <c r="D69" s="10">
        <f>INDIRECT(ADDRESS(2+QUOTIENT(ROW()-2,COUNTA('Form Responses 1'!$1:$1)-4),4,,TRUE,"Form Responses 1"))</f>
        <v>45016</v>
      </c>
      <c r="E69" s="11">
        <f t="shared" si="2"/>
        <v>5</v>
      </c>
      <c r="F69" s="9" t="str">
        <f>IF(ISBLANK(A69)," ",INDIRECT(ADDRESS(1,5+MOD(ROW()-2,COUNTA('Form Responses 1'!$1:$1)-4),,TRUE,"Form Responses 1")))</f>
        <v>Gedung [Kamar 3]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13</v>
      </c>
      <c r="L69" s="9" t="str">
        <f t="shared" si="6"/>
        <v>2023 - WEEK 13</v>
      </c>
      <c r="M69" s="9" t="str">
        <f t="shared" si="7"/>
        <v>2023 - MONTH 03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13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45026.44469</v>
      </c>
      <c r="B70" s="9" t="str">
        <f>INDIRECT(ADDRESS(2+QUOTIENT(ROW()-2,COUNTA('Form Responses 1'!$1:$1)-4),2,,TRUE,"Form Responses 1"))</f>
        <v>enit001@yahoo.com</v>
      </c>
      <c r="C70" s="9" t="str">
        <f>INDIRECT(ADDRESS(2+QUOTIENT(ROW()-2,COUNTA('Form Responses 1'!$1:$1)-4),3,,TRUE,"Form Responses 1"))</f>
        <v>Eni Triwahyuningsih</v>
      </c>
      <c r="D70" s="10">
        <f>INDIRECT(ADDRESS(2+QUOTIENT(ROW()-2,COUNTA('Form Responses 1'!$1:$1)-4),4,,TRUE,"Form Responses 1"))</f>
        <v>45016</v>
      </c>
      <c r="E70" s="11">
        <f t="shared" si="2"/>
        <v>5</v>
      </c>
      <c r="F70" s="9" t="str">
        <f>IF(ISBLANK(A70)," ",INDIRECT(ADDRESS(1,5+MOD(ROW()-2,COUNTA('Form Responses 1'!$1:$1)-4),,TRUE,"Form Responses 1")))</f>
        <v>Gedung [Kamar 4]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13</v>
      </c>
      <c r="L70" s="9" t="str">
        <f t="shared" si="6"/>
        <v>2023 - WEEK 13</v>
      </c>
      <c r="M70" s="9" t="str">
        <f t="shared" si="7"/>
        <v>2023 - MONTH 03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13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45026.44469</v>
      </c>
      <c r="B71" s="9" t="str">
        <f>INDIRECT(ADDRESS(2+QUOTIENT(ROW()-2,COUNTA('Form Responses 1'!$1:$1)-4),2,,TRUE,"Form Responses 1"))</f>
        <v>enit001@yahoo.com</v>
      </c>
      <c r="C71" s="9" t="str">
        <f>INDIRECT(ADDRESS(2+QUOTIENT(ROW()-2,COUNTA('Form Responses 1'!$1:$1)-4),3,,TRUE,"Form Responses 1"))</f>
        <v>Eni Triwahyuningsih</v>
      </c>
      <c r="D71" s="10">
        <f>INDIRECT(ADDRESS(2+QUOTIENT(ROW()-2,COUNTA('Form Responses 1'!$1:$1)-4),4,,TRUE,"Form Responses 1"))</f>
        <v>45016</v>
      </c>
      <c r="E71" s="11">
        <f t="shared" si="2"/>
        <v>5</v>
      </c>
      <c r="F71" s="9" t="str">
        <f>IF(ISBLANK(A71)," ",INDIRECT(ADDRESS(1,5+MOD(ROW()-2,COUNTA('Form Responses 1'!$1:$1)-4),,TRUE,"Form Responses 1")))</f>
        <v>Gedung [Kolidor]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13</v>
      </c>
      <c r="L71" s="9" t="str">
        <f t="shared" si="6"/>
        <v>2023 - WEEK 13</v>
      </c>
      <c r="M71" s="9" t="str">
        <f t="shared" si="7"/>
        <v>2023 - MONTH 03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13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45026.44469</v>
      </c>
      <c r="B72" s="9" t="str">
        <f>INDIRECT(ADDRESS(2+QUOTIENT(ROW()-2,COUNTA('Form Responses 1'!$1:$1)-4),2,,TRUE,"Form Responses 1"))</f>
        <v>enit001@yahoo.com</v>
      </c>
      <c r="C72" s="9" t="str">
        <f>INDIRECT(ADDRESS(2+QUOTIENT(ROW()-2,COUNTA('Form Responses 1'!$1:$1)-4),3,,TRUE,"Form Responses 1"))</f>
        <v>Eni Triwahyuningsih</v>
      </c>
      <c r="D72" s="10">
        <f>INDIRECT(ADDRESS(2+QUOTIENT(ROW()-2,COUNTA('Form Responses 1'!$1:$1)-4),4,,TRUE,"Form Responses 1"))</f>
        <v>45016</v>
      </c>
      <c r="E72" s="11">
        <f t="shared" si="2"/>
        <v>5</v>
      </c>
      <c r="F72" s="9" t="str">
        <f>IF(ISBLANK(A72)," ",INDIRECT(ADDRESS(1,5+MOD(ROW()-2,COUNTA('Form Responses 1'!$1:$1)-4),,TRUE,"Form Responses 1")))</f>
        <v>Gedung [Pentri]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13</v>
      </c>
      <c r="L72" s="9" t="str">
        <f t="shared" si="6"/>
        <v>2023 - WEEK 13</v>
      </c>
      <c r="M72" s="9" t="str">
        <f t="shared" si="7"/>
        <v>2023 - MONTH 03</v>
      </c>
      <c r="N72" s="12">
        <f t="shared" ref="N72:O72" si="81">IFERROR(AVERAGEIF(L:L,L72,$J:$J)," ")</f>
        <v>0.95</v>
      </c>
      <c r="O72" s="12">
        <f t="shared" si="81"/>
        <v>0.95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13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45026.44469</v>
      </c>
      <c r="B73" s="9" t="str">
        <f>INDIRECT(ADDRESS(2+QUOTIENT(ROW()-2,COUNTA('Form Responses 1'!$1:$1)-4),2,,TRUE,"Form Responses 1"))</f>
        <v>enit001@yahoo.com</v>
      </c>
      <c r="C73" s="9" t="str">
        <f>INDIRECT(ADDRESS(2+QUOTIENT(ROW()-2,COUNTA('Form Responses 1'!$1:$1)-4),3,,TRUE,"Form Responses 1"))</f>
        <v>Eni Triwahyuningsih</v>
      </c>
      <c r="D73" s="10">
        <f>INDIRECT(ADDRESS(2+QUOTIENT(ROW()-2,COUNTA('Form Responses 1'!$1:$1)-4),4,,TRUE,"Form Responses 1"))</f>
        <v>45016</v>
      </c>
      <c r="E73" s="11">
        <f t="shared" si="2"/>
        <v>5</v>
      </c>
      <c r="F73" s="9" t="str">
        <f>IF(ISBLANK(A73)," ",INDIRECT(ADDRESS(1,5+MOD(ROW()-2,COUNTA('Form Responses 1'!$1:$1)-4),,TRUE,"Form Responses 1")))</f>
        <v>Gedung [Toilet]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Gedung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13</v>
      </c>
      <c r="L73" s="9" t="str">
        <f t="shared" si="6"/>
        <v>2023 - WEEK 13</v>
      </c>
      <c r="M73" s="9" t="str">
        <f t="shared" si="7"/>
        <v>2023 - MONTH 03</v>
      </c>
      <c r="N73" s="12">
        <f t="shared" ref="N73:O73" si="82">IFERROR(AVERAGEIF(L:L,L73,$J:$J)," ")</f>
        <v>0.95</v>
      </c>
      <c r="O73" s="12">
        <f t="shared" si="82"/>
        <v>0.95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13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128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v>2023.0</v>
      </c>
      <c r="G3" s="22"/>
      <c r="H3" s="20" t="s">
        <v>22</v>
      </c>
      <c r="I3" s="20"/>
      <c r="J3" s="21" t="s">
        <v>37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44986</v>
      </c>
      <c r="G4" s="26"/>
      <c r="H4" s="20" t="s">
        <v>132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45016</v>
      </c>
      <c r="G5" s="26"/>
      <c r="H5" s="20" t="s">
        <v>135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23</v>
      </c>
      <c r="G6" s="30"/>
      <c r="H6" s="20" t="s">
        <v>137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138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138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36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36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138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36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36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130</v>
      </c>
      <c r="E3" s="20"/>
      <c r="F3" s="21">
        <f>DASHBOARD!F3</f>
        <v>2023</v>
      </c>
      <c r="G3" s="22"/>
      <c r="H3" s="20" t="s">
        <v>22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131</v>
      </c>
      <c r="E4" s="20"/>
      <c r="F4" s="25">
        <f t="array" ref="F4">DATE(F3,INDEX(MASTER!G:G,MATCH(J3,MASTER!F:F,0)),1)</f>
        <v>44986</v>
      </c>
      <c r="G4" s="26"/>
      <c r="H4" s="20" t="s">
        <v>132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134</v>
      </c>
      <c r="E5" s="20"/>
      <c r="F5" s="25">
        <f>EOMONTH(F4,0)</f>
        <v>45016</v>
      </c>
      <c r="G5" s="26"/>
      <c r="H5" s="20" t="s">
        <v>135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136</v>
      </c>
      <c r="E6" s="20"/>
      <c r="F6" s="27">
        <f>NETWORKDAYS(F4,F5)</f>
        <v>23</v>
      </c>
      <c r="G6" s="30"/>
      <c r="H6" s="20" t="s">
        <v>137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139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124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5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B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6" t="s">
        <v>6</v>
      </c>
      <c r="C18" s="57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8" t="s">
        <v>7</v>
      </c>
      <c r="C19" s="57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6" t="s">
        <v>8</v>
      </c>
      <c r="C20" s="59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6" t="s">
        <v>9</v>
      </c>
      <c r="C21" s="57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10</v>
      </c>
      <c r="C22" s="57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11</v>
      </c>
      <c r="C23" s="57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12</v>
      </c>
      <c r="C24" s="57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35"/>
      <c r="C25" s="15"/>
      <c r="D25" s="35"/>
      <c r="E25" s="15"/>
      <c r="F25" s="35"/>
      <c r="G25" s="15"/>
      <c r="H25" s="35"/>
      <c r="I25" s="15"/>
      <c r="J25" s="35"/>
      <c r="K25" s="15"/>
      <c r="L25" s="35"/>
      <c r="M25" s="15"/>
      <c r="N25" s="51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60"/>
      <c r="C26" s="15"/>
      <c r="D26" s="60"/>
      <c r="E26" s="15"/>
      <c r="F26" s="60"/>
      <c r="G26" s="15"/>
      <c r="H26" s="60"/>
      <c r="I26" s="15"/>
      <c r="J26" s="60"/>
      <c r="K26" s="15"/>
      <c r="L26" s="60"/>
      <c r="M26" s="15"/>
      <c r="N26" s="6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35"/>
      <c r="B27" s="62"/>
      <c r="C27" s="35"/>
      <c r="D27" s="62"/>
      <c r="E27" s="35"/>
      <c r="F27" s="62"/>
      <c r="G27" s="35"/>
      <c r="H27" s="62"/>
      <c r="I27" s="35"/>
      <c r="J27" s="62"/>
      <c r="K27" s="35"/>
      <c r="L27" s="62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3" t="s">
        <v>141</v>
      </c>
      <c r="C30" s="15"/>
      <c r="E30" s="15"/>
      <c r="F30" s="63" t="s">
        <v>142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4" t="s">
        <v>143</v>
      </c>
      <c r="C39" s="15"/>
      <c r="D39" s="15"/>
      <c r="E39" s="15"/>
      <c r="F39" s="14" t="s">
        <v>143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4" t="s">
        <v>144</v>
      </c>
      <c r="C40" s="15"/>
      <c r="D40" s="15"/>
      <c r="E40" s="15"/>
      <c r="F40" s="14" t="s">
        <v>144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