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<sst xmlns="http://schemas.openxmlformats.org/spreadsheetml/2006/main" count="303" uniqueCount="142">
  <si>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</si>
  <si>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</si>
  <si>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</si>
  <si>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</si>
  <si>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</si>
  <si>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</si>
  <si>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</si>
  <si>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[Tangga]</t>
  </si>
  <si>
    <t>Gedung [lantai  1]</t>
  </si>
  <si>
    <t>Gedung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</si>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</sst>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5:27:06Z"/>
        <d v="2023-03-04T05:28:12Z"/>
        <d v="2023-03-04T05:29:13Z"/>
        <d v="2023-03-04T05:30:11Z"/>
        <d v="2023-03-04T05:31:08Z"/>
        <d v="2023-04-10T10:41:27Z"/>
        <d v="2023-04-10T10:42:35Z"/>
        <d v="2023-04-10T10:43:41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Gedung [Halaman]"/>
        <s v="Gedung [lantai 2]"/>
        <s v="Gedung [Tangga]"/>
        <s v="Gedung [lantai  1]"/>
        <s v="Gedung [Toilet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99999999999997"/>
        <n v="0.89"/>
        <n v="0.9500000000000001"/>
        <s v=" "/>
      </sharedItems>
    </cacheField>
    <cacheField name="Average Value Month">
      <sharedItems containsMixedTypes="1" containsNumber="1">
        <n v="0.9499999999999996"/>
        <n v="0.9499999999999997"/>
        <n v="0.89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K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44989.227160497685</v>
      </c>
      <c r="B2" s="3" t="s">
        <v>10</v>
      </c>
      <c r="C2" s="3" t="s">
        <v>11</v>
      </c>
      <c r="D2" s="4">
        <v>44988.0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>
      <c r="A3" s="2">
        <v>44989.22792071759</v>
      </c>
      <c r="B3" s="3" t="s">
        <v>10</v>
      </c>
      <c r="C3" s="3" t="s">
        <v>11</v>
      </c>
      <c r="D3" s="4">
        <v>44987.0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</row>
    <row r="4">
      <c r="A4" s="2">
        <v>44989.22862871528</v>
      </c>
      <c r="B4" s="3" t="s">
        <v>10</v>
      </c>
      <c r="C4" s="3" t="s">
        <v>11</v>
      </c>
      <c r="D4" s="4">
        <v>44986.0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</row>
    <row r="5">
      <c r="A5" s="2">
        <v>44989.2292984375</v>
      </c>
      <c r="B5" s="3" t="s">
        <v>10</v>
      </c>
      <c r="C5" s="3" t="s">
        <v>11</v>
      </c>
      <c r="D5" s="4">
        <v>44985.0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>
      <c r="A6" s="2">
        <v>44989.22995800926</v>
      </c>
      <c r="B6" s="3" t="s">
        <v>10</v>
      </c>
      <c r="C6" s="3" t="s">
        <v>11</v>
      </c>
      <c r="D6" s="4">
        <v>44984.0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7">
      <c r="A7" s="2">
        <v>45026.44545489583</v>
      </c>
      <c r="B7" s="3" t="s">
        <v>13</v>
      </c>
      <c r="C7" s="3" t="s">
        <v>14</v>
      </c>
      <c r="D7" s="4">
        <v>44957.0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</row>
    <row r="8">
      <c r="A8" s="2">
        <v>45026.44624479167</v>
      </c>
      <c r="B8" s="3" t="s">
        <v>13</v>
      </c>
      <c r="C8" s="3" t="s">
        <v>14</v>
      </c>
      <c r="D8" s="4">
        <v>44985.0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</row>
    <row r="9">
      <c r="A9" s="2">
        <v>45026.4470138426</v>
      </c>
      <c r="B9" s="3" t="s">
        <v>13</v>
      </c>
      <c r="C9" s="3" t="s">
        <v>14</v>
      </c>
      <c r="D9" s="4">
        <v>45016.0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16</v>
      </c>
      <c r="B1" s="3" t="s">
        <v>17</v>
      </c>
      <c r="C1" s="3" t="s">
        <v>18</v>
      </c>
      <c r="E1" s="3" t="s">
        <v>19</v>
      </c>
      <c r="F1" s="3" t="s">
        <v>20</v>
      </c>
      <c r="G1" s="3" t="s">
        <v>21</v>
      </c>
      <c r="I1" s="3" t="s">
        <v>22</v>
      </c>
    </row>
    <row r="2">
      <c r="A2" s="3" t="s">
        <v>23</v>
      </c>
      <c r="B2" s="3">
        <v>100.0</v>
      </c>
      <c r="C2" s="3" t="s">
        <v>24</v>
      </c>
      <c r="E2" s="3" t="s">
        <v>25</v>
      </c>
      <c r="F2" s="3" t="s">
        <v>26</v>
      </c>
      <c r="G2" s="3">
        <v>1.0</v>
      </c>
      <c r="I2" s="5" t="s">
        <v>27</v>
      </c>
    </row>
    <row r="3">
      <c r="A3" s="3" t="s">
        <v>12</v>
      </c>
      <c r="B3" s="3">
        <v>95.0</v>
      </c>
      <c r="C3" s="3" t="s">
        <v>28</v>
      </c>
      <c r="E3" s="3" t="s">
        <v>29</v>
      </c>
      <c r="F3" s="3" t="s">
        <v>30</v>
      </c>
      <c r="G3" s="3">
        <v>2.0</v>
      </c>
      <c r="I3" s="5" t="s">
        <v>31</v>
      </c>
    </row>
    <row r="4">
      <c r="A4" s="3" t="s">
        <v>15</v>
      </c>
      <c r="B4" s="3">
        <v>89.0</v>
      </c>
      <c r="C4" s="3" t="s">
        <v>32</v>
      </c>
      <c r="E4" s="3" t="s">
        <v>33</v>
      </c>
      <c r="F4" s="3" t="s">
        <v>34</v>
      </c>
      <c r="G4" s="3">
        <v>3.0</v>
      </c>
      <c r="I4" s="5" t="s">
        <v>35</v>
      </c>
    </row>
    <row r="5">
      <c r="A5" s="3" t="s">
        <v>36</v>
      </c>
      <c r="B5" s="3">
        <v>74.0</v>
      </c>
      <c r="C5" s="3" t="s">
        <v>37</v>
      </c>
      <c r="E5" s="3" t="s">
        <v>38</v>
      </c>
      <c r="F5" s="3" t="s">
        <v>39</v>
      </c>
      <c r="G5" s="3">
        <v>4.0</v>
      </c>
      <c r="I5" s="5" t="s">
        <v>40</v>
      </c>
    </row>
    <row r="6">
      <c r="E6" s="3" t="s">
        <v>41</v>
      </c>
      <c r="F6" s="3" t="s">
        <v>42</v>
      </c>
      <c r="G6" s="3">
        <v>5.0</v>
      </c>
      <c r="I6" s="5" t="s">
        <v>43</v>
      </c>
    </row>
    <row r="7">
      <c r="E7" s="3" t="s">
        <v>44</v>
      </c>
      <c r="F7" s="3" t="s">
        <v>45</v>
      </c>
      <c r="G7" s="3">
        <v>6.0</v>
      </c>
      <c r="I7" s="5" t="s">
        <v>46</v>
      </c>
    </row>
    <row r="8">
      <c r="E8" s="3" t="s">
        <v>47</v>
      </c>
      <c r="F8" s="3" t="s">
        <v>48</v>
      </c>
      <c r="G8" s="3">
        <v>7.0</v>
      </c>
      <c r="I8" s="5" t="s">
        <v>49</v>
      </c>
    </row>
    <row r="9">
      <c r="E9" s="3" t="s">
        <v>50</v>
      </c>
      <c r="F9" s="3" t="s">
        <v>51</v>
      </c>
      <c r="G9" s="3">
        <v>8.0</v>
      </c>
      <c r="I9" s="5" t="s">
        <v>52</v>
      </c>
    </row>
    <row r="10">
      <c r="E10" s="3" t="s">
        <v>53</v>
      </c>
      <c r="F10" s="3" t="s">
        <v>54</v>
      </c>
      <c r="G10" s="3">
        <v>9.0</v>
      </c>
      <c r="I10" s="5" t="s">
        <v>55</v>
      </c>
    </row>
    <row r="11">
      <c r="E11" s="3" t="s">
        <v>56</v>
      </c>
      <c r="F11" s="3" t="s">
        <v>57</v>
      </c>
      <c r="G11" s="3">
        <v>10.0</v>
      </c>
      <c r="I11" s="5" t="s">
        <v>58</v>
      </c>
    </row>
    <row r="12">
      <c r="E12" s="3" t="s">
        <v>59</v>
      </c>
      <c r="F12" s="3" t="s">
        <v>60</v>
      </c>
      <c r="G12" s="3">
        <v>11.0</v>
      </c>
      <c r="I12" s="5" t="s">
        <v>61</v>
      </c>
    </row>
    <row r="13">
      <c r="E13" s="3" t="s">
        <v>62</v>
      </c>
      <c r="F13" s="3" t="s">
        <v>63</v>
      </c>
      <c r="G13" s="3">
        <v>12.0</v>
      </c>
      <c r="I13" s="5" t="s">
        <v>64</v>
      </c>
    </row>
    <row r="14">
      <c r="I14" s="5" t="s">
        <v>65</v>
      </c>
    </row>
    <row r="15">
      <c r="I15" s="5" t="s">
        <v>66</v>
      </c>
    </row>
    <row r="16">
      <c r="I16" s="5" t="s">
        <v>67</v>
      </c>
    </row>
    <row r="17">
      <c r="I17" s="5" t="s">
        <v>68</v>
      </c>
    </row>
    <row r="18">
      <c r="I18" s="5" t="s">
        <v>69</v>
      </c>
    </row>
    <row r="19">
      <c r="I19" s="5" t="s">
        <v>70</v>
      </c>
    </row>
    <row r="20">
      <c r="I20" s="5" t="s">
        <v>71</v>
      </c>
    </row>
    <row r="21">
      <c r="I21" s="5" t="s">
        <v>72</v>
      </c>
    </row>
    <row r="22">
      <c r="I22" s="5" t="s">
        <v>73</v>
      </c>
    </row>
    <row r="23">
      <c r="I23" s="5" t="s">
        <v>74</v>
      </c>
    </row>
    <row r="24">
      <c r="I24" s="5" t="s">
        <v>75</v>
      </c>
    </row>
    <row r="25">
      <c r="I25" s="5" t="s">
        <v>76</v>
      </c>
    </row>
    <row r="26">
      <c r="I26" s="5" t="s">
        <v>77</v>
      </c>
    </row>
    <row r="27">
      <c r="I27" s="5" t="s">
        <v>78</v>
      </c>
    </row>
    <row r="28">
      <c r="I28" s="5" t="s">
        <v>79</v>
      </c>
    </row>
    <row r="29">
      <c r="I29" s="5" t="s">
        <v>80</v>
      </c>
    </row>
    <row r="30">
      <c r="I30" s="5" t="s">
        <v>81</v>
      </c>
    </row>
    <row r="31">
      <c r="I31" s="5" t="s">
        <v>82</v>
      </c>
    </row>
    <row r="32">
      <c r="I32" s="5" t="s">
        <v>83</v>
      </c>
    </row>
    <row r="33">
      <c r="I33" s="5" t="s">
        <v>84</v>
      </c>
    </row>
    <row r="34">
      <c r="I34" s="5" t="s">
        <v>85</v>
      </c>
    </row>
    <row r="35">
      <c r="I35" s="5" t="s">
        <v>86</v>
      </c>
    </row>
    <row r="36">
      <c r="I36" s="5" t="s">
        <v>87</v>
      </c>
    </row>
    <row r="37">
      <c r="I37" s="5" t="s">
        <v>88</v>
      </c>
    </row>
    <row r="38">
      <c r="I38" s="5" t="s">
        <v>89</v>
      </c>
    </row>
    <row r="39">
      <c r="I39" s="5" t="s">
        <v>90</v>
      </c>
    </row>
    <row r="40">
      <c r="I40" s="5" t="s">
        <v>91</v>
      </c>
    </row>
    <row r="41">
      <c r="I41" s="5" t="s">
        <v>92</v>
      </c>
    </row>
    <row r="42">
      <c r="I42" s="5" t="s">
        <v>93</v>
      </c>
    </row>
    <row r="43">
      <c r="I43" s="5" t="s">
        <v>94</v>
      </c>
    </row>
    <row r="44">
      <c r="I44" s="5" t="s">
        <v>95</v>
      </c>
    </row>
    <row r="45">
      <c r="I45" s="5" t="s">
        <v>96</v>
      </c>
    </row>
    <row r="46">
      <c r="I46" s="5" t="s">
        <v>97</v>
      </c>
    </row>
    <row r="47">
      <c r="I47" s="5" t="s">
        <v>98</v>
      </c>
    </row>
    <row r="48">
      <c r="I48" s="5" t="s">
        <v>99</v>
      </c>
    </row>
    <row r="49">
      <c r="I49" s="5" t="s">
        <v>100</v>
      </c>
    </row>
    <row r="50">
      <c r="I50" s="5" t="s">
        <v>101</v>
      </c>
    </row>
    <row r="51">
      <c r="I51" s="5" t="s">
        <v>102</v>
      </c>
    </row>
    <row r="52">
      <c r="I52" s="5" t="s">
        <v>103</v>
      </c>
    </row>
    <row r="53">
      <c r="I53" s="5" t="s">
        <v>104</v>
      </c>
    </row>
    <row r="54">
      <c r="I54" s="5" t="s">
        <v>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  <c r="J1" s="7" t="s">
        <v>111</v>
      </c>
      <c r="K1" s="6" t="s">
        <v>112</v>
      </c>
      <c r="L1" s="6" t="s">
        <v>113</v>
      </c>
      <c r="M1" s="6" t="s">
        <v>114</v>
      </c>
      <c r="N1" s="6" t="s">
        <v>115</v>
      </c>
      <c r="O1" s="6" t="s">
        <v>116</v>
      </c>
      <c r="P1" s="6" t="s">
        <v>117</v>
      </c>
      <c r="Q1" s="6" t="s">
        <v>118</v>
      </c>
      <c r="R1" s="1"/>
      <c r="S1" s="1"/>
    </row>
    <row r="2">
      <c r="A2" s="8">
        <f>INDIRECT(ADDRESS(2+QUOTIENT(ROW()-2,COUNTA('Form Responses 1'!$1:$1)-4),1,,TRUE,"Form Responses 1"))</f>
        <v>44989.22716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44989.22716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44989.22716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[lantai 2]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44989.22716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[Tangga]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44989.22716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[lantai  1]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44989.22716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[Toilet]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44989.22792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44987</v>
      </c>
      <c r="E8" s="11">
        <f t="shared" si="2"/>
        <v>4</v>
      </c>
      <c r="F8" s="9" t="str">
        <f>IF(ISBLANK(A8)," ",INDIRECT(ADDRESS(1,5+MOD(ROW()-2,COUNTA('Form Responses 1'!$1:$1)-4),,TRUE,"Form Responses 1")))</f>
        <v>Security [Security Functions]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Security</v>
      </c>
      <c r="I8" s="12" t="str">
        <f t="shared" si="4"/>
        <v>SECURITY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44989.22792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44987</v>
      </c>
      <c r="E9" s="11">
        <f t="shared" si="2"/>
        <v>4</v>
      </c>
      <c r="F9" s="9" t="str">
        <f>IF(ISBLANK(A9)," ",INDIRECT(ADDRESS(1,5+MOD(ROW()-2,COUNTA('Form Responses 1'!$1:$1)-4),,TRUE,"Form Responses 1")))</f>
        <v>Gedung [Halaman]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44989.22792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44987</v>
      </c>
      <c r="E10" s="11">
        <f t="shared" si="2"/>
        <v>4</v>
      </c>
      <c r="F10" s="9" t="str">
        <f>IF(ISBLANK(A10)," ",INDIRECT(ADDRESS(1,5+MOD(ROW()-2,COUNTA('Form Responses 1'!$1:$1)-4),,TRUE,"Form Responses 1")))</f>
        <v>Gedung [lantai 2]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44989.22792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44987</v>
      </c>
      <c r="E11" s="11">
        <f t="shared" si="2"/>
        <v>4</v>
      </c>
      <c r="F11" s="9" t="str">
        <f>IF(ISBLANK(A11)," ",INDIRECT(ADDRESS(1,5+MOD(ROW()-2,COUNTA('Form Responses 1'!$1:$1)-4),,TRUE,"Form Responses 1")))</f>
        <v>Gedung [Tangga]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44989.22792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44987</v>
      </c>
      <c r="E12" s="11">
        <f t="shared" si="2"/>
        <v>4</v>
      </c>
      <c r="F12" s="9" t="str">
        <f>IF(ISBLANK(A12)," ",INDIRECT(ADDRESS(1,5+MOD(ROW()-2,COUNTA('Form Responses 1'!$1:$1)-4),,TRUE,"Form Responses 1")))</f>
        <v>Gedung [lantai  1]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44989.22792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44987</v>
      </c>
      <c r="E13" s="11">
        <f t="shared" si="2"/>
        <v>4</v>
      </c>
      <c r="F13" s="9" t="str">
        <f>IF(ISBLANK(A13)," ",INDIRECT(ADDRESS(1,5+MOD(ROW()-2,COUNTA('Form Responses 1'!$1:$1)-4),,TRUE,"Form Responses 1")))</f>
        <v>Gedung [Toilet]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44989.22863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Security [Security Functions]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Security</v>
      </c>
      <c r="I14" s="12" t="str">
        <f t="shared" si="4"/>
        <v>SECURITY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44989.22863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[Halaman]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44989.22863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[lantai 2]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44989.22863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[Tangga]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44989.22863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[lantai  1]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44989.22863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[Toilet]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44989.2293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44989.2293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44989.2293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44985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[lantai 2]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44989.2293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44985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[Tangga]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44989.2293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44985</v>
      </c>
      <c r="E24" s="11">
        <f t="shared" si="2"/>
        <v>2</v>
      </c>
      <c r="F24" s="9" t="str">
        <f>IF(ISBLANK(A24)," ",INDIRECT(ADDRESS(1,5+MOD(ROW()-2,COUNTA('Form Responses 1'!$1:$1)-4),,TRUE,"Form Responses 1")))</f>
        <v>Gedung [lantai  1]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44989.2293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44985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[Toilet]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44989.22996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44984</v>
      </c>
      <c r="E26" s="11">
        <f t="shared" si="2"/>
        <v>1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44989.22996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44984</v>
      </c>
      <c r="E27" s="11">
        <f t="shared" si="2"/>
        <v>1</v>
      </c>
      <c r="F27" s="9" t="str">
        <f>IF(ISBLANK(A27)," ",INDIRECT(ADDRESS(1,5+MOD(ROW()-2,COUNTA('Form Responses 1'!$1:$1)-4),,TRUE,"Form Responses 1")))</f>
        <v>Gedung [Halaman]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44989.22996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44984</v>
      </c>
      <c r="E28" s="11">
        <f t="shared" si="2"/>
        <v>1</v>
      </c>
      <c r="F28" s="9" t="str">
        <f>IF(ISBLANK(A28)," ",INDIRECT(ADDRESS(1,5+MOD(ROW()-2,COUNTA('Form Responses 1'!$1:$1)-4),,TRUE,"Form Responses 1")))</f>
        <v>Gedung [lantai 2]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44989.22996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44984</v>
      </c>
      <c r="E29" s="11">
        <f t="shared" si="2"/>
        <v>1</v>
      </c>
      <c r="F29" s="9" t="str">
        <f>IF(ISBLANK(A29)," ",INDIRECT(ADDRESS(1,5+MOD(ROW()-2,COUNTA('Form Responses 1'!$1:$1)-4),,TRUE,"Form Responses 1")))</f>
        <v>Gedung [Tangga]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44989.22996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44984</v>
      </c>
      <c r="E30" s="11">
        <f t="shared" si="2"/>
        <v>1</v>
      </c>
      <c r="F30" s="9" t="str">
        <f>IF(ISBLANK(A30)," ",INDIRECT(ADDRESS(1,5+MOD(ROW()-2,COUNTA('Form Responses 1'!$1:$1)-4),,TRUE,"Form Responses 1")))</f>
        <v>Gedung [lantai  1]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44989.22996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44984</v>
      </c>
      <c r="E31" s="11">
        <f t="shared" si="2"/>
        <v>1</v>
      </c>
      <c r="F31" s="9" t="str">
        <f>IF(ISBLANK(A31)," ",INDIRECT(ADDRESS(1,5+MOD(ROW()-2,COUNTA('Form Responses 1'!$1:$1)-4),,TRUE,"Form Responses 1")))</f>
        <v>Gedung [Toilet]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45026.44545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44957</v>
      </c>
      <c r="E32" s="11">
        <f t="shared" si="2"/>
        <v>2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0.89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01</v>
      </c>
      <c r="N32" s="12">
        <f t="shared" ref="N32:O32" si="41">IFERROR(AVERAGEIF(L:L,L32,$J:$J)," ")</f>
        <v>0.89</v>
      </c>
      <c r="O32" s="12">
        <f t="shared" si="41"/>
        <v>0.89</v>
      </c>
      <c r="P32" s="9" t="str">
        <f>IF(ISBLANK(A32)," ",IF(N32&gt;MASTER!$B$3/100,"SB",IF(N32&gt;MASTER!$B$4/100,"B",IF(N32&gt;MASTER!$B$5/100,"C","K"))))</f>
        <v>C</v>
      </c>
      <c r="Q32" s="9" t="str">
        <f>IF(ISBLANK(B32)," ",IF(O32&gt;MASTER!$B$3/100,"SB",IF(O32&gt;MASTER!$B$4/100,"B",IF(O32&gt;MASTER!$B$5/100,"C","K"))))</f>
        <v>C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45026.44545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44957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[Halaman]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01</v>
      </c>
      <c r="N33" s="12">
        <f t="shared" ref="N33:O33" si="42">IFERROR(AVERAGEIF(L:L,L33,$J:$J)," ")</f>
        <v>0.89</v>
      </c>
      <c r="O33" s="12">
        <f t="shared" si="42"/>
        <v>0.89</v>
      </c>
      <c r="P33" s="9" t="str">
        <f>IF(ISBLANK(A33)," ",IF(N33&gt;MASTER!$B$3/100,"SB",IF(N33&gt;MASTER!$B$4/100,"B",IF(N33&gt;MASTER!$B$5/100,"C","K"))))</f>
        <v>C</v>
      </c>
      <c r="Q33" s="9" t="str">
        <f>IF(ISBLANK(B33)," ",IF(O33&gt;MASTER!$B$3/100,"SB",IF(O33&gt;MASTER!$B$4/100,"B",IF(O33&gt;MASTER!$B$5/100,"C","K"))))</f>
        <v>C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45026.44545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44957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[lantai 2]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01</v>
      </c>
      <c r="N34" s="12">
        <f t="shared" ref="N34:O34" si="43">IFERROR(AVERAGEIF(L:L,L34,$J:$J)," ")</f>
        <v>0.89</v>
      </c>
      <c r="O34" s="12">
        <f t="shared" si="43"/>
        <v>0.89</v>
      </c>
      <c r="P34" s="9" t="str">
        <f>IF(ISBLANK(A34)," ",IF(N34&gt;MASTER!$B$3/100,"SB",IF(N34&gt;MASTER!$B$4/100,"B",IF(N34&gt;MASTER!$B$5/100,"C","K"))))</f>
        <v>C</v>
      </c>
      <c r="Q34" s="9" t="str">
        <f>IF(ISBLANK(B34)," ",IF(O34&gt;MASTER!$B$3/100,"SB",IF(O34&gt;MASTER!$B$4/100,"B",IF(O34&gt;MASTER!$B$5/100,"C","K"))))</f>
        <v>C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45026.44545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44957</v>
      </c>
      <c r="E35" s="11">
        <f t="shared" si="2"/>
        <v>2</v>
      </c>
      <c r="F35" s="9" t="str">
        <f>IF(ISBLANK(A35)," ",INDIRECT(ADDRESS(1,5+MOD(ROW()-2,COUNTA('Form Responses 1'!$1:$1)-4),,TRUE,"Form Responses 1")))</f>
        <v>Gedung [Tangga]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01</v>
      </c>
      <c r="N35" s="12">
        <f t="shared" ref="N35:O35" si="44">IFERROR(AVERAGEIF(L:L,L35,$J:$J)," ")</f>
        <v>0.89</v>
      </c>
      <c r="O35" s="12">
        <f t="shared" si="44"/>
        <v>0.89</v>
      </c>
      <c r="P35" s="9" t="str">
        <f>IF(ISBLANK(A35)," ",IF(N35&gt;MASTER!$B$3/100,"SB",IF(N35&gt;MASTER!$B$4/100,"B",IF(N35&gt;MASTER!$B$5/100,"C","K"))))</f>
        <v>C</v>
      </c>
      <c r="Q35" s="9" t="str">
        <f>IF(ISBLANK(B35)," ",IF(O35&gt;MASTER!$B$3/100,"SB",IF(O35&gt;MASTER!$B$4/100,"B",IF(O35&gt;MASTER!$B$5/100,"C","K"))))</f>
        <v>C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45026.44545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44957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[lantai  1]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01</v>
      </c>
      <c r="N36" s="12">
        <f t="shared" ref="N36:O36" si="45">IFERROR(AVERAGEIF(L:L,L36,$J:$J)," ")</f>
        <v>0.89</v>
      </c>
      <c r="O36" s="12">
        <f t="shared" si="45"/>
        <v>0.89</v>
      </c>
      <c r="P36" s="9" t="str">
        <f>IF(ISBLANK(A36)," ",IF(N36&gt;MASTER!$B$3/100,"SB",IF(N36&gt;MASTER!$B$4/100,"B",IF(N36&gt;MASTER!$B$5/100,"C","K"))))</f>
        <v>C</v>
      </c>
      <c r="Q36" s="9" t="str">
        <f>IF(ISBLANK(B36)," ",IF(O36&gt;MASTER!$B$3/100,"SB",IF(O36&gt;MASTER!$B$4/100,"B",IF(O36&gt;MASTER!$B$5/100,"C","K"))))</f>
        <v>C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45026.44545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44957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[Toilet]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01</v>
      </c>
      <c r="N37" s="12">
        <f t="shared" ref="N37:O37" si="46">IFERROR(AVERAGEIF(L:L,L37,$J:$J)," ")</f>
        <v>0.89</v>
      </c>
      <c r="O37" s="12">
        <f t="shared" si="46"/>
        <v>0.89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45026.44624</v>
      </c>
      <c r="B38" s="9" t="str">
        <f>INDIRECT(ADDRESS(2+QUOTIENT(ROW()-2,COUNTA('Form Responses 1'!$1:$1)-4),2,,TRUE,"Form Responses 1"))</f>
        <v>enit001@yahoo.com</v>
      </c>
      <c r="C38" s="9" t="str">
        <f>INDIRECT(ADDRESS(2+QUOTIENT(ROW()-2,COUNTA('Form Responses 1'!$1:$1)-4),3,,TRUE,"Form Responses 1"))</f>
        <v>Eni Triwahyuningsih</v>
      </c>
      <c r="D38" s="10">
        <f>INDIRECT(ADDRESS(2+QUOTIENT(ROW()-2,COUNTA('Form Responses 1'!$1:$1)-4),4,,TRUE,"Form Responses 1"))</f>
        <v>44985</v>
      </c>
      <c r="E38" s="11">
        <f t="shared" si="2"/>
        <v>2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45026.44624</v>
      </c>
      <c r="B39" s="9" t="str">
        <f>INDIRECT(ADDRESS(2+QUOTIENT(ROW()-2,COUNTA('Form Responses 1'!$1:$1)-4),2,,TRUE,"Form Responses 1"))</f>
        <v>enit001@yahoo.com</v>
      </c>
      <c r="C39" s="9" t="str">
        <f>INDIRECT(ADDRESS(2+QUOTIENT(ROW()-2,COUNTA('Form Responses 1'!$1:$1)-4),3,,TRUE,"Form Responses 1"))</f>
        <v>Eni Triwahyuningsih</v>
      </c>
      <c r="D39" s="10">
        <f>INDIRECT(ADDRESS(2+QUOTIENT(ROW()-2,COUNTA('Form Responses 1'!$1:$1)-4),4,,TRUE,"Form Responses 1"))</f>
        <v>44985</v>
      </c>
      <c r="E39" s="11">
        <f t="shared" si="2"/>
        <v>2</v>
      </c>
      <c r="F39" s="9" t="str">
        <f>IF(ISBLANK(A39)," ",INDIRECT(ADDRESS(1,5+MOD(ROW()-2,COUNTA('Form Responses 1'!$1:$1)-4),,TRUE,"Form Responses 1")))</f>
        <v>Gedung [Halaman]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45026.44624</v>
      </c>
      <c r="B40" s="9" t="str">
        <f>INDIRECT(ADDRESS(2+QUOTIENT(ROW()-2,COUNTA('Form Responses 1'!$1:$1)-4),2,,TRUE,"Form Responses 1"))</f>
        <v>enit001@yahoo.com</v>
      </c>
      <c r="C40" s="9" t="str">
        <f>INDIRECT(ADDRESS(2+QUOTIENT(ROW()-2,COUNTA('Form Responses 1'!$1:$1)-4),3,,TRUE,"Form Responses 1"))</f>
        <v>Eni Triwahyuningsih</v>
      </c>
      <c r="D40" s="10">
        <f>INDIRECT(ADDRESS(2+QUOTIENT(ROW()-2,COUNTA('Form Responses 1'!$1:$1)-4),4,,TRUE,"Form Responses 1"))</f>
        <v>44985</v>
      </c>
      <c r="E40" s="11">
        <f t="shared" si="2"/>
        <v>2</v>
      </c>
      <c r="F40" s="9" t="str">
        <f>IF(ISBLANK(A40)," ",INDIRECT(ADDRESS(1,5+MOD(ROW()-2,COUNTA('Form Responses 1'!$1:$1)-4),,TRUE,"Form Responses 1")))</f>
        <v>Gedung [lantai 2]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45026.44624</v>
      </c>
      <c r="B41" s="9" t="str">
        <f>INDIRECT(ADDRESS(2+QUOTIENT(ROW()-2,COUNTA('Form Responses 1'!$1:$1)-4),2,,TRUE,"Form Responses 1"))</f>
        <v>enit001@yahoo.com</v>
      </c>
      <c r="C41" s="9" t="str">
        <f>INDIRECT(ADDRESS(2+QUOTIENT(ROW()-2,COUNTA('Form Responses 1'!$1:$1)-4),3,,TRUE,"Form Responses 1"))</f>
        <v>Eni Triwahyuningsih</v>
      </c>
      <c r="D41" s="10">
        <f>INDIRECT(ADDRESS(2+QUOTIENT(ROW()-2,COUNTA('Form Responses 1'!$1:$1)-4),4,,TRUE,"Form Responses 1"))</f>
        <v>44985</v>
      </c>
      <c r="E41" s="11">
        <f t="shared" si="2"/>
        <v>2</v>
      </c>
      <c r="F41" s="9" t="str">
        <f>IF(ISBLANK(A41)," ",INDIRECT(ADDRESS(1,5+MOD(ROW()-2,COUNTA('Form Responses 1'!$1:$1)-4),,TRUE,"Form Responses 1")))</f>
        <v>Gedung [Tangga]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45026.44624</v>
      </c>
      <c r="B42" s="9" t="str">
        <f>INDIRECT(ADDRESS(2+QUOTIENT(ROW()-2,COUNTA('Form Responses 1'!$1:$1)-4),2,,TRUE,"Form Responses 1"))</f>
        <v>enit001@yahoo.com</v>
      </c>
      <c r="C42" s="9" t="str">
        <f>INDIRECT(ADDRESS(2+QUOTIENT(ROW()-2,COUNTA('Form Responses 1'!$1:$1)-4),3,,TRUE,"Form Responses 1"))</f>
        <v>Eni Triwahyuningsih</v>
      </c>
      <c r="D42" s="10">
        <f>INDIRECT(ADDRESS(2+QUOTIENT(ROW()-2,COUNTA('Form Responses 1'!$1:$1)-4),4,,TRUE,"Form Responses 1"))</f>
        <v>44985</v>
      </c>
      <c r="E42" s="11">
        <f t="shared" si="2"/>
        <v>2</v>
      </c>
      <c r="F42" s="9" t="str">
        <f>IF(ISBLANK(A42)," ",INDIRECT(ADDRESS(1,5+MOD(ROW()-2,COUNTA('Form Responses 1'!$1:$1)-4),,TRUE,"Form Responses 1")))</f>
        <v>Gedung [lantai  1]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45026.44624</v>
      </c>
      <c r="B43" s="9" t="str">
        <f>INDIRECT(ADDRESS(2+QUOTIENT(ROW()-2,COUNTA('Form Responses 1'!$1:$1)-4),2,,TRUE,"Form Responses 1"))</f>
        <v>enit001@yahoo.com</v>
      </c>
      <c r="C43" s="9" t="str">
        <f>INDIRECT(ADDRESS(2+QUOTIENT(ROW()-2,COUNTA('Form Responses 1'!$1:$1)-4),3,,TRUE,"Form Responses 1"))</f>
        <v>Eni Triwahyuningsih</v>
      </c>
      <c r="D43" s="10">
        <f>INDIRECT(ADDRESS(2+QUOTIENT(ROW()-2,COUNTA('Form Responses 1'!$1:$1)-4),4,,TRUE,"Form Responses 1"))</f>
        <v>44985</v>
      </c>
      <c r="E43" s="11">
        <f t="shared" si="2"/>
        <v>2</v>
      </c>
      <c r="F43" s="9" t="str">
        <f>IF(ISBLANK(A43)," ",INDIRECT(ADDRESS(1,5+MOD(ROW()-2,COUNTA('Form Responses 1'!$1:$1)-4),,TRUE,"Form Responses 1")))</f>
        <v>Gedung [Toilet]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45026.44701</v>
      </c>
      <c r="B44" s="9" t="str">
        <f>INDIRECT(ADDRESS(2+QUOTIENT(ROW()-2,COUNTA('Form Responses 1'!$1:$1)-4),2,,TRUE,"Form Responses 1"))</f>
        <v>enit001@yahoo.com</v>
      </c>
      <c r="C44" s="9" t="str">
        <f>INDIRECT(ADDRESS(2+QUOTIENT(ROW()-2,COUNTA('Form Responses 1'!$1:$1)-4),3,,TRUE,"Form Responses 1"))</f>
        <v>Eni Triwahyuningsih</v>
      </c>
      <c r="D44" s="10">
        <f>INDIRECT(ADDRESS(2+QUOTIENT(ROW()-2,COUNTA('Form Responses 1'!$1:$1)-4),4,,TRUE,"Form Responses 1"))</f>
        <v>45016</v>
      </c>
      <c r="E44" s="11">
        <f t="shared" si="2"/>
        <v>5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45026.44701</v>
      </c>
      <c r="B45" s="9" t="str">
        <f>INDIRECT(ADDRESS(2+QUOTIENT(ROW()-2,COUNTA('Form Responses 1'!$1:$1)-4),2,,TRUE,"Form Responses 1"))</f>
        <v>enit001@yahoo.com</v>
      </c>
      <c r="C45" s="9" t="str">
        <f>INDIRECT(ADDRESS(2+QUOTIENT(ROW()-2,COUNTA('Form Responses 1'!$1:$1)-4),3,,TRUE,"Form Responses 1"))</f>
        <v>Eni Triwahyuningsih</v>
      </c>
      <c r="D45" s="10">
        <f>INDIRECT(ADDRESS(2+QUOTIENT(ROW()-2,COUNTA('Form Responses 1'!$1:$1)-4),4,,TRUE,"Form Responses 1"))</f>
        <v>45016</v>
      </c>
      <c r="E45" s="11">
        <f t="shared" si="2"/>
        <v>5</v>
      </c>
      <c r="F45" s="9" t="str">
        <f>IF(ISBLANK(A45)," ",INDIRECT(ADDRESS(1,5+MOD(ROW()-2,COUNTA('Form Responses 1'!$1:$1)-4),,TRUE,"Form Responses 1")))</f>
        <v>Gedung [Halaman]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45026.44701</v>
      </c>
      <c r="B46" s="9" t="str">
        <f>INDIRECT(ADDRESS(2+QUOTIENT(ROW()-2,COUNTA('Form Responses 1'!$1:$1)-4),2,,TRUE,"Form Responses 1"))</f>
        <v>enit001@yahoo.com</v>
      </c>
      <c r="C46" s="9" t="str">
        <f>INDIRECT(ADDRESS(2+QUOTIENT(ROW()-2,COUNTA('Form Responses 1'!$1:$1)-4),3,,TRUE,"Form Responses 1"))</f>
        <v>Eni Triwahyuningsih</v>
      </c>
      <c r="D46" s="10">
        <f>INDIRECT(ADDRESS(2+QUOTIENT(ROW()-2,COUNTA('Form Responses 1'!$1:$1)-4),4,,TRUE,"Form Responses 1"))</f>
        <v>45016</v>
      </c>
      <c r="E46" s="11">
        <f t="shared" si="2"/>
        <v>5</v>
      </c>
      <c r="F46" s="9" t="str">
        <f>IF(ISBLANK(A46)," ",INDIRECT(ADDRESS(1,5+MOD(ROW()-2,COUNTA('Form Responses 1'!$1:$1)-4),,TRUE,"Form Responses 1")))</f>
        <v>Gedung [lantai 2]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13</v>
      </c>
      <c r="L46" s="9" t="str">
        <f t="shared" si="6"/>
        <v>2023 - WEEK 13</v>
      </c>
      <c r="M46" s="9" t="str">
        <f t="shared" si="7"/>
        <v>2023 - MONTH 03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13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45026.44701</v>
      </c>
      <c r="B47" s="9" t="str">
        <f>INDIRECT(ADDRESS(2+QUOTIENT(ROW()-2,COUNTA('Form Responses 1'!$1:$1)-4),2,,TRUE,"Form Responses 1"))</f>
        <v>enit001@yahoo.com</v>
      </c>
      <c r="C47" s="9" t="str">
        <f>INDIRECT(ADDRESS(2+QUOTIENT(ROW()-2,COUNTA('Form Responses 1'!$1:$1)-4),3,,TRUE,"Form Responses 1"))</f>
        <v>Eni Triwahyuningsih</v>
      </c>
      <c r="D47" s="10">
        <f>INDIRECT(ADDRESS(2+QUOTIENT(ROW()-2,COUNTA('Form Responses 1'!$1:$1)-4),4,,TRUE,"Form Responses 1"))</f>
        <v>45016</v>
      </c>
      <c r="E47" s="11">
        <f t="shared" si="2"/>
        <v>5</v>
      </c>
      <c r="F47" s="9" t="str">
        <f>IF(ISBLANK(A47)," ",INDIRECT(ADDRESS(1,5+MOD(ROW()-2,COUNTA('Form Responses 1'!$1:$1)-4),,TRUE,"Form Responses 1")))</f>
        <v>Gedung [Tangga]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13</v>
      </c>
      <c r="L47" s="9" t="str">
        <f t="shared" si="6"/>
        <v>2023 - WEEK 13</v>
      </c>
      <c r="M47" s="9" t="str">
        <f t="shared" si="7"/>
        <v>2023 - MONTH 03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13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45026.44701</v>
      </c>
      <c r="B48" s="9" t="str">
        <f>INDIRECT(ADDRESS(2+QUOTIENT(ROW()-2,COUNTA('Form Responses 1'!$1:$1)-4),2,,TRUE,"Form Responses 1"))</f>
        <v>enit001@yahoo.com</v>
      </c>
      <c r="C48" s="9" t="str">
        <f>INDIRECT(ADDRESS(2+QUOTIENT(ROW()-2,COUNTA('Form Responses 1'!$1:$1)-4),3,,TRUE,"Form Responses 1"))</f>
        <v>Eni Triwahyuningsih</v>
      </c>
      <c r="D48" s="10">
        <f>INDIRECT(ADDRESS(2+QUOTIENT(ROW()-2,COUNTA('Form Responses 1'!$1:$1)-4),4,,TRUE,"Form Responses 1"))</f>
        <v>45016</v>
      </c>
      <c r="E48" s="11">
        <f t="shared" si="2"/>
        <v>5</v>
      </c>
      <c r="F48" s="9" t="str">
        <f>IF(ISBLANK(A48)," ",INDIRECT(ADDRESS(1,5+MOD(ROW()-2,COUNTA('Form Responses 1'!$1:$1)-4),,TRUE,"Form Responses 1")))</f>
        <v>Gedung [lantai  1]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13</v>
      </c>
      <c r="L48" s="9" t="str">
        <f t="shared" si="6"/>
        <v>2023 - WEEK 13</v>
      </c>
      <c r="M48" s="9" t="str">
        <f t="shared" si="7"/>
        <v>2023 - MONTH 03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13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45026.44701</v>
      </c>
      <c r="B49" s="9" t="str">
        <f>INDIRECT(ADDRESS(2+QUOTIENT(ROW()-2,COUNTA('Form Responses 1'!$1:$1)-4),2,,TRUE,"Form Responses 1"))</f>
        <v>enit001@yahoo.com</v>
      </c>
      <c r="C49" s="9" t="str">
        <f>INDIRECT(ADDRESS(2+QUOTIENT(ROW()-2,COUNTA('Form Responses 1'!$1:$1)-4),3,,TRUE,"Form Responses 1"))</f>
        <v>Eni Triwahyuningsih</v>
      </c>
      <c r="D49" s="10">
        <f>INDIRECT(ADDRESS(2+QUOTIENT(ROW()-2,COUNTA('Form Responses 1'!$1:$1)-4),4,,TRUE,"Form Responses 1"))</f>
        <v>45016</v>
      </c>
      <c r="E49" s="11">
        <f t="shared" si="2"/>
        <v>5</v>
      </c>
      <c r="F49" s="9" t="str">
        <f>IF(ISBLANK(A49)," ",INDIRECT(ADDRESS(1,5+MOD(ROW()-2,COUNTA('Form Responses 1'!$1:$1)-4),,TRUE,"Form Responses 1")))</f>
        <v>Gedung [Toilet]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13</v>
      </c>
      <c r="L49" s="9" t="str">
        <f t="shared" si="6"/>
        <v>2023 - WEEK 13</v>
      </c>
      <c r="M49" s="9" t="str">
        <f t="shared" si="7"/>
        <v>2023 - MONTH 03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13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127</v>
      </c>
      <c r="E3" s="20"/>
      <c r="F3" s="21">
        <v>2023.0</v>
      </c>
      <c r="G3" s="22"/>
      <c r="H3" s="20" t="s">
        <v>19</v>
      </c>
      <c r="I3" s="20"/>
      <c r="J3" s="21" t="s">
        <v>34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128</v>
      </c>
      <c r="E4" s="20"/>
      <c r="F4" s="25">
        <f t="array" ref="F4">DATE(F3,INDEX(MASTER!G:G,MATCH(J3,MASTER!F:F,0)),1)</f>
        <v>44986</v>
      </c>
      <c r="G4" s="26"/>
      <c r="H4" s="20" t="s">
        <v>129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131</v>
      </c>
      <c r="E5" s="20"/>
      <c r="F5" s="25">
        <f>EOMONTH(F4,0)</f>
        <v>45016</v>
      </c>
      <c r="G5" s="26"/>
      <c r="H5" s="20" t="s">
        <v>132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133</v>
      </c>
      <c r="E6" s="20"/>
      <c r="F6" s="27">
        <f>NETWORKDAYS(F4,F5)</f>
        <v>23</v>
      </c>
      <c r="G6" s="30"/>
      <c r="H6" s="20" t="s">
        <v>134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127</v>
      </c>
      <c r="E3" s="20"/>
      <c r="F3" s="21">
        <f>DASHBOARD!F3</f>
        <v>2023</v>
      </c>
      <c r="G3" s="22"/>
      <c r="H3" s="20" t="s">
        <v>19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128</v>
      </c>
      <c r="E4" s="20"/>
      <c r="F4" s="25">
        <f t="array" ref="F4">DATE(F3,INDEX(MASTER!G:G,MATCH(J3,MASTER!F:F,0)),1)</f>
        <v>44986</v>
      </c>
      <c r="G4" s="26"/>
      <c r="H4" s="20" t="s">
        <v>129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131</v>
      </c>
      <c r="E5" s="20"/>
      <c r="F5" s="25">
        <f>EOMONTH(F4,0)</f>
        <v>45016</v>
      </c>
      <c r="G5" s="26"/>
      <c r="H5" s="20" t="s">
        <v>132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133</v>
      </c>
      <c r="E6" s="20"/>
      <c r="F6" s="27">
        <f>NETWORKDAYS(F4,F5)</f>
        <v>23</v>
      </c>
      <c r="G6" s="30"/>
      <c r="H6" s="20" t="s">
        <v>134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123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136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121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6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7" t="s">
        <v>8</v>
      </c>
      <c r="C18" s="58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6</v>
      </c>
      <c r="C19" s="58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7" t="s">
        <v>7</v>
      </c>
      <c r="C20" s="60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7" t="s">
        <v>9</v>
      </c>
      <c r="C21" s="58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35"/>
      <c r="C22" s="15"/>
      <c r="D22" s="35"/>
      <c r="E22" s="15"/>
      <c r="F22" s="35"/>
      <c r="G22" s="15"/>
      <c r="H22" s="35"/>
      <c r="I22" s="15"/>
      <c r="J22" s="35"/>
      <c r="K22" s="15"/>
      <c r="L22" s="35"/>
      <c r="M22" s="15"/>
      <c r="N22" s="5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1"/>
      <c r="C23" s="15"/>
      <c r="D23" s="61"/>
      <c r="E23" s="15"/>
      <c r="F23" s="61"/>
      <c r="G23" s="15"/>
      <c r="H23" s="61"/>
      <c r="I23" s="15"/>
      <c r="J23" s="61"/>
      <c r="K23" s="15"/>
      <c r="L23" s="61"/>
      <c r="M23" s="15"/>
      <c r="N23" s="6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63"/>
      <c r="C24" s="35"/>
      <c r="D24" s="63"/>
      <c r="E24" s="35"/>
      <c r="F24" s="63"/>
      <c r="G24" s="35"/>
      <c r="H24" s="63"/>
      <c r="I24" s="35"/>
      <c r="J24" s="63"/>
      <c r="K24" s="35"/>
      <c r="L24" s="63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4" t="s">
        <v>138</v>
      </c>
      <c r="C27" s="15"/>
      <c r="E27" s="15"/>
      <c r="F27" s="64" t="s">
        <v>139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4" t="s">
        <v>140</v>
      </c>
      <c r="C36" s="15"/>
      <c r="D36" s="15"/>
      <c r="E36" s="15"/>
      <c r="F36" s="14" t="s">
        <v>140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4" t="s">
        <v>141</v>
      </c>
      <c r="C37" s="15"/>
      <c r="D37" s="15"/>
      <c r="E37" s="15"/>
      <c r="F37" s="14" t="s">
        <v>141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