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<sst xmlns="http://schemas.openxmlformats.org/spreadsheetml/2006/main" count="328" uniqueCount="143">
  <si>
    <t>Timestamp</t>
  </si>
  <si>
    <t>Email Address</t>
  </si>
  <si>
    <t>Full Name</t>
  </si>
  <si>
    <t>Penilaian untuk pekerjaan tanggal</t>
  </si>
  <si>
    <t>Gedung Asrama [Halaman]</t>
  </si>
  <si>
    <t>Gedung Asrama [Ruang ]</t>
  </si>
  <si>
    <t>Gedung Asrama [Toilet]</t>
  </si>
  <si>
    <t>Halaman [Halaman]</t>
  </si>
  <si>
    <t>Halaman [Ruang Lantai]</t>
  </si>
  <si>
    <t>didinsaepudin2302@gmail.com</t>
  </si>
  <si>
    <t>Didin Saepudin</t>
  </si>
  <si>
    <t>BAIK</t>
  </si>
  <si>
    <t>didinsaepudin2302@gamil.com</t>
  </si>
  <si>
    <t>nurkhamdani@brin.go.id</t>
  </si>
  <si>
    <t>Nurkhamdani</t>
  </si>
  <si>
    <t>CUKUP BAIK</t>
  </si>
  <si>
    <t>Nurkhamdani,S.IP, M.M</t>
  </si>
  <si>
    <t>Nurkhamdani,S.IP,M.M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</si>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</sst>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4T05:21:36Z"/>
        <d v="2023-03-04T05:22:52Z"/>
        <d v="2023-03-04T05:23:47Z"/>
        <d v="2023-03-04T05:24:46Z"/>
        <d v="2023-03-04T05:25:59Z"/>
        <d v="2023-03-25T13:18:33Z"/>
        <d v="2023-03-25T13:19:39Z"/>
        <d v="2023-03-27T13:36:50Z"/>
        <d v="2023-04-10T14:39:30Z"/>
        <d v="2023-04-10T14:40:17Z"/>
        <d v="2023-04-10T14:41:09Z"/>
        <d v="2023-04-18T08:28:52Z"/>
        <m/>
      </sharedItems>
    </cacheField>
    <cacheField name="Email Address" numFmtId="0">
      <sharedItems containsBlank="1">
        <s v="didinsaepudin2302@gmail.com"/>
        <s v="didinsaepudin2302@gamil.com"/>
        <s v="nurkhamdani@brin.go.id"/>
        <m/>
      </sharedItems>
    </cacheField>
    <cacheField name="Full Name" numFmtId="0">
      <sharedItems containsBlank="1">
        <s v="Didin Saepudin"/>
        <s v="Nurkhamdani"/>
        <s v="Nurkhamdani,S.IP, M.M"/>
        <s v="Nurkhamdani,S.IP,M.M"/>
        <m/>
      </sharedItems>
    </cacheField>
    <cacheField name="Penilaian untuk pekerjaan tanggal" numFmtId="14">
      <sharedItems containsDate="1" containsString="0" containsBlank="1">
        <d v="2023-03-03T00:00:00Z"/>
        <d v="2023-03-02T00:00:00Z"/>
        <d v="2023-03-01T00:00:00Z"/>
        <d v="2023-02-28T00:00:00Z"/>
        <d v="2023-02-27T00:00:00Z"/>
        <d v="2023-01-31T00:00:00Z"/>
        <d v="2023-03-25T00:00:00Z"/>
        <d v="2023-01-25T00:00:00Z"/>
        <d v="2023-02-25T00:00:00Z"/>
        <d v="2023-04-18T00:00:00Z"/>
        <m/>
      </sharedItems>
    </cacheField>
    <cacheField name="weekday">
      <sharedItems containsMixedTypes="1" containsNumber="1" containsInteger="1">
        <n v="5.0"/>
        <n v="4.0"/>
        <n v="3.0"/>
        <n v="2.0"/>
        <n v="1.0"/>
        <n v="6.0"/>
        <s v=" "/>
      </sharedItems>
    </cacheField>
    <cacheField name="Sub Area" numFmtId="0">
      <sharedItems>
        <s v="Gedung Asrama [Halaman]"/>
        <s v="Gedung Asrama [Ruang ]"/>
        <s v="Gedung Asrama [Toilet]"/>
        <s v="Halaman [Halaman]"/>
        <s v="Halaman [Ruang Lantai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Gedung Asrama"/>
        <s v="Halaman"/>
        <s v=" "/>
      </sharedItems>
    </cacheField>
    <cacheField name="Category" numFmtId="10">
      <sharedItems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9.0"/>
        <n v="5.0"/>
        <n v="12.0"/>
        <n v="4.0"/>
        <n v="8.0"/>
        <n v="16.0"/>
        <s v=" "/>
      </sharedItems>
    </cacheField>
    <cacheField name="Week" numFmtId="0">
      <sharedItems>
        <s v="2023 - WEEK 09"/>
        <s v="2023 - WEEK 05"/>
        <s v="2023 - WEEK 12"/>
        <s v="2023 - WEEK 04"/>
        <s v="2023 - WEEK 08"/>
        <s v="2023 - WEEK 16"/>
        <s v=" "/>
      </sharedItems>
    </cacheField>
    <cacheField name="Month" numFmtId="0">
      <sharedItems>
        <s v="2023 - MONTH 03"/>
        <s v="2023 - MONTH 02"/>
        <s v="2023 - MONTH 01"/>
        <s v="2023 - MONTH 04"/>
        <s v=" "/>
      </sharedItems>
    </cacheField>
    <cacheField name="Average Week">
      <sharedItems containsMixedTypes="1" containsNumber="1">
        <n v="0.9399999999999997"/>
        <n v="0.89"/>
        <n v="0.95"/>
        <s v=" "/>
      </sharedItems>
    </cacheField>
    <cacheField name="Average Value Month">
      <sharedItems containsMixedTypes="1" containsNumber="1">
        <n v="0.9499999999999996"/>
        <n v="0.9200000000000003"/>
        <n v="0.89"/>
        <n v="0.95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J13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Email Address" axis="axisRow" compact="0" outline="0" multipleItemSelectionAllowed="1" showAll="0" sortType="ascending" defaultSubtotal="0">
      <items>
        <item x="3"/>
        <item x="1"/>
        <item x="0"/>
        <item x="2"/>
      </items>
    </pivotField>
    <pivotField name="Full Name" axis="axisRow" compact="0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Penilaian untuk pekerjaan tanggal" axis="axisRow" compact="0" numFmtId="14" outline="0" multipleItemSelectionAllowed="1" showAll="0" sortType="ascending">
      <items>
        <item x="10"/>
        <item x="7"/>
        <item x="5"/>
        <item x="8"/>
        <item x="4"/>
        <item x="3"/>
        <item x="2"/>
        <item x="1"/>
        <item x="0"/>
        <item x="6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1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3"/>
        <item x="1"/>
        <item x="4"/>
        <item x="0"/>
        <item x="2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0"/>
        <item x="7"/>
        <item x="5"/>
        <item x="8"/>
        <item x="4"/>
        <item x="3"/>
        <item x="2"/>
        <item x="1"/>
        <item x="0"/>
        <item x="6"/>
        <item x="9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3"/>
        <item x="1"/>
        <item x="4"/>
        <item x="0"/>
        <item x="2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0"/>
        <item x="7"/>
        <item x="5"/>
        <item x="8"/>
        <item x="4"/>
        <item x="3"/>
        <item x="2"/>
        <item x="1"/>
        <item x="0"/>
        <item x="6"/>
        <item x="9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3"/>
        <item x="1"/>
        <item x="4"/>
        <item x="0"/>
        <item x="2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44989.22334217593</v>
      </c>
      <c r="B2" s="3" t="s">
        <v>9</v>
      </c>
      <c r="C2" s="3" t="s">
        <v>10</v>
      </c>
      <c r="D2" s="4">
        <v>44988.0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</row>
    <row r="3">
      <c r="A3" s="2">
        <v>44989.22421385416</v>
      </c>
      <c r="B3" s="3" t="s">
        <v>12</v>
      </c>
      <c r="C3" s="3" t="s">
        <v>10</v>
      </c>
      <c r="D3" s="4">
        <v>44987.0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>
      <c r="A4" s="2">
        <v>44989.22485679398</v>
      </c>
      <c r="B4" s="3" t="s">
        <v>9</v>
      </c>
      <c r="C4" s="3" t="s">
        <v>10</v>
      </c>
      <c r="D4" s="4">
        <v>44986.0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</row>
    <row r="5">
      <c r="A5" s="2">
        <v>44989.22553766204</v>
      </c>
      <c r="B5" s="3" t="s">
        <v>9</v>
      </c>
      <c r="C5" s="3" t="s">
        <v>10</v>
      </c>
      <c r="D5" s="4">
        <v>44985.0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>
      <c r="A6" s="2">
        <v>44989.22637775463</v>
      </c>
      <c r="B6" s="3" t="s">
        <v>9</v>
      </c>
      <c r="C6" s="3" t="s">
        <v>10</v>
      </c>
      <c r="D6" s="4">
        <v>44984.0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>
      <c r="A7" s="2">
        <v>45010.554549872686</v>
      </c>
      <c r="B7" s="3" t="s">
        <v>13</v>
      </c>
      <c r="C7" s="3" t="s">
        <v>14</v>
      </c>
      <c r="D7" s="4">
        <v>44957.0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</row>
    <row r="8">
      <c r="A8" s="2">
        <v>45010.55531354167</v>
      </c>
      <c r="B8" s="3" t="s">
        <v>13</v>
      </c>
      <c r="C8" s="3" t="s">
        <v>16</v>
      </c>
      <c r="D8" s="4">
        <v>44985.0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</row>
    <row r="9">
      <c r="A9" s="2">
        <v>45012.567246122686</v>
      </c>
      <c r="B9" s="3" t="s">
        <v>13</v>
      </c>
      <c r="C9" s="3" t="s">
        <v>16</v>
      </c>
      <c r="D9" s="4">
        <v>45010.0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>
      <c r="A10" s="2">
        <v>45026.61076388889</v>
      </c>
      <c r="B10" s="3" t="s">
        <v>13</v>
      </c>
      <c r="C10" s="3" t="s">
        <v>17</v>
      </c>
      <c r="D10" s="4">
        <v>44951.0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</row>
    <row r="11">
      <c r="A11" s="2">
        <v>45026.611311354165</v>
      </c>
      <c r="B11" s="3" t="s">
        <v>13</v>
      </c>
      <c r="C11" s="3" t="s">
        <v>17</v>
      </c>
      <c r="D11" s="4">
        <v>44982.0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</row>
    <row r="12">
      <c r="A12" s="2">
        <v>45026.61191471065</v>
      </c>
      <c r="B12" s="3" t="s">
        <v>13</v>
      </c>
      <c r="C12" s="3" t="s">
        <v>17</v>
      </c>
      <c r="D12" s="4">
        <v>45010.0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</row>
    <row r="13">
      <c r="A13" s="2">
        <v>45034.35338</v>
      </c>
      <c r="B13" s="3" t="s">
        <v>13</v>
      </c>
      <c r="C13" s="3" t="s">
        <v>17</v>
      </c>
      <c r="D13" s="4">
        <v>45034.0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18</v>
      </c>
      <c r="B1" s="3" t="s">
        <v>19</v>
      </c>
      <c r="C1" s="3" t="s">
        <v>20</v>
      </c>
      <c r="E1" s="3" t="s">
        <v>21</v>
      </c>
      <c r="F1" s="3" t="s">
        <v>22</v>
      </c>
      <c r="G1" s="3" t="s">
        <v>23</v>
      </c>
      <c r="I1" s="3" t="s">
        <v>24</v>
      </c>
    </row>
    <row r="2">
      <c r="A2" s="3" t="s">
        <v>25</v>
      </c>
      <c r="B2" s="3">
        <v>100.0</v>
      </c>
      <c r="C2" s="3" t="s">
        <v>26</v>
      </c>
      <c r="E2" s="3" t="s">
        <v>27</v>
      </c>
      <c r="F2" s="3" t="s">
        <v>28</v>
      </c>
      <c r="G2" s="3">
        <v>1.0</v>
      </c>
      <c r="I2" s="5" t="s">
        <v>29</v>
      </c>
    </row>
    <row r="3">
      <c r="A3" s="3" t="s">
        <v>11</v>
      </c>
      <c r="B3" s="3">
        <v>95.0</v>
      </c>
      <c r="C3" s="3" t="s">
        <v>30</v>
      </c>
      <c r="E3" s="3" t="s">
        <v>31</v>
      </c>
      <c r="F3" s="3" t="s">
        <v>32</v>
      </c>
      <c r="G3" s="3">
        <v>2.0</v>
      </c>
      <c r="I3" s="5" t="s">
        <v>33</v>
      </c>
    </row>
    <row r="4">
      <c r="A4" s="3" t="s">
        <v>15</v>
      </c>
      <c r="B4" s="3">
        <v>89.0</v>
      </c>
      <c r="C4" s="3" t="s">
        <v>34</v>
      </c>
      <c r="E4" s="3" t="s">
        <v>35</v>
      </c>
      <c r="F4" s="3" t="s">
        <v>36</v>
      </c>
      <c r="G4" s="3">
        <v>3.0</v>
      </c>
      <c r="I4" s="5" t="s">
        <v>37</v>
      </c>
    </row>
    <row r="5">
      <c r="A5" s="3" t="s">
        <v>38</v>
      </c>
      <c r="B5" s="3">
        <v>74.0</v>
      </c>
      <c r="C5" s="3" t="s">
        <v>39</v>
      </c>
      <c r="E5" s="3" t="s">
        <v>40</v>
      </c>
      <c r="F5" s="3" t="s">
        <v>41</v>
      </c>
      <c r="G5" s="3">
        <v>4.0</v>
      </c>
      <c r="I5" s="5" t="s">
        <v>42</v>
      </c>
    </row>
    <row r="6">
      <c r="E6" s="3" t="s">
        <v>43</v>
      </c>
      <c r="F6" s="3" t="s">
        <v>44</v>
      </c>
      <c r="G6" s="3">
        <v>5.0</v>
      </c>
      <c r="I6" s="5" t="s">
        <v>45</v>
      </c>
    </row>
    <row r="7">
      <c r="E7" s="3" t="s">
        <v>46</v>
      </c>
      <c r="F7" s="3" t="s">
        <v>47</v>
      </c>
      <c r="G7" s="3">
        <v>6.0</v>
      </c>
      <c r="I7" s="5" t="s">
        <v>48</v>
      </c>
    </row>
    <row r="8">
      <c r="E8" s="3" t="s">
        <v>49</v>
      </c>
      <c r="F8" s="3" t="s">
        <v>50</v>
      </c>
      <c r="G8" s="3">
        <v>7.0</v>
      </c>
      <c r="I8" s="5" t="s">
        <v>51</v>
      </c>
    </row>
    <row r="9">
      <c r="E9" s="3" t="s">
        <v>52</v>
      </c>
      <c r="F9" s="3" t="s">
        <v>53</v>
      </c>
      <c r="G9" s="3">
        <v>8.0</v>
      </c>
      <c r="I9" s="5" t="s">
        <v>54</v>
      </c>
    </row>
    <row r="10">
      <c r="E10" s="3" t="s">
        <v>55</v>
      </c>
      <c r="F10" s="3" t="s">
        <v>56</v>
      </c>
      <c r="G10" s="3">
        <v>9.0</v>
      </c>
      <c r="I10" s="5" t="s">
        <v>57</v>
      </c>
    </row>
    <row r="11">
      <c r="E11" s="3" t="s">
        <v>58</v>
      </c>
      <c r="F11" s="3" t="s">
        <v>59</v>
      </c>
      <c r="G11" s="3">
        <v>10.0</v>
      </c>
      <c r="I11" s="5" t="s">
        <v>60</v>
      </c>
    </row>
    <row r="12">
      <c r="E12" s="3" t="s">
        <v>61</v>
      </c>
      <c r="F12" s="3" t="s">
        <v>62</v>
      </c>
      <c r="G12" s="3">
        <v>11.0</v>
      </c>
      <c r="I12" s="5" t="s">
        <v>63</v>
      </c>
    </row>
    <row r="13">
      <c r="E13" s="3" t="s">
        <v>64</v>
      </c>
      <c r="F13" s="3" t="s">
        <v>65</v>
      </c>
      <c r="G13" s="3">
        <v>12.0</v>
      </c>
      <c r="I13" s="5" t="s">
        <v>66</v>
      </c>
    </row>
    <row r="14">
      <c r="I14" s="5" t="s">
        <v>67</v>
      </c>
    </row>
    <row r="15">
      <c r="I15" s="5" t="s">
        <v>68</v>
      </c>
    </row>
    <row r="16">
      <c r="I16" s="5" t="s">
        <v>69</v>
      </c>
    </row>
    <row r="17">
      <c r="I17" s="5" t="s">
        <v>70</v>
      </c>
    </row>
    <row r="18">
      <c r="I18" s="5" t="s">
        <v>71</v>
      </c>
    </row>
    <row r="19">
      <c r="I19" s="5" t="s">
        <v>72</v>
      </c>
    </row>
    <row r="20">
      <c r="I20" s="5" t="s">
        <v>73</v>
      </c>
    </row>
    <row r="21">
      <c r="I21" s="5" t="s">
        <v>74</v>
      </c>
    </row>
    <row r="22">
      <c r="I22" s="5" t="s">
        <v>75</v>
      </c>
    </row>
    <row r="23">
      <c r="I23" s="5" t="s">
        <v>76</v>
      </c>
    </row>
    <row r="24">
      <c r="I24" s="5" t="s">
        <v>77</v>
      </c>
    </row>
    <row r="25">
      <c r="I25" s="5" t="s">
        <v>78</v>
      </c>
    </row>
    <row r="26">
      <c r="I26" s="5" t="s">
        <v>79</v>
      </c>
    </row>
    <row r="27">
      <c r="I27" s="5" t="s">
        <v>80</v>
      </c>
    </row>
    <row r="28">
      <c r="I28" s="5" t="s">
        <v>81</v>
      </c>
    </row>
    <row r="29">
      <c r="I29" s="5" t="s">
        <v>82</v>
      </c>
    </row>
    <row r="30">
      <c r="I30" s="5" t="s">
        <v>83</v>
      </c>
    </row>
    <row r="31">
      <c r="I31" s="5" t="s">
        <v>84</v>
      </c>
    </row>
    <row r="32">
      <c r="I32" s="5" t="s">
        <v>85</v>
      </c>
    </row>
    <row r="33">
      <c r="I33" s="5" t="s">
        <v>86</v>
      </c>
    </row>
    <row r="34">
      <c r="I34" s="5" t="s">
        <v>87</v>
      </c>
    </row>
    <row r="35">
      <c r="I35" s="5" t="s">
        <v>88</v>
      </c>
    </row>
    <row r="36">
      <c r="I36" s="5" t="s">
        <v>89</v>
      </c>
    </row>
    <row r="37">
      <c r="I37" s="5" t="s">
        <v>90</v>
      </c>
    </row>
    <row r="38">
      <c r="I38" s="5" t="s">
        <v>91</v>
      </c>
    </row>
    <row r="39">
      <c r="I39" s="5" t="s">
        <v>92</v>
      </c>
    </row>
    <row r="40">
      <c r="I40" s="5" t="s">
        <v>93</v>
      </c>
    </row>
    <row r="41">
      <c r="I41" s="5" t="s">
        <v>94</v>
      </c>
    </row>
    <row r="42">
      <c r="I42" s="5" t="s">
        <v>95</v>
      </c>
    </row>
    <row r="43">
      <c r="I43" s="5" t="s">
        <v>96</v>
      </c>
    </row>
    <row r="44">
      <c r="I44" s="5" t="s">
        <v>97</v>
      </c>
    </row>
    <row r="45">
      <c r="I45" s="5" t="s">
        <v>98</v>
      </c>
    </row>
    <row r="46">
      <c r="I46" s="5" t="s">
        <v>99</v>
      </c>
    </row>
    <row r="47">
      <c r="I47" s="5" t="s">
        <v>100</v>
      </c>
    </row>
    <row r="48">
      <c r="I48" s="5" t="s">
        <v>101</v>
      </c>
    </row>
    <row r="49">
      <c r="I49" s="5" t="s">
        <v>102</v>
      </c>
    </row>
    <row r="50">
      <c r="I50" s="5" t="s">
        <v>103</v>
      </c>
    </row>
    <row r="51">
      <c r="I51" s="5" t="s">
        <v>104</v>
      </c>
    </row>
    <row r="52">
      <c r="I52" s="5" t="s">
        <v>105</v>
      </c>
    </row>
    <row r="53">
      <c r="I53" s="5" t="s">
        <v>106</v>
      </c>
    </row>
    <row r="54">
      <c r="I54" s="5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7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  <c r="P1" s="6" t="s">
        <v>119</v>
      </c>
      <c r="Q1" s="6" t="s">
        <v>120</v>
      </c>
      <c r="R1" s="1"/>
      <c r="S1" s="1"/>
    </row>
    <row r="2">
      <c r="A2" s="8">
        <f>INDIRECT(ADDRESS(2+QUOTIENT(ROW()-2,COUNTA('Form Responses 1'!$1:$1)-4),1,,TRUE,"Form Responses 1"))</f>
        <v>44989.22334</v>
      </c>
      <c r="B2" s="9" t="str">
        <f>INDIRECT(ADDRESS(2+QUOTIENT(ROW()-2,COUNTA('Form Responses 1'!$1:$1)-4),2,,TRUE,"Form Responses 1"))</f>
        <v>didinsaepudin2302@gmail.com</v>
      </c>
      <c r="C2" s="9" t="str">
        <f>INDIRECT(ADDRESS(2+QUOTIENT(ROW()-2,COUNTA('Form Responses 1'!$1:$1)-4),3,,TRUE,"Form Responses 1"))</f>
        <v>Didin Saepudin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Gedung Asrama [Halaman]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Gedung Asrama</v>
      </c>
      <c r="I2" s="12" t="str">
        <f t="shared" ref="I2:I1000" si="4">IF(H2=" "," ",IF(UPPER(H2)="SECURITY","SECURITY SERVICE",IF(UPPER(H2)="DRIVER","LABOR SERVICE","CLEANING SERVICE")))</f>
        <v>CLEANING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0.94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44989.22334</v>
      </c>
      <c r="B3" s="9" t="str">
        <f>INDIRECT(ADDRESS(2+QUOTIENT(ROW()-2,COUNTA('Form Responses 1'!$1:$1)-4),2,,TRUE,"Form Responses 1"))</f>
        <v>didinsaepudin2302@gmail.com</v>
      </c>
      <c r="C3" s="9" t="str">
        <f>INDIRECT(ADDRESS(2+QUOTIENT(ROW()-2,COUNTA('Form Responses 1'!$1:$1)-4),3,,TRUE,"Form Responses 1"))</f>
        <v>Didin Saepudin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Gedung Asrama [Ruang 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 Asrama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0.94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44989.22334</v>
      </c>
      <c r="B4" s="9" t="str">
        <f>INDIRECT(ADDRESS(2+QUOTIENT(ROW()-2,COUNTA('Form Responses 1'!$1:$1)-4),2,,TRUE,"Form Responses 1"))</f>
        <v>didinsaepudin2302@gmail.com</v>
      </c>
      <c r="C4" s="9" t="str">
        <f>INDIRECT(ADDRESS(2+QUOTIENT(ROW()-2,COUNTA('Form Responses 1'!$1:$1)-4),3,,TRUE,"Form Responses 1"))</f>
        <v>Didin Saepudin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Gedung Asrama [Toilet]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 Asrama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0.94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44989.22334</v>
      </c>
      <c r="B5" s="9" t="str">
        <f>INDIRECT(ADDRESS(2+QUOTIENT(ROW()-2,COUNTA('Form Responses 1'!$1:$1)-4),2,,TRUE,"Form Responses 1"))</f>
        <v>didinsaepudin2302@gmail.com</v>
      </c>
      <c r="C5" s="9" t="str">
        <f>INDIRECT(ADDRESS(2+QUOTIENT(ROW()-2,COUNTA('Form Responses 1'!$1:$1)-4),3,,TRUE,"Form Responses 1"))</f>
        <v>Didin Saepudin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Halaman [Halaman]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Halaman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0.94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44989.22334</v>
      </c>
      <c r="B6" s="9" t="str">
        <f>INDIRECT(ADDRESS(2+QUOTIENT(ROW()-2,COUNTA('Form Responses 1'!$1:$1)-4),2,,TRUE,"Form Responses 1"))</f>
        <v>didinsaepudin2302@gmail.com</v>
      </c>
      <c r="C6" s="9" t="str">
        <f>INDIRECT(ADDRESS(2+QUOTIENT(ROW()-2,COUNTA('Form Responses 1'!$1:$1)-4),3,,TRUE,"Form Responses 1"))</f>
        <v>Didin Saepudin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Halaman [Ruang Lantai]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Halaman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0.94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44989.22421</v>
      </c>
      <c r="B7" s="9" t="str">
        <f>INDIRECT(ADDRESS(2+QUOTIENT(ROW()-2,COUNTA('Form Responses 1'!$1:$1)-4),2,,TRUE,"Form Responses 1"))</f>
        <v>didinsaepudin2302@gamil.com</v>
      </c>
      <c r="C7" s="9" t="str">
        <f>INDIRECT(ADDRESS(2+QUOTIENT(ROW()-2,COUNTA('Form Responses 1'!$1:$1)-4),3,,TRUE,"Form Responses 1"))</f>
        <v>Didin Saepudin</v>
      </c>
      <c r="D7" s="10">
        <f>INDIRECT(ADDRESS(2+QUOTIENT(ROW()-2,COUNTA('Form Responses 1'!$1:$1)-4),4,,TRUE,"Form Responses 1"))</f>
        <v>44987</v>
      </c>
      <c r="E7" s="11">
        <f t="shared" si="2"/>
        <v>4</v>
      </c>
      <c r="F7" s="9" t="str">
        <f>IF(ISBLANK(A7)," ",INDIRECT(ADDRESS(1,5+MOD(ROW()-2,COUNTA('Form Responses 1'!$1:$1)-4),,TRUE,"Form Responses 1")))</f>
        <v>Gedung Asrama [Halaman]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Asrama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0.94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44989.22421</v>
      </c>
      <c r="B8" s="9" t="str">
        <f>INDIRECT(ADDRESS(2+QUOTIENT(ROW()-2,COUNTA('Form Responses 1'!$1:$1)-4),2,,TRUE,"Form Responses 1"))</f>
        <v>didinsaepudin2302@gamil.com</v>
      </c>
      <c r="C8" s="9" t="str">
        <f>INDIRECT(ADDRESS(2+QUOTIENT(ROW()-2,COUNTA('Form Responses 1'!$1:$1)-4),3,,TRUE,"Form Responses 1"))</f>
        <v>Didin Saepudin</v>
      </c>
      <c r="D8" s="10">
        <f>INDIRECT(ADDRESS(2+QUOTIENT(ROW()-2,COUNTA('Form Responses 1'!$1:$1)-4),4,,TRUE,"Form Responses 1"))</f>
        <v>44987</v>
      </c>
      <c r="E8" s="11">
        <f t="shared" si="2"/>
        <v>4</v>
      </c>
      <c r="F8" s="9" t="str">
        <f>IF(ISBLANK(A8)," ",INDIRECT(ADDRESS(1,5+MOD(ROW()-2,COUNTA('Form Responses 1'!$1:$1)-4),,TRUE,"Form Responses 1")))</f>
        <v>Gedung Asrama [Ruang 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Asrama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0.94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44989.22421</v>
      </c>
      <c r="B9" s="9" t="str">
        <f>INDIRECT(ADDRESS(2+QUOTIENT(ROW()-2,COUNTA('Form Responses 1'!$1:$1)-4),2,,TRUE,"Form Responses 1"))</f>
        <v>didinsaepudin2302@gamil.com</v>
      </c>
      <c r="C9" s="9" t="str">
        <f>INDIRECT(ADDRESS(2+QUOTIENT(ROW()-2,COUNTA('Form Responses 1'!$1:$1)-4),3,,TRUE,"Form Responses 1"))</f>
        <v>Didin Saepudin</v>
      </c>
      <c r="D9" s="10">
        <f>INDIRECT(ADDRESS(2+QUOTIENT(ROW()-2,COUNTA('Form Responses 1'!$1:$1)-4),4,,TRUE,"Form Responses 1"))</f>
        <v>44987</v>
      </c>
      <c r="E9" s="11">
        <f t="shared" si="2"/>
        <v>4</v>
      </c>
      <c r="F9" s="9" t="str">
        <f>IF(ISBLANK(A9)," ",INDIRECT(ADDRESS(1,5+MOD(ROW()-2,COUNTA('Form Responses 1'!$1:$1)-4),,TRUE,"Form Responses 1")))</f>
        <v>Gedung Asrama [Toilet]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Asrama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0.94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44989.22421</v>
      </c>
      <c r="B10" s="9" t="str">
        <f>INDIRECT(ADDRESS(2+QUOTIENT(ROW()-2,COUNTA('Form Responses 1'!$1:$1)-4),2,,TRUE,"Form Responses 1"))</f>
        <v>didinsaepudin2302@gamil.com</v>
      </c>
      <c r="C10" s="9" t="str">
        <f>INDIRECT(ADDRESS(2+QUOTIENT(ROW()-2,COUNTA('Form Responses 1'!$1:$1)-4),3,,TRUE,"Form Responses 1"))</f>
        <v>Didin Saepudin</v>
      </c>
      <c r="D10" s="10">
        <f>INDIRECT(ADDRESS(2+QUOTIENT(ROW()-2,COUNTA('Form Responses 1'!$1:$1)-4),4,,TRUE,"Form Responses 1"))</f>
        <v>44987</v>
      </c>
      <c r="E10" s="11">
        <f t="shared" si="2"/>
        <v>4</v>
      </c>
      <c r="F10" s="9" t="str">
        <f>IF(ISBLANK(A10)," ",INDIRECT(ADDRESS(1,5+MOD(ROW()-2,COUNTA('Form Responses 1'!$1:$1)-4),,TRUE,"Form Responses 1")))</f>
        <v>Halaman [Halaman]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Halaman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0.94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44989.22421</v>
      </c>
      <c r="B11" s="9" t="str">
        <f>INDIRECT(ADDRESS(2+QUOTIENT(ROW()-2,COUNTA('Form Responses 1'!$1:$1)-4),2,,TRUE,"Form Responses 1"))</f>
        <v>didinsaepudin2302@gamil.com</v>
      </c>
      <c r="C11" s="9" t="str">
        <f>INDIRECT(ADDRESS(2+QUOTIENT(ROW()-2,COUNTA('Form Responses 1'!$1:$1)-4),3,,TRUE,"Form Responses 1"))</f>
        <v>Didin Saepudin</v>
      </c>
      <c r="D11" s="10">
        <f>INDIRECT(ADDRESS(2+QUOTIENT(ROW()-2,COUNTA('Form Responses 1'!$1:$1)-4),4,,TRUE,"Form Responses 1"))</f>
        <v>44987</v>
      </c>
      <c r="E11" s="11">
        <f t="shared" si="2"/>
        <v>4</v>
      </c>
      <c r="F11" s="9" t="str">
        <f>IF(ISBLANK(A11)," ",INDIRECT(ADDRESS(1,5+MOD(ROW()-2,COUNTA('Form Responses 1'!$1:$1)-4),,TRUE,"Form Responses 1")))</f>
        <v>Halaman [Ruang Lantai]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Halaman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0.94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44989.22486</v>
      </c>
      <c r="B12" s="9" t="str">
        <f>INDIRECT(ADDRESS(2+QUOTIENT(ROW()-2,COUNTA('Form Responses 1'!$1:$1)-4),2,,TRUE,"Form Responses 1"))</f>
        <v>didinsaepudin2302@gmail.com</v>
      </c>
      <c r="C12" s="9" t="str">
        <f>INDIRECT(ADDRESS(2+QUOTIENT(ROW()-2,COUNTA('Form Responses 1'!$1:$1)-4),3,,TRUE,"Form Responses 1"))</f>
        <v>Didin Saepudin</v>
      </c>
      <c r="D12" s="10">
        <f>INDIRECT(ADDRESS(2+QUOTIENT(ROW()-2,COUNTA('Form Responses 1'!$1:$1)-4),4,,TRUE,"Form Responses 1"))</f>
        <v>44986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Asrama [Halaman]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Asrama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0.94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44989.22486</v>
      </c>
      <c r="B13" s="9" t="str">
        <f>INDIRECT(ADDRESS(2+QUOTIENT(ROW()-2,COUNTA('Form Responses 1'!$1:$1)-4),2,,TRUE,"Form Responses 1"))</f>
        <v>didinsaepudin2302@gmail.com</v>
      </c>
      <c r="C13" s="9" t="str">
        <f>INDIRECT(ADDRESS(2+QUOTIENT(ROW()-2,COUNTA('Form Responses 1'!$1:$1)-4),3,,TRUE,"Form Responses 1"))</f>
        <v>Didin Saepudin</v>
      </c>
      <c r="D13" s="10">
        <f>INDIRECT(ADDRESS(2+QUOTIENT(ROW()-2,COUNTA('Form Responses 1'!$1:$1)-4),4,,TRUE,"Form Responses 1"))</f>
        <v>44986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Asrama [Ruang 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Asrama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0.94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44989.22486</v>
      </c>
      <c r="B14" s="9" t="str">
        <f>INDIRECT(ADDRESS(2+QUOTIENT(ROW()-2,COUNTA('Form Responses 1'!$1:$1)-4),2,,TRUE,"Form Responses 1"))</f>
        <v>didinsaepudin2302@gmail.com</v>
      </c>
      <c r="C14" s="9" t="str">
        <f>INDIRECT(ADDRESS(2+QUOTIENT(ROW()-2,COUNTA('Form Responses 1'!$1:$1)-4),3,,TRUE,"Form Responses 1"))</f>
        <v>Didin Saepudin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Asrama [Toilet]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Asrama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0.94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44989.22486</v>
      </c>
      <c r="B15" s="9" t="str">
        <f>INDIRECT(ADDRESS(2+QUOTIENT(ROW()-2,COUNTA('Form Responses 1'!$1:$1)-4),2,,TRUE,"Form Responses 1"))</f>
        <v>didinsaepudin2302@gmail.com</v>
      </c>
      <c r="C15" s="9" t="str">
        <f>INDIRECT(ADDRESS(2+QUOTIENT(ROW()-2,COUNTA('Form Responses 1'!$1:$1)-4),3,,TRUE,"Form Responses 1"))</f>
        <v>Didin Saepudin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Halaman [Halaman]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Halaman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0.94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44989.22486</v>
      </c>
      <c r="B16" s="9" t="str">
        <f>INDIRECT(ADDRESS(2+QUOTIENT(ROW()-2,COUNTA('Form Responses 1'!$1:$1)-4),2,,TRUE,"Form Responses 1"))</f>
        <v>didinsaepudin2302@gmail.com</v>
      </c>
      <c r="C16" s="9" t="str">
        <f>INDIRECT(ADDRESS(2+QUOTIENT(ROW()-2,COUNTA('Form Responses 1'!$1:$1)-4),3,,TRUE,"Form Responses 1"))</f>
        <v>Didin Saepudin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Halaman [Ruang Lantai]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0.94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44989.22554</v>
      </c>
      <c r="B17" s="9" t="str">
        <f>INDIRECT(ADDRESS(2+QUOTIENT(ROW()-2,COUNTA('Form Responses 1'!$1:$1)-4),2,,TRUE,"Form Responses 1"))</f>
        <v>didinsaepudin2302@gmail.com</v>
      </c>
      <c r="C17" s="9" t="str">
        <f>INDIRECT(ADDRESS(2+QUOTIENT(ROW()-2,COUNTA('Form Responses 1'!$1:$1)-4),3,,TRUE,"Form Responses 1"))</f>
        <v>Didin Saepudin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Gedung Asrama [Halaman]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Asrama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0.94</v>
      </c>
      <c r="O17" s="12">
        <f t="shared" si="26"/>
        <v>0.92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44989.22554</v>
      </c>
      <c r="B18" s="9" t="str">
        <f>INDIRECT(ADDRESS(2+QUOTIENT(ROW()-2,COUNTA('Form Responses 1'!$1:$1)-4),2,,TRUE,"Form Responses 1"))</f>
        <v>didinsaepudin2302@gmail.com</v>
      </c>
      <c r="C18" s="9" t="str">
        <f>INDIRECT(ADDRESS(2+QUOTIENT(ROW()-2,COUNTA('Form Responses 1'!$1:$1)-4),3,,TRUE,"Form Responses 1"))</f>
        <v>Didin Saepudin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Gedung Asrama [Ruang 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Asrama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0.94</v>
      </c>
      <c r="O18" s="12">
        <f t="shared" si="27"/>
        <v>0.92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44989.22554</v>
      </c>
      <c r="B19" s="9" t="str">
        <f>INDIRECT(ADDRESS(2+QUOTIENT(ROW()-2,COUNTA('Form Responses 1'!$1:$1)-4),2,,TRUE,"Form Responses 1"))</f>
        <v>didinsaepudin2302@gmail.com</v>
      </c>
      <c r="C19" s="9" t="str">
        <f>INDIRECT(ADDRESS(2+QUOTIENT(ROW()-2,COUNTA('Form Responses 1'!$1:$1)-4),3,,TRUE,"Form Responses 1"))</f>
        <v>Didin Saepudin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Gedung Asrama [Toilet]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Asrama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0.94</v>
      </c>
      <c r="O19" s="12">
        <f t="shared" si="28"/>
        <v>0.92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44989.22554</v>
      </c>
      <c r="B20" s="9" t="str">
        <f>INDIRECT(ADDRESS(2+QUOTIENT(ROW()-2,COUNTA('Form Responses 1'!$1:$1)-4),2,,TRUE,"Form Responses 1"))</f>
        <v>didinsaepudin2302@gmail.com</v>
      </c>
      <c r="C20" s="9" t="str">
        <f>INDIRECT(ADDRESS(2+QUOTIENT(ROW()-2,COUNTA('Form Responses 1'!$1:$1)-4),3,,TRUE,"Form Responses 1"))</f>
        <v>Didin Saepudin</v>
      </c>
      <c r="D20" s="10">
        <f>INDIRECT(ADDRESS(2+QUOTIENT(ROW()-2,COUNTA('Form Responses 1'!$1:$1)-4),4,,TRUE,"Form Responses 1"))</f>
        <v>44985</v>
      </c>
      <c r="E20" s="11">
        <f t="shared" si="2"/>
        <v>2</v>
      </c>
      <c r="F20" s="9" t="str">
        <f>IF(ISBLANK(A20)," ",INDIRECT(ADDRESS(1,5+MOD(ROW()-2,COUNTA('Form Responses 1'!$1:$1)-4),,TRUE,"Form Responses 1")))</f>
        <v>Halaman [Halaman]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Halaman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02</v>
      </c>
      <c r="N20" s="12">
        <f t="shared" ref="N20:O20" si="29">IFERROR(AVERAGEIF(L:L,L20,$J:$J)," ")</f>
        <v>0.94</v>
      </c>
      <c r="O20" s="12">
        <f t="shared" si="29"/>
        <v>0.92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44989.22554</v>
      </c>
      <c r="B21" s="9" t="str">
        <f>INDIRECT(ADDRESS(2+QUOTIENT(ROW()-2,COUNTA('Form Responses 1'!$1:$1)-4),2,,TRUE,"Form Responses 1"))</f>
        <v>didinsaepudin2302@gmail.com</v>
      </c>
      <c r="C21" s="9" t="str">
        <f>INDIRECT(ADDRESS(2+QUOTIENT(ROW()-2,COUNTA('Form Responses 1'!$1:$1)-4),3,,TRUE,"Form Responses 1"))</f>
        <v>Didin Saepudin</v>
      </c>
      <c r="D21" s="10">
        <f>INDIRECT(ADDRESS(2+QUOTIENT(ROW()-2,COUNTA('Form Responses 1'!$1:$1)-4),4,,TRUE,"Form Responses 1"))</f>
        <v>44985</v>
      </c>
      <c r="E21" s="11">
        <f t="shared" si="2"/>
        <v>2</v>
      </c>
      <c r="F21" s="9" t="str">
        <f>IF(ISBLANK(A21)," ",INDIRECT(ADDRESS(1,5+MOD(ROW()-2,COUNTA('Form Responses 1'!$1:$1)-4),,TRUE,"Form Responses 1")))</f>
        <v>Halaman [Ruang Lantai]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Halaman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02</v>
      </c>
      <c r="N21" s="12">
        <f t="shared" ref="N21:O21" si="30">IFERROR(AVERAGEIF(L:L,L21,$J:$J)," ")</f>
        <v>0.94</v>
      </c>
      <c r="O21" s="12">
        <f t="shared" si="30"/>
        <v>0.92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44989.22638</v>
      </c>
      <c r="B22" s="9" t="str">
        <f>INDIRECT(ADDRESS(2+QUOTIENT(ROW()-2,COUNTA('Form Responses 1'!$1:$1)-4),2,,TRUE,"Form Responses 1"))</f>
        <v>didinsaepudin2302@gmail.com</v>
      </c>
      <c r="C22" s="9" t="str">
        <f>INDIRECT(ADDRESS(2+QUOTIENT(ROW()-2,COUNTA('Form Responses 1'!$1:$1)-4),3,,TRUE,"Form Responses 1"))</f>
        <v>Didin Saepudin</v>
      </c>
      <c r="D22" s="10">
        <f>INDIRECT(ADDRESS(2+QUOTIENT(ROW()-2,COUNTA('Form Responses 1'!$1:$1)-4),4,,TRUE,"Form Responses 1"))</f>
        <v>44984</v>
      </c>
      <c r="E22" s="11">
        <f t="shared" si="2"/>
        <v>1</v>
      </c>
      <c r="F22" s="9" t="str">
        <f>IF(ISBLANK(A22)," ",INDIRECT(ADDRESS(1,5+MOD(ROW()-2,COUNTA('Form Responses 1'!$1:$1)-4),,TRUE,"Form Responses 1")))</f>
        <v>Gedung Asrama [Halaman]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Asrama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02</v>
      </c>
      <c r="N22" s="12">
        <f t="shared" ref="N22:O22" si="31">IFERROR(AVERAGEIF(L:L,L22,$J:$J)," ")</f>
        <v>0.94</v>
      </c>
      <c r="O22" s="12">
        <f t="shared" si="31"/>
        <v>0.92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44989.22638</v>
      </c>
      <c r="B23" s="9" t="str">
        <f>INDIRECT(ADDRESS(2+QUOTIENT(ROW()-2,COUNTA('Form Responses 1'!$1:$1)-4),2,,TRUE,"Form Responses 1"))</f>
        <v>didinsaepudin2302@gmail.com</v>
      </c>
      <c r="C23" s="9" t="str">
        <f>INDIRECT(ADDRESS(2+QUOTIENT(ROW()-2,COUNTA('Form Responses 1'!$1:$1)-4),3,,TRUE,"Form Responses 1"))</f>
        <v>Didin Saepudin</v>
      </c>
      <c r="D23" s="10">
        <f>INDIRECT(ADDRESS(2+QUOTIENT(ROW()-2,COUNTA('Form Responses 1'!$1:$1)-4),4,,TRUE,"Form Responses 1"))</f>
        <v>44984</v>
      </c>
      <c r="E23" s="11">
        <f t="shared" si="2"/>
        <v>1</v>
      </c>
      <c r="F23" s="9" t="str">
        <f>IF(ISBLANK(A23)," ",INDIRECT(ADDRESS(1,5+MOD(ROW()-2,COUNTA('Form Responses 1'!$1:$1)-4),,TRUE,"Form Responses 1")))</f>
        <v>Gedung Asrama [Ruang 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Asrama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02</v>
      </c>
      <c r="N23" s="12">
        <f t="shared" ref="N23:O23" si="32">IFERROR(AVERAGEIF(L:L,L23,$J:$J)," ")</f>
        <v>0.94</v>
      </c>
      <c r="O23" s="12">
        <f t="shared" si="32"/>
        <v>0.92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44989.22638</v>
      </c>
      <c r="B24" s="9" t="str">
        <f>INDIRECT(ADDRESS(2+QUOTIENT(ROW()-2,COUNTA('Form Responses 1'!$1:$1)-4),2,,TRUE,"Form Responses 1"))</f>
        <v>didinsaepudin2302@gmail.com</v>
      </c>
      <c r="C24" s="9" t="str">
        <f>INDIRECT(ADDRESS(2+QUOTIENT(ROW()-2,COUNTA('Form Responses 1'!$1:$1)-4),3,,TRUE,"Form Responses 1"))</f>
        <v>Didin Saepudin</v>
      </c>
      <c r="D24" s="10">
        <f>INDIRECT(ADDRESS(2+QUOTIENT(ROW()-2,COUNTA('Form Responses 1'!$1:$1)-4),4,,TRUE,"Form Responses 1"))</f>
        <v>44984</v>
      </c>
      <c r="E24" s="11">
        <f t="shared" si="2"/>
        <v>1</v>
      </c>
      <c r="F24" s="9" t="str">
        <f>IF(ISBLANK(A24)," ",INDIRECT(ADDRESS(1,5+MOD(ROW()-2,COUNTA('Form Responses 1'!$1:$1)-4),,TRUE,"Form Responses 1")))</f>
        <v>Gedung Asrama [Toilet]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Asrama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02</v>
      </c>
      <c r="N24" s="12">
        <f t="shared" ref="N24:O24" si="33">IFERROR(AVERAGEIF(L:L,L24,$J:$J)," ")</f>
        <v>0.94</v>
      </c>
      <c r="O24" s="12">
        <f t="shared" si="33"/>
        <v>0.92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44989.22638</v>
      </c>
      <c r="B25" s="9" t="str">
        <f>INDIRECT(ADDRESS(2+QUOTIENT(ROW()-2,COUNTA('Form Responses 1'!$1:$1)-4),2,,TRUE,"Form Responses 1"))</f>
        <v>didinsaepudin2302@gmail.com</v>
      </c>
      <c r="C25" s="9" t="str">
        <f>INDIRECT(ADDRESS(2+QUOTIENT(ROW()-2,COUNTA('Form Responses 1'!$1:$1)-4),3,,TRUE,"Form Responses 1"))</f>
        <v>Didin Saepudin</v>
      </c>
      <c r="D25" s="10">
        <f>INDIRECT(ADDRESS(2+QUOTIENT(ROW()-2,COUNTA('Form Responses 1'!$1:$1)-4),4,,TRUE,"Form Responses 1"))</f>
        <v>44984</v>
      </c>
      <c r="E25" s="11">
        <f t="shared" si="2"/>
        <v>1</v>
      </c>
      <c r="F25" s="9" t="str">
        <f>IF(ISBLANK(A25)," ",INDIRECT(ADDRESS(1,5+MOD(ROW()-2,COUNTA('Form Responses 1'!$1:$1)-4),,TRUE,"Form Responses 1")))</f>
        <v>Halaman [Halaman]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02</v>
      </c>
      <c r="N25" s="12">
        <f t="shared" ref="N25:O25" si="34">IFERROR(AVERAGEIF(L:L,L25,$J:$J)," ")</f>
        <v>0.94</v>
      </c>
      <c r="O25" s="12">
        <f t="shared" si="34"/>
        <v>0.92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44989.22638</v>
      </c>
      <c r="B26" s="9" t="str">
        <f>INDIRECT(ADDRESS(2+QUOTIENT(ROW()-2,COUNTA('Form Responses 1'!$1:$1)-4),2,,TRUE,"Form Responses 1"))</f>
        <v>didinsaepudin2302@gmail.com</v>
      </c>
      <c r="C26" s="9" t="str">
        <f>INDIRECT(ADDRESS(2+QUOTIENT(ROW()-2,COUNTA('Form Responses 1'!$1:$1)-4),3,,TRUE,"Form Responses 1"))</f>
        <v>Didin Saepudin</v>
      </c>
      <c r="D26" s="10">
        <f>INDIRECT(ADDRESS(2+QUOTIENT(ROW()-2,COUNTA('Form Responses 1'!$1:$1)-4),4,,TRUE,"Form Responses 1"))</f>
        <v>44984</v>
      </c>
      <c r="E26" s="11">
        <f t="shared" si="2"/>
        <v>1</v>
      </c>
      <c r="F26" s="9" t="str">
        <f>IF(ISBLANK(A26)," ",INDIRECT(ADDRESS(1,5+MOD(ROW()-2,COUNTA('Form Responses 1'!$1:$1)-4),,TRUE,"Form Responses 1")))</f>
        <v>Halaman [Ruang Lantai]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02</v>
      </c>
      <c r="N26" s="12">
        <f t="shared" ref="N26:O26" si="35">IFERROR(AVERAGEIF(L:L,L26,$J:$J)," ")</f>
        <v>0.94</v>
      </c>
      <c r="O26" s="12">
        <f t="shared" si="35"/>
        <v>0.92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45010.55455</v>
      </c>
      <c r="B27" s="9" t="str">
        <f>INDIRECT(ADDRESS(2+QUOTIENT(ROW()-2,COUNTA('Form Responses 1'!$1:$1)-4),2,,TRUE,"Form Responses 1"))</f>
        <v>nurkhamdani@brin.go.id</v>
      </c>
      <c r="C27" s="9" t="str">
        <f>INDIRECT(ADDRESS(2+QUOTIENT(ROW()-2,COUNTA('Form Responses 1'!$1:$1)-4),3,,TRUE,"Form Responses 1"))</f>
        <v>Nurkhamdani</v>
      </c>
      <c r="D27" s="10">
        <f>INDIRECT(ADDRESS(2+QUOTIENT(ROW()-2,COUNTA('Form Responses 1'!$1:$1)-4),4,,TRUE,"Form Responses 1"))</f>
        <v>44957</v>
      </c>
      <c r="E27" s="11">
        <f t="shared" si="2"/>
        <v>2</v>
      </c>
      <c r="F27" s="9" t="str">
        <f>IF(ISBLANK(A27)," ",INDIRECT(ADDRESS(1,5+MOD(ROW()-2,COUNTA('Form Responses 1'!$1:$1)-4),,TRUE,"Form Responses 1")))</f>
        <v>Gedung Asrama [Halaman]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Gedung Asrama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01</v>
      </c>
      <c r="N27" s="12">
        <f t="shared" ref="N27:O27" si="36">IFERROR(AVERAGEIF(L:L,L27,$J:$J)," ")</f>
        <v>0.89</v>
      </c>
      <c r="O27" s="12">
        <f t="shared" si="36"/>
        <v>0.89</v>
      </c>
      <c r="P27" s="9" t="str">
        <f>IF(ISBLANK(A27)," ",IF(N27&gt;MASTER!$B$3/100,"SB",IF(N27&gt;MASTER!$B$4/100,"B",IF(N27&gt;MASTER!$B$5/100,"C","K"))))</f>
        <v>C</v>
      </c>
      <c r="Q27" s="9" t="str">
        <f>IF(ISBLANK(B27)," ",IF(O27&gt;MASTER!$B$3/100,"SB",IF(O27&gt;MASTER!$B$4/100,"B",IF(O27&gt;MASTER!$B$5/100,"C","K"))))</f>
        <v>C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45010.55455</v>
      </c>
      <c r="B28" s="9" t="str">
        <f>INDIRECT(ADDRESS(2+QUOTIENT(ROW()-2,COUNTA('Form Responses 1'!$1:$1)-4),2,,TRUE,"Form Responses 1"))</f>
        <v>nurkhamdani@brin.go.id</v>
      </c>
      <c r="C28" s="9" t="str">
        <f>INDIRECT(ADDRESS(2+QUOTIENT(ROW()-2,COUNTA('Form Responses 1'!$1:$1)-4),3,,TRUE,"Form Responses 1"))</f>
        <v>Nurkhamdani</v>
      </c>
      <c r="D28" s="10">
        <f>INDIRECT(ADDRESS(2+QUOTIENT(ROW()-2,COUNTA('Form Responses 1'!$1:$1)-4),4,,TRUE,"Form Responses 1"))</f>
        <v>44957</v>
      </c>
      <c r="E28" s="11">
        <f t="shared" si="2"/>
        <v>2</v>
      </c>
      <c r="F28" s="9" t="str">
        <f>IF(ISBLANK(A28)," ",INDIRECT(ADDRESS(1,5+MOD(ROW()-2,COUNTA('Form Responses 1'!$1:$1)-4),,TRUE,"Form Responses 1")))</f>
        <v>Gedung Asrama [Ruang 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Gedung Asrama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01</v>
      </c>
      <c r="N28" s="12">
        <f t="shared" ref="N28:O28" si="37">IFERROR(AVERAGEIF(L:L,L28,$J:$J)," ")</f>
        <v>0.89</v>
      </c>
      <c r="O28" s="12">
        <f t="shared" si="37"/>
        <v>0.89</v>
      </c>
      <c r="P28" s="9" t="str">
        <f>IF(ISBLANK(A28)," ",IF(N28&gt;MASTER!$B$3/100,"SB",IF(N28&gt;MASTER!$B$4/100,"B",IF(N28&gt;MASTER!$B$5/100,"C","K"))))</f>
        <v>C</v>
      </c>
      <c r="Q28" s="9" t="str">
        <f>IF(ISBLANK(B28)," ",IF(O28&gt;MASTER!$B$3/100,"SB",IF(O28&gt;MASTER!$B$4/100,"B",IF(O28&gt;MASTER!$B$5/100,"C","K"))))</f>
        <v>C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45010.55455</v>
      </c>
      <c r="B29" s="9" t="str">
        <f>INDIRECT(ADDRESS(2+QUOTIENT(ROW()-2,COUNTA('Form Responses 1'!$1:$1)-4),2,,TRUE,"Form Responses 1"))</f>
        <v>nurkhamdani@brin.go.id</v>
      </c>
      <c r="C29" s="9" t="str">
        <f>INDIRECT(ADDRESS(2+QUOTIENT(ROW()-2,COUNTA('Form Responses 1'!$1:$1)-4),3,,TRUE,"Form Responses 1"))</f>
        <v>Nurkhamdani</v>
      </c>
      <c r="D29" s="10">
        <f>INDIRECT(ADDRESS(2+QUOTIENT(ROW()-2,COUNTA('Form Responses 1'!$1:$1)-4),4,,TRUE,"Form Responses 1"))</f>
        <v>44957</v>
      </c>
      <c r="E29" s="11">
        <f t="shared" si="2"/>
        <v>2</v>
      </c>
      <c r="F29" s="9" t="str">
        <f>IF(ISBLANK(A29)," ",INDIRECT(ADDRESS(1,5+MOD(ROW()-2,COUNTA('Form Responses 1'!$1:$1)-4),,TRUE,"Form Responses 1")))</f>
        <v>Gedung Asrama [Toilet]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Gedung Asrama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01</v>
      </c>
      <c r="N29" s="12">
        <f t="shared" ref="N29:O29" si="38">IFERROR(AVERAGEIF(L:L,L29,$J:$J)," ")</f>
        <v>0.89</v>
      </c>
      <c r="O29" s="12">
        <f t="shared" si="38"/>
        <v>0.89</v>
      </c>
      <c r="P29" s="9" t="str">
        <f>IF(ISBLANK(A29)," ",IF(N29&gt;MASTER!$B$3/100,"SB",IF(N29&gt;MASTER!$B$4/100,"B",IF(N29&gt;MASTER!$B$5/100,"C","K"))))</f>
        <v>C</v>
      </c>
      <c r="Q29" s="9" t="str">
        <f>IF(ISBLANK(B29)," ",IF(O29&gt;MASTER!$B$3/100,"SB",IF(O29&gt;MASTER!$B$4/100,"B",IF(O29&gt;MASTER!$B$5/100,"C","K"))))</f>
        <v>C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45010.55455</v>
      </c>
      <c r="B30" s="9" t="str">
        <f>INDIRECT(ADDRESS(2+QUOTIENT(ROW()-2,COUNTA('Form Responses 1'!$1:$1)-4),2,,TRUE,"Form Responses 1"))</f>
        <v>nurkhamdani@brin.go.id</v>
      </c>
      <c r="C30" s="9" t="str">
        <f>INDIRECT(ADDRESS(2+QUOTIENT(ROW()-2,COUNTA('Form Responses 1'!$1:$1)-4),3,,TRUE,"Form Responses 1"))</f>
        <v>Nurkhamdani</v>
      </c>
      <c r="D30" s="10">
        <f>INDIRECT(ADDRESS(2+QUOTIENT(ROW()-2,COUNTA('Form Responses 1'!$1:$1)-4),4,,TRUE,"Form Responses 1"))</f>
        <v>44957</v>
      </c>
      <c r="E30" s="11">
        <f t="shared" si="2"/>
        <v>2</v>
      </c>
      <c r="F30" s="9" t="str">
        <f>IF(ISBLANK(A30)," ",INDIRECT(ADDRESS(1,5+MOD(ROW()-2,COUNTA('Form Responses 1'!$1:$1)-4),,TRUE,"Form Responses 1")))</f>
        <v>Halaman [Halaman]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Halaman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01</v>
      </c>
      <c r="N30" s="12">
        <f t="shared" ref="N30:O30" si="39">IFERROR(AVERAGEIF(L:L,L30,$J:$J)," ")</f>
        <v>0.89</v>
      </c>
      <c r="O30" s="12">
        <f t="shared" si="39"/>
        <v>0.89</v>
      </c>
      <c r="P30" s="9" t="str">
        <f>IF(ISBLANK(A30)," ",IF(N30&gt;MASTER!$B$3/100,"SB",IF(N30&gt;MASTER!$B$4/100,"B",IF(N30&gt;MASTER!$B$5/100,"C","K"))))</f>
        <v>C</v>
      </c>
      <c r="Q30" s="9" t="str">
        <f>IF(ISBLANK(B30)," ",IF(O30&gt;MASTER!$B$3/100,"SB",IF(O30&gt;MASTER!$B$4/100,"B",IF(O30&gt;MASTER!$B$5/100,"C","K"))))</f>
        <v>C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45010.55455</v>
      </c>
      <c r="B31" s="9" t="str">
        <f>INDIRECT(ADDRESS(2+QUOTIENT(ROW()-2,COUNTA('Form Responses 1'!$1:$1)-4),2,,TRUE,"Form Responses 1"))</f>
        <v>nurkhamdani@brin.go.id</v>
      </c>
      <c r="C31" s="9" t="str">
        <f>INDIRECT(ADDRESS(2+QUOTIENT(ROW()-2,COUNTA('Form Responses 1'!$1:$1)-4),3,,TRUE,"Form Responses 1"))</f>
        <v>Nurkhamdani</v>
      </c>
      <c r="D31" s="10">
        <f>INDIRECT(ADDRESS(2+QUOTIENT(ROW()-2,COUNTA('Form Responses 1'!$1:$1)-4),4,,TRUE,"Form Responses 1"))</f>
        <v>44957</v>
      </c>
      <c r="E31" s="11">
        <f t="shared" si="2"/>
        <v>2</v>
      </c>
      <c r="F31" s="9" t="str">
        <f>IF(ISBLANK(A31)," ",INDIRECT(ADDRESS(1,5+MOD(ROW()-2,COUNTA('Form Responses 1'!$1:$1)-4),,TRUE,"Form Responses 1")))</f>
        <v>Halaman [Ruang Lantai]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Halaman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01</v>
      </c>
      <c r="N31" s="12">
        <f t="shared" ref="N31:O31" si="40">IFERROR(AVERAGEIF(L:L,L31,$J:$J)," ")</f>
        <v>0.89</v>
      </c>
      <c r="O31" s="12">
        <f t="shared" si="40"/>
        <v>0.89</v>
      </c>
      <c r="P31" s="9" t="str">
        <f>IF(ISBLANK(A31)," ",IF(N31&gt;MASTER!$B$3/100,"SB",IF(N31&gt;MASTER!$B$4/100,"B",IF(N31&gt;MASTER!$B$5/100,"C","K"))))</f>
        <v>C</v>
      </c>
      <c r="Q31" s="9" t="str">
        <f>IF(ISBLANK(B31)," ",IF(O31&gt;MASTER!$B$3/100,"SB",IF(O31&gt;MASTER!$B$4/100,"B",IF(O31&gt;MASTER!$B$5/100,"C","K"))))</f>
        <v>C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45010.55531</v>
      </c>
      <c r="B32" s="9" t="str">
        <f>INDIRECT(ADDRESS(2+QUOTIENT(ROW()-2,COUNTA('Form Responses 1'!$1:$1)-4),2,,TRUE,"Form Responses 1"))</f>
        <v>nurkhamdani@brin.go.id</v>
      </c>
      <c r="C32" s="9" t="str">
        <f>INDIRECT(ADDRESS(2+QUOTIENT(ROW()-2,COUNTA('Form Responses 1'!$1:$1)-4),3,,TRUE,"Form Responses 1"))</f>
        <v>Nurkhamdani,S.IP, M.M</v>
      </c>
      <c r="D32" s="10">
        <f>INDIRECT(ADDRESS(2+QUOTIENT(ROW()-2,COUNTA('Form Responses 1'!$1:$1)-4),4,,TRUE,"Form Responses 1"))</f>
        <v>44985</v>
      </c>
      <c r="E32" s="11">
        <f t="shared" si="2"/>
        <v>2</v>
      </c>
      <c r="F32" s="9" t="str">
        <f>IF(ISBLANK(A32)," ",INDIRECT(ADDRESS(1,5+MOD(ROW()-2,COUNTA('Form Responses 1'!$1:$1)-4),,TRUE,"Form Responses 1")))</f>
        <v>Gedung Asrama [Halaman]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Gedung Asrama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02</v>
      </c>
      <c r="N32" s="12">
        <f t="shared" ref="N32:O32" si="41">IFERROR(AVERAGEIF(L:L,L32,$J:$J)," ")</f>
        <v>0.94</v>
      </c>
      <c r="O32" s="12">
        <f t="shared" si="41"/>
        <v>0.92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45010.55531</v>
      </c>
      <c r="B33" s="9" t="str">
        <f>INDIRECT(ADDRESS(2+QUOTIENT(ROW()-2,COUNTA('Form Responses 1'!$1:$1)-4),2,,TRUE,"Form Responses 1"))</f>
        <v>nurkhamdani@brin.go.id</v>
      </c>
      <c r="C33" s="9" t="str">
        <f>INDIRECT(ADDRESS(2+QUOTIENT(ROW()-2,COUNTA('Form Responses 1'!$1:$1)-4),3,,TRUE,"Form Responses 1"))</f>
        <v>Nurkhamdani,S.IP, M.M</v>
      </c>
      <c r="D33" s="10">
        <f>INDIRECT(ADDRESS(2+QUOTIENT(ROW()-2,COUNTA('Form Responses 1'!$1:$1)-4),4,,TRUE,"Form Responses 1"))</f>
        <v>44985</v>
      </c>
      <c r="E33" s="11">
        <f t="shared" si="2"/>
        <v>2</v>
      </c>
      <c r="F33" s="9" t="str">
        <f>IF(ISBLANK(A33)," ",INDIRECT(ADDRESS(1,5+MOD(ROW()-2,COUNTA('Form Responses 1'!$1:$1)-4),,TRUE,"Form Responses 1")))</f>
        <v>Gedung Asrama [Ruang 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Gedung Asrama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02</v>
      </c>
      <c r="N33" s="12">
        <f t="shared" ref="N33:O33" si="42">IFERROR(AVERAGEIF(L:L,L33,$J:$J)," ")</f>
        <v>0.94</v>
      </c>
      <c r="O33" s="12">
        <f t="shared" si="42"/>
        <v>0.92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45010.55531</v>
      </c>
      <c r="B34" s="9" t="str">
        <f>INDIRECT(ADDRESS(2+QUOTIENT(ROW()-2,COUNTA('Form Responses 1'!$1:$1)-4),2,,TRUE,"Form Responses 1"))</f>
        <v>nurkhamdani@brin.go.id</v>
      </c>
      <c r="C34" s="9" t="str">
        <f>INDIRECT(ADDRESS(2+QUOTIENT(ROW()-2,COUNTA('Form Responses 1'!$1:$1)-4),3,,TRUE,"Form Responses 1"))</f>
        <v>Nurkhamdani,S.IP, M.M</v>
      </c>
      <c r="D34" s="10">
        <f>INDIRECT(ADDRESS(2+QUOTIENT(ROW()-2,COUNTA('Form Responses 1'!$1:$1)-4),4,,TRUE,"Form Responses 1"))</f>
        <v>44985</v>
      </c>
      <c r="E34" s="11">
        <f t="shared" si="2"/>
        <v>2</v>
      </c>
      <c r="F34" s="9" t="str">
        <f>IF(ISBLANK(A34)," ",INDIRECT(ADDRESS(1,5+MOD(ROW()-2,COUNTA('Form Responses 1'!$1:$1)-4),,TRUE,"Form Responses 1")))</f>
        <v>Gedung Asrama [Toilet]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Gedung Asrama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02</v>
      </c>
      <c r="N34" s="12">
        <f t="shared" ref="N34:O34" si="43">IFERROR(AVERAGEIF(L:L,L34,$J:$J)," ")</f>
        <v>0.94</v>
      </c>
      <c r="O34" s="12">
        <f t="shared" si="43"/>
        <v>0.92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45010.55531</v>
      </c>
      <c r="B35" s="9" t="str">
        <f>INDIRECT(ADDRESS(2+QUOTIENT(ROW()-2,COUNTA('Form Responses 1'!$1:$1)-4),2,,TRUE,"Form Responses 1"))</f>
        <v>nurkhamdani@brin.go.id</v>
      </c>
      <c r="C35" s="9" t="str">
        <f>INDIRECT(ADDRESS(2+QUOTIENT(ROW()-2,COUNTA('Form Responses 1'!$1:$1)-4),3,,TRUE,"Form Responses 1"))</f>
        <v>Nurkhamdani,S.IP, M.M</v>
      </c>
      <c r="D35" s="10">
        <f>INDIRECT(ADDRESS(2+QUOTIENT(ROW()-2,COUNTA('Form Responses 1'!$1:$1)-4),4,,TRUE,"Form Responses 1"))</f>
        <v>44985</v>
      </c>
      <c r="E35" s="11">
        <f t="shared" si="2"/>
        <v>2</v>
      </c>
      <c r="F35" s="9" t="str">
        <f>IF(ISBLANK(A35)," ",INDIRECT(ADDRESS(1,5+MOD(ROW()-2,COUNTA('Form Responses 1'!$1:$1)-4),,TRUE,"Form Responses 1")))</f>
        <v>Halaman [Halaman]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02</v>
      </c>
      <c r="N35" s="12">
        <f t="shared" ref="N35:O35" si="44">IFERROR(AVERAGEIF(L:L,L35,$J:$J)," ")</f>
        <v>0.94</v>
      </c>
      <c r="O35" s="12">
        <f t="shared" si="44"/>
        <v>0.92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45010.55531</v>
      </c>
      <c r="B36" s="9" t="str">
        <f>INDIRECT(ADDRESS(2+QUOTIENT(ROW()-2,COUNTA('Form Responses 1'!$1:$1)-4),2,,TRUE,"Form Responses 1"))</f>
        <v>nurkhamdani@brin.go.id</v>
      </c>
      <c r="C36" s="9" t="str">
        <f>INDIRECT(ADDRESS(2+QUOTIENT(ROW()-2,COUNTA('Form Responses 1'!$1:$1)-4),3,,TRUE,"Form Responses 1"))</f>
        <v>Nurkhamdani,S.IP, M.M</v>
      </c>
      <c r="D36" s="10">
        <f>INDIRECT(ADDRESS(2+QUOTIENT(ROW()-2,COUNTA('Form Responses 1'!$1:$1)-4),4,,TRUE,"Form Responses 1"))</f>
        <v>44985</v>
      </c>
      <c r="E36" s="11">
        <f t="shared" si="2"/>
        <v>2</v>
      </c>
      <c r="F36" s="9" t="str">
        <f>IF(ISBLANK(A36)," ",INDIRECT(ADDRESS(1,5+MOD(ROW()-2,COUNTA('Form Responses 1'!$1:$1)-4),,TRUE,"Form Responses 1")))</f>
        <v>Halaman [Ruang Lantai]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02</v>
      </c>
      <c r="N36" s="12">
        <f t="shared" ref="N36:O36" si="45">IFERROR(AVERAGEIF(L:L,L36,$J:$J)," ")</f>
        <v>0.94</v>
      </c>
      <c r="O36" s="12">
        <f t="shared" si="45"/>
        <v>0.92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45012.56725</v>
      </c>
      <c r="B37" s="9" t="str">
        <f>INDIRECT(ADDRESS(2+QUOTIENT(ROW()-2,COUNTA('Form Responses 1'!$1:$1)-4),2,,TRUE,"Form Responses 1"))</f>
        <v>nurkhamdani@brin.go.id</v>
      </c>
      <c r="C37" s="9" t="str">
        <f>INDIRECT(ADDRESS(2+QUOTIENT(ROW()-2,COUNTA('Form Responses 1'!$1:$1)-4),3,,TRUE,"Form Responses 1"))</f>
        <v>Nurkhamdani,S.IP, M.M</v>
      </c>
      <c r="D37" s="10">
        <f>INDIRECT(ADDRESS(2+QUOTIENT(ROW()-2,COUNTA('Form Responses 1'!$1:$1)-4),4,,TRUE,"Form Responses 1"))</f>
        <v>45010</v>
      </c>
      <c r="E37" s="11">
        <f t="shared" si="2"/>
        <v>6</v>
      </c>
      <c r="F37" s="9" t="str">
        <f>IF(ISBLANK(A37)," ",INDIRECT(ADDRESS(1,5+MOD(ROW()-2,COUNTA('Form Responses 1'!$1:$1)-4),,TRUE,"Form Responses 1")))</f>
        <v>Gedung Asrama [Halaman]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Asrama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12</v>
      </c>
      <c r="L37" s="9" t="str">
        <f t="shared" si="6"/>
        <v>2023 - WEEK 12</v>
      </c>
      <c r="M37" s="9" t="str">
        <f t="shared" si="7"/>
        <v>2023 - MONTH 03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12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45012.56725</v>
      </c>
      <c r="B38" s="9" t="str">
        <f>INDIRECT(ADDRESS(2+QUOTIENT(ROW()-2,COUNTA('Form Responses 1'!$1:$1)-4),2,,TRUE,"Form Responses 1"))</f>
        <v>nurkhamdani@brin.go.id</v>
      </c>
      <c r="C38" s="9" t="str">
        <f>INDIRECT(ADDRESS(2+QUOTIENT(ROW()-2,COUNTA('Form Responses 1'!$1:$1)-4),3,,TRUE,"Form Responses 1"))</f>
        <v>Nurkhamdani,S.IP, M.M</v>
      </c>
      <c r="D38" s="10">
        <f>INDIRECT(ADDRESS(2+QUOTIENT(ROW()-2,COUNTA('Form Responses 1'!$1:$1)-4),4,,TRUE,"Form Responses 1"))</f>
        <v>45010</v>
      </c>
      <c r="E38" s="11">
        <f t="shared" si="2"/>
        <v>6</v>
      </c>
      <c r="F38" s="9" t="str">
        <f>IF(ISBLANK(A38)," ",INDIRECT(ADDRESS(1,5+MOD(ROW()-2,COUNTA('Form Responses 1'!$1:$1)-4),,TRUE,"Form Responses 1")))</f>
        <v>Gedung Asrama [Ruang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Asrama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12</v>
      </c>
      <c r="L38" s="9" t="str">
        <f t="shared" si="6"/>
        <v>2023 - WEEK 12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12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45012.56725</v>
      </c>
      <c r="B39" s="9" t="str">
        <f>INDIRECT(ADDRESS(2+QUOTIENT(ROW()-2,COUNTA('Form Responses 1'!$1:$1)-4),2,,TRUE,"Form Responses 1"))</f>
        <v>nurkhamdani@brin.go.id</v>
      </c>
      <c r="C39" s="9" t="str">
        <f>INDIRECT(ADDRESS(2+QUOTIENT(ROW()-2,COUNTA('Form Responses 1'!$1:$1)-4),3,,TRUE,"Form Responses 1"))</f>
        <v>Nurkhamdani,S.IP, M.M</v>
      </c>
      <c r="D39" s="10">
        <f>INDIRECT(ADDRESS(2+QUOTIENT(ROW()-2,COUNTA('Form Responses 1'!$1:$1)-4),4,,TRUE,"Form Responses 1"))</f>
        <v>45010</v>
      </c>
      <c r="E39" s="11">
        <f t="shared" si="2"/>
        <v>6</v>
      </c>
      <c r="F39" s="9" t="str">
        <f>IF(ISBLANK(A39)," ",INDIRECT(ADDRESS(1,5+MOD(ROW()-2,COUNTA('Form Responses 1'!$1:$1)-4),,TRUE,"Form Responses 1")))</f>
        <v>Gedung Asrama [Toilet]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 Asrama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12</v>
      </c>
      <c r="L39" s="9" t="str">
        <f t="shared" si="6"/>
        <v>2023 - WEEK 12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12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45012.56725</v>
      </c>
      <c r="B40" s="9" t="str">
        <f>INDIRECT(ADDRESS(2+QUOTIENT(ROW()-2,COUNTA('Form Responses 1'!$1:$1)-4),2,,TRUE,"Form Responses 1"))</f>
        <v>nurkhamdani@brin.go.id</v>
      </c>
      <c r="C40" s="9" t="str">
        <f>INDIRECT(ADDRESS(2+QUOTIENT(ROW()-2,COUNTA('Form Responses 1'!$1:$1)-4),3,,TRUE,"Form Responses 1"))</f>
        <v>Nurkhamdani,S.IP, M.M</v>
      </c>
      <c r="D40" s="10">
        <f>INDIRECT(ADDRESS(2+QUOTIENT(ROW()-2,COUNTA('Form Responses 1'!$1:$1)-4),4,,TRUE,"Form Responses 1"))</f>
        <v>45010</v>
      </c>
      <c r="E40" s="11">
        <f t="shared" si="2"/>
        <v>6</v>
      </c>
      <c r="F40" s="9" t="str">
        <f>IF(ISBLANK(A40)," ",INDIRECT(ADDRESS(1,5+MOD(ROW()-2,COUNTA('Form Responses 1'!$1:$1)-4),,TRUE,"Form Responses 1")))</f>
        <v>Halaman [Halaman]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12</v>
      </c>
      <c r="L40" s="9" t="str">
        <f t="shared" si="6"/>
        <v>2023 - WEEK 12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12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45012.56725</v>
      </c>
      <c r="B41" s="9" t="str">
        <f>INDIRECT(ADDRESS(2+QUOTIENT(ROW()-2,COUNTA('Form Responses 1'!$1:$1)-4),2,,TRUE,"Form Responses 1"))</f>
        <v>nurkhamdani@brin.go.id</v>
      </c>
      <c r="C41" s="9" t="str">
        <f>INDIRECT(ADDRESS(2+QUOTIENT(ROW()-2,COUNTA('Form Responses 1'!$1:$1)-4),3,,TRUE,"Form Responses 1"))</f>
        <v>Nurkhamdani,S.IP, M.M</v>
      </c>
      <c r="D41" s="10">
        <f>INDIRECT(ADDRESS(2+QUOTIENT(ROW()-2,COUNTA('Form Responses 1'!$1:$1)-4),4,,TRUE,"Form Responses 1"))</f>
        <v>45010</v>
      </c>
      <c r="E41" s="11">
        <f t="shared" si="2"/>
        <v>6</v>
      </c>
      <c r="F41" s="9" t="str">
        <f>IF(ISBLANK(A41)," ",INDIRECT(ADDRESS(1,5+MOD(ROW()-2,COUNTA('Form Responses 1'!$1:$1)-4),,TRUE,"Form Responses 1")))</f>
        <v>Halaman [Ruang Lantai]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12</v>
      </c>
      <c r="L41" s="9" t="str">
        <f t="shared" si="6"/>
        <v>2023 - WEEK 12</v>
      </c>
      <c r="M41" s="9" t="str">
        <f t="shared" si="7"/>
        <v>2023 - MONTH 03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12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45026.61076</v>
      </c>
      <c r="B42" s="9" t="str">
        <f>INDIRECT(ADDRESS(2+QUOTIENT(ROW()-2,COUNTA('Form Responses 1'!$1:$1)-4),2,,TRUE,"Form Responses 1"))</f>
        <v>nurkhamdani@brin.go.id</v>
      </c>
      <c r="C42" s="9" t="str">
        <f>INDIRECT(ADDRESS(2+QUOTIENT(ROW()-2,COUNTA('Form Responses 1'!$1:$1)-4),3,,TRUE,"Form Responses 1"))</f>
        <v>Nurkhamdani,S.IP,M.M</v>
      </c>
      <c r="D42" s="10">
        <f>INDIRECT(ADDRESS(2+QUOTIENT(ROW()-2,COUNTA('Form Responses 1'!$1:$1)-4),4,,TRUE,"Form Responses 1"))</f>
        <v>44951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Asrama [Halaman]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Asrama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4</v>
      </c>
      <c r="L42" s="9" t="str">
        <f t="shared" si="6"/>
        <v>2023 - WEEK 04</v>
      </c>
      <c r="M42" s="9" t="str">
        <f t="shared" si="7"/>
        <v>2023 - MONTH 01</v>
      </c>
      <c r="N42" s="12">
        <f t="shared" ref="N42:O42" si="51">IFERROR(AVERAGEIF(L:L,L42,$J:$J)," ")</f>
        <v>0.89</v>
      </c>
      <c r="O42" s="12">
        <f t="shared" si="51"/>
        <v>0.89</v>
      </c>
      <c r="P42" s="9" t="str">
        <f>IF(ISBLANK(A42)," ",IF(N42&gt;MASTER!$B$3/100,"SB",IF(N42&gt;MASTER!$B$4/100,"B",IF(N42&gt;MASTER!$B$5/100,"C","K"))))</f>
        <v>C</v>
      </c>
      <c r="Q42" s="9" t="str">
        <f>IF(ISBLANK(B42)," ",IF(O42&gt;MASTER!$B$3/100,"SB",IF(O42&gt;MASTER!$B$4/100,"B",IF(O42&gt;MASTER!$B$5/100,"C","K"))))</f>
        <v>C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4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45026.61076</v>
      </c>
      <c r="B43" s="9" t="str">
        <f>INDIRECT(ADDRESS(2+QUOTIENT(ROW()-2,COUNTA('Form Responses 1'!$1:$1)-4),2,,TRUE,"Form Responses 1"))</f>
        <v>nurkhamdani@brin.go.id</v>
      </c>
      <c r="C43" s="9" t="str">
        <f>INDIRECT(ADDRESS(2+QUOTIENT(ROW()-2,COUNTA('Form Responses 1'!$1:$1)-4),3,,TRUE,"Form Responses 1"))</f>
        <v>Nurkhamdani,S.IP,M.M</v>
      </c>
      <c r="D43" s="10">
        <f>INDIRECT(ADDRESS(2+QUOTIENT(ROW()-2,COUNTA('Form Responses 1'!$1:$1)-4),4,,TRUE,"Form Responses 1"))</f>
        <v>44951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Asrama [Ruang 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Gedung Asrama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4</v>
      </c>
      <c r="L43" s="9" t="str">
        <f t="shared" si="6"/>
        <v>2023 - WEEK 04</v>
      </c>
      <c r="M43" s="9" t="str">
        <f t="shared" si="7"/>
        <v>2023 - MONTH 01</v>
      </c>
      <c r="N43" s="12">
        <f t="shared" ref="N43:O43" si="52">IFERROR(AVERAGEIF(L:L,L43,$J:$J)," ")</f>
        <v>0.89</v>
      </c>
      <c r="O43" s="12">
        <f t="shared" si="52"/>
        <v>0.89</v>
      </c>
      <c r="P43" s="9" t="str">
        <f>IF(ISBLANK(A43)," ",IF(N43&gt;MASTER!$B$3/100,"SB",IF(N43&gt;MASTER!$B$4/100,"B",IF(N43&gt;MASTER!$B$5/100,"C","K"))))</f>
        <v>C</v>
      </c>
      <c r="Q43" s="9" t="str">
        <f>IF(ISBLANK(B43)," ",IF(O43&gt;MASTER!$B$3/100,"SB",IF(O43&gt;MASTER!$B$4/100,"B",IF(O43&gt;MASTER!$B$5/100,"C","K"))))</f>
        <v>C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4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45026.61076</v>
      </c>
      <c r="B44" s="9" t="str">
        <f>INDIRECT(ADDRESS(2+QUOTIENT(ROW()-2,COUNTA('Form Responses 1'!$1:$1)-4),2,,TRUE,"Form Responses 1"))</f>
        <v>nurkhamdani@brin.go.id</v>
      </c>
      <c r="C44" s="9" t="str">
        <f>INDIRECT(ADDRESS(2+QUOTIENT(ROW()-2,COUNTA('Form Responses 1'!$1:$1)-4),3,,TRUE,"Form Responses 1"))</f>
        <v>Nurkhamdani,S.IP,M.M</v>
      </c>
      <c r="D44" s="10">
        <f>INDIRECT(ADDRESS(2+QUOTIENT(ROW()-2,COUNTA('Form Responses 1'!$1:$1)-4),4,,TRUE,"Form Responses 1"))</f>
        <v>44951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Asrama [Toilet]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Gedung Asrama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4</v>
      </c>
      <c r="L44" s="9" t="str">
        <f t="shared" si="6"/>
        <v>2023 - WEEK 04</v>
      </c>
      <c r="M44" s="9" t="str">
        <f t="shared" si="7"/>
        <v>2023 - MONTH 01</v>
      </c>
      <c r="N44" s="12">
        <f t="shared" ref="N44:O44" si="53">IFERROR(AVERAGEIF(L:L,L44,$J:$J)," ")</f>
        <v>0.89</v>
      </c>
      <c r="O44" s="12">
        <f t="shared" si="53"/>
        <v>0.89</v>
      </c>
      <c r="P44" s="9" t="str">
        <f>IF(ISBLANK(A44)," ",IF(N44&gt;MASTER!$B$3/100,"SB",IF(N44&gt;MASTER!$B$4/100,"B",IF(N44&gt;MASTER!$B$5/100,"C","K"))))</f>
        <v>C</v>
      </c>
      <c r="Q44" s="9" t="str">
        <f>IF(ISBLANK(B44)," ",IF(O44&gt;MASTER!$B$3/100,"SB",IF(O44&gt;MASTER!$B$4/100,"B",IF(O44&gt;MASTER!$B$5/100,"C","K"))))</f>
        <v>C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4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45026.61076</v>
      </c>
      <c r="B45" s="9" t="str">
        <f>INDIRECT(ADDRESS(2+QUOTIENT(ROW()-2,COUNTA('Form Responses 1'!$1:$1)-4),2,,TRUE,"Form Responses 1"))</f>
        <v>nurkhamdani@brin.go.id</v>
      </c>
      <c r="C45" s="9" t="str">
        <f>INDIRECT(ADDRESS(2+QUOTIENT(ROW()-2,COUNTA('Form Responses 1'!$1:$1)-4),3,,TRUE,"Form Responses 1"))</f>
        <v>Nurkhamdani,S.IP,M.M</v>
      </c>
      <c r="D45" s="10">
        <f>INDIRECT(ADDRESS(2+QUOTIENT(ROW()-2,COUNTA('Form Responses 1'!$1:$1)-4),4,,TRUE,"Form Responses 1"))</f>
        <v>44951</v>
      </c>
      <c r="E45" s="11">
        <f t="shared" si="2"/>
        <v>3</v>
      </c>
      <c r="F45" s="9" t="str">
        <f>IF(ISBLANK(A45)," ",INDIRECT(ADDRESS(1,5+MOD(ROW()-2,COUNTA('Form Responses 1'!$1:$1)-4),,TRUE,"Form Responses 1")))</f>
        <v>Halaman [Halaman]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Halaman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4</v>
      </c>
      <c r="L45" s="9" t="str">
        <f t="shared" si="6"/>
        <v>2023 - WEEK 04</v>
      </c>
      <c r="M45" s="9" t="str">
        <f t="shared" si="7"/>
        <v>2023 - MONTH 01</v>
      </c>
      <c r="N45" s="12">
        <f t="shared" ref="N45:O45" si="54">IFERROR(AVERAGEIF(L:L,L45,$J:$J)," ")</f>
        <v>0.89</v>
      </c>
      <c r="O45" s="12">
        <f t="shared" si="54"/>
        <v>0.89</v>
      </c>
      <c r="P45" s="9" t="str">
        <f>IF(ISBLANK(A45)," ",IF(N45&gt;MASTER!$B$3/100,"SB",IF(N45&gt;MASTER!$B$4/100,"B",IF(N45&gt;MASTER!$B$5/100,"C","K"))))</f>
        <v>C</v>
      </c>
      <c r="Q45" s="9" t="str">
        <f>IF(ISBLANK(B45)," ",IF(O45&gt;MASTER!$B$3/100,"SB",IF(O45&gt;MASTER!$B$4/100,"B",IF(O45&gt;MASTER!$B$5/100,"C","K"))))</f>
        <v>C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4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45026.61076</v>
      </c>
      <c r="B46" s="9" t="str">
        <f>INDIRECT(ADDRESS(2+QUOTIENT(ROW()-2,COUNTA('Form Responses 1'!$1:$1)-4),2,,TRUE,"Form Responses 1"))</f>
        <v>nurkhamdani@brin.go.id</v>
      </c>
      <c r="C46" s="9" t="str">
        <f>INDIRECT(ADDRESS(2+QUOTIENT(ROW()-2,COUNTA('Form Responses 1'!$1:$1)-4),3,,TRUE,"Form Responses 1"))</f>
        <v>Nurkhamdani,S.IP,M.M</v>
      </c>
      <c r="D46" s="10">
        <f>INDIRECT(ADDRESS(2+QUOTIENT(ROW()-2,COUNTA('Form Responses 1'!$1:$1)-4),4,,TRUE,"Form Responses 1"))</f>
        <v>44951</v>
      </c>
      <c r="E46" s="11">
        <f t="shared" si="2"/>
        <v>3</v>
      </c>
      <c r="F46" s="9" t="str">
        <f>IF(ISBLANK(A46)," ",INDIRECT(ADDRESS(1,5+MOD(ROW()-2,COUNTA('Form Responses 1'!$1:$1)-4),,TRUE,"Form Responses 1")))</f>
        <v>Halaman [Ruang Lantai]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Halaman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4</v>
      </c>
      <c r="L46" s="9" t="str">
        <f t="shared" si="6"/>
        <v>2023 - WEEK 04</v>
      </c>
      <c r="M46" s="9" t="str">
        <f t="shared" si="7"/>
        <v>2023 - MONTH 01</v>
      </c>
      <c r="N46" s="12">
        <f t="shared" ref="N46:O46" si="55">IFERROR(AVERAGEIF(L:L,L46,$J:$J)," ")</f>
        <v>0.89</v>
      </c>
      <c r="O46" s="12">
        <f t="shared" si="55"/>
        <v>0.89</v>
      </c>
      <c r="P46" s="9" t="str">
        <f>IF(ISBLANK(A46)," ",IF(N46&gt;MASTER!$B$3/100,"SB",IF(N46&gt;MASTER!$B$4/100,"B",IF(N46&gt;MASTER!$B$5/100,"C","K"))))</f>
        <v>C</v>
      </c>
      <c r="Q46" s="9" t="str">
        <f>IF(ISBLANK(B46)," ",IF(O46&gt;MASTER!$B$3/100,"SB",IF(O46&gt;MASTER!$B$4/100,"B",IF(O46&gt;MASTER!$B$5/100,"C","K"))))</f>
        <v>C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4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45026.61131</v>
      </c>
      <c r="B47" s="9" t="str">
        <f>INDIRECT(ADDRESS(2+QUOTIENT(ROW()-2,COUNTA('Form Responses 1'!$1:$1)-4),2,,TRUE,"Form Responses 1"))</f>
        <v>nurkhamdani@brin.go.id</v>
      </c>
      <c r="C47" s="9" t="str">
        <f>INDIRECT(ADDRESS(2+QUOTIENT(ROW()-2,COUNTA('Form Responses 1'!$1:$1)-4),3,,TRUE,"Form Responses 1"))</f>
        <v>Nurkhamdani,S.IP,M.M</v>
      </c>
      <c r="D47" s="10">
        <f>INDIRECT(ADDRESS(2+QUOTIENT(ROW()-2,COUNTA('Form Responses 1'!$1:$1)-4),4,,TRUE,"Form Responses 1"))</f>
        <v>44982</v>
      </c>
      <c r="E47" s="11">
        <f t="shared" si="2"/>
        <v>6</v>
      </c>
      <c r="F47" s="9" t="str">
        <f>IF(ISBLANK(A47)," ",INDIRECT(ADDRESS(1,5+MOD(ROW()-2,COUNTA('Form Responses 1'!$1:$1)-4),,TRUE,"Form Responses 1")))</f>
        <v>Gedung Asrama [Halaman]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Gedung Asrama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8</v>
      </c>
      <c r="L47" s="9" t="str">
        <f t="shared" si="6"/>
        <v>2023 - WEEK 08</v>
      </c>
      <c r="M47" s="9" t="str">
        <f t="shared" si="7"/>
        <v>2023 - MONTH 02</v>
      </c>
      <c r="N47" s="12">
        <f t="shared" ref="N47:O47" si="56">IFERROR(AVERAGEIF(L:L,L47,$J:$J)," ")</f>
        <v>0.89</v>
      </c>
      <c r="O47" s="12">
        <f t="shared" si="56"/>
        <v>0.92</v>
      </c>
      <c r="P47" s="9" t="str">
        <f>IF(ISBLANK(A47)," ",IF(N47&gt;MASTER!$B$3/100,"SB",IF(N47&gt;MASTER!$B$4/100,"B",IF(N47&gt;MASTER!$B$5/100,"C","K"))))</f>
        <v>C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8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45026.61131</v>
      </c>
      <c r="B48" s="9" t="str">
        <f>INDIRECT(ADDRESS(2+QUOTIENT(ROW()-2,COUNTA('Form Responses 1'!$1:$1)-4),2,,TRUE,"Form Responses 1"))</f>
        <v>nurkhamdani@brin.go.id</v>
      </c>
      <c r="C48" s="9" t="str">
        <f>INDIRECT(ADDRESS(2+QUOTIENT(ROW()-2,COUNTA('Form Responses 1'!$1:$1)-4),3,,TRUE,"Form Responses 1"))</f>
        <v>Nurkhamdani,S.IP,M.M</v>
      </c>
      <c r="D48" s="10">
        <f>INDIRECT(ADDRESS(2+QUOTIENT(ROW()-2,COUNTA('Form Responses 1'!$1:$1)-4),4,,TRUE,"Form Responses 1"))</f>
        <v>44982</v>
      </c>
      <c r="E48" s="11">
        <f t="shared" si="2"/>
        <v>6</v>
      </c>
      <c r="F48" s="9" t="str">
        <f>IF(ISBLANK(A48)," ",INDIRECT(ADDRESS(1,5+MOD(ROW()-2,COUNTA('Form Responses 1'!$1:$1)-4),,TRUE,"Form Responses 1")))</f>
        <v>Gedung Asrama [Ruang 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Gedung Asrama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0.89</v>
      </c>
      <c r="O48" s="12">
        <f t="shared" si="57"/>
        <v>0.92</v>
      </c>
      <c r="P48" s="9" t="str">
        <f>IF(ISBLANK(A48)," ",IF(N48&gt;MASTER!$B$3/100,"SB",IF(N48&gt;MASTER!$B$4/100,"B",IF(N48&gt;MASTER!$B$5/100,"C","K"))))</f>
        <v>C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45026.61131</v>
      </c>
      <c r="B49" s="9" t="str">
        <f>INDIRECT(ADDRESS(2+QUOTIENT(ROW()-2,COUNTA('Form Responses 1'!$1:$1)-4),2,,TRUE,"Form Responses 1"))</f>
        <v>nurkhamdani@brin.go.id</v>
      </c>
      <c r="C49" s="9" t="str">
        <f>INDIRECT(ADDRESS(2+QUOTIENT(ROW()-2,COUNTA('Form Responses 1'!$1:$1)-4),3,,TRUE,"Form Responses 1"))</f>
        <v>Nurkhamdani,S.IP,M.M</v>
      </c>
      <c r="D49" s="10">
        <f>INDIRECT(ADDRESS(2+QUOTIENT(ROW()-2,COUNTA('Form Responses 1'!$1:$1)-4),4,,TRUE,"Form Responses 1"))</f>
        <v>44982</v>
      </c>
      <c r="E49" s="11">
        <f t="shared" si="2"/>
        <v>6</v>
      </c>
      <c r="F49" s="9" t="str">
        <f>IF(ISBLANK(A49)," ",INDIRECT(ADDRESS(1,5+MOD(ROW()-2,COUNTA('Form Responses 1'!$1:$1)-4),,TRUE,"Form Responses 1")))</f>
        <v>Gedung Asrama [Toilet]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Gedung Asrama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0.89</v>
      </c>
      <c r="O49" s="12">
        <f t="shared" si="58"/>
        <v>0.92</v>
      </c>
      <c r="P49" s="9" t="str">
        <f>IF(ISBLANK(A49)," ",IF(N49&gt;MASTER!$B$3/100,"SB",IF(N49&gt;MASTER!$B$4/100,"B",IF(N49&gt;MASTER!$B$5/100,"C","K"))))</f>
        <v>C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45026.61131</v>
      </c>
      <c r="B50" s="9" t="str">
        <f>INDIRECT(ADDRESS(2+QUOTIENT(ROW()-2,COUNTA('Form Responses 1'!$1:$1)-4),2,,TRUE,"Form Responses 1"))</f>
        <v>nurkhamdani@brin.go.id</v>
      </c>
      <c r="C50" s="9" t="str">
        <f>INDIRECT(ADDRESS(2+QUOTIENT(ROW()-2,COUNTA('Form Responses 1'!$1:$1)-4),3,,TRUE,"Form Responses 1"))</f>
        <v>Nurkhamdani,S.IP,M.M</v>
      </c>
      <c r="D50" s="10">
        <f>INDIRECT(ADDRESS(2+QUOTIENT(ROW()-2,COUNTA('Form Responses 1'!$1:$1)-4),4,,TRUE,"Form Responses 1"))</f>
        <v>44982</v>
      </c>
      <c r="E50" s="11">
        <f t="shared" si="2"/>
        <v>6</v>
      </c>
      <c r="F50" s="9" t="str">
        <f>IF(ISBLANK(A50)," ",INDIRECT(ADDRESS(1,5+MOD(ROW()-2,COUNTA('Form Responses 1'!$1:$1)-4),,TRUE,"Form Responses 1")))</f>
        <v>Halaman [Halaman]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Halaman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0.89</v>
      </c>
      <c r="O50" s="12">
        <f t="shared" si="59"/>
        <v>0.92</v>
      </c>
      <c r="P50" s="9" t="str">
        <f>IF(ISBLANK(A50)," ",IF(N50&gt;MASTER!$B$3/100,"SB",IF(N50&gt;MASTER!$B$4/100,"B",IF(N50&gt;MASTER!$B$5/100,"C","K"))))</f>
        <v>C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45026.61131</v>
      </c>
      <c r="B51" s="9" t="str">
        <f>INDIRECT(ADDRESS(2+QUOTIENT(ROW()-2,COUNTA('Form Responses 1'!$1:$1)-4),2,,TRUE,"Form Responses 1"))</f>
        <v>nurkhamdani@brin.go.id</v>
      </c>
      <c r="C51" s="9" t="str">
        <f>INDIRECT(ADDRESS(2+QUOTIENT(ROW()-2,COUNTA('Form Responses 1'!$1:$1)-4),3,,TRUE,"Form Responses 1"))</f>
        <v>Nurkhamdani,S.IP,M.M</v>
      </c>
      <c r="D51" s="10">
        <f>INDIRECT(ADDRESS(2+QUOTIENT(ROW()-2,COUNTA('Form Responses 1'!$1:$1)-4),4,,TRUE,"Form Responses 1"))</f>
        <v>44982</v>
      </c>
      <c r="E51" s="11">
        <f t="shared" si="2"/>
        <v>6</v>
      </c>
      <c r="F51" s="9" t="str">
        <f>IF(ISBLANK(A51)," ",INDIRECT(ADDRESS(1,5+MOD(ROW()-2,COUNTA('Form Responses 1'!$1:$1)-4),,TRUE,"Form Responses 1")))</f>
        <v>Halaman [Ruang Lantai]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Halaman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0.89</v>
      </c>
      <c r="O51" s="12">
        <f t="shared" si="60"/>
        <v>0.92</v>
      </c>
      <c r="P51" s="9" t="str">
        <f>IF(ISBLANK(A51)," ",IF(N51&gt;MASTER!$B$3/100,"SB",IF(N51&gt;MASTER!$B$4/100,"B",IF(N51&gt;MASTER!$B$5/100,"C","K"))))</f>
        <v>C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45026.61191</v>
      </c>
      <c r="B52" s="9" t="str">
        <f>INDIRECT(ADDRESS(2+QUOTIENT(ROW()-2,COUNTA('Form Responses 1'!$1:$1)-4),2,,TRUE,"Form Responses 1"))</f>
        <v>nurkhamdani@brin.go.id</v>
      </c>
      <c r="C52" s="9" t="str">
        <f>INDIRECT(ADDRESS(2+QUOTIENT(ROW()-2,COUNTA('Form Responses 1'!$1:$1)-4),3,,TRUE,"Form Responses 1"))</f>
        <v>Nurkhamdani,S.IP,M.M</v>
      </c>
      <c r="D52" s="10">
        <f>INDIRECT(ADDRESS(2+QUOTIENT(ROW()-2,COUNTA('Form Responses 1'!$1:$1)-4),4,,TRUE,"Form Responses 1"))</f>
        <v>45010</v>
      </c>
      <c r="E52" s="11">
        <f t="shared" si="2"/>
        <v>6</v>
      </c>
      <c r="F52" s="9" t="str">
        <f>IF(ISBLANK(A52)," ",INDIRECT(ADDRESS(1,5+MOD(ROW()-2,COUNTA('Form Responses 1'!$1:$1)-4),,TRUE,"Form Responses 1")))</f>
        <v>Gedung Asrama [Halaman]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Asrama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12</v>
      </c>
      <c r="L52" s="9" t="str">
        <f t="shared" si="6"/>
        <v>2023 - WEEK 12</v>
      </c>
      <c r="M52" s="9" t="str">
        <f t="shared" si="7"/>
        <v>2023 - MONTH 03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12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45026.61191</v>
      </c>
      <c r="B53" s="9" t="str">
        <f>INDIRECT(ADDRESS(2+QUOTIENT(ROW()-2,COUNTA('Form Responses 1'!$1:$1)-4),2,,TRUE,"Form Responses 1"))</f>
        <v>nurkhamdani@brin.go.id</v>
      </c>
      <c r="C53" s="9" t="str">
        <f>INDIRECT(ADDRESS(2+QUOTIENT(ROW()-2,COUNTA('Form Responses 1'!$1:$1)-4),3,,TRUE,"Form Responses 1"))</f>
        <v>Nurkhamdani,S.IP,M.M</v>
      </c>
      <c r="D53" s="10">
        <f>INDIRECT(ADDRESS(2+QUOTIENT(ROW()-2,COUNTA('Form Responses 1'!$1:$1)-4),4,,TRUE,"Form Responses 1"))</f>
        <v>45010</v>
      </c>
      <c r="E53" s="11">
        <f t="shared" si="2"/>
        <v>6</v>
      </c>
      <c r="F53" s="9" t="str">
        <f>IF(ISBLANK(A53)," ",INDIRECT(ADDRESS(1,5+MOD(ROW()-2,COUNTA('Form Responses 1'!$1:$1)-4),,TRUE,"Form Responses 1")))</f>
        <v>Gedung Asrama [Ruang 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Asrama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12</v>
      </c>
      <c r="L53" s="9" t="str">
        <f t="shared" si="6"/>
        <v>2023 - WEEK 12</v>
      </c>
      <c r="M53" s="9" t="str">
        <f t="shared" si="7"/>
        <v>2023 - MONTH 03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12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45026.61191</v>
      </c>
      <c r="B54" s="9" t="str">
        <f>INDIRECT(ADDRESS(2+QUOTIENT(ROW()-2,COUNTA('Form Responses 1'!$1:$1)-4),2,,TRUE,"Form Responses 1"))</f>
        <v>nurkhamdani@brin.go.id</v>
      </c>
      <c r="C54" s="9" t="str">
        <f>INDIRECT(ADDRESS(2+QUOTIENT(ROW()-2,COUNTA('Form Responses 1'!$1:$1)-4),3,,TRUE,"Form Responses 1"))</f>
        <v>Nurkhamdani,S.IP,M.M</v>
      </c>
      <c r="D54" s="10">
        <f>INDIRECT(ADDRESS(2+QUOTIENT(ROW()-2,COUNTA('Form Responses 1'!$1:$1)-4),4,,TRUE,"Form Responses 1"))</f>
        <v>45010</v>
      </c>
      <c r="E54" s="11">
        <f t="shared" si="2"/>
        <v>6</v>
      </c>
      <c r="F54" s="9" t="str">
        <f>IF(ISBLANK(A54)," ",INDIRECT(ADDRESS(1,5+MOD(ROW()-2,COUNTA('Form Responses 1'!$1:$1)-4),,TRUE,"Form Responses 1")))</f>
        <v>Gedung Asrama [Toilet]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Asrama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12</v>
      </c>
      <c r="L54" s="9" t="str">
        <f t="shared" si="6"/>
        <v>2023 - WEEK 12</v>
      </c>
      <c r="M54" s="9" t="str">
        <f t="shared" si="7"/>
        <v>2023 - MONTH 03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12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45026.61191</v>
      </c>
      <c r="B55" s="9" t="str">
        <f>INDIRECT(ADDRESS(2+QUOTIENT(ROW()-2,COUNTA('Form Responses 1'!$1:$1)-4),2,,TRUE,"Form Responses 1"))</f>
        <v>nurkhamdani@brin.go.id</v>
      </c>
      <c r="C55" s="9" t="str">
        <f>INDIRECT(ADDRESS(2+QUOTIENT(ROW()-2,COUNTA('Form Responses 1'!$1:$1)-4),3,,TRUE,"Form Responses 1"))</f>
        <v>Nurkhamdani,S.IP,M.M</v>
      </c>
      <c r="D55" s="10">
        <f>INDIRECT(ADDRESS(2+QUOTIENT(ROW()-2,COUNTA('Form Responses 1'!$1:$1)-4),4,,TRUE,"Form Responses 1"))</f>
        <v>45010</v>
      </c>
      <c r="E55" s="11">
        <f t="shared" si="2"/>
        <v>6</v>
      </c>
      <c r="F55" s="9" t="str">
        <f>IF(ISBLANK(A55)," ",INDIRECT(ADDRESS(1,5+MOD(ROW()-2,COUNTA('Form Responses 1'!$1:$1)-4),,TRUE,"Form Responses 1")))</f>
        <v>Halaman [Halaman]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Halaman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12</v>
      </c>
      <c r="L55" s="9" t="str">
        <f t="shared" si="6"/>
        <v>2023 - WEEK 12</v>
      </c>
      <c r="M55" s="9" t="str">
        <f t="shared" si="7"/>
        <v>2023 - MONTH 03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12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45026.61191</v>
      </c>
      <c r="B56" s="9" t="str">
        <f>INDIRECT(ADDRESS(2+QUOTIENT(ROW()-2,COUNTA('Form Responses 1'!$1:$1)-4),2,,TRUE,"Form Responses 1"))</f>
        <v>nurkhamdani@brin.go.id</v>
      </c>
      <c r="C56" s="9" t="str">
        <f>INDIRECT(ADDRESS(2+QUOTIENT(ROW()-2,COUNTA('Form Responses 1'!$1:$1)-4),3,,TRUE,"Form Responses 1"))</f>
        <v>Nurkhamdani,S.IP,M.M</v>
      </c>
      <c r="D56" s="10">
        <f>INDIRECT(ADDRESS(2+QUOTIENT(ROW()-2,COUNTA('Form Responses 1'!$1:$1)-4),4,,TRUE,"Form Responses 1"))</f>
        <v>45010</v>
      </c>
      <c r="E56" s="11">
        <f t="shared" si="2"/>
        <v>6</v>
      </c>
      <c r="F56" s="9" t="str">
        <f>IF(ISBLANK(A56)," ",INDIRECT(ADDRESS(1,5+MOD(ROW()-2,COUNTA('Form Responses 1'!$1:$1)-4),,TRUE,"Form Responses 1")))</f>
        <v>Halaman [Ruang Lantai]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Halaman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12</v>
      </c>
      <c r="L56" s="9" t="str">
        <f t="shared" si="6"/>
        <v>2023 - WEEK 12</v>
      </c>
      <c r="M56" s="9" t="str">
        <f t="shared" si="7"/>
        <v>2023 - MONTH 03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12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45034.35338</v>
      </c>
      <c r="B57" s="9" t="str">
        <f>INDIRECT(ADDRESS(2+QUOTIENT(ROW()-2,COUNTA('Form Responses 1'!$1:$1)-4),2,,TRUE,"Form Responses 1"))</f>
        <v>nurkhamdani@brin.go.id</v>
      </c>
      <c r="C57" s="9" t="str">
        <f>INDIRECT(ADDRESS(2+QUOTIENT(ROW()-2,COUNTA('Form Responses 1'!$1:$1)-4),3,,TRUE,"Form Responses 1"))</f>
        <v>Nurkhamdani,S.IP,M.M</v>
      </c>
      <c r="D57" s="10">
        <f>INDIRECT(ADDRESS(2+QUOTIENT(ROW()-2,COUNTA('Form Responses 1'!$1:$1)-4),4,,TRUE,"Form Responses 1"))</f>
        <v>45034</v>
      </c>
      <c r="E57" s="11">
        <f t="shared" si="2"/>
        <v>2</v>
      </c>
      <c r="F57" s="9" t="str">
        <f>IF(ISBLANK(A57)," ",INDIRECT(ADDRESS(1,5+MOD(ROW()-2,COUNTA('Form Responses 1'!$1:$1)-4),,TRUE,"Form Responses 1")))</f>
        <v>Gedung Asrama [Halaman]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Asrama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16</v>
      </c>
      <c r="L57" s="9" t="str">
        <f t="shared" si="6"/>
        <v>2023 - WEEK 16</v>
      </c>
      <c r="M57" s="9" t="str">
        <f t="shared" si="7"/>
        <v>2023 - MONTH 04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16</v>
      </c>
      <c r="AF57" s="9" t="str">
        <f t="shared" si="15"/>
        <v>2023 04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45034.35338</v>
      </c>
      <c r="B58" s="9" t="str">
        <f>INDIRECT(ADDRESS(2+QUOTIENT(ROW()-2,COUNTA('Form Responses 1'!$1:$1)-4),2,,TRUE,"Form Responses 1"))</f>
        <v>nurkhamdani@brin.go.id</v>
      </c>
      <c r="C58" s="9" t="str">
        <f>INDIRECT(ADDRESS(2+QUOTIENT(ROW()-2,COUNTA('Form Responses 1'!$1:$1)-4),3,,TRUE,"Form Responses 1"))</f>
        <v>Nurkhamdani,S.IP,M.M</v>
      </c>
      <c r="D58" s="10">
        <f>INDIRECT(ADDRESS(2+QUOTIENT(ROW()-2,COUNTA('Form Responses 1'!$1:$1)-4),4,,TRUE,"Form Responses 1"))</f>
        <v>45034</v>
      </c>
      <c r="E58" s="11">
        <f t="shared" si="2"/>
        <v>2</v>
      </c>
      <c r="F58" s="9" t="str">
        <f>IF(ISBLANK(A58)," ",INDIRECT(ADDRESS(1,5+MOD(ROW()-2,COUNTA('Form Responses 1'!$1:$1)-4),,TRUE,"Form Responses 1")))</f>
        <v>Gedung Asrama [Ruang 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Asrama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16</v>
      </c>
      <c r="L58" s="9" t="str">
        <f t="shared" si="6"/>
        <v>2023 - WEEK 16</v>
      </c>
      <c r="M58" s="9" t="str">
        <f t="shared" si="7"/>
        <v>2023 - MONTH 04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16</v>
      </c>
      <c r="AF58" s="9" t="str">
        <f t="shared" si="15"/>
        <v>2023 04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45034.35338</v>
      </c>
      <c r="B59" s="9" t="str">
        <f>INDIRECT(ADDRESS(2+QUOTIENT(ROW()-2,COUNTA('Form Responses 1'!$1:$1)-4),2,,TRUE,"Form Responses 1"))</f>
        <v>nurkhamdani@brin.go.id</v>
      </c>
      <c r="C59" s="9" t="str">
        <f>INDIRECT(ADDRESS(2+QUOTIENT(ROW()-2,COUNTA('Form Responses 1'!$1:$1)-4),3,,TRUE,"Form Responses 1"))</f>
        <v>Nurkhamdani,S.IP,M.M</v>
      </c>
      <c r="D59" s="10">
        <f>INDIRECT(ADDRESS(2+QUOTIENT(ROW()-2,COUNTA('Form Responses 1'!$1:$1)-4),4,,TRUE,"Form Responses 1"))</f>
        <v>45034</v>
      </c>
      <c r="E59" s="11">
        <f t="shared" si="2"/>
        <v>2</v>
      </c>
      <c r="F59" s="9" t="str">
        <f>IF(ISBLANK(A59)," ",INDIRECT(ADDRESS(1,5+MOD(ROW()-2,COUNTA('Form Responses 1'!$1:$1)-4),,TRUE,"Form Responses 1")))</f>
        <v>Gedung Asrama [Toilet]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Asrama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16</v>
      </c>
      <c r="L59" s="9" t="str">
        <f t="shared" si="6"/>
        <v>2023 - WEEK 16</v>
      </c>
      <c r="M59" s="9" t="str">
        <f t="shared" si="7"/>
        <v>2023 - MONTH 04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16</v>
      </c>
      <c r="AF59" s="9" t="str">
        <f t="shared" si="15"/>
        <v>2023 04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45034.35338</v>
      </c>
      <c r="B60" s="9" t="str">
        <f>INDIRECT(ADDRESS(2+QUOTIENT(ROW()-2,COUNTA('Form Responses 1'!$1:$1)-4),2,,TRUE,"Form Responses 1"))</f>
        <v>nurkhamdani@brin.go.id</v>
      </c>
      <c r="C60" s="9" t="str">
        <f>INDIRECT(ADDRESS(2+QUOTIENT(ROW()-2,COUNTA('Form Responses 1'!$1:$1)-4),3,,TRUE,"Form Responses 1"))</f>
        <v>Nurkhamdani,S.IP,M.M</v>
      </c>
      <c r="D60" s="10">
        <f>INDIRECT(ADDRESS(2+QUOTIENT(ROW()-2,COUNTA('Form Responses 1'!$1:$1)-4),4,,TRUE,"Form Responses 1"))</f>
        <v>45034</v>
      </c>
      <c r="E60" s="11">
        <f t="shared" si="2"/>
        <v>2</v>
      </c>
      <c r="F60" s="9" t="str">
        <f>IF(ISBLANK(A60)," ",INDIRECT(ADDRESS(1,5+MOD(ROW()-2,COUNTA('Form Responses 1'!$1:$1)-4),,TRUE,"Form Responses 1")))</f>
        <v>Halaman [Halaman]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Halaman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16</v>
      </c>
      <c r="L60" s="9" t="str">
        <f t="shared" si="6"/>
        <v>2023 - WEEK 16</v>
      </c>
      <c r="M60" s="9" t="str">
        <f t="shared" si="7"/>
        <v>2023 - MONTH 04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16</v>
      </c>
      <c r="AF60" s="9" t="str">
        <f t="shared" si="15"/>
        <v>2023 04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45034.35338</v>
      </c>
      <c r="B61" s="9" t="str">
        <f>INDIRECT(ADDRESS(2+QUOTIENT(ROW()-2,COUNTA('Form Responses 1'!$1:$1)-4),2,,TRUE,"Form Responses 1"))</f>
        <v>nurkhamdani@brin.go.id</v>
      </c>
      <c r="C61" s="9" t="str">
        <f>INDIRECT(ADDRESS(2+QUOTIENT(ROW()-2,COUNTA('Form Responses 1'!$1:$1)-4),3,,TRUE,"Form Responses 1"))</f>
        <v>Nurkhamdani,S.IP,M.M</v>
      </c>
      <c r="D61" s="10">
        <f>INDIRECT(ADDRESS(2+QUOTIENT(ROW()-2,COUNTA('Form Responses 1'!$1:$1)-4),4,,TRUE,"Form Responses 1"))</f>
        <v>45034</v>
      </c>
      <c r="E61" s="11">
        <f t="shared" si="2"/>
        <v>2</v>
      </c>
      <c r="F61" s="9" t="str">
        <f>IF(ISBLANK(A61)," ",INDIRECT(ADDRESS(1,5+MOD(ROW()-2,COUNTA('Form Responses 1'!$1:$1)-4),,TRUE,"Form Responses 1")))</f>
        <v>Halaman [Ruang Lantai]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Halaman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16</v>
      </c>
      <c r="L61" s="9" t="str">
        <f t="shared" si="6"/>
        <v>2023 - WEEK 16</v>
      </c>
      <c r="M61" s="9" t="str">
        <f t="shared" si="7"/>
        <v>2023 - MONTH 04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16</v>
      </c>
      <c r="AF61" s="9" t="str">
        <f t="shared" si="15"/>
        <v>2023 04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K1" s="5"/>
    </row>
    <row r="2">
      <c r="K2" s="5"/>
    </row>
    <row r="3">
      <c r="K3" s="5"/>
    </row>
    <row r="4">
      <c r="K4" s="5"/>
    </row>
    <row r="5">
      <c r="K5" s="5"/>
    </row>
    <row r="6">
      <c r="K6" s="5"/>
    </row>
    <row r="7">
      <c r="K7" s="5"/>
    </row>
    <row r="8">
      <c r="K8" s="5"/>
    </row>
    <row r="9">
      <c r="K9" s="5"/>
    </row>
    <row r="10">
      <c r="K10" s="5"/>
    </row>
    <row r="11"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125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127</v>
      </c>
      <c r="E3" s="20"/>
      <c r="F3" s="21">
        <v>2023.0</v>
      </c>
      <c r="G3" s="22"/>
      <c r="H3" s="20" t="s">
        <v>21</v>
      </c>
      <c r="I3" s="20"/>
      <c r="J3" s="21" t="s">
        <v>36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128</v>
      </c>
      <c r="E4" s="20"/>
      <c r="F4" s="25">
        <f t="array" ref="F4">DATE(F3,INDEX(MASTER!G:G,MATCH(J3,MASTER!F:F,0)),1)</f>
        <v>44986</v>
      </c>
      <c r="G4" s="26"/>
      <c r="H4" s="20" t="s">
        <v>129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131</v>
      </c>
      <c r="E5" s="20"/>
      <c r="F5" s="25">
        <f>EOMONTH(F4,0)</f>
        <v>45016</v>
      </c>
      <c r="G5" s="26"/>
      <c r="H5" s="20" t="s">
        <v>132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133</v>
      </c>
      <c r="E6" s="20"/>
      <c r="F6" s="27">
        <f>NETWORKDAYS(F4,F5)</f>
        <v>23</v>
      </c>
      <c r="G6" s="30"/>
      <c r="H6" s="20" t="s">
        <v>134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135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136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 t="str">
        <f>IFERROR(AVERAGEIFS(DATA!$J:$J,DATA!$M:$M,$L$1,DATA!$I:$I,$B9,DATA!$E:$E,"&lt;=7")," ")</f>
        <v> 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136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35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35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136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35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35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130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130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127</v>
      </c>
      <c r="E3" s="20"/>
      <c r="F3" s="21">
        <f>DASHBOARD!F3</f>
        <v>2023</v>
      </c>
      <c r="G3" s="22"/>
      <c r="H3" s="20" t="s">
        <v>21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128</v>
      </c>
      <c r="E4" s="20"/>
      <c r="F4" s="25">
        <f t="array" ref="F4">DATE(F3,INDEX(MASTER!G:G,MATCH(J3,MASTER!F:F,0)),1)</f>
        <v>44986</v>
      </c>
      <c r="G4" s="26"/>
      <c r="H4" s="20" t="s">
        <v>129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131</v>
      </c>
      <c r="E5" s="20"/>
      <c r="F5" s="25">
        <f>EOMONTH(F4,0)</f>
        <v>45016</v>
      </c>
      <c r="G5" s="26"/>
      <c r="H5" s="20" t="s">
        <v>132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133</v>
      </c>
      <c r="E6" s="20"/>
      <c r="F6" s="27">
        <f>NETWORKDAYS(F4,F5)</f>
        <v>23</v>
      </c>
      <c r="G6" s="30"/>
      <c r="H6" s="20" t="s">
        <v>134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135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/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137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/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4" t="s">
        <v>123</v>
      </c>
      <c r="C16" s="59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60" t="s">
        <v>4</v>
      </c>
      <c r="C17" s="46"/>
      <c r="D17" s="47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7"/>
      <c r="F17" s="47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7"/>
      <c r="H17" s="47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7"/>
      <c r="J17" s="47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B</v>
      </c>
      <c r="K17" s="47"/>
      <c r="L17" s="47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8"/>
      <c r="N17" s="47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61" t="s">
        <v>5</v>
      </c>
      <c r="C18" s="62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63" t="s">
        <v>6</v>
      </c>
      <c r="C19" s="62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61" t="s">
        <v>7</v>
      </c>
      <c r="C20" s="64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61" t="s">
        <v>8</v>
      </c>
      <c r="C21" s="62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35"/>
      <c r="C22" s="15"/>
      <c r="D22" s="35"/>
      <c r="E22" s="15"/>
      <c r="F22" s="35"/>
      <c r="G22" s="15"/>
      <c r="H22" s="35"/>
      <c r="I22" s="15"/>
      <c r="J22" s="35"/>
      <c r="K22" s="15"/>
      <c r="L22" s="35"/>
      <c r="M22" s="15"/>
      <c r="N22" s="5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5"/>
      <c r="C23" s="15"/>
      <c r="D23" s="65"/>
      <c r="E23" s="15"/>
      <c r="F23" s="65"/>
      <c r="G23" s="15"/>
      <c r="H23" s="65"/>
      <c r="I23" s="15"/>
      <c r="J23" s="65"/>
      <c r="K23" s="15"/>
      <c r="L23" s="65"/>
      <c r="M23" s="15"/>
      <c r="N23" s="66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35"/>
      <c r="B24" s="67"/>
      <c r="C24" s="35"/>
      <c r="D24" s="67"/>
      <c r="E24" s="35"/>
      <c r="F24" s="67"/>
      <c r="G24" s="35"/>
      <c r="H24" s="67"/>
      <c r="I24" s="35"/>
      <c r="J24" s="67"/>
      <c r="K24" s="35"/>
      <c r="L24" s="67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</row>
    <row r="25">
      <c r="A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68" t="s">
        <v>139</v>
      </c>
      <c r="C27" s="15"/>
      <c r="E27" s="15"/>
      <c r="F27" s="68" t="s">
        <v>140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4" t="s">
        <v>141</v>
      </c>
      <c r="C36" s="15"/>
      <c r="D36" s="15"/>
      <c r="E36" s="15"/>
      <c r="F36" s="14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4" t="s">
        <v>142</v>
      </c>
      <c r="C37" s="15"/>
      <c r="D37" s="15"/>
      <c r="E37" s="15"/>
      <c r="F37" s="14" t="s">
        <v>142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