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<sst xmlns="http://schemas.openxmlformats.org/spreadsheetml/2006/main" count="462" uniqueCount="164">
  <si>
    <t>Timestamp</t>
  </si>
  <si>
    <t>Email Address</t>
  </si>
  <si>
    <t>Full Name</t>
  </si>
  <si>
    <t>Penilaian untuk pekerjaan tanggal</t>
  </si>
  <si>
    <t>Security [Security Functions]</t>
  </si>
  <si>
    <t>Lantai 1 [Pantry ]</t>
  </si>
  <si>
    <t>Lantai 1 [Kamar Depan]</t>
  </si>
  <si>
    <t>Lantai 1 [Kamar Belakang]</t>
  </si>
  <si>
    <t>Lantai 1 [Ruang Tamu]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</si>
  <si>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</si>
  <si>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</si>
  <si>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</si>
  <si>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</si>
  <si>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</si>
  <si>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Wisma [Koridor ]</t>
  </si>
  <si>
    <t>Wisma [Ruang Rapat/Pendopo]</t>
  </si>
  <si>
    <t>Wisma [Gudang]</t>
  </si>
  <si>
    <t>Wisma [Ruang Genset]</t>
  </si>
  <si>
    <t>Wisma [Ruang Alat Meteorologi]</t>
  </si>
  <si>
    <t>Wisma [Ruang Kerja]</t>
  </si>
  <si>
    <t>Wisma [Pantry]</t>
  </si>
  <si>
    <t>Wisma [Musholla]</t>
  </si>
  <si>
    <t>Wisma [Toilet Pria / Wanita]</t>
  </si>
  <si>
    <t>Halaman Wisma [Taman ]</t>
  </si>
  <si>
    <t>Halaman Wisma [Pos Satpam]</t>
  </si>
  <si>
    <t>Halaman Wisma [Halaman Utama Depan]</t>
  </si>
  <si>
    <t>Halaman Wisma [Halaman Samping Dan Belakang]</t>
  </si>
  <si>
    <t>Halaman Wisma [Tps]</t>
  </si>
  <si>
    <t>jumadi.smg@sos.co.id</t>
  </si>
  <si>
    <t>Jumadi</t>
  </si>
  <si>
    <t>BAIK</t>
  </si>
  <si>
    <t>theresia1@gmail.com</t>
  </si>
  <si>
    <t>theresia</t>
  </si>
  <si>
    <t>SANGATBAIK</t>
  </si>
  <si>
    <t>CUKUP BAIK</t>
  </si>
  <si>
    <t>theresia2@gmail.com</t>
  </si>
  <si>
    <t>theresia4@gmail.com</t>
  </si>
  <si>
    <t>dwisuswianto1971@gmail.com</t>
  </si>
  <si>
    <t>Dwi Suswianto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</si>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</sst>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23:50:19Z"/>
        <d v="2023-03-20T17:51:52Z"/>
        <d v="2023-03-20T17:52:26Z"/>
        <d v="2023-03-20T17:53:00Z"/>
        <d v="2023-03-20T17:53:40Z"/>
        <d v="2023-04-18T12:19:49Z"/>
        <m/>
      </sharedItems>
    </cacheField>
    <cacheField name="Email Address" numFmtId="0">
      <sharedItems containsBlank="1">
        <s v="jumadi.smg@sos.co.id"/>
        <s v="theresia1@gmail.com"/>
        <s v="theresia2@gmail.com"/>
        <s v="theresia4@gmail.com"/>
        <s v="dwisuswianto1971@gmail.com"/>
        <m/>
      </sharedItems>
    </cacheField>
    <cacheField name="Full Name" numFmtId="0">
      <sharedItems containsBlank="1">
        <s v="Jumadi"/>
        <s v="theresia"/>
        <s v="Dwi Suswianto"/>
        <m/>
      </sharedItems>
    </cacheField>
    <cacheField name="Penilaian untuk pekerjaan tanggal" numFmtId="14">
      <sharedItems containsDate="1" containsString="0" containsBlank="1">
        <d v="2023-03-03T00:00:00Z"/>
        <d v="2023-03-01T00:00:00Z"/>
        <d v="2023-02-08T00:00:00Z"/>
        <d v="2023-02-15T00:00:00Z"/>
        <d v="2023-02-16T00:00:00Z"/>
        <d v="2023-01-31T00:00:00Z"/>
        <m/>
      </sharedItems>
    </cacheField>
    <cacheField name="weekday">
      <sharedItems containsMixedTypes="1" containsNumber="1" containsInteger="1">
        <n v="5.0"/>
        <n v="3.0"/>
        <n v="4.0"/>
        <n v="2.0"/>
        <s v=" "/>
      </sharedItems>
    </cacheField>
    <cacheField name="Sub Area" numFmtId="0">
      <sharedItems>
        <s v="Security [Security Functions]"/>
        <s v="Lantai 1 [Pantry ]"/>
        <s v="Lantai 1 [Kamar Depan]"/>
        <s v="Lantai 1 [Kamar Belakang]"/>
        <s v="Lantai 1 [Ruang Tamu]"/>
        <s v="Lantai 1 [Toilet Pria / Wanita]"/>
        <s v="Halaman [Taman ]"/>
        <s v="Halaman [Halaman Utama Depan]"/>
        <s v="Halaman [Halaman Samping Dan Belakang]"/>
        <s v="Halaman [Tps]"/>
        <s v="Wisma [Koridor ]"/>
        <s v="Wisma [Ruang Rapat/Pendopo]"/>
        <s v="Wisma [Gudang]"/>
        <s v="Wisma [Ruang Genset]"/>
        <s v="Wisma [Ruang Alat Meteorologi]"/>
        <s v="Wisma [Ruang Kerja]"/>
        <s v="Wisma [Pantry]"/>
        <s v="Wisma [Musholla]"/>
        <s v="Wisma [Toilet Pria / Wanita]"/>
        <s v="Halaman Wisma [Taman ]"/>
        <s v="Halaman Wisma [Pos Satpam]"/>
        <s v="Halaman Wisma [Halaman Utama Depan]"/>
        <s v="Halaman Wisma [Halaman Samping Dan Belakang]"/>
        <s v="Halaman Wisma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Lantai 1"/>
        <s v="Halaman"/>
        <s v="Wisma"/>
        <s v="Halaman Wism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9.0"/>
        <n v="6.0"/>
        <n v="7.0"/>
        <n v="5.0"/>
        <s v=" "/>
      </sharedItems>
    </cacheField>
    <cacheField name="Week" numFmtId="0">
      <sharedItems>
        <s v="2023 - WEEK 09"/>
        <s v="2023 - WEEK 06"/>
        <s v="2023 - WEEK 07"/>
        <s v="2023 - WEEK 05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581250000000002"/>
        <n v="0.9387499999999998"/>
        <n v="0.9510416666666669"/>
        <n v="0.9274999999999998"/>
        <s v=" "/>
      </sharedItems>
    </cacheField>
    <cacheField name="Average Value Month">
      <sharedItems containsMixedTypes="1" containsNumber="1">
        <n v="0.9581250000000002"/>
        <n v="0.9469444444444449"/>
        <n v="0.9274999999999998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C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5"/>
        <item x="4"/>
        <item x="0"/>
        <item x="1"/>
        <item x="2"/>
        <item x="3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6"/>
        <item x="5"/>
        <item x="2"/>
        <item x="3"/>
        <item x="4"/>
        <item x="1"/>
        <item x="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24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3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24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3"/>
        <item x="1"/>
        <item x="2"/>
        <item x="0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5"/>
        <item x="2"/>
        <item x="3"/>
        <item x="4"/>
        <item x="1"/>
        <item x="0"/>
      </items>
    </pivotField>
    <pivotField name="weekday" axis="axisRow" compact="0" outline="0" multipleItemSelectionAllowed="1" showAll="0" sortType="ascending" defaultSubtotal="0">
      <items>
        <item x="3"/>
        <item x="1"/>
        <item x="2"/>
        <item x="0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1"/>
        <item x="2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5"/>
        <item x="2"/>
        <item x="3"/>
        <item x="4"/>
        <item x="1"/>
        <item x="0"/>
      </items>
    </pivotField>
    <pivotField name="weekday" axis="axisRow" compact="0" outline="0" multipleItemSelectionAllowed="1" showAll="0" sortType="ascending" defaultSubtotal="0">
      <items>
        <item x="3"/>
        <item x="1"/>
        <item x="2"/>
        <item x="0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1"/>
        <item x="2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44988.993276574074</v>
      </c>
      <c r="B2" s="3" t="s">
        <v>28</v>
      </c>
      <c r="C2" s="3" t="s">
        <v>29</v>
      </c>
      <c r="D2" s="4">
        <v>44988.0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</row>
    <row r="3">
      <c r="A3" s="2">
        <v>45005.744353368056</v>
      </c>
      <c r="B3" s="3" t="s">
        <v>31</v>
      </c>
      <c r="C3" s="3" t="s">
        <v>32</v>
      </c>
      <c r="D3" s="4">
        <v>44986.0</v>
      </c>
      <c r="E3" s="3" t="s">
        <v>30</v>
      </c>
      <c r="F3" s="3" t="s">
        <v>30</v>
      </c>
      <c r="G3" s="3" t="s">
        <v>30</v>
      </c>
      <c r="H3" s="3" t="s">
        <v>33</v>
      </c>
      <c r="I3" s="3" t="s">
        <v>33</v>
      </c>
      <c r="J3" s="3" t="s">
        <v>30</v>
      </c>
      <c r="K3" s="3" t="s">
        <v>30</v>
      </c>
      <c r="L3" s="3" t="s">
        <v>30</v>
      </c>
      <c r="M3" s="3" t="s">
        <v>33</v>
      </c>
      <c r="N3" s="3" t="s">
        <v>33</v>
      </c>
      <c r="O3" s="3" t="s">
        <v>30</v>
      </c>
      <c r="P3" s="3" t="s">
        <v>30</v>
      </c>
      <c r="Q3" s="3" t="s">
        <v>33</v>
      </c>
      <c r="R3" s="3" t="s">
        <v>33</v>
      </c>
      <c r="S3" s="3" t="s">
        <v>30</v>
      </c>
      <c r="T3" s="3" t="s">
        <v>30</v>
      </c>
      <c r="U3" s="3" t="s">
        <v>33</v>
      </c>
      <c r="V3" s="3" t="s">
        <v>33</v>
      </c>
      <c r="W3" s="3" t="s">
        <v>33</v>
      </c>
      <c r="X3" s="3" t="s">
        <v>30</v>
      </c>
      <c r="Y3" s="3" t="s">
        <v>30</v>
      </c>
      <c r="Z3" s="3" t="s">
        <v>34</v>
      </c>
      <c r="AA3" s="3" t="s">
        <v>30</v>
      </c>
      <c r="AB3" s="3" t="s">
        <v>30</v>
      </c>
    </row>
    <row r="4">
      <c r="A4" s="2">
        <v>45005.74474820602</v>
      </c>
      <c r="B4" s="3" t="s">
        <v>35</v>
      </c>
      <c r="C4" s="3" t="s">
        <v>32</v>
      </c>
      <c r="D4" s="4">
        <v>44965.0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34</v>
      </c>
      <c r="L4" s="3" t="s">
        <v>34</v>
      </c>
      <c r="M4" s="3" t="s">
        <v>34</v>
      </c>
      <c r="N4" s="3" t="s">
        <v>30</v>
      </c>
      <c r="O4" s="3" t="s">
        <v>30</v>
      </c>
      <c r="P4" s="3" t="s">
        <v>30</v>
      </c>
      <c r="Q4" s="3" t="s">
        <v>33</v>
      </c>
      <c r="R4" s="3" t="s">
        <v>33</v>
      </c>
      <c r="S4" s="3" t="s">
        <v>30</v>
      </c>
      <c r="T4" s="3" t="s">
        <v>30</v>
      </c>
      <c r="U4" s="3" t="s">
        <v>34</v>
      </c>
      <c r="V4" s="3" t="s">
        <v>34</v>
      </c>
      <c r="W4" s="3" t="s">
        <v>30</v>
      </c>
      <c r="X4" s="3" t="s">
        <v>34</v>
      </c>
      <c r="Y4" s="3" t="s">
        <v>34</v>
      </c>
      <c r="Z4" s="3" t="s">
        <v>30</v>
      </c>
      <c r="AA4" s="3" t="s">
        <v>30</v>
      </c>
      <c r="AB4" s="3" t="s">
        <v>33</v>
      </c>
    </row>
    <row r="5">
      <c r="A5" s="2">
        <v>45005.745147650465</v>
      </c>
      <c r="B5" s="3" t="s">
        <v>35</v>
      </c>
      <c r="C5" s="3" t="s">
        <v>32</v>
      </c>
      <c r="D5" s="4">
        <v>44972.0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34</v>
      </c>
      <c r="J5" s="3" t="s">
        <v>34</v>
      </c>
      <c r="K5" s="3" t="s">
        <v>30</v>
      </c>
      <c r="L5" s="3" t="s">
        <v>30</v>
      </c>
      <c r="M5" s="3" t="s">
        <v>30</v>
      </c>
      <c r="N5" s="3" t="s">
        <v>33</v>
      </c>
      <c r="O5" s="3" t="s">
        <v>34</v>
      </c>
      <c r="P5" s="3" t="s">
        <v>30</v>
      </c>
      <c r="Q5" s="3" t="s">
        <v>33</v>
      </c>
      <c r="R5" s="3" t="s">
        <v>30</v>
      </c>
      <c r="S5" s="3" t="s">
        <v>34</v>
      </c>
      <c r="T5" s="3" t="s">
        <v>30</v>
      </c>
      <c r="U5" s="3" t="s">
        <v>33</v>
      </c>
      <c r="V5" s="3" t="s">
        <v>30</v>
      </c>
      <c r="W5" s="3" t="s">
        <v>34</v>
      </c>
      <c r="X5" s="3" t="s">
        <v>30</v>
      </c>
      <c r="Y5" s="3" t="s">
        <v>30</v>
      </c>
      <c r="Z5" s="3" t="s">
        <v>30</v>
      </c>
      <c r="AA5" s="3" t="s">
        <v>33</v>
      </c>
      <c r="AB5" s="3" t="s">
        <v>33</v>
      </c>
    </row>
    <row r="6">
      <c r="A6" s="2">
        <v>45005.74560707176</v>
      </c>
      <c r="B6" s="3" t="s">
        <v>36</v>
      </c>
      <c r="C6" s="3" t="s">
        <v>32</v>
      </c>
      <c r="D6" s="4">
        <v>44973.0</v>
      </c>
      <c r="E6" s="3" t="s">
        <v>30</v>
      </c>
      <c r="F6" s="3" t="s">
        <v>33</v>
      </c>
      <c r="G6" s="3" t="s">
        <v>33</v>
      </c>
      <c r="H6" s="3" t="s">
        <v>33</v>
      </c>
      <c r="I6" s="3" t="s">
        <v>30</v>
      </c>
      <c r="J6" s="3" t="s">
        <v>30</v>
      </c>
      <c r="K6" s="3" t="s">
        <v>34</v>
      </c>
      <c r="L6" s="3" t="s">
        <v>30</v>
      </c>
      <c r="M6" s="3" t="s">
        <v>33</v>
      </c>
      <c r="N6" s="3" t="s">
        <v>30</v>
      </c>
      <c r="O6" s="3" t="s">
        <v>34</v>
      </c>
      <c r="P6" s="3" t="s">
        <v>30</v>
      </c>
      <c r="Q6" s="3" t="s">
        <v>33</v>
      </c>
      <c r="R6" s="3" t="s">
        <v>30</v>
      </c>
      <c r="S6" s="3" t="s">
        <v>34</v>
      </c>
      <c r="T6" s="3" t="s">
        <v>30</v>
      </c>
      <c r="U6" s="3" t="s">
        <v>33</v>
      </c>
      <c r="V6" s="3" t="s">
        <v>30</v>
      </c>
      <c r="W6" s="3" t="s">
        <v>34</v>
      </c>
      <c r="X6" s="3" t="s">
        <v>30</v>
      </c>
      <c r="Y6" s="3" t="s">
        <v>30</v>
      </c>
      <c r="Z6" s="3" t="s">
        <v>33</v>
      </c>
      <c r="AA6" s="3" t="s">
        <v>33</v>
      </c>
      <c r="AB6" s="3" t="s">
        <v>34</v>
      </c>
    </row>
    <row r="7">
      <c r="A7" s="2">
        <v>45034.513765069445</v>
      </c>
      <c r="B7" s="3" t="s">
        <v>37</v>
      </c>
      <c r="C7" s="3" t="s">
        <v>38</v>
      </c>
      <c r="D7" s="4">
        <v>44957.0</v>
      </c>
      <c r="E7" s="3" t="s">
        <v>30</v>
      </c>
      <c r="F7" s="3" t="s">
        <v>34</v>
      </c>
      <c r="G7" s="3" t="s">
        <v>30</v>
      </c>
      <c r="H7" s="3" t="s">
        <v>34</v>
      </c>
      <c r="I7" s="3" t="s">
        <v>30</v>
      </c>
      <c r="J7" s="3" t="s">
        <v>30</v>
      </c>
      <c r="K7" s="3" t="s">
        <v>34</v>
      </c>
      <c r="L7" s="3" t="s">
        <v>30</v>
      </c>
      <c r="M7" s="3" t="s">
        <v>30</v>
      </c>
      <c r="N7" s="3" t="s">
        <v>34</v>
      </c>
      <c r="O7" s="3" t="s">
        <v>30</v>
      </c>
      <c r="P7" s="3" t="s">
        <v>30</v>
      </c>
      <c r="Q7" s="3" t="s">
        <v>30</v>
      </c>
      <c r="R7" s="3" t="s">
        <v>34</v>
      </c>
      <c r="S7" s="3" t="s">
        <v>30</v>
      </c>
      <c r="T7" s="3" t="s">
        <v>30</v>
      </c>
      <c r="U7" s="3" t="s">
        <v>30</v>
      </c>
      <c r="V7" s="3" t="s">
        <v>34</v>
      </c>
      <c r="W7" s="3" t="s">
        <v>30</v>
      </c>
      <c r="X7" s="3" t="s">
        <v>30</v>
      </c>
      <c r="Y7" s="3" t="s">
        <v>34</v>
      </c>
      <c r="Z7" s="3" t="s">
        <v>30</v>
      </c>
      <c r="AA7" s="3" t="s">
        <v>34</v>
      </c>
      <c r="AB7" s="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39</v>
      </c>
      <c r="B1" s="3" t="s">
        <v>40</v>
      </c>
      <c r="C1" s="3" t="s">
        <v>41</v>
      </c>
      <c r="E1" s="3" t="s">
        <v>42</v>
      </c>
      <c r="F1" s="3" t="s">
        <v>43</v>
      </c>
      <c r="G1" s="3" t="s">
        <v>44</v>
      </c>
      <c r="I1" s="3" t="s">
        <v>45</v>
      </c>
    </row>
    <row r="2">
      <c r="A2" s="3" t="s">
        <v>33</v>
      </c>
      <c r="B2" s="3">
        <v>100.0</v>
      </c>
      <c r="C2" s="3" t="s">
        <v>46</v>
      </c>
      <c r="E2" s="3" t="s">
        <v>47</v>
      </c>
      <c r="F2" s="3" t="s">
        <v>48</v>
      </c>
      <c r="G2" s="3">
        <v>1.0</v>
      </c>
      <c r="I2" s="5" t="s">
        <v>49</v>
      </c>
    </row>
    <row r="3">
      <c r="A3" s="3" t="s">
        <v>30</v>
      </c>
      <c r="B3" s="3">
        <v>95.0</v>
      </c>
      <c r="C3" s="3" t="s">
        <v>50</v>
      </c>
      <c r="E3" s="3" t="s">
        <v>51</v>
      </c>
      <c r="F3" s="3" t="s">
        <v>52</v>
      </c>
      <c r="G3" s="3">
        <v>2.0</v>
      </c>
      <c r="I3" s="5" t="s">
        <v>53</v>
      </c>
    </row>
    <row r="4">
      <c r="A4" s="3" t="s">
        <v>34</v>
      </c>
      <c r="B4" s="3">
        <v>89.0</v>
      </c>
      <c r="C4" s="3" t="s">
        <v>54</v>
      </c>
      <c r="E4" s="3" t="s">
        <v>55</v>
      </c>
      <c r="F4" s="3" t="s">
        <v>56</v>
      </c>
      <c r="G4" s="3">
        <v>3.0</v>
      </c>
      <c r="I4" s="5" t="s">
        <v>57</v>
      </c>
    </row>
    <row r="5">
      <c r="A5" s="3" t="s">
        <v>58</v>
      </c>
      <c r="B5" s="3">
        <v>74.0</v>
      </c>
      <c r="C5" s="3" t="s">
        <v>59</v>
      </c>
      <c r="E5" s="3" t="s">
        <v>60</v>
      </c>
      <c r="F5" s="3" t="s">
        <v>61</v>
      </c>
      <c r="G5" s="3">
        <v>4.0</v>
      </c>
      <c r="I5" s="5" t="s">
        <v>62</v>
      </c>
    </row>
    <row r="6">
      <c r="E6" s="3" t="s">
        <v>63</v>
      </c>
      <c r="F6" s="3" t="s">
        <v>64</v>
      </c>
      <c r="G6" s="3">
        <v>5.0</v>
      </c>
      <c r="I6" s="5" t="s">
        <v>65</v>
      </c>
    </row>
    <row r="7">
      <c r="E7" s="3" t="s">
        <v>66</v>
      </c>
      <c r="F7" s="3" t="s">
        <v>67</v>
      </c>
      <c r="G7" s="3">
        <v>6.0</v>
      </c>
      <c r="I7" s="5" t="s">
        <v>68</v>
      </c>
    </row>
    <row r="8">
      <c r="E8" s="3" t="s">
        <v>69</v>
      </c>
      <c r="F8" s="3" t="s">
        <v>70</v>
      </c>
      <c r="G8" s="3">
        <v>7.0</v>
      </c>
      <c r="I8" s="5" t="s">
        <v>71</v>
      </c>
    </row>
    <row r="9">
      <c r="E9" s="3" t="s">
        <v>72</v>
      </c>
      <c r="F9" s="3" t="s">
        <v>73</v>
      </c>
      <c r="G9" s="3">
        <v>8.0</v>
      </c>
      <c r="I9" s="5" t="s">
        <v>74</v>
      </c>
    </row>
    <row r="10">
      <c r="E10" s="3" t="s">
        <v>75</v>
      </c>
      <c r="F10" s="3" t="s">
        <v>76</v>
      </c>
      <c r="G10" s="3">
        <v>9.0</v>
      </c>
      <c r="I10" s="5" t="s">
        <v>77</v>
      </c>
    </row>
    <row r="11">
      <c r="E11" s="3" t="s">
        <v>78</v>
      </c>
      <c r="F11" s="3" t="s">
        <v>79</v>
      </c>
      <c r="G11" s="3">
        <v>10.0</v>
      </c>
      <c r="I11" s="5" t="s">
        <v>80</v>
      </c>
    </row>
    <row r="12">
      <c r="E12" s="3" t="s">
        <v>81</v>
      </c>
      <c r="F12" s="3" t="s">
        <v>82</v>
      </c>
      <c r="G12" s="3">
        <v>11.0</v>
      </c>
      <c r="I12" s="5" t="s">
        <v>83</v>
      </c>
    </row>
    <row r="13">
      <c r="E13" s="3" t="s">
        <v>84</v>
      </c>
      <c r="F13" s="3" t="s">
        <v>85</v>
      </c>
      <c r="G13" s="3">
        <v>12.0</v>
      </c>
      <c r="I13" s="5" t="s">
        <v>86</v>
      </c>
    </row>
    <row r="14">
      <c r="I14" s="5" t="s">
        <v>87</v>
      </c>
    </row>
    <row r="15">
      <c r="I15" s="5" t="s">
        <v>88</v>
      </c>
    </row>
    <row r="16">
      <c r="I16" s="5" t="s">
        <v>89</v>
      </c>
    </row>
    <row r="17">
      <c r="I17" s="5" t="s">
        <v>90</v>
      </c>
    </row>
    <row r="18">
      <c r="I18" s="5" t="s">
        <v>91</v>
      </c>
    </row>
    <row r="19">
      <c r="I19" s="5" t="s">
        <v>92</v>
      </c>
    </row>
    <row r="20">
      <c r="I20" s="5" t="s">
        <v>93</v>
      </c>
    </row>
    <row r="21">
      <c r="I21" s="5" t="s">
        <v>94</v>
      </c>
    </row>
    <row r="22">
      <c r="I22" s="5" t="s">
        <v>95</v>
      </c>
    </row>
    <row r="23">
      <c r="I23" s="5" t="s">
        <v>96</v>
      </c>
    </row>
    <row r="24">
      <c r="I24" s="5" t="s">
        <v>97</v>
      </c>
    </row>
    <row r="25">
      <c r="I25" s="5" t="s">
        <v>98</v>
      </c>
    </row>
    <row r="26">
      <c r="I26" s="5" t="s">
        <v>99</v>
      </c>
    </row>
    <row r="27">
      <c r="I27" s="5" t="s">
        <v>100</v>
      </c>
    </row>
    <row r="28">
      <c r="I28" s="5" t="s">
        <v>101</v>
      </c>
    </row>
    <row r="29">
      <c r="I29" s="5" t="s">
        <v>102</v>
      </c>
    </row>
    <row r="30">
      <c r="I30" s="5" t="s">
        <v>103</v>
      </c>
    </row>
    <row r="31">
      <c r="I31" s="5" t="s">
        <v>104</v>
      </c>
    </row>
    <row r="32">
      <c r="I32" s="5" t="s">
        <v>105</v>
      </c>
    </row>
    <row r="33">
      <c r="I33" s="5" t="s">
        <v>106</v>
      </c>
    </row>
    <row r="34">
      <c r="I34" s="5" t="s">
        <v>107</v>
      </c>
    </row>
    <row r="35">
      <c r="I35" s="5" t="s">
        <v>108</v>
      </c>
    </row>
    <row r="36">
      <c r="I36" s="5" t="s">
        <v>109</v>
      </c>
    </row>
    <row r="37">
      <c r="I37" s="5" t="s">
        <v>110</v>
      </c>
    </row>
    <row r="38">
      <c r="I38" s="5" t="s">
        <v>111</v>
      </c>
    </row>
    <row r="39">
      <c r="I39" s="5" t="s">
        <v>112</v>
      </c>
    </row>
    <row r="40">
      <c r="I40" s="5" t="s">
        <v>113</v>
      </c>
    </row>
    <row r="41">
      <c r="I41" s="5" t="s">
        <v>114</v>
      </c>
    </row>
    <row r="42">
      <c r="I42" s="5" t="s">
        <v>115</v>
      </c>
    </row>
    <row r="43">
      <c r="I43" s="5" t="s">
        <v>116</v>
      </c>
    </row>
    <row r="44">
      <c r="I44" s="5" t="s">
        <v>117</v>
      </c>
    </row>
    <row r="45">
      <c r="I45" s="5" t="s">
        <v>118</v>
      </c>
    </row>
    <row r="46">
      <c r="I46" s="5" t="s">
        <v>119</v>
      </c>
    </row>
    <row r="47">
      <c r="I47" s="5" t="s">
        <v>120</v>
      </c>
    </row>
    <row r="48">
      <c r="I48" s="5" t="s">
        <v>121</v>
      </c>
    </row>
    <row r="49">
      <c r="I49" s="5" t="s">
        <v>122</v>
      </c>
    </row>
    <row r="50">
      <c r="I50" s="5" t="s">
        <v>123</v>
      </c>
    </row>
    <row r="51">
      <c r="I51" s="5" t="s">
        <v>124</v>
      </c>
    </row>
    <row r="52">
      <c r="I52" s="5" t="s">
        <v>125</v>
      </c>
    </row>
    <row r="53">
      <c r="I53" s="5" t="s">
        <v>126</v>
      </c>
    </row>
    <row r="54">
      <c r="I54" s="5" t="s">
        <v>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7" t="s">
        <v>133</v>
      </c>
      <c r="K1" s="6" t="s">
        <v>134</v>
      </c>
      <c r="L1" s="6" t="s">
        <v>135</v>
      </c>
      <c r="M1" s="6" t="s">
        <v>136</v>
      </c>
      <c r="N1" s="6" t="s">
        <v>137</v>
      </c>
      <c r="O1" s="6" t="s">
        <v>138</v>
      </c>
      <c r="P1" s="6" t="s">
        <v>139</v>
      </c>
      <c r="Q1" s="6" t="s">
        <v>140</v>
      </c>
      <c r="R1" s="1"/>
      <c r="S1" s="1"/>
    </row>
    <row r="2">
      <c r="A2" s="8">
        <f>INDIRECT(ADDRESS(2+QUOTIENT(ROW()-2,COUNTA('Form Responses 1'!$1:$1)-4),1,,TRUE,"Form Responses 1"))</f>
        <v>44988.99328</v>
      </c>
      <c r="B2" s="9" t="str">
        <f>INDIRECT(ADDRESS(2+QUOTIENT(ROW()-2,COUNTA('Form Responses 1'!$1:$1)-4),2,,TRUE,"Form Responses 1"))</f>
        <v>jumadi.smg@sos.co.id</v>
      </c>
      <c r="C2" s="9" t="str">
        <f>INDIRECT(ADDRESS(2+QUOTIENT(ROW()-2,COUNTA('Form Responses 1'!$1:$1)-4),3,,TRUE,"Form Responses 1"))</f>
        <v>Jumadi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0.958125</v>
      </c>
      <c r="O2" s="12">
        <f t="shared" si="1"/>
        <v>0.958125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44988.99328</v>
      </c>
      <c r="B3" s="9" t="str">
        <f>INDIRECT(ADDRESS(2+QUOTIENT(ROW()-2,COUNTA('Form Responses 1'!$1:$1)-4),2,,TRUE,"Form Responses 1"))</f>
        <v>jumadi.smg@sos.co.id</v>
      </c>
      <c r="C3" s="9" t="str">
        <f>INDIRECT(ADDRESS(2+QUOTIENT(ROW()-2,COUNTA('Form Responses 1'!$1:$1)-4),3,,TRUE,"Form Responses 1"))</f>
        <v>Jumadi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Lantai 1 [Pantry 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Lantai 1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0.958125</v>
      </c>
      <c r="O3" s="12">
        <f t="shared" si="8"/>
        <v>0.958125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44988.99328</v>
      </c>
      <c r="B4" s="9" t="str">
        <f>INDIRECT(ADDRESS(2+QUOTIENT(ROW()-2,COUNTA('Form Responses 1'!$1:$1)-4),2,,TRUE,"Form Responses 1"))</f>
        <v>jumadi.smg@sos.co.id</v>
      </c>
      <c r="C4" s="9" t="str">
        <f>INDIRECT(ADDRESS(2+QUOTIENT(ROW()-2,COUNTA('Form Responses 1'!$1:$1)-4),3,,TRUE,"Form Responses 1"))</f>
        <v>Jumadi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Lantai 1 [Kamar Depan]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Lantai 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0.958125</v>
      </c>
      <c r="O4" s="12">
        <f t="shared" si="9"/>
        <v>0.958125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44988.99328</v>
      </c>
      <c r="B5" s="9" t="str">
        <f>INDIRECT(ADDRESS(2+QUOTIENT(ROW()-2,COUNTA('Form Responses 1'!$1:$1)-4),2,,TRUE,"Form Responses 1"))</f>
        <v>jumadi.smg@sos.co.id</v>
      </c>
      <c r="C5" s="9" t="str">
        <f>INDIRECT(ADDRESS(2+QUOTIENT(ROW()-2,COUNTA('Form Responses 1'!$1:$1)-4),3,,TRUE,"Form Responses 1"))</f>
        <v>Jumadi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Lantai 1 [Kamar Belakang]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0.958125</v>
      </c>
      <c r="O5" s="12">
        <f t="shared" si="10"/>
        <v>0.958125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44988.99328</v>
      </c>
      <c r="B6" s="9" t="str">
        <f>INDIRECT(ADDRESS(2+QUOTIENT(ROW()-2,COUNTA('Form Responses 1'!$1:$1)-4),2,,TRUE,"Form Responses 1"))</f>
        <v>jumadi.smg@sos.co.id</v>
      </c>
      <c r="C6" s="9" t="str">
        <f>INDIRECT(ADDRESS(2+QUOTIENT(ROW()-2,COUNTA('Form Responses 1'!$1:$1)-4),3,,TRUE,"Form Responses 1"))</f>
        <v>Jumadi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Lantai 1 [Ruang Tamu]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0.958125</v>
      </c>
      <c r="O6" s="12">
        <f t="shared" si="11"/>
        <v>0.958125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44988.99328</v>
      </c>
      <c r="B7" s="9" t="str">
        <f>INDIRECT(ADDRESS(2+QUOTIENT(ROW()-2,COUNTA('Form Responses 1'!$1:$1)-4),2,,TRUE,"Form Responses 1"))</f>
        <v>jumadi.smg@sos.co.id</v>
      </c>
      <c r="C7" s="9" t="str">
        <f>INDIRECT(ADDRESS(2+QUOTIENT(ROW()-2,COUNTA('Form Responses 1'!$1:$1)-4),3,,TRUE,"Form Responses 1"))</f>
        <v>Jumadi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Lantai 1 [Toilet Pria / Wanita]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0.958125</v>
      </c>
      <c r="O7" s="12">
        <f t="shared" si="12"/>
        <v>0.958125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44988.99328</v>
      </c>
      <c r="B8" s="9" t="str">
        <f>INDIRECT(ADDRESS(2+QUOTIENT(ROW()-2,COUNTA('Form Responses 1'!$1:$1)-4),2,,TRUE,"Form Responses 1"))</f>
        <v>jumadi.smg@sos.co.id</v>
      </c>
      <c r="C8" s="9" t="str">
        <f>INDIRECT(ADDRESS(2+QUOTIENT(ROW()-2,COUNTA('Form Responses 1'!$1:$1)-4),3,,TRUE,"Form Responses 1"))</f>
        <v>Jumadi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Halaman [Taman 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Halaman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0.958125</v>
      </c>
      <c r="O8" s="12">
        <f t="shared" si="13"/>
        <v>0.958125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44988.99328</v>
      </c>
      <c r="B9" s="9" t="str">
        <f>INDIRECT(ADDRESS(2+QUOTIENT(ROW()-2,COUNTA('Form Responses 1'!$1:$1)-4),2,,TRUE,"Form Responses 1"))</f>
        <v>jumadi.smg@sos.co.id</v>
      </c>
      <c r="C9" s="9" t="str">
        <f>INDIRECT(ADDRESS(2+QUOTIENT(ROW()-2,COUNTA('Form Responses 1'!$1:$1)-4),3,,TRUE,"Form Responses 1"))</f>
        <v>Jumadi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Halaman [Halaman Utama Depan]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Halaman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0.958125</v>
      </c>
      <c r="O9" s="12">
        <f t="shared" si="18"/>
        <v>0.958125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44988.99328</v>
      </c>
      <c r="B10" s="9" t="str">
        <f>INDIRECT(ADDRESS(2+QUOTIENT(ROW()-2,COUNTA('Form Responses 1'!$1:$1)-4),2,,TRUE,"Form Responses 1"))</f>
        <v>jumadi.smg@sos.co.id</v>
      </c>
      <c r="C10" s="9" t="str">
        <f>INDIRECT(ADDRESS(2+QUOTIENT(ROW()-2,COUNTA('Form Responses 1'!$1:$1)-4),3,,TRUE,"Form Responses 1"))</f>
        <v>Jumadi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Halaman [Halaman Samping Dan Belakang]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Halaman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0.958125</v>
      </c>
      <c r="O10" s="12">
        <f t="shared" si="19"/>
        <v>0.958125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44988.99328</v>
      </c>
      <c r="B11" s="9" t="str">
        <f>INDIRECT(ADDRESS(2+QUOTIENT(ROW()-2,COUNTA('Form Responses 1'!$1:$1)-4),2,,TRUE,"Form Responses 1"))</f>
        <v>jumadi.smg@sos.co.id</v>
      </c>
      <c r="C11" s="9" t="str">
        <f>INDIRECT(ADDRESS(2+QUOTIENT(ROW()-2,COUNTA('Form Responses 1'!$1:$1)-4),3,,TRUE,"Form Responses 1"))</f>
        <v>Jumadi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Halaman [Tps]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Halaman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0.958125</v>
      </c>
      <c r="O11" s="12">
        <f t="shared" si="20"/>
        <v>0.958125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44988.99328</v>
      </c>
      <c r="B12" s="9" t="str">
        <f>INDIRECT(ADDRESS(2+QUOTIENT(ROW()-2,COUNTA('Form Responses 1'!$1:$1)-4),2,,TRUE,"Form Responses 1"))</f>
        <v>jumadi.smg@sos.co.id</v>
      </c>
      <c r="C12" s="9" t="str">
        <f>INDIRECT(ADDRESS(2+QUOTIENT(ROW()-2,COUNTA('Form Responses 1'!$1:$1)-4),3,,TRUE,"Form Responses 1"))</f>
        <v>Jumadi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Wisma [Koridor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Wisma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0.958125</v>
      </c>
      <c r="O12" s="12">
        <f t="shared" si="21"/>
        <v>0.958125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44988.99328</v>
      </c>
      <c r="B13" s="9" t="str">
        <f>INDIRECT(ADDRESS(2+QUOTIENT(ROW()-2,COUNTA('Form Responses 1'!$1:$1)-4),2,,TRUE,"Form Responses 1"))</f>
        <v>jumadi.smg@sos.co.id</v>
      </c>
      <c r="C13" s="9" t="str">
        <f>INDIRECT(ADDRESS(2+QUOTIENT(ROW()-2,COUNTA('Form Responses 1'!$1:$1)-4),3,,TRUE,"Form Responses 1"))</f>
        <v>Jumadi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Wisma [Ruang Rapat/Pendopo]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Wisma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0.958125</v>
      </c>
      <c r="O13" s="12">
        <f t="shared" si="22"/>
        <v>0.958125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44988.99328</v>
      </c>
      <c r="B14" s="9" t="str">
        <f>INDIRECT(ADDRESS(2+QUOTIENT(ROW()-2,COUNTA('Form Responses 1'!$1:$1)-4),2,,TRUE,"Form Responses 1"))</f>
        <v>jumadi.smg@sos.co.id</v>
      </c>
      <c r="C14" s="9" t="str">
        <f>INDIRECT(ADDRESS(2+QUOTIENT(ROW()-2,COUNTA('Form Responses 1'!$1:$1)-4),3,,TRUE,"Form Responses 1"))</f>
        <v>Jumadi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Wisma [Gudang]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Wisma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0.958125</v>
      </c>
      <c r="O14" s="12">
        <f t="shared" si="23"/>
        <v>0.958125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44988.99328</v>
      </c>
      <c r="B15" s="9" t="str">
        <f>INDIRECT(ADDRESS(2+QUOTIENT(ROW()-2,COUNTA('Form Responses 1'!$1:$1)-4),2,,TRUE,"Form Responses 1"))</f>
        <v>jumadi.smg@sos.co.id</v>
      </c>
      <c r="C15" s="9" t="str">
        <f>INDIRECT(ADDRESS(2+QUOTIENT(ROW()-2,COUNTA('Form Responses 1'!$1:$1)-4),3,,TRUE,"Form Responses 1"))</f>
        <v>Jumadi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Wisma [Ruang Genset]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Wisma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0.958125</v>
      </c>
      <c r="O15" s="12">
        <f t="shared" si="24"/>
        <v>0.958125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44988.99328</v>
      </c>
      <c r="B16" s="9" t="str">
        <f>INDIRECT(ADDRESS(2+QUOTIENT(ROW()-2,COUNTA('Form Responses 1'!$1:$1)-4),2,,TRUE,"Form Responses 1"))</f>
        <v>jumadi.smg@sos.co.id</v>
      </c>
      <c r="C16" s="9" t="str">
        <f>INDIRECT(ADDRESS(2+QUOTIENT(ROW()-2,COUNTA('Form Responses 1'!$1:$1)-4),3,,TRUE,"Form Responses 1"))</f>
        <v>Jumadi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Wisma [Ruang Alat Meteorologi]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Wisma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0.958125</v>
      </c>
      <c r="O16" s="12">
        <f t="shared" si="25"/>
        <v>0.958125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44988.99328</v>
      </c>
      <c r="B17" s="9" t="str">
        <f>INDIRECT(ADDRESS(2+QUOTIENT(ROW()-2,COUNTA('Form Responses 1'!$1:$1)-4),2,,TRUE,"Form Responses 1"))</f>
        <v>jumadi.smg@sos.co.id</v>
      </c>
      <c r="C17" s="9" t="str">
        <f>INDIRECT(ADDRESS(2+QUOTIENT(ROW()-2,COUNTA('Form Responses 1'!$1:$1)-4),3,,TRUE,"Form Responses 1"))</f>
        <v>Jumadi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Wisma [Ruang Kerja]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Wisma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0.958125</v>
      </c>
      <c r="O17" s="12">
        <f t="shared" si="26"/>
        <v>0.958125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44988.99328</v>
      </c>
      <c r="B18" s="9" t="str">
        <f>INDIRECT(ADDRESS(2+QUOTIENT(ROW()-2,COUNTA('Form Responses 1'!$1:$1)-4),2,,TRUE,"Form Responses 1"))</f>
        <v>jumadi.smg@sos.co.id</v>
      </c>
      <c r="C18" s="9" t="str">
        <f>INDIRECT(ADDRESS(2+QUOTIENT(ROW()-2,COUNTA('Form Responses 1'!$1:$1)-4),3,,TRUE,"Form Responses 1"))</f>
        <v>Jumadi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Wisma [Pantry]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Wisma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0.958125</v>
      </c>
      <c r="O18" s="12">
        <f t="shared" si="27"/>
        <v>0.958125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44988.99328</v>
      </c>
      <c r="B19" s="9" t="str">
        <f>INDIRECT(ADDRESS(2+QUOTIENT(ROW()-2,COUNTA('Form Responses 1'!$1:$1)-4),2,,TRUE,"Form Responses 1"))</f>
        <v>jumadi.smg@sos.co.id</v>
      </c>
      <c r="C19" s="9" t="str">
        <f>INDIRECT(ADDRESS(2+QUOTIENT(ROW()-2,COUNTA('Form Responses 1'!$1:$1)-4),3,,TRUE,"Form Responses 1"))</f>
        <v>Jumadi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Wisma [Musholla]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Wisma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0.958125</v>
      </c>
      <c r="O19" s="12">
        <f t="shared" si="28"/>
        <v>0.958125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44988.99328</v>
      </c>
      <c r="B20" s="9" t="str">
        <f>INDIRECT(ADDRESS(2+QUOTIENT(ROW()-2,COUNTA('Form Responses 1'!$1:$1)-4),2,,TRUE,"Form Responses 1"))</f>
        <v>jumadi.smg@sos.co.id</v>
      </c>
      <c r="C20" s="9" t="str">
        <f>INDIRECT(ADDRESS(2+QUOTIENT(ROW()-2,COUNTA('Form Responses 1'!$1:$1)-4),3,,TRUE,"Form Responses 1"))</f>
        <v>Jumadi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Wisma [Toilet Pria / Wanita]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Wisma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0.958125</v>
      </c>
      <c r="O20" s="12">
        <f t="shared" si="29"/>
        <v>0.958125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44988.99328</v>
      </c>
      <c r="B21" s="9" t="str">
        <f>INDIRECT(ADDRESS(2+QUOTIENT(ROW()-2,COUNTA('Form Responses 1'!$1:$1)-4),2,,TRUE,"Form Responses 1"))</f>
        <v>jumadi.smg@sos.co.id</v>
      </c>
      <c r="C21" s="9" t="str">
        <f>INDIRECT(ADDRESS(2+QUOTIENT(ROW()-2,COUNTA('Form Responses 1'!$1:$1)-4),3,,TRUE,"Form Responses 1"))</f>
        <v>Jumadi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Halaman Wisma [Taman 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Halaman Wisma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0.958125</v>
      </c>
      <c r="O21" s="12">
        <f t="shared" si="30"/>
        <v>0.958125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44988.99328</v>
      </c>
      <c r="B22" s="9" t="str">
        <f>INDIRECT(ADDRESS(2+QUOTIENT(ROW()-2,COUNTA('Form Responses 1'!$1:$1)-4),2,,TRUE,"Form Responses 1"))</f>
        <v>jumadi.smg@sos.co.id</v>
      </c>
      <c r="C22" s="9" t="str">
        <f>INDIRECT(ADDRESS(2+QUOTIENT(ROW()-2,COUNTA('Form Responses 1'!$1:$1)-4),3,,TRUE,"Form Responses 1"))</f>
        <v>Jumadi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Halaman Wisma [Pos Satpam]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Halaman Wisma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0.958125</v>
      </c>
      <c r="O22" s="12">
        <f t="shared" si="31"/>
        <v>0.958125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44988.99328</v>
      </c>
      <c r="B23" s="9" t="str">
        <f>INDIRECT(ADDRESS(2+QUOTIENT(ROW()-2,COUNTA('Form Responses 1'!$1:$1)-4),2,,TRUE,"Form Responses 1"))</f>
        <v>jumadi.smg@sos.co.id</v>
      </c>
      <c r="C23" s="9" t="str">
        <f>INDIRECT(ADDRESS(2+QUOTIENT(ROW()-2,COUNTA('Form Responses 1'!$1:$1)-4),3,,TRUE,"Form Responses 1"))</f>
        <v>Jumadi</v>
      </c>
      <c r="D23" s="10">
        <f>INDIRECT(ADDRESS(2+QUOTIENT(ROW()-2,COUNTA('Form Responses 1'!$1:$1)-4),4,,TRUE,"Form Responses 1"))</f>
        <v>44988</v>
      </c>
      <c r="E23" s="11">
        <f t="shared" si="2"/>
        <v>5</v>
      </c>
      <c r="F23" s="9" t="str">
        <f>IF(ISBLANK(A23)," ",INDIRECT(ADDRESS(1,5+MOD(ROW()-2,COUNTA('Form Responses 1'!$1:$1)-4),,TRUE,"Form Responses 1")))</f>
        <v>Halaman Wisma [Halaman Utama Depan]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Halaman Wisma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0.958125</v>
      </c>
      <c r="O23" s="12">
        <f t="shared" si="32"/>
        <v>0.958125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44988.99328</v>
      </c>
      <c r="B24" s="9" t="str">
        <f>INDIRECT(ADDRESS(2+QUOTIENT(ROW()-2,COUNTA('Form Responses 1'!$1:$1)-4),2,,TRUE,"Form Responses 1"))</f>
        <v>jumadi.smg@sos.co.id</v>
      </c>
      <c r="C24" s="9" t="str">
        <f>INDIRECT(ADDRESS(2+QUOTIENT(ROW()-2,COUNTA('Form Responses 1'!$1:$1)-4),3,,TRUE,"Form Responses 1"))</f>
        <v>Jumadi</v>
      </c>
      <c r="D24" s="10">
        <f>INDIRECT(ADDRESS(2+QUOTIENT(ROW()-2,COUNTA('Form Responses 1'!$1:$1)-4),4,,TRUE,"Form Responses 1"))</f>
        <v>44988</v>
      </c>
      <c r="E24" s="11">
        <f t="shared" si="2"/>
        <v>5</v>
      </c>
      <c r="F24" s="9" t="str">
        <f>IF(ISBLANK(A24)," ",INDIRECT(ADDRESS(1,5+MOD(ROW()-2,COUNTA('Form Responses 1'!$1:$1)-4),,TRUE,"Form Responses 1")))</f>
        <v>Halaman Wisma [Halaman Samping Dan Belakang]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Halaman Wisma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0.958125</v>
      </c>
      <c r="O24" s="12">
        <f t="shared" si="33"/>
        <v>0.958125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44988.99328</v>
      </c>
      <c r="B25" s="9" t="str">
        <f>INDIRECT(ADDRESS(2+QUOTIENT(ROW()-2,COUNTA('Form Responses 1'!$1:$1)-4),2,,TRUE,"Form Responses 1"))</f>
        <v>jumadi.smg@sos.co.id</v>
      </c>
      <c r="C25" s="9" t="str">
        <f>INDIRECT(ADDRESS(2+QUOTIENT(ROW()-2,COUNTA('Form Responses 1'!$1:$1)-4),3,,TRUE,"Form Responses 1"))</f>
        <v>Jumadi</v>
      </c>
      <c r="D25" s="10">
        <f>INDIRECT(ADDRESS(2+QUOTIENT(ROW()-2,COUNTA('Form Responses 1'!$1:$1)-4),4,,TRUE,"Form Responses 1"))</f>
        <v>44988</v>
      </c>
      <c r="E25" s="11">
        <f t="shared" si="2"/>
        <v>5</v>
      </c>
      <c r="F25" s="9" t="str">
        <f>IF(ISBLANK(A25)," ",INDIRECT(ADDRESS(1,5+MOD(ROW()-2,COUNTA('Form Responses 1'!$1:$1)-4),,TRUE,"Form Responses 1")))</f>
        <v>Halaman Wisma [Tps]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 Wisma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0.958125</v>
      </c>
      <c r="O25" s="12">
        <f t="shared" si="34"/>
        <v>0.958125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45005.74435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Security [Security Functions]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Security</v>
      </c>
      <c r="I26" s="12" t="str">
        <f t="shared" si="4"/>
        <v>SECURITY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0.958125</v>
      </c>
      <c r="O26" s="12">
        <f t="shared" si="35"/>
        <v>0.958125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45005.74435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1 [Pantry 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0.958125</v>
      </c>
      <c r="O27" s="12">
        <f t="shared" si="36"/>
        <v>0.958125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45005.74435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1 [Kamar Depan]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0.958125</v>
      </c>
      <c r="O28" s="12">
        <f t="shared" si="37"/>
        <v>0.958125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45005.74435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1 [Kamar Belakang]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0.958125</v>
      </c>
      <c r="O29" s="12">
        <f t="shared" si="38"/>
        <v>0.958125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45005.74435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Lantai 1 [Ruang Tamu]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0.958125</v>
      </c>
      <c r="O30" s="12">
        <f t="shared" si="39"/>
        <v>0.958125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45005.74435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1 [Toilet Pria / Wanita]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0.958125</v>
      </c>
      <c r="O31" s="12">
        <f t="shared" si="40"/>
        <v>0.958125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45005.74435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Halaman [Taman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Halaman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0.958125</v>
      </c>
      <c r="O32" s="12">
        <f t="shared" si="41"/>
        <v>0.958125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45005.74435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Halaman [Halaman Utama Depan]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Halaman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0.958125</v>
      </c>
      <c r="O33" s="12">
        <f t="shared" si="42"/>
        <v>0.958125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45005.74435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Halaman [Halaman Samping Dan Belakang]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0.958125</v>
      </c>
      <c r="O34" s="12">
        <f t="shared" si="43"/>
        <v>0.958125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45005.74435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44986</v>
      </c>
      <c r="E35" s="11">
        <f t="shared" si="2"/>
        <v>3</v>
      </c>
      <c r="F35" s="9" t="str">
        <f>IF(ISBLANK(A35)," ",INDIRECT(ADDRESS(1,5+MOD(ROW()-2,COUNTA('Form Responses 1'!$1:$1)-4),,TRUE,"Form Responses 1")))</f>
        <v>Halaman [Tps]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0.958125</v>
      </c>
      <c r="O35" s="12">
        <f t="shared" si="44"/>
        <v>0.958125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45005.74435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44986</v>
      </c>
      <c r="E36" s="11">
        <f t="shared" si="2"/>
        <v>3</v>
      </c>
      <c r="F36" s="9" t="str">
        <f>IF(ISBLANK(A36)," ",INDIRECT(ADDRESS(1,5+MOD(ROW()-2,COUNTA('Form Responses 1'!$1:$1)-4),,TRUE,"Form Responses 1")))</f>
        <v>Wisma [Koridor 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Wisma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0.958125</v>
      </c>
      <c r="O36" s="12">
        <f t="shared" si="45"/>
        <v>0.958125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45005.74435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44986</v>
      </c>
      <c r="E37" s="11">
        <f t="shared" si="2"/>
        <v>3</v>
      </c>
      <c r="F37" s="9" t="str">
        <f>IF(ISBLANK(A37)," ",INDIRECT(ADDRESS(1,5+MOD(ROW()-2,COUNTA('Form Responses 1'!$1:$1)-4),,TRUE,"Form Responses 1")))</f>
        <v>Wisma [Ruang Rapat/Pendopo]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Wisma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0.958125</v>
      </c>
      <c r="O37" s="12">
        <f t="shared" si="46"/>
        <v>0.958125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45005.74435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44986</v>
      </c>
      <c r="E38" s="11">
        <f t="shared" si="2"/>
        <v>3</v>
      </c>
      <c r="F38" s="9" t="str">
        <f>IF(ISBLANK(A38)," ",INDIRECT(ADDRESS(1,5+MOD(ROW()-2,COUNTA('Form Responses 1'!$1:$1)-4),,TRUE,"Form Responses 1")))</f>
        <v>Wisma [Gudang]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Wisma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0.958125</v>
      </c>
      <c r="O38" s="12">
        <f t="shared" si="47"/>
        <v>0.958125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45005.74435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44986</v>
      </c>
      <c r="E39" s="11">
        <f t="shared" si="2"/>
        <v>3</v>
      </c>
      <c r="F39" s="9" t="str">
        <f>IF(ISBLANK(A39)," ",INDIRECT(ADDRESS(1,5+MOD(ROW()-2,COUNTA('Form Responses 1'!$1:$1)-4),,TRUE,"Form Responses 1")))</f>
        <v>Wisma [Ruang Genset]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Wisma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0.958125</v>
      </c>
      <c r="O39" s="12">
        <f t="shared" si="48"/>
        <v>0.958125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45005.74435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44986</v>
      </c>
      <c r="E40" s="11">
        <f t="shared" si="2"/>
        <v>3</v>
      </c>
      <c r="F40" s="9" t="str">
        <f>IF(ISBLANK(A40)," ",INDIRECT(ADDRESS(1,5+MOD(ROW()-2,COUNTA('Form Responses 1'!$1:$1)-4),,TRUE,"Form Responses 1")))</f>
        <v>Wisma [Ruang Alat Meteorologi]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Wisma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0.958125</v>
      </c>
      <c r="O40" s="12">
        <f t="shared" si="49"/>
        <v>0.958125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45005.74435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44986</v>
      </c>
      <c r="E41" s="11">
        <f t="shared" si="2"/>
        <v>3</v>
      </c>
      <c r="F41" s="9" t="str">
        <f>IF(ISBLANK(A41)," ",INDIRECT(ADDRESS(1,5+MOD(ROW()-2,COUNTA('Form Responses 1'!$1:$1)-4),,TRUE,"Form Responses 1")))</f>
        <v>Wisma [Ruang Kerja]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Wisma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0.958125</v>
      </c>
      <c r="O41" s="12">
        <f t="shared" si="50"/>
        <v>0.958125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45005.74435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44986</v>
      </c>
      <c r="E42" s="11">
        <f t="shared" si="2"/>
        <v>3</v>
      </c>
      <c r="F42" s="9" t="str">
        <f>IF(ISBLANK(A42)," ",INDIRECT(ADDRESS(1,5+MOD(ROW()-2,COUNTA('Form Responses 1'!$1:$1)-4),,TRUE,"Form Responses 1")))</f>
        <v>Wisma [Pantry]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Wisma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0.958125</v>
      </c>
      <c r="O42" s="12">
        <f t="shared" si="51"/>
        <v>0.958125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45005.74435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44986</v>
      </c>
      <c r="E43" s="11">
        <f t="shared" si="2"/>
        <v>3</v>
      </c>
      <c r="F43" s="9" t="str">
        <f>IF(ISBLANK(A43)," ",INDIRECT(ADDRESS(1,5+MOD(ROW()-2,COUNTA('Form Responses 1'!$1:$1)-4),,TRUE,"Form Responses 1")))</f>
        <v>Wisma [Musholla]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Wisma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0.958125</v>
      </c>
      <c r="O43" s="12">
        <f t="shared" si="52"/>
        <v>0.958125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45005.74435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44986</v>
      </c>
      <c r="E44" s="11">
        <f t="shared" si="2"/>
        <v>3</v>
      </c>
      <c r="F44" s="9" t="str">
        <f>IF(ISBLANK(A44)," ",INDIRECT(ADDRESS(1,5+MOD(ROW()-2,COUNTA('Form Responses 1'!$1:$1)-4),,TRUE,"Form Responses 1")))</f>
        <v>Wisma [Toilet Pria / Wanita]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Wisma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0.958125</v>
      </c>
      <c r="O44" s="12">
        <f t="shared" si="53"/>
        <v>0.958125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45005.74435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44986</v>
      </c>
      <c r="E45" s="11">
        <f t="shared" si="2"/>
        <v>3</v>
      </c>
      <c r="F45" s="9" t="str">
        <f>IF(ISBLANK(A45)," ",INDIRECT(ADDRESS(1,5+MOD(ROW()-2,COUNTA('Form Responses 1'!$1:$1)-4),,TRUE,"Form Responses 1")))</f>
        <v>Halaman Wisma [Taman 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Halaman Wisma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0.958125</v>
      </c>
      <c r="O45" s="12">
        <f t="shared" si="54"/>
        <v>0.958125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45005.74435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44986</v>
      </c>
      <c r="E46" s="11">
        <f t="shared" si="2"/>
        <v>3</v>
      </c>
      <c r="F46" s="9" t="str">
        <f>IF(ISBLANK(A46)," ",INDIRECT(ADDRESS(1,5+MOD(ROW()-2,COUNTA('Form Responses 1'!$1:$1)-4),,TRUE,"Form Responses 1")))</f>
        <v>Halaman Wisma [Pos Satpam]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Halaman Wisma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0.958125</v>
      </c>
      <c r="O46" s="12">
        <f t="shared" si="55"/>
        <v>0.958125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45005.74435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44986</v>
      </c>
      <c r="E47" s="11">
        <f t="shared" si="2"/>
        <v>3</v>
      </c>
      <c r="F47" s="9" t="str">
        <f>IF(ISBLANK(A47)," ",INDIRECT(ADDRESS(1,5+MOD(ROW()-2,COUNTA('Form Responses 1'!$1:$1)-4),,TRUE,"Form Responses 1")))</f>
        <v>Halaman Wisma [Halaman Utama Depan]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Halaman Wisma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0.958125</v>
      </c>
      <c r="O47" s="12">
        <f t="shared" si="56"/>
        <v>0.958125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45005.74435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44986</v>
      </c>
      <c r="E48" s="11">
        <f t="shared" si="2"/>
        <v>3</v>
      </c>
      <c r="F48" s="9" t="str">
        <f>IF(ISBLANK(A48)," ",INDIRECT(ADDRESS(1,5+MOD(ROW()-2,COUNTA('Form Responses 1'!$1:$1)-4),,TRUE,"Form Responses 1")))</f>
        <v>Halaman Wisma [Halaman Samping Dan Belakang]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Halaman Wisma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0.958125</v>
      </c>
      <c r="O48" s="12">
        <f t="shared" si="57"/>
        <v>0.958125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45005.74435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44986</v>
      </c>
      <c r="E49" s="11">
        <f t="shared" si="2"/>
        <v>3</v>
      </c>
      <c r="F49" s="9" t="str">
        <f>IF(ISBLANK(A49)," ",INDIRECT(ADDRESS(1,5+MOD(ROW()-2,COUNTA('Form Responses 1'!$1:$1)-4),,TRUE,"Form Responses 1")))</f>
        <v>Halaman Wisma [Tps]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Halaman Wisma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0.958125</v>
      </c>
      <c r="O49" s="12">
        <f t="shared" si="58"/>
        <v>0.958125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45005.74475</v>
      </c>
      <c r="B50" s="9" t="str">
        <f>INDIRECT(ADDRESS(2+QUOTIENT(ROW()-2,COUNTA('Form Responses 1'!$1:$1)-4),2,,TRUE,"Form Responses 1"))</f>
        <v>theresia2@gmail.com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44965</v>
      </c>
      <c r="E50" s="11">
        <f t="shared" si="2"/>
        <v>3</v>
      </c>
      <c r="F50" s="9" t="str">
        <f>IF(ISBLANK(A50)," ",INDIRECT(ADDRESS(1,5+MOD(ROW()-2,COUNTA('Form Responses 1'!$1:$1)-4),,TRUE,"Form Responses 1")))</f>
        <v>Security [Security Functions]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Security</v>
      </c>
      <c r="I50" s="12" t="str">
        <f t="shared" si="4"/>
        <v>SECURITY SERVICE</v>
      </c>
      <c r="J50" s="12">
        <f t="array" ref="J50">IFERROR(INDEX(MASTER!B:B,MATCH(G50,MASTER!A:A,0))/100," ")</f>
        <v>0.95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0.93875</v>
      </c>
      <c r="O50" s="12">
        <f t="shared" si="59"/>
        <v>0.9469444444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45005.74475</v>
      </c>
      <c r="B51" s="9" t="str">
        <f>INDIRECT(ADDRESS(2+QUOTIENT(ROW()-2,COUNTA('Form Responses 1'!$1:$1)-4),2,,TRUE,"Form Responses 1"))</f>
        <v>theresia2@gmail.com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44965</v>
      </c>
      <c r="E51" s="11">
        <f t="shared" si="2"/>
        <v>3</v>
      </c>
      <c r="F51" s="9" t="str">
        <f>IF(ISBLANK(A51)," ",INDIRECT(ADDRESS(1,5+MOD(ROW()-2,COUNTA('Form Responses 1'!$1:$1)-4),,TRUE,"Form Responses 1")))</f>
        <v>Lantai 1 [Pantry 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0.93875</v>
      </c>
      <c r="O51" s="12">
        <f t="shared" si="60"/>
        <v>0.9469444444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45005.74475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44965</v>
      </c>
      <c r="E52" s="11">
        <f t="shared" si="2"/>
        <v>3</v>
      </c>
      <c r="F52" s="9" t="str">
        <f>IF(ISBLANK(A52)," ",INDIRECT(ADDRESS(1,5+MOD(ROW()-2,COUNTA('Form Responses 1'!$1:$1)-4),,TRUE,"Form Responses 1")))</f>
        <v>Lantai 1 [Kamar Depan]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0.93875</v>
      </c>
      <c r="O52" s="12">
        <f t="shared" si="61"/>
        <v>0.9469444444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45005.74475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44965</v>
      </c>
      <c r="E53" s="11">
        <f t="shared" si="2"/>
        <v>3</v>
      </c>
      <c r="F53" s="9" t="str">
        <f>IF(ISBLANK(A53)," ",INDIRECT(ADDRESS(1,5+MOD(ROW()-2,COUNTA('Form Responses 1'!$1:$1)-4),,TRUE,"Form Responses 1")))</f>
        <v>Lantai 1 [Kamar Belakang]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0.93875</v>
      </c>
      <c r="O53" s="12">
        <f t="shared" si="62"/>
        <v>0.9469444444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45005.74475</v>
      </c>
      <c r="B54" s="9" t="str">
        <f>INDIRECT(ADDRESS(2+QUOTIENT(ROW()-2,COUNTA('Form Responses 1'!$1:$1)-4),2,,TRUE,"Form Responses 1"))</f>
        <v>theresia2@gmail.com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44965</v>
      </c>
      <c r="E54" s="11">
        <f t="shared" si="2"/>
        <v>3</v>
      </c>
      <c r="F54" s="9" t="str">
        <f>IF(ISBLANK(A54)," ",INDIRECT(ADDRESS(1,5+MOD(ROW()-2,COUNTA('Form Responses 1'!$1:$1)-4),,TRUE,"Form Responses 1")))</f>
        <v>Lantai 1 [Ruang Tamu]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6</v>
      </c>
      <c r="L54" s="9" t="str">
        <f t="shared" si="6"/>
        <v>2023 - WEEK 06</v>
      </c>
      <c r="M54" s="9" t="str">
        <f t="shared" si="7"/>
        <v>2023 - MONTH 02</v>
      </c>
      <c r="N54" s="12">
        <f t="shared" ref="N54:O54" si="63">IFERROR(AVERAGEIF(L:L,L54,$J:$J)," ")</f>
        <v>0.93875</v>
      </c>
      <c r="O54" s="12">
        <f t="shared" si="63"/>
        <v>0.9469444444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6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45005.74475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44965</v>
      </c>
      <c r="E55" s="11">
        <f t="shared" si="2"/>
        <v>3</v>
      </c>
      <c r="F55" s="9" t="str">
        <f>IF(ISBLANK(A55)," ",INDIRECT(ADDRESS(1,5+MOD(ROW()-2,COUNTA('Form Responses 1'!$1:$1)-4),,TRUE,"Form Responses 1")))</f>
        <v>Lantai 1 [Toilet Pria / Wanita]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0.93875</v>
      </c>
      <c r="O55" s="12">
        <f t="shared" si="64"/>
        <v>0.9469444444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45005.74475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44965</v>
      </c>
      <c r="E56" s="11">
        <f t="shared" si="2"/>
        <v>3</v>
      </c>
      <c r="F56" s="9" t="str">
        <f>IF(ISBLANK(A56)," ",INDIRECT(ADDRESS(1,5+MOD(ROW()-2,COUNTA('Form Responses 1'!$1:$1)-4),,TRUE,"Form Responses 1")))</f>
        <v>Halaman [Taman 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Halaman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0.93875</v>
      </c>
      <c r="O56" s="12">
        <f t="shared" si="65"/>
        <v>0.9469444444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45005.74475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44965</v>
      </c>
      <c r="E57" s="11">
        <f t="shared" si="2"/>
        <v>3</v>
      </c>
      <c r="F57" s="9" t="str">
        <f>IF(ISBLANK(A57)," ",INDIRECT(ADDRESS(1,5+MOD(ROW()-2,COUNTA('Form Responses 1'!$1:$1)-4),,TRUE,"Form Responses 1")))</f>
        <v>Halaman [Halaman Utama Depan]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Halaman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0.93875</v>
      </c>
      <c r="O57" s="12">
        <f t="shared" si="66"/>
        <v>0.9469444444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45005.74475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44965</v>
      </c>
      <c r="E58" s="11">
        <f t="shared" si="2"/>
        <v>3</v>
      </c>
      <c r="F58" s="9" t="str">
        <f>IF(ISBLANK(A58)," ",INDIRECT(ADDRESS(1,5+MOD(ROW()-2,COUNTA('Form Responses 1'!$1:$1)-4),,TRUE,"Form Responses 1")))</f>
        <v>Halaman [Halaman Samping Dan Belakang]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0.93875</v>
      </c>
      <c r="O58" s="12">
        <f t="shared" si="67"/>
        <v>0.9469444444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45005.74475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44965</v>
      </c>
      <c r="E59" s="11">
        <f t="shared" si="2"/>
        <v>3</v>
      </c>
      <c r="F59" s="9" t="str">
        <f>IF(ISBLANK(A59)," ",INDIRECT(ADDRESS(1,5+MOD(ROW()-2,COUNTA('Form Responses 1'!$1:$1)-4),,TRUE,"Form Responses 1")))</f>
        <v>Halaman [Tps]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0.93875</v>
      </c>
      <c r="O59" s="12">
        <f t="shared" si="68"/>
        <v>0.9469444444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45005.74475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44965</v>
      </c>
      <c r="E60" s="11">
        <f t="shared" si="2"/>
        <v>3</v>
      </c>
      <c r="F60" s="9" t="str">
        <f>IF(ISBLANK(A60)," ",INDIRECT(ADDRESS(1,5+MOD(ROW()-2,COUNTA('Form Responses 1'!$1:$1)-4),,TRUE,"Form Responses 1")))</f>
        <v>Wisma [Koridor 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Wisma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0.93875</v>
      </c>
      <c r="O60" s="12">
        <f t="shared" si="69"/>
        <v>0.9469444444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45005.74475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44965</v>
      </c>
      <c r="E61" s="11">
        <f t="shared" si="2"/>
        <v>3</v>
      </c>
      <c r="F61" s="9" t="str">
        <f>IF(ISBLANK(A61)," ",INDIRECT(ADDRESS(1,5+MOD(ROW()-2,COUNTA('Form Responses 1'!$1:$1)-4),,TRUE,"Form Responses 1")))</f>
        <v>Wisma [Ruang Rapat/Pendopo]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Wisma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0.93875</v>
      </c>
      <c r="O61" s="12">
        <f t="shared" si="70"/>
        <v>0.9469444444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45005.74475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44965</v>
      </c>
      <c r="E62" s="11">
        <f t="shared" si="2"/>
        <v>3</v>
      </c>
      <c r="F62" s="9" t="str">
        <f>IF(ISBLANK(A62)," ",INDIRECT(ADDRESS(1,5+MOD(ROW()-2,COUNTA('Form Responses 1'!$1:$1)-4),,TRUE,"Form Responses 1")))</f>
        <v>Wisma [Gudang]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Wisma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0.93875</v>
      </c>
      <c r="O62" s="12">
        <f t="shared" si="71"/>
        <v>0.9469444444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45005.74475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44965</v>
      </c>
      <c r="E63" s="11">
        <f t="shared" si="2"/>
        <v>3</v>
      </c>
      <c r="F63" s="9" t="str">
        <f>IF(ISBLANK(A63)," ",INDIRECT(ADDRESS(1,5+MOD(ROW()-2,COUNTA('Form Responses 1'!$1:$1)-4),,TRUE,"Form Responses 1")))</f>
        <v>Wisma [Ruang Genset]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Wisma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0.93875</v>
      </c>
      <c r="O63" s="12">
        <f t="shared" si="72"/>
        <v>0.9469444444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45005.74475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44965</v>
      </c>
      <c r="E64" s="11">
        <f t="shared" si="2"/>
        <v>3</v>
      </c>
      <c r="F64" s="9" t="str">
        <f>IF(ISBLANK(A64)," ",INDIRECT(ADDRESS(1,5+MOD(ROW()-2,COUNTA('Form Responses 1'!$1:$1)-4),,TRUE,"Form Responses 1")))</f>
        <v>Wisma [Ruang Alat Meteorologi]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Wisma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6</v>
      </c>
      <c r="L64" s="9" t="str">
        <f t="shared" si="6"/>
        <v>2023 - WEEK 06</v>
      </c>
      <c r="M64" s="9" t="str">
        <f t="shared" si="7"/>
        <v>2023 - MONTH 02</v>
      </c>
      <c r="N64" s="12">
        <f t="shared" ref="N64:O64" si="73">IFERROR(AVERAGEIF(L:L,L64,$J:$J)," ")</f>
        <v>0.93875</v>
      </c>
      <c r="O64" s="12">
        <f t="shared" si="73"/>
        <v>0.9469444444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6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45005.74475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44965</v>
      </c>
      <c r="E65" s="11">
        <f t="shared" si="2"/>
        <v>3</v>
      </c>
      <c r="F65" s="9" t="str">
        <f>IF(ISBLANK(A65)," ",INDIRECT(ADDRESS(1,5+MOD(ROW()-2,COUNTA('Form Responses 1'!$1:$1)-4),,TRUE,"Form Responses 1")))</f>
        <v>Wisma [Ruang Kerja]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Wisma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6</v>
      </c>
      <c r="L65" s="9" t="str">
        <f t="shared" si="6"/>
        <v>2023 - WEEK 06</v>
      </c>
      <c r="M65" s="9" t="str">
        <f t="shared" si="7"/>
        <v>2023 - MONTH 02</v>
      </c>
      <c r="N65" s="12">
        <f t="shared" ref="N65:O65" si="74">IFERROR(AVERAGEIF(L:L,L65,$J:$J)," ")</f>
        <v>0.93875</v>
      </c>
      <c r="O65" s="12">
        <f t="shared" si="74"/>
        <v>0.9469444444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6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45005.74475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44965</v>
      </c>
      <c r="E66" s="11">
        <f t="shared" si="2"/>
        <v>3</v>
      </c>
      <c r="F66" s="9" t="str">
        <f>IF(ISBLANK(A66)," ",INDIRECT(ADDRESS(1,5+MOD(ROW()-2,COUNTA('Form Responses 1'!$1:$1)-4),,TRUE,"Form Responses 1")))</f>
        <v>Wisma [Pantry]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Wisma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6</v>
      </c>
      <c r="L66" s="9" t="str">
        <f t="shared" si="6"/>
        <v>2023 - WEEK 06</v>
      </c>
      <c r="M66" s="9" t="str">
        <f t="shared" si="7"/>
        <v>2023 - MONTH 02</v>
      </c>
      <c r="N66" s="12">
        <f t="shared" ref="N66:O66" si="75">IFERROR(AVERAGEIF(L:L,L66,$J:$J)," ")</f>
        <v>0.93875</v>
      </c>
      <c r="O66" s="12">
        <f t="shared" si="75"/>
        <v>0.9469444444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6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45005.74475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44965</v>
      </c>
      <c r="E67" s="11">
        <f t="shared" si="2"/>
        <v>3</v>
      </c>
      <c r="F67" s="9" t="str">
        <f>IF(ISBLANK(A67)," ",INDIRECT(ADDRESS(1,5+MOD(ROW()-2,COUNTA('Form Responses 1'!$1:$1)-4),,TRUE,"Form Responses 1")))</f>
        <v>Wisma [Musholla]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Wisma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6</v>
      </c>
      <c r="L67" s="9" t="str">
        <f t="shared" si="6"/>
        <v>2023 - WEEK 06</v>
      </c>
      <c r="M67" s="9" t="str">
        <f t="shared" si="7"/>
        <v>2023 - MONTH 02</v>
      </c>
      <c r="N67" s="12">
        <f t="shared" ref="N67:O67" si="76">IFERROR(AVERAGEIF(L:L,L67,$J:$J)," ")</f>
        <v>0.93875</v>
      </c>
      <c r="O67" s="12">
        <f t="shared" si="76"/>
        <v>0.9469444444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6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45005.74475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44965</v>
      </c>
      <c r="E68" s="11">
        <f t="shared" si="2"/>
        <v>3</v>
      </c>
      <c r="F68" s="9" t="str">
        <f>IF(ISBLANK(A68)," ",INDIRECT(ADDRESS(1,5+MOD(ROW()-2,COUNTA('Form Responses 1'!$1:$1)-4),,TRUE,"Form Responses 1")))</f>
        <v>Wisma [Toilet Pria / Wanita]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Wisma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6</v>
      </c>
      <c r="L68" s="9" t="str">
        <f t="shared" si="6"/>
        <v>2023 - WEEK 06</v>
      </c>
      <c r="M68" s="9" t="str">
        <f t="shared" si="7"/>
        <v>2023 - MONTH 02</v>
      </c>
      <c r="N68" s="12">
        <f t="shared" ref="N68:O68" si="77">IFERROR(AVERAGEIF(L:L,L68,$J:$J)," ")</f>
        <v>0.93875</v>
      </c>
      <c r="O68" s="12">
        <f t="shared" si="77"/>
        <v>0.9469444444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6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45005.74475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44965</v>
      </c>
      <c r="E69" s="11">
        <f t="shared" si="2"/>
        <v>3</v>
      </c>
      <c r="F69" s="9" t="str">
        <f>IF(ISBLANK(A69)," ",INDIRECT(ADDRESS(1,5+MOD(ROW()-2,COUNTA('Form Responses 1'!$1:$1)-4),,TRUE,"Form Responses 1")))</f>
        <v>Halaman Wisma [Taman 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Halaman Wisma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6</v>
      </c>
      <c r="L69" s="9" t="str">
        <f t="shared" si="6"/>
        <v>2023 - WEEK 06</v>
      </c>
      <c r="M69" s="9" t="str">
        <f t="shared" si="7"/>
        <v>2023 - MONTH 02</v>
      </c>
      <c r="N69" s="12">
        <f t="shared" ref="N69:O69" si="78">IFERROR(AVERAGEIF(L:L,L69,$J:$J)," ")</f>
        <v>0.93875</v>
      </c>
      <c r="O69" s="12">
        <f t="shared" si="78"/>
        <v>0.9469444444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6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45005.74475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44965</v>
      </c>
      <c r="E70" s="11">
        <f t="shared" si="2"/>
        <v>3</v>
      </c>
      <c r="F70" s="9" t="str">
        <f>IF(ISBLANK(A70)," ",INDIRECT(ADDRESS(1,5+MOD(ROW()-2,COUNTA('Form Responses 1'!$1:$1)-4),,TRUE,"Form Responses 1")))</f>
        <v>Halaman Wisma [Pos Satpam]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Halaman Wisma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6</v>
      </c>
      <c r="L70" s="9" t="str">
        <f t="shared" si="6"/>
        <v>2023 - WEEK 06</v>
      </c>
      <c r="M70" s="9" t="str">
        <f t="shared" si="7"/>
        <v>2023 - MONTH 02</v>
      </c>
      <c r="N70" s="12">
        <f t="shared" ref="N70:O70" si="79">IFERROR(AVERAGEIF(L:L,L70,$J:$J)," ")</f>
        <v>0.93875</v>
      </c>
      <c r="O70" s="12">
        <f t="shared" si="79"/>
        <v>0.9469444444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6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45005.74475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44965</v>
      </c>
      <c r="E71" s="11">
        <f t="shared" si="2"/>
        <v>3</v>
      </c>
      <c r="F71" s="9" t="str">
        <f>IF(ISBLANK(A71)," ",INDIRECT(ADDRESS(1,5+MOD(ROW()-2,COUNTA('Form Responses 1'!$1:$1)-4),,TRUE,"Form Responses 1")))</f>
        <v>Halaman Wisma [Halaman Utama Depan]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Halaman Wisma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6</v>
      </c>
      <c r="L71" s="9" t="str">
        <f t="shared" si="6"/>
        <v>2023 - WEEK 06</v>
      </c>
      <c r="M71" s="9" t="str">
        <f t="shared" si="7"/>
        <v>2023 - MONTH 02</v>
      </c>
      <c r="N71" s="12">
        <f t="shared" ref="N71:O71" si="80">IFERROR(AVERAGEIF(L:L,L71,$J:$J)," ")</f>
        <v>0.93875</v>
      </c>
      <c r="O71" s="12">
        <f t="shared" si="80"/>
        <v>0.9469444444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6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45005.74475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44965</v>
      </c>
      <c r="E72" s="11">
        <f t="shared" si="2"/>
        <v>3</v>
      </c>
      <c r="F72" s="9" t="str">
        <f>IF(ISBLANK(A72)," ",INDIRECT(ADDRESS(1,5+MOD(ROW()-2,COUNTA('Form Responses 1'!$1:$1)-4),,TRUE,"Form Responses 1")))</f>
        <v>Halaman Wisma [Halaman Samping Dan Belakang]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Halaman Wisma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6</v>
      </c>
      <c r="L72" s="9" t="str">
        <f t="shared" si="6"/>
        <v>2023 - WEEK 06</v>
      </c>
      <c r="M72" s="9" t="str">
        <f t="shared" si="7"/>
        <v>2023 - MONTH 02</v>
      </c>
      <c r="N72" s="12">
        <f t="shared" ref="N72:O72" si="81">IFERROR(AVERAGEIF(L:L,L72,$J:$J)," ")</f>
        <v>0.93875</v>
      </c>
      <c r="O72" s="12">
        <f t="shared" si="81"/>
        <v>0.9469444444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6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45005.74475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44965</v>
      </c>
      <c r="E73" s="11">
        <f t="shared" si="2"/>
        <v>3</v>
      </c>
      <c r="F73" s="9" t="str">
        <f>IF(ISBLANK(A73)," ",INDIRECT(ADDRESS(1,5+MOD(ROW()-2,COUNTA('Form Responses 1'!$1:$1)-4),,TRUE,"Form Responses 1")))</f>
        <v>Halaman Wisma [Tps]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Halaman Wisma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6</v>
      </c>
      <c r="L73" s="9" t="str">
        <f t="shared" si="6"/>
        <v>2023 - WEEK 06</v>
      </c>
      <c r="M73" s="9" t="str">
        <f t="shared" si="7"/>
        <v>2023 - MONTH 02</v>
      </c>
      <c r="N73" s="12">
        <f t="shared" ref="N73:O73" si="82">IFERROR(AVERAGEIF(L:L,L73,$J:$J)," ")</f>
        <v>0.93875</v>
      </c>
      <c r="O73" s="12">
        <f t="shared" si="82"/>
        <v>0.9469444444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6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45005.74515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44972</v>
      </c>
      <c r="E74" s="11">
        <f t="shared" si="2"/>
        <v>3</v>
      </c>
      <c r="F74" s="9" t="str">
        <f>IF(ISBLANK(A74)," ",INDIRECT(ADDRESS(1,5+MOD(ROW()-2,COUNTA('Form Responses 1'!$1:$1)-4),,TRUE,"Form Responses 1")))</f>
        <v>Security [Security Functions]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Security</v>
      </c>
      <c r="I74" s="12" t="str">
        <f t="shared" si="4"/>
        <v>SECURITY SERVICE</v>
      </c>
      <c r="J74" s="12">
        <f t="array" ref="J74">IFERROR(INDEX(MASTER!B:B,MATCH(G74,MASTER!A:A,0))/100," ")</f>
        <v>0.95</v>
      </c>
      <c r="K74" s="9">
        <f t="shared" si="5"/>
        <v>7</v>
      </c>
      <c r="L74" s="9" t="str">
        <f t="shared" si="6"/>
        <v>2023 - WEEK 07</v>
      </c>
      <c r="M74" s="9" t="str">
        <f t="shared" si="7"/>
        <v>2023 - MONTH 02</v>
      </c>
      <c r="N74" s="12">
        <f t="shared" ref="N74:O74" si="83">IFERROR(AVERAGEIF(L:L,L74,$J:$J)," ")</f>
        <v>0.9510416667</v>
      </c>
      <c r="O74" s="12">
        <f t="shared" si="83"/>
        <v>0.9469444444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7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45005.74515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44972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1 [Pantry 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7</v>
      </c>
      <c r="L75" s="9" t="str">
        <f t="shared" si="6"/>
        <v>2023 - WEEK 07</v>
      </c>
      <c r="M75" s="9" t="str">
        <f t="shared" si="7"/>
        <v>2023 - MONTH 02</v>
      </c>
      <c r="N75" s="12">
        <f t="shared" ref="N75:O75" si="84">IFERROR(AVERAGEIF(L:L,L75,$J:$J)," ")</f>
        <v>0.9510416667</v>
      </c>
      <c r="O75" s="12">
        <f t="shared" si="84"/>
        <v>0.9469444444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7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45005.74515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44972</v>
      </c>
      <c r="E76" s="11">
        <f t="shared" si="2"/>
        <v>3</v>
      </c>
      <c r="F76" s="9" t="str">
        <f>IF(ISBLANK(A76)," ",INDIRECT(ADDRESS(1,5+MOD(ROW()-2,COUNTA('Form Responses 1'!$1:$1)-4),,TRUE,"Form Responses 1")))</f>
        <v>Lantai 1 [Kamar Depan]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7</v>
      </c>
      <c r="L76" s="9" t="str">
        <f t="shared" si="6"/>
        <v>2023 - WEEK 07</v>
      </c>
      <c r="M76" s="9" t="str">
        <f t="shared" si="7"/>
        <v>2023 - MONTH 02</v>
      </c>
      <c r="N76" s="12">
        <f t="shared" ref="N76:O76" si="85">IFERROR(AVERAGEIF(L:L,L76,$J:$J)," ")</f>
        <v>0.9510416667</v>
      </c>
      <c r="O76" s="12">
        <f t="shared" si="85"/>
        <v>0.9469444444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7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45005.74515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44972</v>
      </c>
      <c r="E77" s="11">
        <f t="shared" si="2"/>
        <v>3</v>
      </c>
      <c r="F77" s="9" t="str">
        <f>IF(ISBLANK(A77)," ",INDIRECT(ADDRESS(1,5+MOD(ROW()-2,COUNTA('Form Responses 1'!$1:$1)-4),,TRUE,"Form Responses 1")))</f>
        <v>Lantai 1 [Kamar Belakang]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7</v>
      </c>
      <c r="L77" s="9" t="str">
        <f t="shared" si="6"/>
        <v>2023 - WEEK 07</v>
      </c>
      <c r="M77" s="9" t="str">
        <f t="shared" si="7"/>
        <v>2023 - MONTH 02</v>
      </c>
      <c r="N77" s="12">
        <f t="shared" ref="N77:O77" si="86">IFERROR(AVERAGEIF(L:L,L77,$J:$J)," ")</f>
        <v>0.9510416667</v>
      </c>
      <c r="O77" s="12">
        <f t="shared" si="86"/>
        <v>0.9469444444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7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45005.74515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44972</v>
      </c>
      <c r="E78" s="11">
        <f t="shared" si="2"/>
        <v>3</v>
      </c>
      <c r="F78" s="9" t="str">
        <f>IF(ISBLANK(A78)," ",INDIRECT(ADDRESS(1,5+MOD(ROW()-2,COUNTA('Form Responses 1'!$1:$1)-4),,TRUE,"Form Responses 1")))</f>
        <v>Lantai 1 [Ruang Tamu]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7</v>
      </c>
      <c r="L78" s="9" t="str">
        <f t="shared" si="6"/>
        <v>2023 - WEEK 07</v>
      </c>
      <c r="M78" s="9" t="str">
        <f t="shared" si="7"/>
        <v>2023 - MONTH 02</v>
      </c>
      <c r="N78" s="12">
        <f t="shared" ref="N78:O78" si="87">IFERROR(AVERAGEIF(L:L,L78,$J:$J)," ")</f>
        <v>0.9510416667</v>
      </c>
      <c r="O78" s="12">
        <f t="shared" si="87"/>
        <v>0.9469444444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7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45005.74515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44972</v>
      </c>
      <c r="E79" s="11">
        <f t="shared" si="2"/>
        <v>3</v>
      </c>
      <c r="F79" s="9" t="str">
        <f>IF(ISBLANK(A79)," ",INDIRECT(ADDRESS(1,5+MOD(ROW()-2,COUNTA('Form Responses 1'!$1:$1)-4),,TRUE,"Form Responses 1")))</f>
        <v>Lantai 1 [Toilet Pria / Wanita]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Lantai 1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7</v>
      </c>
      <c r="L79" s="9" t="str">
        <f t="shared" si="6"/>
        <v>2023 - WEEK 07</v>
      </c>
      <c r="M79" s="9" t="str">
        <f t="shared" si="7"/>
        <v>2023 - MONTH 02</v>
      </c>
      <c r="N79" s="12">
        <f t="shared" ref="N79:O79" si="88">IFERROR(AVERAGEIF(L:L,L79,$J:$J)," ")</f>
        <v>0.9510416667</v>
      </c>
      <c r="O79" s="12">
        <f t="shared" si="88"/>
        <v>0.9469444444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7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45005.74515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44972</v>
      </c>
      <c r="E80" s="11">
        <f t="shared" si="2"/>
        <v>3</v>
      </c>
      <c r="F80" s="9" t="str">
        <f>IF(ISBLANK(A80)," ",INDIRECT(ADDRESS(1,5+MOD(ROW()-2,COUNTA('Form Responses 1'!$1:$1)-4),,TRUE,"Form Responses 1")))</f>
        <v>Halaman [Taman 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Halaman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7</v>
      </c>
      <c r="L80" s="9" t="str">
        <f t="shared" si="6"/>
        <v>2023 - WEEK 07</v>
      </c>
      <c r="M80" s="9" t="str">
        <f t="shared" si="7"/>
        <v>2023 - MONTH 02</v>
      </c>
      <c r="N80" s="12">
        <f t="shared" ref="N80:O80" si="89">IFERROR(AVERAGEIF(L:L,L80,$J:$J)," ")</f>
        <v>0.9510416667</v>
      </c>
      <c r="O80" s="12">
        <f t="shared" si="89"/>
        <v>0.9469444444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7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45005.74515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44972</v>
      </c>
      <c r="E81" s="11">
        <f t="shared" si="2"/>
        <v>3</v>
      </c>
      <c r="F81" s="9" t="str">
        <f>IF(ISBLANK(A81)," ",INDIRECT(ADDRESS(1,5+MOD(ROW()-2,COUNTA('Form Responses 1'!$1:$1)-4),,TRUE,"Form Responses 1")))</f>
        <v>Halaman [Halaman Utama Depan]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7</v>
      </c>
      <c r="L81" s="9" t="str">
        <f t="shared" si="6"/>
        <v>2023 - WEEK 07</v>
      </c>
      <c r="M81" s="9" t="str">
        <f t="shared" si="7"/>
        <v>2023 - MONTH 02</v>
      </c>
      <c r="N81" s="12">
        <f t="shared" ref="N81:O81" si="90">IFERROR(AVERAGEIF(L:L,L81,$J:$J)," ")</f>
        <v>0.9510416667</v>
      </c>
      <c r="O81" s="12">
        <f t="shared" si="90"/>
        <v>0.9469444444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7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45005.74515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44972</v>
      </c>
      <c r="E82" s="11">
        <f t="shared" si="2"/>
        <v>3</v>
      </c>
      <c r="F82" s="9" t="str">
        <f>IF(ISBLANK(A82)," ",INDIRECT(ADDRESS(1,5+MOD(ROW()-2,COUNTA('Form Responses 1'!$1:$1)-4),,TRUE,"Form Responses 1")))</f>
        <v>Halaman [Halaman Samping Dan Belakang]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Halaman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7</v>
      </c>
      <c r="L82" s="9" t="str">
        <f t="shared" si="6"/>
        <v>2023 - WEEK 07</v>
      </c>
      <c r="M82" s="9" t="str">
        <f t="shared" si="7"/>
        <v>2023 - MONTH 02</v>
      </c>
      <c r="N82" s="12">
        <f t="shared" ref="N82:O82" si="91">IFERROR(AVERAGEIF(L:L,L82,$J:$J)," ")</f>
        <v>0.9510416667</v>
      </c>
      <c r="O82" s="12">
        <f t="shared" si="91"/>
        <v>0.9469444444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7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45005.74515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44972</v>
      </c>
      <c r="E83" s="11">
        <f t="shared" si="2"/>
        <v>3</v>
      </c>
      <c r="F83" s="9" t="str">
        <f>IF(ISBLANK(A83)," ",INDIRECT(ADDRESS(1,5+MOD(ROW()-2,COUNTA('Form Responses 1'!$1:$1)-4),,TRUE,"Form Responses 1")))</f>
        <v>Halaman [Tps]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Halaman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7</v>
      </c>
      <c r="L83" s="9" t="str">
        <f t="shared" si="6"/>
        <v>2023 - WEEK 07</v>
      </c>
      <c r="M83" s="9" t="str">
        <f t="shared" si="7"/>
        <v>2023 - MONTH 02</v>
      </c>
      <c r="N83" s="12">
        <f t="shared" ref="N83:O83" si="92">IFERROR(AVERAGEIF(L:L,L83,$J:$J)," ")</f>
        <v>0.9510416667</v>
      </c>
      <c r="O83" s="12">
        <f t="shared" si="92"/>
        <v>0.9469444444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7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45005.74515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44972</v>
      </c>
      <c r="E84" s="11">
        <f t="shared" si="2"/>
        <v>3</v>
      </c>
      <c r="F84" s="9" t="str">
        <f>IF(ISBLANK(A84)," ",INDIRECT(ADDRESS(1,5+MOD(ROW()-2,COUNTA('Form Responses 1'!$1:$1)-4),,TRUE,"Form Responses 1")))</f>
        <v>Wisma [Koridor 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Wisma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7</v>
      </c>
      <c r="L84" s="9" t="str">
        <f t="shared" si="6"/>
        <v>2023 - WEEK 07</v>
      </c>
      <c r="M84" s="9" t="str">
        <f t="shared" si="7"/>
        <v>2023 - MONTH 02</v>
      </c>
      <c r="N84" s="12">
        <f t="shared" ref="N84:O84" si="93">IFERROR(AVERAGEIF(L:L,L84,$J:$J)," ")</f>
        <v>0.9510416667</v>
      </c>
      <c r="O84" s="12">
        <f t="shared" si="93"/>
        <v>0.9469444444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7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45005.74515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44972</v>
      </c>
      <c r="E85" s="11">
        <f t="shared" si="2"/>
        <v>3</v>
      </c>
      <c r="F85" s="9" t="str">
        <f>IF(ISBLANK(A85)," ",INDIRECT(ADDRESS(1,5+MOD(ROW()-2,COUNTA('Form Responses 1'!$1:$1)-4),,TRUE,"Form Responses 1")))</f>
        <v>Wisma [Ruang Rapat/Pendopo]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Wisma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7</v>
      </c>
      <c r="L85" s="9" t="str">
        <f t="shared" si="6"/>
        <v>2023 - WEEK 07</v>
      </c>
      <c r="M85" s="9" t="str">
        <f t="shared" si="7"/>
        <v>2023 - MONTH 02</v>
      </c>
      <c r="N85" s="12">
        <f t="shared" ref="N85:O85" si="94">IFERROR(AVERAGEIF(L:L,L85,$J:$J)," ")</f>
        <v>0.9510416667</v>
      </c>
      <c r="O85" s="12">
        <f t="shared" si="94"/>
        <v>0.9469444444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7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45005.74515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44972</v>
      </c>
      <c r="E86" s="11">
        <f t="shared" si="2"/>
        <v>3</v>
      </c>
      <c r="F86" s="9" t="str">
        <f>IF(ISBLANK(A86)," ",INDIRECT(ADDRESS(1,5+MOD(ROW()-2,COUNTA('Form Responses 1'!$1:$1)-4),,TRUE,"Form Responses 1")))</f>
        <v>Wisma [Gudang]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Wisma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7</v>
      </c>
      <c r="L86" s="9" t="str">
        <f t="shared" si="6"/>
        <v>2023 - WEEK 07</v>
      </c>
      <c r="M86" s="9" t="str">
        <f t="shared" si="7"/>
        <v>2023 - MONTH 02</v>
      </c>
      <c r="N86" s="12">
        <f t="shared" ref="N86:O86" si="95">IFERROR(AVERAGEIF(L:L,L86,$J:$J)," ")</f>
        <v>0.9510416667</v>
      </c>
      <c r="O86" s="12">
        <f t="shared" si="95"/>
        <v>0.9469444444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7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45005.74515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44972</v>
      </c>
      <c r="E87" s="11">
        <f t="shared" si="2"/>
        <v>3</v>
      </c>
      <c r="F87" s="9" t="str">
        <f>IF(ISBLANK(A87)," ",INDIRECT(ADDRESS(1,5+MOD(ROW()-2,COUNTA('Form Responses 1'!$1:$1)-4),,TRUE,"Form Responses 1")))</f>
        <v>Wisma [Ruang Genset]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Wisma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7</v>
      </c>
      <c r="L87" s="9" t="str">
        <f t="shared" si="6"/>
        <v>2023 - WEEK 07</v>
      </c>
      <c r="M87" s="9" t="str">
        <f t="shared" si="7"/>
        <v>2023 - MONTH 02</v>
      </c>
      <c r="N87" s="12">
        <f t="shared" ref="N87:O87" si="96">IFERROR(AVERAGEIF(L:L,L87,$J:$J)," ")</f>
        <v>0.9510416667</v>
      </c>
      <c r="O87" s="12">
        <f t="shared" si="96"/>
        <v>0.9469444444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7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45005.74515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44972</v>
      </c>
      <c r="E88" s="11">
        <f t="shared" si="2"/>
        <v>3</v>
      </c>
      <c r="F88" s="9" t="str">
        <f>IF(ISBLANK(A88)," ",INDIRECT(ADDRESS(1,5+MOD(ROW()-2,COUNTA('Form Responses 1'!$1:$1)-4),,TRUE,"Form Responses 1")))</f>
        <v>Wisma [Ruang Alat Meteorologi]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Wisma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7</v>
      </c>
      <c r="L88" s="9" t="str">
        <f t="shared" si="6"/>
        <v>2023 - WEEK 07</v>
      </c>
      <c r="M88" s="9" t="str">
        <f t="shared" si="7"/>
        <v>2023 - MONTH 02</v>
      </c>
      <c r="N88" s="12">
        <f t="shared" ref="N88:O88" si="97">IFERROR(AVERAGEIF(L:L,L88,$J:$J)," ")</f>
        <v>0.9510416667</v>
      </c>
      <c r="O88" s="12">
        <f t="shared" si="97"/>
        <v>0.9469444444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7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45005.74515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44972</v>
      </c>
      <c r="E89" s="11">
        <f t="shared" si="2"/>
        <v>3</v>
      </c>
      <c r="F89" s="9" t="str">
        <f>IF(ISBLANK(A89)," ",INDIRECT(ADDRESS(1,5+MOD(ROW()-2,COUNTA('Form Responses 1'!$1:$1)-4),,TRUE,"Form Responses 1")))</f>
        <v>Wisma [Ruang Kerja]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Wisma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7</v>
      </c>
      <c r="L89" s="9" t="str">
        <f t="shared" si="6"/>
        <v>2023 - WEEK 07</v>
      </c>
      <c r="M89" s="9" t="str">
        <f t="shared" si="7"/>
        <v>2023 - MONTH 02</v>
      </c>
      <c r="N89" s="12">
        <f t="shared" ref="N89:O89" si="98">IFERROR(AVERAGEIF(L:L,L89,$J:$J)," ")</f>
        <v>0.9510416667</v>
      </c>
      <c r="O89" s="12">
        <f t="shared" si="98"/>
        <v>0.9469444444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7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45005.74515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44972</v>
      </c>
      <c r="E90" s="11">
        <f t="shared" si="2"/>
        <v>3</v>
      </c>
      <c r="F90" s="9" t="str">
        <f>IF(ISBLANK(A90)," ",INDIRECT(ADDRESS(1,5+MOD(ROW()-2,COUNTA('Form Responses 1'!$1:$1)-4),,TRUE,"Form Responses 1")))</f>
        <v>Wisma [Pantry]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Wisma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7</v>
      </c>
      <c r="L90" s="9" t="str">
        <f t="shared" si="6"/>
        <v>2023 - WEEK 07</v>
      </c>
      <c r="M90" s="9" t="str">
        <f t="shared" si="7"/>
        <v>2023 - MONTH 02</v>
      </c>
      <c r="N90" s="12">
        <f t="shared" ref="N90:O90" si="99">IFERROR(AVERAGEIF(L:L,L90,$J:$J)," ")</f>
        <v>0.9510416667</v>
      </c>
      <c r="O90" s="12">
        <f t="shared" si="99"/>
        <v>0.9469444444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7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45005.74515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44972</v>
      </c>
      <c r="E91" s="11">
        <f t="shared" si="2"/>
        <v>3</v>
      </c>
      <c r="F91" s="9" t="str">
        <f>IF(ISBLANK(A91)," ",INDIRECT(ADDRESS(1,5+MOD(ROW()-2,COUNTA('Form Responses 1'!$1:$1)-4),,TRUE,"Form Responses 1")))</f>
        <v>Wisma [Musholla]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Wisma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0.9510416667</v>
      </c>
      <c r="O91" s="12">
        <f t="shared" si="100"/>
        <v>0.9469444444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45005.74515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44972</v>
      </c>
      <c r="E92" s="11">
        <f t="shared" si="2"/>
        <v>3</v>
      </c>
      <c r="F92" s="9" t="str">
        <f>IF(ISBLANK(A92)," ",INDIRECT(ADDRESS(1,5+MOD(ROW()-2,COUNTA('Form Responses 1'!$1:$1)-4),,TRUE,"Form Responses 1")))</f>
        <v>Wisma [Toilet Pria / Wanita]</v>
      </c>
      <c r="G92" s="9" t="str">
        <f>IF(ISBLANK(A92)," ",INDIRECT(ADDRESS(MATCH(A92,'Form Responses 1'!A:A,0),5+MOD(ROW()-2,COUNTA('Form Responses 1'!$1:$1)-4),,TRUE,"Form Responses 1")))</f>
        <v>CUKUP BAIK</v>
      </c>
      <c r="H92" s="12" t="str">
        <f t="shared" si="3"/>
        <v>Wisma</v>
      </c>
      <c r="I92" s="12" t="str">
        <f t="shared" si="4"/>
        <v>CLEANING SERVICE</v>
      </c>
      <c r="J92" s="12">
        <f t="array" ref="J92">IFERROR(INDEX(MASTER!B:B,MATCH(G92,MASTER!A:A,0))/100," ")</f>
        <v>0.89</v>
      </c>
      <c r="K92" s="9">
        <f t="shared" si="5"/>
        <v>7</v>
      </c>
      <c r="L92" s="9" t="str">
        <f t="shared" si="6"/>
        <v>2023 - WEEK 07</v>
      </c>
      <c r="M92" s="9" t="str">
        <f t="shared" si="7"/>
        <v>2023 - MONTH 02</v>
      </c>
      <c r="N92" s="12">
        <f t="shared" ref="N92:O92" si="101">IFERROR(AVERAGEIF(L:L,L92,$J:$J)," ")</f>
        <v>0.9510416667</v>
      </c>
      <c r="O92" s="12">
        <f t="shared" si="101"/>
        <v>0.9469444444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7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45005.74515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44972</v>
      </c>
      <c r="E93" s="11">
        <f t="shared" si="2"/>
        <v>3</v>
      </c>
      <c r="F93" s="9" t="str">
        <f>IF(ISBLANK(A93)," ",INDIRECT(ADDRESS(1,5+MOD(ROW()-2,COUNTA('Form Responses 1'!$1:$1)-4),,TRUE,"Form Responses 1")))</f>
        <v>Halaman Wisma [Taman 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Halaman Wisma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7</v>
      </c>
      <c r="L93" s="9" t="str">
        <f t="shared" si="6"/>
        <v>2023 - WEEK 07</v>
      </c>
      <c r="M93" s="9" t="str">
        <f t="shared" si="7"/>
        <v>2023 - MONTH 02</v>
      </c>
      <c r="N93" s="12">
        <f t="shared" ref="N93:O93" si="102">IFERROR(AVERAGEIF(L:L,L93,$J:$J)," ")</f>
        <v>0.9510416667</v>
      </c>
      <c r="O93" s="12">
        <f t="shared" si="102"/>
        <v>0.9469444444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7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45005.74515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44972</v>
      </c>
      <c r="E94" s="11">
        <f t="shared" si="2"/>
        <v>3</v>
      </c>
      <c r="F94" s="9" t="str">
        <f>IF(ISBLANK(A94)," ",INDIRECT(ADDRESS(1,5+MOD(ROW()-2,COUNTA('Form Responses 1'!$1:$1)-4),,TRUE,"Form Responses 1")))</f>
        <v>Halaman Wisma [Pos Satpam]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Halaman Wisma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7</v>
      </c>
      <c r="L94" s="9" t="str">
        <f t="shared" si="6"/>
        <v>2023 - WEEK 07</v>
      </c>
      <c r="M94" s="9" t="str">
        <f t="shared" si="7"/>
        <v>2023 - MONTH 02</v>
      </c>
      <c r="N94" s="12">
        <f t="shared" ref="N94:O94" si="103">IFERROR(AVERAGEIF(L:L,L94,$J:$J)," ")</f>
        <v>0.9510416667</v>
      </c>
      <c r="O94" s="12">
        <f t="shared" si="103"/>
        <v>0.9469444444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7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45005.74515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44972</v>
      </c>
      <c r="E95" s="11">
        <f t="shared" si="2"/>
        <v>3</v>
      </c>
      <c r="F95" s="9" t="str">
        <f>IF(ISBLANK(A95)," ",INDIRECT(ADDRESS(1,5+MOD(ROW()-2,COUNTA('Form Responses 1'!$1:$1)-4),,TRUE,"Form Responses 1")))</f>
        <v>Halaman Wisma [Halaman Utama Depan]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Halaman Wisma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7</v>
      </c>
      <c r="L95" s="9" t="str">
        <f t="shared" si="6"/>
        <v>2023 - WEEK 07</v>
      </c>
      <c r="M95" s="9" t="str">
        <f t="shared" si="7"/>
        <v>2023 - MONTH 02</v>
      </c>
      <c r="N95" s="12">
        <f t="shared" ref="N95:O95" si="104">IFERROR(AVERAGEIF(L:L,L95,$J:$J)," ")</f>
        <v>0.9510416667</v>
      </c>
      <c r="O95" s="12">
        <f t="shared" si="104"/>
        <v>0.9469444444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7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45005.74515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44972</v>
      </c>
      <c r="E96" s="11">
        <f t="shared" si="2"/>
        <v>3</v>
      </c>
      <c r="F96" s="9" t="str">
        <f>IF(ISBLANK(A96)," ",INDIRECT(ADDRESS(1,5+MOD(ROW()-2,COUNTA('Form Responses 1'!$1:$1)-4),,TRUE,"Form Responses 1")))</f>
        <v>Halaman Wisma [Halaman Samping Dan Belakang]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Halaman Wisma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7</v>
      </c>
      <c r="L96" s="9" t="str">
        <f t="shared" si="6"/>
        <v>2023 - WEEK 07</v>
      </c>
      <c r="M96" s="9" t="str">
        <f t="shared" si="7"/>
        <v>2023 - MONTH 02</v>
      </c>
      <c r="N96" s="12">
        <f t="shared" ref="N96:O96" si="105">IFERROR(AVERAGEIF(L:L,L96,$J:$J)," ")</f>
        <v>0.9510416667</v>
      </c>
      <c r="O96" s="12">
        <f t="shared" si="105"/>
        <v>0.9469444444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7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45005.74515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44972</v>
      </c>
      <c r="E97" s="11">
        <f t="shared" si="2"/>
        <v>3</v>
      </c>
      <c r="F97" s="9" t="str">
        <f>IF(ISBLANK(A97)," ",INDIRECT(ADDRESS(1,5+MOD(ROW()-2,COUNTA('Form Responses 1'!$1:$1)-4),,TRUE,"Form Responses 1")))</f>
        <v>Halaman Wisma [Tps]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Halaman Wisma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7</v>
      </c>
      <c r="L97" s="9" t="str">
        <f t="shared" si="6"/>
        <v>2023 - WEEK 07</v>
      </c>
      <c r="M97" s="9" t="str">
        <f t="shared" si="7"/>
        <v>2023 - MONTH 02</v>
      </c>
      <c r="N97" s="12">
        <f t="shared" ref="N97:O97" si="106">IFERROR(AVERAGEIF(L:L,L97,$J:$J)," ")</f>
        <v>0.9510416667</v>
      </c>
      <c r="O97" s="12">
        <f t="shared" si="106"/>
        <v>0.9469444444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7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45005.74561</v>
      </c>
      <c r="B98" s="9" t="str">
        <f>INDIRECT(ADDRESS(2+QUOTIENT(ROW()-2,COUNTA('Form Responses 1'!$1:$1)-4),2,,TRUE,"Form Responses 1"))</f>
        <v>theresia4@gmail.com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44973</v>
      </c>
      <c r="E98" s="11">
        <f t="shared" si="2"/>
        <v>4</v>
      </c>
      <c r="F98" s="9" t="str">
        <f>IF(ISBLANK(A98)," ",INDIRECT(ADDRESS(1,5+MOD(ROW()-2,COUNTA('Form Responses 1'!$1:$1)-4),,TRUE,"Form Responses 1")))</f>
        <v>Security [Security Functions]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Security</v>
      </c>
      <c r="I98" s="12" t="str">
        <f t="shared" si="4"/>
        <v>SECURITY SERVICE</v>
      </c>
      <c r="J98" s="12">
        <f t="array" ref="J98">IFERROR(INDEX(MASTER!B:B,MATCH(G98,MASTER!A:A,0))/100," ")</f>
        <v>0.95</v>
      </c>
      <c r="K98" s="9">
        <f t="shared" si="5"/>
        <v>7</v>
      </c>
      <c r="L98" s="9" t="str">
        <f t="shared" si="6"/>
        <v>2023 - WEEK 07</v>
      </c>
      <c r="M98" s="9" t="str">
        <f t="shared" si="7"/>
        <v>2023 - MONTH 02</v>
      </c>
      <c r="N98" s="12">
        <f t="shared" ref="N98:O98" si="107">IFERROR(AVERAGEIF(L:L,L98,$J:$J)," ")</f>
        <v>0.9510416667</v>
      </c>
      <c r="O98" s="12">
        <f t="shared" si="107"/>
        <v>0.9469444444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7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45005.74561</v>
      </c>
      <c r="B99" s="9" t="str">
        <f>INDIRECT(ADDRESS(2+QUOTIENT(ROW()-2,COUNTA('Form Responses 1'!$1:$1)-4),2,,TRUE,"Form Responses 1"))</f>
        <v>theresia4@gmail.com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44973</v>
      </c>
      <c r="E99" s="11">
        <f t="shared" si="2"/>
        <v>4</v>
      </c>
      <c r="F99" s="9" t="str">
        <f>IF(ISBLANK(A99)," ",INDIRECT(ADDRESS(1,5+MOD(ROW()-2,COUNTA('Form Responses 1'!$1:$1)-4),,TRUE,"Form Responses 1")))</f>
        <v>Lantai 1 [Pantry 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Lantai 1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7</v>
      </c>
      <c r="L99" s="9" t="str">
        <f t="shared" si="6"/>
        <v>2023 - WEEK 07</v>
      </c>
      <c r="M99" s="9" t="str">
        <f t="shared" si="7"/>
        <v>2023 - MONTH 02</v>
      </c>
      <c r="N99" s="12">
        <f t="shared" ref="N99:O99" si="108">IFERROR(AVERAGEIF(L:L,L99,$J:$J)," ")</f>
        <v>0.9510416667</v>
      </c>
      <c r="O99" s="12">
        <f t="shared" si="108"/>
        <v>0.9469444444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7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45005.74561</v>
      </c>
      <c r="B100" s="9" t="str">
        <f>INDIRECT(ADDRESS(2+QUOTIENT(ROW()-2,COUNTA('Form Responses 1'!$1:$1)-4),2,,TRUE,"Form Responses 1"))</f>
        <v>theresia4@gmail.com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44973</v>
      </c>
      <c r="E100" s="11">
        <f t="shared" si="2"/>
        <v>4</v>
      </c>
      <c r="F100" s="9" t="str">
        <f>IF(ISBLANK(A100)," ",INDIRECT(ADDRESS(1,5+MOD(ROW()-2,COUNTA('Form Responses 1'!$1:$1)-4),,TRUE,"Form Responses 1")))</f>
        <v>Lantai 1 [Kamar Depan]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Lantai 1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7</v>
      </c>
      <c r="L100" s="9" t="str">
        <f t="shared" si="6"/>
        <v>2023 - WEEK 07</v>
      </c>
      <c r="M100" s="9" t="str">
        <f t="shared" si="7"/>
        <v>2023 - MONTH 02</v>
      </c>
      <c r="N100" s="12">
        <f t="shared" ref="N100:O100" si="109">IFERROR(AVERAGEIF(L:L,L100,$J:$J)," ")</f>
        <v>0.9510416667</v>
      </c>
      <c r="O100" s="12">
        <f t="shared" si="109"/>
        <v>0.9469444444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7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45005.74561</v>
      </c>
      <c r="B101" s="9" t="str">
        <f>INDIRECT(ADDRESS(2+QUOTIENT(ROW()-2,COUNTA('Form Responses 1'!$1:$1)-4),2,,TRUE,"Form Responses 1"))</f>
        <v>theresia4@gmail.com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44973</v>
      </c>
      <c r="E101" s="11">
        <f t="shared" si="2"/>
        <v>4</v>
      </c>
      <c r="F101" s="9" t="str">
        <f>IF(ISBLANK(A101)," ",INDIRECT(ADDRESS(1,5+MOD(ROW()-2,COUNTA('Form Responses 1'!$1:$1)-4),,TRUE,"Form Responses 1")))</f>
        <v>Lantai 1 [Kamar Belakang]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Lantai 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7</v>
      </c>
      <c r="L101" s="9" t="str">
        <f t="shared" si="6"/>
        <v>2023 - WEEK 07</v>
      </c>
      <c r="M101" s="9" t="str">
        <f t="shared" si="7"/>
        <v>2023 - MONTH 02</v>
      </c>
      <c r="N101" s="12">
        <f t="shared" ref="N101:O101" si="110">IFERROR(AVERAGEIF(L:L,L101,$J:$J)," ")</f>
        <v>0.9510416667</v>
      </c>
      <c r="O101" s="12">
        <f t="shared" si="110"/>
        <v>0.9469444444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7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45005.74561</v>
      </c>
      <c r="B102" s="9" t="str">
        <f>INDIRECT(ADDRESS(2+QUOTIENT(ROW()-2,COUNTA('Form Responses 1'!$1:$1)-4),2,,TRUE,"Form Responses 1"))</f>
        <v>theresia4@gmail.com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44973</v>
      </c>
      <c r="E102" s="11">
        <f t="shared" si="2"/>
        <v>4</v>
      </c>
      <c r="F102" s="9" t="str">
        <f>IF(ISBLANK(A102)," ",INDIRECT(ADDRESS(1,5+MOD(ROW()-2,COUNTA('Form Responses 1'!$1:$1)-4),,TRUE,"Form Responses 1")))</f>
        <v>Lantai 1 [Ruang Tamu]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7</v>
      </c>
      <c r="L102" s="9" t="str">
        <f t="shared" si="6"/>
        <v>2023 - WEEK 07</v>
      </c>
      <c r="M102" s="9" t="str">
        <f t="shared" si="7"/>
        <v>2023 - MONTH 02</v>
      </c>
      <c r="N102" s="12">
        <f t="shared" ref="N102:O102" si="111">IFERROR(AVERAGEIF(L:L,L102,$J:$J)," ")</f>
        <v>0.9510416667</v>
      </c>
      <c r="O102" s="12">
        <f t="shared" si="111"/>
        <v>0.9469444444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7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45005.74561</v>
      </c>
      <c r="B103" s="9" t="str">
        <f>INDIRECT(ADDRESS(2+QUOTIENT(ROW()-2,COUNTA('Form Responses 1'!$1:$1)-4),2,,TRUE,"Form Responses 1"))</f>
        <v>theresia4@gmail.com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44973</v>
      </c>
      <c r="E103" s="11">
        <f t="shared" si="2"/>
        <v>4</v>
      </c>
      <c r="F103" s="9" t="str">
        <f>IF(ISBLANK(A103)," ",INDIRECT(ADDRESS(1,5+MOD(ROW()-2,COUNTA('Form Responses 1'!$1:$1)-4),,TRUE,"Form Responses 1")))</f>
        <v>Lantai 1 [Toilet Pria / Wanita]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7</v>
      </c>
      <c r="L103" s="9" t="str">
        <f t="shared" si="6"/>
        <v>2023 - WEEK 07</v>
      </c>
      <c r="M103" s="9" t="str">
        <f t="shared" si="7"/>
        <v>2023 - MONTH 02</v>
      </c>
      <c r="N103" s="12">
        <f t="shared" ref="N103:O103" si="112">IFERROR(AVERAGEIF(L:L,L103,$J:$J)," ")</f>
        <v>0.9510416667</v>
      </c>
      <c r="O103" s="12">
        <f t="shared" si="112"/>
        <v>0.9469444444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7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45005.74561</v>
      </c>
      <c r="B104" s="9" t="str">
        <f>INDIRECT(ADDRESS(2+QUOTIENT(ROW()-2,COUNTA('Form Responses 1'!$1:$1)-4),2,,TRUE,"Form Responses 1"))</f>
        <v>theresia4@gmail.com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44973</v>
      </c>
      <c r="E104" s="11">
        <f t="shared" si="2"/>
        <v>4</v>
      </c>
      <c r="F104" s="9" t="str">
        <f>IF(ISBLANK(A104)," ",INDIRECT(ADDRESS(1,5+MOD(ROW()-2,COUNTA('Form Responses 1'!$1:$1)-4),,TRUE,"Form Responses 1")))</f>
        <v>Halaman [Taman 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7</v>
      </c>
      <c r="L104" s="9" t="str">
        <f t="shared" si="6"/>
        <v>2023 - WEEK 07</v>
      </c>
      <c r="M104" s="9" t="str">
        <f t="shared" si="7"/>
        <v>2023 - MONTH 02</v>
      </c>
      <c r="N104" s="12">
        <f t="shared" ref="N104:O104" si="113">IFERROR(AVERAGEIF(L:L,L104,$J:$J)," ")</f>
        <v>0.9510416667</v>
      </c>
      <c r="O104" s="12">
        <f t="shared" si="113"/>
        <v>0.9469444444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7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45005.74561</v>
      </c>
      <c r="B105" s="9" t="str">
        <f>INDIRECT(ADDRESS(2+QUOTIENT(ROW()-2,COUNTA('Form Responses 1'!$1:$1)-4),2,,TRUE,"Form Responses 1"))</f>
        <v>theresia4@gmail.com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44973</v>
      </c>
      <c r="E105" s="11">
        <f t="shared" si="2"/>
        <v>4</v>
      </c>
      <c r="F105" s="9" t="str">
        <f>IF(ISBLANK(A105)," ",INDIRECT(ADDRESS(1,5+MOD(ROW()-2,COUNTA('Form Responses 1'!$1:$1)-4),,TRUE,"Form Responses 1")))</f>
        <v>Halaman [Halaman Utama Depan]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7</v>
      </c>
      <c r="L105" s="9" t="str">
        <f t="shared" si="6"/>
        <v>2023 - WEEK 07</v>
      </c>
      <c r="M105" s="9" t="str">
        <f t="shared" si="7"/>
        <v>2023 - MONTH 02</v>
      </c>
      <c r="N105" s="12">
        <f t="shared" ref="N105:O105" si="114">IFERROR(AVERAGEIF(L:L,L105,$J:$J)," ")</f>
        <v>0.9510416667</v>
      </c>
      <c r="O105" s="12">
        <f t="shared" si="114"/>
        <v>0.9469444444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7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45005.74561</v>
      </c>
      <c r="B106" s="9" t="str">
        <f>INDIRECT(ADDRESS(2+QUOTIENT(ROW()-2,COUNTA('Form Responses 1'!$1:$1)-4),2,,TRUE,"Form Responses 1"))</f>
        <v>theresia4@gmail.com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44973</v>
      </c>
      <c r="E106" s="11">
        <f t="shared" si="2"/>
        <v>4</v>
      </c>
      <c r="F106" s="9" t="str">
        <f>IF(ISBLANK(A106)," ",INDIRECT(ADDRESS(1,5+MOD(ROW()-2,COUNTA('Form Responses 1'!$1:$1)-4),,TRUE,"Form Responses 1")))</f>
        <v>Halaman [Halaman Samping Dan Belakang]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7</v>
      </c>
      <c r="L106" s="9" t="str">
        <f t="shared" si="6"/>
        <v>2023 - WEEK 07</v>
      </c>
      <c r="M106" s="9" t="str">
        <f t="shared" si="7"/>
        <v>2023 - MONTH 02</v>
      </c>
      <c r="N106" s="12">
        <f t="shared" ref="N106:O106" si="115">IFERROR(AVERAGEIF(L:L,L106,$J:$J)," ")</f>
        <v>0.9510416667</v>
      </c>
      <c r="O106" s="12">
        <f t="shared" si="115"/>
        <v>0.9469444444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7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45005.74561</v>
      </c>
      <c r="B107" s="9" t="str">
        <f>INDIRECT(ADDRESS(2+QUOTIENT(ROW()-2,COUNTA('Form Responses 1'!$1:$1)-4),2,,TRUE,"Form Responses 1"))</f>
        <v>theresia4@gmail.com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44973</v>
      </c>
      <c r="E107" s="11">
        <f t="shared" si="2"/>
        <v>4</v>
      </c>
      <c r="F107" s="9" t="str">
        <f>IF(ISBLANK(A107)," ",INDIRECT(ADDRESS(1,5+MOD(ROW()-2,COUNTA('Form Responses 1'!$1:$1)-4),,TRUE,"Form Responses 1")))</f>
        <v>Halaman [Tps]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7</v>
      </c>
      <c r="L107" s="9" t="str">
        <f t="shared" si="6"/>
        <v>2023 - WEEK 07</v>
      </c>
      <c r="M107" s="9" t="str">
        <f t="shared" si="7"/>
        <v>2023 - MONTH 02</v>
      </c>
      <c r="N107" s="12">
        <f t="shared" ref="N107:O107" si="116">IFERROR(AVERAGEIF(L:L,L107,$J:$J)," ")</f>
        <v>0.9510416667</v>
      </c>
      <c r="O107" s="12">
        <f t="shared" si="116"/>
        <v>0.9469444444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45005.74561</v>
      </c>
      <c r="B108" s="9" t="str">
        <f>INDIRECT(ADDRESS(2+QUOTIENT(ROW()-2,COUNTA('Form Responses 1'!$1:$1)-4),2,,TRUE,"Form Responses 1"))</f>
        <v>theresia4@gmail.com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44973</v>
      </c>
      <c r="E108" s="11">
        <f t="shared" si="2"/>
        <v>4</v>
      </c>
      <c r="F108" s="9" t="str">
        <f>IF(ISBLANK(A108)," ",INDIRECT(ADDRESS(1,5+MOD(ROW()-2,COUNTA('Form Responses 1'!$1:$1)-4),,TRUE,"Form Responses 1")))</f>
        <v>Wisma [Koridor 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Wisma</v>
      </c>
      <c r="I108" s="12" t="str">
        <f t="shared" si="4"/>
        <v>CLEANING SERVICE</v>
      </c>
      <c r="J108" s="12">
        <f t="array" ref="J108">IFERROR(INDEX(MASTER!B:B,MATCH(G108,MASTER!A:A,0))/100," ")</f>
        <v>0.89</v>
      </c>
      <c r="K108" s="9">
        <f t="shared" si="5"/>
        <v>7</v>
      </c>
      <c r="L108" s="9" t="str">
        <f t="shared" si="6"/>
        <v>2023 - WEEK 07</v>
      </c>
      <c r="M108" s="9" t="str">
        <f t="shared" si="7"/>
        <v>2023 - MONTH 02</v>
      </c>
      <c r="N108" s="12">
        <f t="shared" ref="N108:O108" si="117">IFERROR(AVERAGEIF(L:L,L108,$J:$J)," ")</f>
        <v>0.9510416667</v>
      </c>
      <c r="O108" s="12">
        <f t="shared" si="117"/>
        <v>0.9469444444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45005.74561</v>
      </c>
      <c r="B109" s="9" t="str">
        <f>INDIRECT(ADDRESS(2+QUOTIENT(ROW()-2,COUNTA('Form Responses 1'!$1:$1)-4),2,,TRUE,"Form Responses 1"))</f>
        <v>theresia4@gmail.com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44973</v>
      </c>
      <c r="E109" s="11">
        <f t="shared" si="2"/>
        <v>4</v>
      </c>
      <c r="F109" s="9" t="str">
        <f>IF(ISBLANK(A109)," ",INDIRECT(ADDRESS(1,5+MOD(ROW()-2,COUNTA('Form Responses 1'!$1:$1)-4),,TRUE,"Form Responses 1")))</f>
        <v>Wisma [Ruang Rapat/Pendopo]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Wisma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7</v>
      </c>
      <c r="L109" s="9" t="str">
        <f t="shared" si="6"/>
        <v>2023 - WEEK 07</v>
      </c>
      <c r="M109" s="9" t="str">
        <f t="shared" si="7"/>
        <v>2023 - MONTH 02</v>
      </c>
      <c r="N109" s="12">
        <f t="shared" ref="N109:O109" si="118">IFERROR(AVERAGEIF(L:L,L109,$J:$J)," ")</f>
        <v>0.9510416667</v>
      </c>
      <c r="O109" s="12">
        <f t="shared" si="118"/>
        <v>0.9469444444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45005.74561</v>
      </c>
      <c r="B110" s="9" t="str">
        <f>INDIRECT(ADDRESS(2+QUOTIENT(ROW()-2,COUNTA('Form Responses 1'!$1:$1)-4),2,,TRUE,"Form Responses 1"))</f>
        <v>theresia4@gmail.com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44973</v>
      </c>
      <c r="E110" s="11">
        <f t="shared" si="2"/>
        <v>4</v>
      </c>
      <c r="F110" s="9" t="str">
        <f>IF(ISBLANK(A110)," ",INDIRECT(ADDRESS(1,5+MOD(ROW()-2,COUNTA('Form Responses 1'!$1:$1)-4),,TRUE,"Form Responses 1")))</f>
        <v>Wisma [Gudang]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Wisma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7</v>
      </c>
      <c r="L110" s="9" t="str">
        <f t="shared" si="6"/>
        <v>2023 - WEEK 07</v>
      </c>
      <c r="M110" s="9" t="str">
        <f t="shared" si="7"/>
        <v>2023 - MONTH 02</v>
      </c>
      <c r="N110" s="12">
        <f t="shared" ref="N110:O110" si="119">IFERROR(AVERAGEIF(L:L,L110,$J:$J)," ")</f>
        <v>0.9510416667</v>
      </c>
      <c r="O110" s="12">
        <f t="shared" si="119"/>
        <v>0.9469444444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45005.74561</v>
      </c>
      <c r="B111" s="9" t="str">
        <f>INDIRECT(ADDRESS(2+QUOTIENT(ROW()-2,COUNTA('Form Responses 1'!$1:$1)-4),2,,TRUE,"Form Responses 1"))</f>
        <v>theresia4@gmail.com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44973</v>
      </c>
      <c r="E111" s="11">
        <f t="shared" si="2"/>
        <v>4</v>
      </c>
      <c r="F111" s="9" t="str">
        <f>IF(ISBLANK(A111)," ",INDIRECT(ADDRESS(1,5+MOD(ROW()-2,COUNTA('Form Responses 1'!$1:$1)-4),,TRUE,"Form Responses 1")))</f>
        <v>Wisma [Ruang Genset]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Wisma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7</v>
      </c>
      <c r="L111" s="9" t="str">
        <f t="shared" si="6"/>
        <v>2023 - WEEK 07</v>
      </c>
      <c r="M111" s="9" t="str">
        <f t="shared" si="7"/>
        <v>2023 - MONTH 02</v>
      </c>
      <c r="N111" s="12">
        <f t="shared" ref="N111:O111" si="120">IFERROR(AVERAGEIF(L:L,L111,$J:$J)," ")</f>
        <v>0.9510416667</v>
      </c>
      <c r="O111" s="12">
        <f t="shared" si="120"/>
        <v>0.9469444444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45005.74561</v>
      </c>
      <c r="B112" s="9" t="str">
        <f>INDIRECT(ADDRESS(2+QUOTIENT(ROW()-2,COUNTA('Form Responses 1'!$1:$1)-4),2,,TRUE,"Form Responses 1"))</f>
        <v>theresia4@gmail.com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44973</v>
      </c>
      <c r="E112" s="11">
        <f t="shared" si="2"/>
        <v>4</v>
      </c>
      <c r="F112" s="9" t="str">
        <f>IF(ISBLANK(A112)," ",INDIRECT(ADDRESS(1,5+MOD(ROW()-2,COUNTA('Form Responses 1'!$1:$1)-4),,TRUE,"Form Responses 1")))</f>
        <v>Wisma [Ruang Alat Meteorologi]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Wisma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7</v>
      </c>
      <c r="L112" s="9" t="str">
        <f t="shared" si="6"/>
        <v>2023 - WEEK 07</v>
      </c>
      <c r="M112" s="9" t="str">
        <f t="shared" si="7"/>
        <v>2023 - MONTH 02</v>
      </c>
      <c r="N112" s="12">
        <f t="shared" ref="N112:O112" si="121">IFERROR(AVERAGEIF(L:L,L112,$J:$J)," ")</f>
        <v>0.9510416667</v>
      </c>
      <c r="O112" s="12">
        <f t="shared" si="121"/>
        <v>0.9469444444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45005.74561</v>
      </c>
      <c r="B113" s="9" t="str">
        <f>INDIRECT(ADDRESS(2+QUOTIENT(ROW()-2,COUNTA('Form Responses 1'!$1:$1)-4),2,,TRUE,"Form Responses 1"))</f>
        <v>theresia4@gmail.com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44973</v>
      </c>
      <c r="E113" s="11">
        <f t="shared" si="2"/>
        <v>4</v>
      </c>
      <c r="F113" s="9" t="str">
        <f>IF(ISBLANK(A113)," ",INDIRECT(ADDRESS(1,5+MOD(ROW()-2,COUNTA('Form Responses 1'!$1:$1)-4),,TRUE,"Form Responses 1")))</f>
        <v>Wisma [Ruang Kerja]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Wisma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7</v>
      </c>
      <c r="L113" s="9" t="str">
        <f t="shared" si="6"/>
        <v>2023 - WEEK 07</v>
      </c>
      <c r="M113" s="9" t="str">
        <f t="shared" si="7"/>
        <v>2023 - MONTH 02</v>
      </c>
      <c r="N113" s="12">
        <f t="shared" ref="N113:O113" si="122">IFERROR(AVERAGEIF(L:L,L113,$J:$J)," ")</f>
        <v>0.9510416667</v>
      </c>
      <c r="O113" s="12">
        <f t="shared" si="122"/>
        <v>0.9469444444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45005.74561</v>
      </c>
      <c r="B114" s="9" t="str">
        <f>INDIRECT(ADDRESS(2+QUOTIENT(ROW()-2,COUNTA('Form Responses 1'!$1:$1)-4),2,,TRUE,"Form Responses 1"))</f>
        <v>theresia4@gmail.com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44973</v>
      </c>
      <c r="E114" s="11">
        <f t="shared" si="2"/>
        <v>4</v>
      </c>
      <c r="F114" s="9" t="str">
        <f>IF(ISBLANK(A114)," ",INDIRECT(ADDRESS(1,5+MOD(ROW()-2,COUNTA('Form Responses 1'!$1:$1)-4),,TRUE,"Form Responses 1")))</f>
        <v>Wisma [Pantry]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Wisma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7</v>
      </c>
      <c r="L114" s="9" t="str">
        <f t="shared" si="6"/>
        <v>2023 - WEEK 07</v>
      </c>
      <c r="M114" s="9" t="str">
        <f t="shared" si="7"/>
        <v>2023 - MONTH 02</v>
      </c>
      <c r="N114" s="12">
        <f t="shared" ref="N114:O114" si="123">IFERROR(AVERAGEIF(L:L,L114,$J:$J)," ")</f>
        <v>0.9510416667</v>
      </c>
      <c r="O114" s="12">
        <f t="shared" si="123"/>
        <v>0.9469444444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45005.74561</v>
      </c>
      <c r="B115" s="9" t="str">
        <f>INDIRECT(ADDRESS(2+QUOTIENT(ROW()-2,COUNTA('Form Responses 1'!$1:$1)-4),2,,TRUE,"Form Responses 1"))</f>
        <v>theresia4@gmail.com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44973</v>
      </c>
      <c r="E115" s="11">
        <f t="shared" si="2"/>
        <v>4</v>
      </c>
      <c r="F115" s="9" t="str">
        <f>IF(ISBLANK(A115)," ",INDIRECT(ADDRESS(1,5+MOD(ROW()-2,COUNTA('Form Responses 1'!$1:$1)-4),,TRUE,"Form Responses 1")))</f>
        <v>Wisma [Musholla]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Wisma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7</v>
      </c>
      <c r="L115" s="9" t="str">
        <f t="shared" si="6"/>
        <v>2023 - WEEK 07</v>
      </c>
      <c r="M115" s="9" t="str">
        <f t="shared" si="7"/>
        <v>2023 - MONTH 02</v>
      </c>
      <c r="N115" s="12">
        <f t="shared" ref="N115:O115" si="124">IFERROR(AVERAGEIF(L:L,L115,$J:$J)," ")</f>
        <v>0.9510416667</v>
      </c>
      <c r="O115" s="12">
        <f t="shared" si="124"/>
        <v>0.9469444444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45005.74561</v>
      </c>
      <c r="B116" s="9" t="str">
        <f>INDIRECT(ADDRESS(2+QUOTIENT(ROW()-2,COUNTA('Form Responses 1'!$1:$1)-4),2,,TRUE,"Form Responses 1"))</f>
        <v>theresia4@gmail.com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44973</v>
      </c>
      <c r="E116" s="11">
        <f t="shared" si="2"/>
        <v>4</v>
      </c>
      <c r="F116" s="9" t="str">
        <f>IF(ISBLANK(A116)," ",INDIRECT(ADDRESS(1,5+MOD(ROW()-2,COUNTA('Form Responses 1'!$1:$1)-4),,TRUE,"Form Responses 1")))</f>
        <v>Wisma [Toilet Pria / Wanita]</v>
      </c>
      <c r="G116" s="9" t="str">
        <f>IF(ISBLANK(A116)," ",INDIRECT(ADDRESS(MATCH(A116,'Form Responses 1'!A:A,0),5+MOD(ROW()-2,COUNTA('Form Responses 1'!$1:$1)-4),,TRUE,"Form Responses 1")))</f>
        <v>CUKUP BAIK</v>
      </c>
      <c r="H116" s="12" t="str">
        <f t="shared" si="3"/>
        <v>Wisma</v>
      </c>
      <c r="I116" s="12" t="str">
        <f t="shared" si="4"/>
        <v>CLEANING SERVICE</v>
      </c>
      <c r="J116" s="12">
        <f t="array" ref="J116">IFERROR(INDEX(MASTER!B:B,MATCH(G116,MASTER!A:A,0))/100," ")</f>
        <v>0.89</v>
      </c>
      <c r="K116" s="9">
        <f t="shared" si="5"/>
        <v>7</v>
      </c>
      <c r="L116" s="9" t="str">
        <f t="shared" si="6"/>
        <v>2023 - WEEK 07</v>
      </c>
      <c r="M116" s="9" t="str">
        <f t="shared" si="7"/>
        <v>2023 - MONTH 02</v>
      </c>
      <c r="N116" s="12">
        <f t="shared" ref="N116:O116" si="125">IFERROR(AVERAGEIF(L:L,L116,$J:$J)," ")</f>
        <v>0.9510416667</v>
      </c>
      <c r="O116" s="12">
        <f t="shared" si="125"/>
        <v>0.9469444444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45005.74561</v>
      </c>
      <c r="B117" s="9" t="str">
        <f>INDIRECT(ADDRESS(2+QUOTIENT(ROW()-2,COUNTA('Form Responses 1'!$1:$1)-4),2,,TRUE,"Form Responses 1"))</f>
        <v>theresia4@gmail.com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44973</v>
      </c>
      <c r="E117" s="11">
        <f t="shared" si="2"/>
        <v>4</v>
      </c>
      <c r="F117" s="9" t="str">
        <f>IF(ISBLANK(A117)," ",INDIRECT(ADDRESS(1,5+MOD(ROW()-2,COUNTA('Form Responses 1'!$1:$1)-4),,TRUE,"Form Responses 1")))</f>
        <v>Halaman Wisma [Taman 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Halaman Wisma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7</v>
      </c>
      <c r="L117" s="9" t="str">
        <f t="shared" si="6"/>
        <v>2023 - WEEK 07</v>
      </c>
      <c r="M117" s="9" t="str">
        <f t="shared" si="7"/>
        <v>2023 - MONTH 02</v>
      </c>
      <c r="N117" s="12">
        <f t="shared" ref="N117:O117" si="126">IFERROR(AVERAGEIF(L:L,L117,$J:$J)," ")</f>
        <v>0.9510416667</v>
      </c>
      <c r="O117" s="12">
        <f t="shared" si="126"/>
        <v>0.9469444444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45005.74561</v>
      </c>
      <c r="B118" s="9" t="str">
        <f>INDIRECT(ADDRESS(2+QUOTIENT(ROW()-2,COUNTA('Form Responses 1'!$1:$1)-4),2,,TRUE,"Form Responses 1"))</f>
        <v>theresia4@gmail.com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44973</v>
      </c>
      <c r="E118" s="11">
        <f t="shared" si="2"/>
        <v>4</v>
      </c>
      <c r="F118" s="9" t="str">
        <f>IF(ISBLANK(A118)," ",INDIRECT(ADDRESS(1,5+MOD(ROW()-2,COUNTA('Form Responses 1'!$1:$1)-4),,TRUE,"Form Responses 1")))</f>
        <v>Halaman Wisma [Pos Satpam]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Halaman Wisma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7</v>
      </c>
      <c r="L118" s="9" t="str">
        <f t="shared" si="6"/>
        <v>2023 - WEEK 07</v>
      </c>
      <c r="M118" s="9" t="str">
        <f t="shared" si="7"/>
        <v>2023 - MONTH 02</v>
      </c>
      <c r="N118" s="12">
        <f t="shared" ref="N118:O118" si="127">IFERROR(AVERAGEIF(L:L,L118,$J:$J)," ")</f>
        <v>0.9510416667</v>
      </c>
      <c r="O118" s="12">
        <f t="shared" si="127"/>
        <v>0.9469444444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45005.74561</v>
      </c>
      <c r="B119" s="9" t="str">
        <f>INDIRECT(ADDRESS(2+QUOTIENT(ROW()-2,COUNTA('Form Responses 1'!$1:$1)-4),2,,TRUE,"Form Responses 1"))</f>
        <v>theresia4@gmail.com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44973</v>
      </c>
      <c r="E119" s="11">
        <f t="shared" si="2"/>
        <v>4</v>
      </c>
      <c r="F119" s="9" t="str">
        <f>IF(ISBLANK(A119)," ",INDIRECT(ADDRESS(1,5+MOD(ROW()-2,COUNTA('Form Responses 1'!$1:$1)-4),,TRUE,"Form Responses 1")))</f>
        <v>Halaman Wisma [Halaman Utama Depan]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Halaman Wisma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7</v>
      </c>
      <c r="L119" s="9" t="str">
        <f t="shared" si="6"/>
        <v>2023 - WEEK 07</v>
      </c>
      <c r="M119" s="9" t="str">
        <f t="shared" si="7"/>
        <v>2023 - MONTH 02</v>
      </c>
      <c r="N119" s="12">
        <f t="shared" ref="N119:O119" si="128">IFERROR(AVERAGEIF(L:L,L119,$J:$J)," ")</f>
        <v>0.9510416667</v>
      </c>
      <c r="O119" s="12">
        <f t="shared" si="128"/>
        <v>0.9469444444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45005.74561</v>
      </c>
      <c r="B120" s="9" t="str">
        <f>INDIRECT(ADDRESS(2+QUOTIENT(ROW()-2,COUNTA('Form Responses 1'!$1:$1)-4),2,,TRUE,"Form Responses 1"))</f>
        <v>theresia4@gmail.com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44973</v>
      </c>
      <c r="E120" s="11">
        <f t="shared" si="2"/>
        <v>4</v>
      </c>
      <c r="F120" s="9" t="str">
        <f>IF(ISBLANK(A120)," ",INDIRECT(ADDRESS(1,5+MOD(ROW()-2,COUNTA('Form Responses 1'!$1:$1)-4),,TRUE,"Form Responses 1")))</f>
        <v>Halaman Wisma [Halaman Samping Dan Belakang]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Halaman Wisma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7</v>
      </c>
      <c r="L120" s="9" t="str">
        <f t="shared" si="6"/>
        <v>2023 - WEEK 07</v>
      </c>
      <c r="M120" s="9" t="str">
        <f t="shared" si="7"/>
        <v>2023 - MONTH 02</v>
      </c>
      <c r="N120" s="12">
        <f t="shared" ref="N120:O120" si="129">IFERROR(AVERAGEIF(L:L,L120,$J:$J)," ")</f>
        <v>0.9510416667</v>
      </c>
      <c r="O120" s="12">
        <f t="shared" si="129"/>
        <v>0.9469444444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45005.74561</v>
      </c>
      <c r="B121" s="9" t="str">
        <f>INDIRECT(ADDRESS(2+QUOTIENT(ROW()-2,COUNTA('Form Responses 1'!$1:$1)-4),2,,TRUE,"Form Responses 1"))</f>
        <v>theresia4@gmail.com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44973</v>
      </c>
      <c r="E121" s="11">
        <f t="shared" si="2"/>
        <v>4</v>
      </c>
      <c r="F121" s="9" t="str">
        <f>IF(ISBLANK(A121)," ",INDIRECT(ADDRESS(1,5+MOD(ROW()-2,COUNTA('Form Responses 1'!$1:$1)-4),,TRUE,"Form Responses 1")))</f>
        <v>Halaman Wisma [Tps]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Halaman Wisma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7</v>
      </c>
      <c r="L121" s="9" t="str">
        <f t="shared" si="6"/>
        <v>2023 - WEEK 07</v>
      </c>
      <c r="M121" s="9" t="str">
        <f t="shared" si="7"/>
        <v>2023 - MONTH 02</v>
      </c>
      <c r="N121" s="12">
        <f t="shared" ref="N121:O121" si="130">IFERROR(AVERAGEIF(L:L,L121,$J:$J)," ")</f>
        <v>0.9510416667</v>
      </c>
      <c r="O121" s="12">
        <f t="shared" si="130"/>
        <v>0.9469444444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45034.51377</v>
      </c>
      <c r="B122" s="9" t="str">
        <f>INDIRECT(ADDRESS(2+QUOTIENT(ROW()-2,COUNTA('Form Responses 1'!$1:$1)-4),2,,TRUE,"Form Responses 1"))</f>
        <v>dwisuswianto1971@gmail.com</v>
      </c>
      <c r="C122" s="9" t="str">
        <f>INDIRECT(ADDRESS(2+QUOTIENT(ROW()-2,COUNTA('Form Responses 1'!$1:$1)-4),3,,TRUE,"Form Responses 1"))</f>
        <v>Dwi Suswianto</v>
      </c>
      <c r="D122" s="10">
        <f>INDIRECT(ADDRESS(2+QUOTIENT(ROW()-2,COUNTA('Form Responses 1'!$1:$1)-4),4,,TRUE,"Form Responses 1"))</f>
        <v>44957</v>
      </c>
      <c r="E122" s="11">
        <f t="shared" si="2"/>
        <v>2</v>
      </c>
      <c r="F122" s="9" t="str">
        <f>IF(ISBLANK(A122)," ",INDIRECT(ADDRESS(1,5+MOD(ROW()-2,COUNTA('Form Responses 1'!$1:$1)-4),,TRUE,"Form Responses 1")))</f>
        <v>Security [Security Functions]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Security</v>
      </c>
      <c r="I122" s="12" t="str">
        <f t="shared" si="4"/>
        <v>SECURITY SERVICE</v>
      </c>
      <c r="J122" s="12">
        <f t="array" ref="J122">IFERROR(INDEX(MASTER!B:B,MATCH(G122,MASTER!A:A,0))/100," ")</f>
        <v>0.95</v>
      </c>
      <c r="K122" s="9">
        <f t="shared" si="5"/>
        <v>5</v>
      </c>
      <c r="L122" s="9" t="str">
        <f t="shared" si="6"/>
        <v>2023 - WEEK 05</v>
      </c>
      <c r="M122" s="9" t="str">
        <f t="shared" si="7"/>
        <v>2023 - MONTH 01</v>
      </c>
      <c r="N122" s="12">
        <f t="shared" ref="N122:O122" si="131">IFERROR(AVERAGEIF(L:L,L122,$J:$J)," ")</f>
        <v>0.9275</v>
      </c>
      <c r="O122" s="12">
        <f t="shared" si="131"/>
        <v>0.9275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45034.51377</v>
      </c>
      <c r="B123" s="9" t="str">
        <f>INDIRECT(ADDRESS(2+QUOTIENT(ROW()-2,COUNTA('Form Responses 1'!$1:$1)-4),2,,TRUE,"Form Responses 1"))</f>
        <v>dwisuswianto1971@gmail.com</v>
      </c>
      <c r="C123" s="9" t="str">
        <f>INDIRECT(ADDRESS(2+QUOTIENT(ROW()-2,COUNTA('Form Responses 1'!$1:$1)-4),3,,TRUE,"Form Responses 1"))</f>
        <v>Dwi Suswianto</v>
      </c>
      <c r="D123" s="10">
        <f>INDIRECT(ADDRESS(2+QUOTIENT(ROW()-2,COUNTA('Form Responses 1'!$1:$1)-4),4,,TRUE,"Form Responses 1"))</f>
        <v>44957</v>
      </c>
      <c r="E123" s="11">
        <f t="shared" si="2"/>
        <v>2</v>
      </c>
      <c r="F123" s="9" t="str">
        <f>IF(ISBLANK(A123)," ",INDIRECT(ADDRESS(1,5+MOD(ROW()-2,COUNTA('Form Responses 1'!$1:$1)-4),,TRUE,"Form Responses 1")))</f>
        <v>Lantai 1 [Pantry 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Lantai 1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5</v>
      </c>
      <c r="L123" s="9" t="str">
        <f t="shared" si="6"/>
        <v>2023 - WEEK 05</v>
      </c>
      <c r="M123" s="9" t="str">
        <f t="shared" si="7"/>
        <v>2023 - MONTH 01</v>
      </c>
      <c r="N123" s="12">
        <f t="shared" ref="N123:O123" si="132">IFERROR(AVERAGEIF(L:L,L123,$J:$J)," ")</f>
        <v>0.9275</v>
      </c>
      <c r="O123" s="12">
        <f t="shared" si="132"/>
        <v>0.9275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45034.51377</v>
      </c>
      <c r="B124" s="9" t="str">
        <f>INDIRECT(ADDRESS(2+QUOTIENT(ROW()-2,COUNTA('Form Responses 1'!$1:$1)-4),2,,TRUE,"Form Responses 1"))</f>
        <v>dwisuswianto1971@gmail.com</v>
      </c>
      <c r="C124" s="9" t="str">
        <f>INDIRECT(ADDRESS(2+QUOTIENT(ROW()-2,COUNTA('Form Responses 1'!$1:$1)-4),3,,TRUE,"Form Responses 1"))</f>
        <v>Dwi Suswianto</v>
      </c>
      <c r="D124" s="10">
        <f>INDIRECT(ADDRESS(2+QUOTIENT(ROW()-2,COUNTA('Form Responses 1'!$1:$1)-4),4,,TRUE,"Form Responses 1"))</f>
        <v>44957</v>
      </c>
      <c r="E124" s="11">
        <f t="shared" si="2"/>
        <v>2</v>
      </c>
      <c r="F124" s="9" t="str">
        <f>IF(ISBLANK(A124)," ",INDIRECT(ADDRESS(1,5+MOD(ROW()-2,COUNTA('Form Responses 1'!$1:$1)-4),,TRUE,"Form Responses 1")))</f>
        <v>Lantai 1 [Kamar Depan]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Lantai 1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5</v>
      </c>
      <c r="L124" s="9" t="str">
        <f t="shared" si="6"/>
        <v>2023 - WEEK 05</v>
      </c>
      <c r="M124" s="9" t="str">
        <f t="shared" si="7"/>
        <v>2023 - MONTH 01</v>
      </c>
      <c r="N124" s="12">
        <f t="shared" ref="N124:O124" si="133">IFERROR(AVERAGEIF(L:L,L124,$J:$J)," ")</f>
        <v>0.9275</v>
      </c>
      <c r="O124" s="12">
        <f t="shared" si="133"/>
        <v>0.9275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45034.51377</v>
      </c>
      <c r="B125" s="9" t="str">
        <f>INDIRECT(ADDRESS(2+QUOTIENT(ROW()-2,COUNTA('Form Responses 1'!$1:$1)-4),2,,TRUE,"Form Responses 1"))</f>
        <v>dwisuswianto1971@gmail.com</v>
      </c>
      <c r="C125" s="9" t="str">
        <f>INDIRECT(ADDRESS(2+QUOTIENT(ROW()-2,COUNTA('Form Responses 1'!$1:$1)-4),3,,TRUE,"Form Responses 1"))</f>
        <v>Dwi Suswianto</v>
      </c>
      <c r="D125" s="10">
        <f>INDIRECT(ADDRESS(2+QUOTIENT(ROW()-2,COUNTA('Form Responses 1'!$1:$1)-4),4,,TRUE,"Form Responses 1"))</f>
        <v>44957</v>
      </c>
      <c r="E125" s="11">
        <f t="shared" si="2"/>
        <v>2</v>
      </c>
      <c r="F125" s="9" t="str">
        <f>IF(ISBLANK(A125)," ",INDIRECT(ADDRESS(1,5+MOD(ROW()-2,COUNTA('Form Responses 1'!$1:$1)-4),,TRUE,"Form Responses 1")))</f>
        <v>Lantai 1 [Kamar Belakang]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Lantai 1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5</v>
      </c>
      <c r="L125" s="9" t="str">
        <f t="shared" si="6"/>
        <v>2023 - WEEK 05</v>
      </c>
      <c r="M125" s="9" t="str">
        <f t="shared" si="7"/>
        <v>2023 - MONTH 01</v>
      </c>
      <c r="N125" s="12">
        <f t="shared" ref="N125:O125" si="134">IFERROR(AVERAGEIF(L:L,L125,$J:$J)," ")</f>
        <v>0.9275</v>
      </c>
      <c r="O125" s="12">
        <f t="shared" si="134"/>
        <v>0.9275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45034.51377</v>
      </c>
      <c r="B126" s="9" t="str">
        <f>INDIRECT(ADDRESS(2+QUOTIENT(ROW()-2,COUNTA('Form Responses 1'!$1:$1)-4),2,,TRUE,"Form Responses 1"))</f>
        <v>dwisuswianto1971@gmail.com</v>
      </c>
      <c r="C126" s="9" t="str">
        <f>INDIRECT(ADDRESS(2+QUOTIENT(ROW()-2,COUNTA('Form Responses 1'!$1:$1)-4),3,,TRUE,"Form Responses 1"))</f>
        <v>Dwi Suswianto</v>
      </c>
      <c r="D126" s="10">
        <f>INDIRECT(ADDRESS(2+QUOTIENT(ROW()-2,COUNTA('Form Responses 1'!$1:$1)-4),4,,TRUE,"Form Responses 1"))</f>
        <v>44957</v>
      </c>
      <c r="E126" s="11">
        <f t="shared" si="2"/>
        <v>2</v>
      </c>
      <c r="F126" s="9" t="str">
        <f>IF(ISBLANK(A126)," ",INDIRECT(ADDRESS(1,5+MOD(ROW()-2,COUNTA('Form Responses 1'!$1:$1)-4),,TRUE,"Form Responses 1")))</f>
        <v>Lantai 1 [Ruang Tamu]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Lantai 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5</v>
      </c>
      <c r="L126" s="9" t="str">
        <f t="shared" si="6"/>
        <v>2023 - WEEK 05</v>
      </c>
      <c r="M126" s="9" t="str">
        <f t="shared" si="7"/>
        <v>2023 - MONTH 01</v>
      </c>
      <c r="N126" s="12">
        <f t="shared" ref="N126:O126" si="135">IFERROR(AVERAGEIF(L:L,L126,$J:$J)," ")</f>
        <v>0.9275</v>
      </c>
      <c r="O126" s="12">
        <f t="shared" si="135"/>
        <v>0.9275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45034.51377</v>
      </c>
      <c r="B127" s="9" t="str">
        <f>INDIRECT(ADDRESS(2+QUOTIENT(ROW()-2,COUNTA('Form Responses 1'!$1:$1)-4),2,,TRUE,"Form Responses 1"))</f>
        <v>dwisuswianto1971@gmail.com</v>
      </c>
      <c r="C127" s="9" t="str">
        <f>INDIRECT(ADDRESS(2+QUOTIENT(ROW()-2,COUNTA('Form Responses 1'!$1:$1)-4),3,,TRUE,"Form Responses 1"))</f>
        <v>Dwi Suswianto</v>
      </c>
      <c r="D127" s="10">
        <f>INDIRECT(ADDRESS(2+QUOTIENT(ROW()-2,COUNTA('Form Responses 1'!$1:$1)-4),4,,TRUE,"Form Responses 1"))</f>
        <v>44957</v>
      </c>
      <c r="E127" s="11">
        <f t="shared" si="2"/>
        <v>2</v>
      </c>
      <c r="F127" s="9" t="str">
        <f>IF(ISBLANK(A127)," ",INDIRECT(ADDRESS(1,5+MOD(ROW()-2,COUNTA('Form Responses 1'!$1:$1)-4),,TRUE,"Form Responses 1")))</f>
        <v>Lantai 1 [Toilet Pria / Wanita]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Lantai 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5</v>
      </c>
      <c r="L127" s="9" t="str">
        <f t="shared" si="6"/>
        <v>2023 - WEEK 05</v>
      </c>
      <c r="M127" s="9" t="str">
        <f t="shared" si="7"/>
        <v>2023 - MONTH 01</v>
      </c>
      <c r="N127" s="12">
        <f t="shared" ref="N127:O127" si="136">IFERROR(AVERAGEIF(L:L,L127,$J:$J)," ")</f>
        <v>0.9275</v>
      </c>
      <c r="O127" s="12">
        <f t="shared" si="136"/>
        <v>0.9275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45034.51377</v>
      </c>
      <c r="B128" s="9" t="str">
        <f>INDIRECT(ADDRESS(2+QUOTIENT(ROW()-2,COUNTA('Form Responses 1'!$1:$1)-4),2,,TRUE,"Form Responses 1"))</f>
        <v>dwisuswianto1971@gmail.com</v>
      </c>
      <c r="C128" s="9" t="str">
        <f>INDIRECT(ADDRESS(2+QUOTIENT(ROW()-2,COUNTA('Form Responses 1'!$1:$1)-4),3,,TRUE,"Form Responses 1"))</f>
        <v>Dwi Suswianto</v>
      </c>
      <c r="D128" s="10">
        <f>INDIRECT(ADDRESS(2+QUOTIENT(ROW()-2,COUNTA('Form Responses 1'!$1:$1)-4),4,,TRUE,"Form Responses 1"))</f>
        <v>44957</v>
      </c>
      <c r="E128" s="11">
        <f t="shared" si="2"/>
        <v>2</v>
      </c>
      <c r="F128" s="9" t="str">
        <f>IF(ISBLANK(A128)," ",INDIRECT(ADDRESS(1,5+MOD(ROW()-2,COUNTA('Form Responses 1'!$1:$1)-4),,TRUE,"Form Responses 1")))</f>
        <v>Halaman [Taman ]</v>
      </c>
      <c r="G128" s="9" t="str">
        <f>IF(ISBLANK(A128)," ",INDIRECT(ADDRESS(MATCH(A128,'Form Responses 1'!A:A,0),5+MOD(ROW()-2,COUNTA('Form Responses 1'!$1:$1)-4),,TRUE,"Form Responses 1")))</f>
        <v>CUKUP BAIK</v>
      </c>
      <c r="H128" s="12" t="str">
        <f t="shared" si="3"/>
        <v>Halaman</v>
      </c>
      <c r="I128" s="12" t="str">
        <f t="shared" si="4"/>
        <v>CLEANING SERVICE</v>
      </c>
      <c r="J128" s="12">
        <f t="array" ref="J128">IFERROR(INDEX(MASTER!B:B,MATCH(G128,MASTER!A:A,0))/100," ")</f>
        <v>0.89</v>
      </c>
      <c r="K128" s="9">
        <f t="shared" si="5"/>
        <v>5</v>
      </c>
      <c r="L128" s="9" t="str">
        <f t="shared" si="6"/>
        <v>2023 - WEEK 05</v>
      </c>
      <c r="M128" s="9" t="str">
        <f t="shared" si="7"/>
        <v>2023 - MONTH 01</v>
      </c>
      <c r="N128" s="12">
        <f t="shared" ref="N128:O128" si="137">IFERROR(AVERAGEIF(L:L,L128,$J:$J)," ")</f>
        <v>0.9275</v>
      </c>
      <c r="O128" s="12">
        <f t="shared" si="137"/>
        <v>0.9275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45034.51377</v>
      </c>
      <c r="B129" s="9" t="str">
        <f>INDIRECT(ADDRESS(2+QUOTIENT(ROW()-2,COUNTA('Form Responses 1'!$1:$1)-4),2,,TRUE,"Form Responses 1"))</f>
        <v>dwisuswianto1971@gmail.com</v>
      </c>
      <c r="C129" s="9" t="str">
        <f>INDIRECT(ADDRESS(2+QUOTIENT(ROW()-2,COUNTA('Form Responses 1'!$1:$1)-4),3,,TRUE,"Form Responses 1"))</f>
        <v>Dwi Suswianto</v>
      </c>
      <c r="D129" s="10">
        <f>INDIRECT(ADDRESS(2+QUOTIENT(ROW()-2,COUNTA('Form Responses 1'!$1:$1)-4),4,,TRUE,"Form Responses 1"))</f>
        <v>44957</v>
      </c>
      <c r="E129" s="11">
        <f t="shared" si="2"/>
        <v>2</v>
      </c>
      <c r="F129" s="9" t="str">
        <f>IF(ISBLANK(A129)," ",INDIRECT(ADDRESS(1,5+MOD(ROW()-2,COUNTA('Form Responses 1'!$1:$1)-4),,TRUE,"Form Responses 1")))</f>
        <v>Halaman [Halaman Utama Depan]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Halaman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5</v>
      </c>
      <c r="L129" s="9" t="str">
        <f t="shared" si="6"/>
        <v>2023 - WEEK 05</v>
      </c>
      <c r="M129" s="9" t="str">
        <f t="shared" si="7"/>
        <v>2023 - MONTH 01</v>
      </c>
      <c r="N129" s="12">
        <f t="shared" ref="N129:O129" si="138">IFERROR(AVERAGEIF(L:L,L129,$J:$J)," ")</f>
        <v>0.9275</v>
      </c>
      <c r="O129" s="12">
        <f t="shared" si="138"/>
        <v>0.9275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45034.51377</v>
      </c>
      <c r="B130" s="9" t="str">
        <f>INDIRECT(ADDRESS(2+QUOTIENT(ROW()-2,COUNTA('Form Responses 1'!$1:$1)-4),2,,TRUE,"Form Responses 1"))</f>
        <v>dwisuswianto1971@gmail.com</v>
      </c>
      <c r="C130" s="9" t="str">
        <f>INDIRECT(ADDRESS(2+QUOTIENT(ROW()-2,COUNTA('Form Responses 1'!$1:$1)-4),3,,TRUE,"Form Responses 1"))</f>
        <v>Dwi Suswianto</v>
      </c>
      <c r="D130" s="10">
        <f>INDIRECT(ADDRESS(2+QUOTIENT(ROW()-2,COUNTA('Form Responses 1'!$1:$1)-4),4,,TRUE,"Form Responses 1"))</f>
        <v>44957</v>
      </c>
      <c r="E130" s="11">
        <f t="shared" si="2"/>
        <v>2</v>
      </c>
      <c r="F130" s="9" t="str">
        <f>IF(ISBLANK(A130)," ",INDIRECT(ADDRESS(1,5+MOD(ROW()-2,COUNTA('Form Responses 1'!$1:$1)-4),,TRUE,"Form Responses 1")))</f>
        <v>Halaman [Halaman Samping Dan Belakang]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Halaman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5</v>
      </c>
      <c r="L130" s="9" t="str">
        <f t="shared" si="6"/>
        <v>2023 - WEEK 05</v>
      </c>
      <c r="M130" s="9" t="str">
        <f t="shared" si="7"/>
        <v>2023 - MONTH 01</v>
      </c>
      <c r="N130" s="12">
        <f t="shared" ref="N130:O130" si="139">IFERROR(AVERAGEIF(L:L,L130,$J:$J)," ")</f>
        <v>0.9275</v>
      </c>
      <c r="O130" s="12">
        <f t="shared" si="139"/>
        <v>0.9275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45034.51377</v>
      </c>
      <c r="B131" s="9" t="str">
        <f>INDIRECT(ADDRESS(2+QUOTIENT(ROW()-2,COUNTA('Form Responses 1'!$1:$1)-4),2,,TRUE,"Form Responses 1"))</f>
        <v>dwisuswianto1971@gmail.com</v>
      </c>
      <c r="C131" s="9" t="str">
        <f>INDIRECT(ADDRESS(2+QUOTIENT(ROW()-2,COUNTA('Form Responses 1'!$1:$1)-4),3,,TRUE,"Form Responses 1"))</f>
        <v>Dwi Suswianto</v>
      </c>
      <c r="D131" s="10">
        <f>INDIRECT(ADDRESS(2+QUOTIENT(ROW()-2,COUNTA('Form Responses 1'!$1:$1)-4),4,,TRUE,"Form Responses 1"))</f>
        <v>44957</v>
      </c>
      <c r="E131" s="11">
        <f t="shared" si="2"/>
        <v>2</v>
      </c>
      <c r="F131" s="9" t="str">
        <f>IF(ISBLANK(A131)," ",INDIRECT(ADDRESS(1,5+MOD(ROW()-2,COUNTA('Form Responses 1'!$1:$1)-4),,TRUE,"Form Responses 1")))</f>
        <v>Halaman [Tps]</v>
      </c>
      <c r="G131" s="9" t="str">
        <f>IF(ISBLANK(A131)," ",INDIRECT(ADDRESS(MATCH(A131,'Form Responses 1'!A:A,0),5+MOD(ROW()-2,COUNTA('Form Responses 1'!$1:$1)-4),,TRUE,"Form Responses 1")))</f>
        <v>CUKUP BAIK</v>
      </c>
      <c r="H131" s="12" t="str">
        <f t="shared" si="3"/>
        <v>Halaman</v>
      </c>
      <c r="I131" s="12" t="str">
        <f t="shared" si="4"/>
        <v>CLEANING SERVICE</v>
      </c>
      <c r="J131" s="12">
        <f t="array" ref="J131">IFERROR(INDEX(MASTER!B:B,MATCH(G131,MASTER!A:A,0))/100," ")</f>
        <v>0.89</v>
      </c>
      <c r="K131" s="9">
        <f t="shared" si="5"/>
        <v>5</v>
      </c>
      <c r="L131" s="9" t="str">
        <f t="shared" si="6"/>
        <v>2023 - WEEK 05</v>
      </c>
      <c r="M131" s="9" t="str">
        <f t="shared" si="7"/>
        <v>2023 - MONTH 01</v>
      </c>
      <c r="N131" s="12">
        <f t="shared" ref="N131:O131" si="140">IFERROR(AVERAGEIF(L:L,L131,$J:$J)," ")</f>
        <v>0.9275</v>
      </c>
      <c r="O131" s="12">
        <f t="shared" si="140"/>
        <v>0.9275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45034.51377</v>
      </c>
      <c r="B132" s="9" t="str">
        <f>INDIRECT(ADDRESS(2+QUOTIENT(ROW()-2,COUNTA('Form Responses 1'!$1:$1)-4),2,,TRUE,"Form Responses 1"))</f>
        <v>dwisuswianto1971@gmail.com</v>
      </c>
      <c r="C132" s="9" t="str">
        <f>INDIRECT(ADDRESS(2+QUOTIENT(ROW()-2,COUNTA('Form Responses 1'!$1:$1)-4),3,,TRUE,"Form Responses 1"))</f>
        <v>Dwi Suswianto</v>
      </c>
      <c r="D132" s="10">
        <f>INDIRECT(ADDRESS(2+QUOTIENT(ROW()-2,COUNTA('Form Responses 1'!$1:$1)-4),4,,TRUE,"Form Responses 1"))</f>
        <v>44957</v>
      </c>
      <c r="E132" s="11">
        <f t="shared" si="2"/>
        <v>2</v>
      </c>
      <c r="F132" s="9" t="str">
        <f>IF(ISBLANK(A132)," ",INDIRECT(ADDRESS(1,5+MOD(ROW()-2,COUNTA('Form Responses 1'!$1:$1)-4),,TRUE,"Form Responses 1")))</f>
        <v>Wisma [Koridor 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Wisma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5</v>
      </c>
      <c r="L132" s="9" t="str">
        <f t="shared" si="6"/>
        <v>2023 - WEEK 05</v>
      </c>
      <c r="M132" s="9" t="str">
        <f t="shared" si="7"/>
        <v>2023 - MONTH 01</v>
      </c>
      <c r="N132" s="12">
        <f t="shared" ref="N132:O132" si="141">IFERROR(AVERAGEIF(L:L,L132,$J:$J)," ")</f>
        <v>0.9275</v>
      </c>
      <c r="O132" s="12">
        <f t="shared" si="141"/>
        <v>0.9275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45034.51377</v>
      </c>
      <c r="B133" s="9" t="str">
        <f>INDIRECT(ADDRESS(2+QUOTIENT(ROW()-2,COUNTA('Form Responses 1'!$1:$1)-4),2,,TRUE,"Form Responses 1"))</f>
        <v>dwisuswianto1971@gmail.com</v>
      </c>
      <c r="C133" s="9" t="str">
        <f>INDIRECT(ADDRESS(2+QUOTIENT(ROW()-2,COUNTA('Form Responses 1'!$1:$1)-4),3,,TRUE,"Form Responses 1"))</f>
        <v>Dwi Suswianto</v>
      </c>
      <c r="D133" s="10">
        <f>INDIRECT(ADDRESS(2+QUOTIENT(ROW()-2,COUNTA('Form Responses 1'!$1:$1)-4),4,,TRUE,"Form Responses 1"))</f>
        <v>44957</v>
      </c>
      <c r="E133" s="11">
        <f t="shared" si="2"/>
        <v>2</v>
      </c>
      <c r="F133" s="9" t="str">
        <f>IF(ISBLANK(A133)," ",INDIRECT(ADDRESS(1,5+MOD(ROW()-2,COUNTA('Form Responses 1'!$1:$1)-4),,TRUE,"Form Responses 1")))</f>
        <v>Wisma [Ruang Rapat/Pendopo]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Wisma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5</v>
      </c>
      <c r="L133" s="9" t="str">
        <f t="shared" si="6"/>
        <v>2023 - WEEK 05</v>
      </c>
      <c r="M133" s="9" t="str">
        <f t="shared" si="7"/>
        <v>2023 - MONTH 01</v>
      </c>
      <c r="N133" s="12">
        <f t="shared" ref="N133:O133" si="142">IFERROR(AVERAGEIF(L:L,L133,$J:$J)," ")</f>
        <v>0.9275</v>
      </c>
      <c r="O133" s="12">
        <f t="shared" si="142"/>
        <v>0.9275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45034.51377</v>
      </c>
      <c r="B134" s="9" t="str">
        <f>INDIRECT(ADDRESS(2+QUOTIENT(ROW()-2,COUNTA('Form Responses 1'!$1:$1)-4),2,,TRUE,"Form Responses 1"))</f>
        <v>dwisuswianto1971@gmail.com</v>
      </c>
      <c r="C134" s="9" t="str">
        <f>INDIRECT(ADDRESS(2+QUOTIENT(ROW()-2,COUNTA('Form Responses 1'!$1:$1)-4),3,,TRUE,"Form Responses 1"))</f>
        <v>Dwi Suswianto</v>
      </c>
      <c r="D134" s="10">
        <f>INDIRECT(ADDRESS(2+QUOTIENT(ROW()-2,COUNTA('Form Responses 1'!$1:$1)-4),4,,TRUE,"Form Responses 1"))</f>
        <v>44957</v>
      </c>
      <c r="E134" s="11">
        <f t="shared" si="2"/>
        <v>2</v>
      </c>
      <c r="F134" s="9" t="str">
        <f>IF(ISBLANK(A134)," ",INDIRECT(ADDRESS(1,5+MOD(ROW()-2,COUNTA('Form Responses 1'!$1:$1)-4),,TRUE,"Form Responses 1")))</f>
        <v>Wisma [Gudang]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Wisma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5</v>
      </c>
      <c r="L134" s="9" t="str">
        <f t="shared" si="6"/>
        <v>2023 - WEEK 05</v>
      </c>
      <c r="M134" s="9" t="str">
        <f t="shared" si="7"/>
        <v>2023 - MONTH 01</v>
      </c>
      <c r="N134" s="12">
        <f t="shared" ref="N134:O134" si="143">IFERROR(AVERAGEIF(L:L,L134,$J:$J)," ")</f>
        <v>0.9275</v>
      </c>
      <c r="O134" s="12">
        <f t="shared" si="143"/>
        <v>0.9275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45034.51377</v>
      </c>
      <c r="B135" s="9" t="str">
        <f>INDIRECT(ADDRESS(2+QUOTIENT(ROW()-2,COUNTA('Form Responses 1'!$1:$1)-4),2,,TRUE,"Form Responses 1"))</f>
        <v>dwisuswianto1971@gmail.com</v>
      </c>
      <c r="C135" s="9" t="str">
        <f>INDIRECT(ADDRESS(2+QUOTIENT(ROW()-2,COUNTA('Form Responses 1'!$1:$1)-4),3,,TRUE,"Form Responses 1"))</f>
        <v>Dwi Suswianto</v>
      </c>
      <c r="D135" s="10">
        <f>INDIRECT(ADDRESS(2+QUOTIENT(ROW()-2,COUNTA('Form Responses 1'!$1:$1)-4),4,,TRUE,"Form Responses 1"))</f>
        <v>44957</v>
      </c>
      <c r="E135" s="11">
        <f t="shared" si="2"/>
        <v>2</v>
      </c>
      <c r="F135" s="9" t="str">
        <f>IF(ISBLANK(A135)," ",INDIRECT(ADDRESS(1,5+MOD(ROW()-2,COUNTA('Form Responses 1'!$1:$1)-4),,TRUE,"Form Responses 1")))</f>
        <v>Wisma [Ruang Genset]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Wisma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5</v>
      </c>
      <c r="L135" s="9" t="str">
        <f t="shared" si="6"/>
        <v>2023 - WEEK 05</v>
      </c>
      <c r="M135" s="9" t="str">
        <f t="shared" si="7"/>
        <v>2023 - MONTH 01</v>
      </c>
      <c r="N135" s="12">
        <f t="shared" ref="N135:O135" si="144">IFERROR(AVERAGEIF(L:L,L135,$J:$J)," ")</f>
        <v>0.9275</v>
      </c>
      <c r="O135" s="12">
        <f t="shared" si="144"/>
        <v>0.9275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45034.51377</v>
      </c>
      <c r="B136" s="9" t="str">
        <f>INDIRECT(ADDRESS(2+QUOTIENT(ROW()-2,COUNTA('Form Responses 1'!$1:$1)-4),2,,TRUE,"Form Responses 1"))</f>
        <v>dwisuswianto1971@gmail.com</v>
      </c>
      <c r="C136" s="9" t="str">
        <f>INDIRECT(ADDRESS(2+QUOTIENT(ROW()-2,COUNTA('Form Responses 1'!$1:$1)-4),3,,TRUE,"Form Responses 1"))</f>
        <v>Dwi Suswianto</v>
      </c>
      <c r="D136" s="10">
        <f>INDIRECT(ADDRESS(2+QUOTIENT(ROW()-2,COUNTA('Form Responses 1'!$1:$1)-4),4,,TRUE,"Form Responses 1"))</f>
        <v>44957</v>
      </c>
      <c r="E136" s="11">
        <f t="shared" si="2"/>
        <v>2</v>
      </c>
      <c r="F136" s="9" t="str">
        <f>IF(ISBLANK(A136)," ",INDIRECT(ADDRESS(1,5+MOD(ROW()-2,COUNTA('Form Responses 1'!$1:$1)-4),,TRUE,"Form Responses 1")))</f>
        <v>Wisma [Ruang Alat Meteorologi]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Wisma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5</v>
      </c>
      <c r="L136" s="9" t="str">
        <f t="shared" si="6"/>
        <v>2023 - WEEK 05</v>
      </c>
      <c r="M136" s="9" t="str">
        <f t="shared" si="7"/>
        <v>2023 - MONTH 01</v>
      </c>
      <c r="N136" s="12">
        <f t="shared" ref="N136:O136" si="145">IFERROR(AVERAGEIF(L:L,L136,$J:$J)," ")</f>
        <v>0.9275</v>
      </c>
      <c r="O136" s="12">
        <f t="shared" si="145"/>
        <v>0.9275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45034.51377</v>
      </c>
      <c r="B137" s="9" t="str">
        <f>INDIRECT(ADDRESS(2+QUOTIENT(ROW()-2,COUNTA('Form Responses 1'!$1:$1)-4),2,,TRUE,"Form Responses 1"))</f>
        <v>dwisuswianto1971@gmail.com</v>
      </c>
      <c r="C137" s="9" t="str">
        <f>INDIRECT(ADDRESS(2+QUOTIENT(ROW()-2,COUNTA('Form Responses 1'!$1:$1)-4),3,,TRUE,"Form Responses 1"))</f>
        <v>Dwi Suswianto</v>
      </c>
      <c r="D137" s="10">
        <f>INDIRECT(ADDRESS(2+QUOTIENT(ROW()-2,COUNTA('Form Responses 1'!$1:$1)-4),4,,TRUE,"Form Responses 1"))</f>
        <v>44957</v>
      </c>
      <c r="E137" s="11">
        <f t="shared" si="2"/>
        <v>2</v>
      </c>
      <c r="F137" s="9" t="str">
        <f>IF(ISBLANK(A137)," ",INDIRECT(ADDRESS(1,5+MOD(ROW()-2,COUNTA('Form Responses 1'!$1:$1)-4),,TRUE,"Form Responses 1")))</f>
        <v>Wisma [Ruang Kerja]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Wisma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5</v>
      </c>
      <c r="L137" s="9" t="str">
        <f t="shared" si="6"/>
        <v>2023 - WEEK 05</v>
      </c>
      <c r="M137" s="9" t="str">
        <f t="shared" si="7"/>
        <v>2023 - MONTH 01</v>
      </c>
      <c r="N137" s="12">
        <f t="shared" ref="N137:O137" si="146">IFERROR(AVERAGEIF(L:L,L137,$J:$J)," ")</f>
        <v>0.9275</v>
      </c>
      <c r="O137" s="12">
        <f t="shared" si="146"/>
        <v>0.9275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45034.51377</v>
      </c>
      <c r="B138" s="9" t="str">
        <f>INDIRECT(ADDRESS(2+QUOTIENT(ROW()-2,COUNTA('Form Responses 1'!$1:$1)-4),2,,TRUE,"Form Responses 1"))</f>
        <v>dwisuswianto1971@gmail.com</v>
      </c>
      <c r="C138" s="9" t="str">
        <f>INDIRECT(ADDRESS(2+QUOTIENT(ROW()-2,COUNTA('Form Responses 1'!$1:$1)-4),3,,TRUE,"Form Responses 1"))</f>
        <v>Dwi Suswianto</v>
      </c>
      <c r="D138" s="10">
        <f>INDIRECT(ADDRESS(2+QUOTIENT(ROW()-2,COUNTA('Form Responses 1'!$1:$1)-4),4,,TRUE,"Form Responses 1"))</f>
        <v>44957</v>
      </c>
      <c r="E138" s="11">
        <f t="shared" si="2"/>
        <v>2</v>
      </c>
      <c r="F138" s="9" t="str">
        <f>IF(ISBLANK(A138)," ",INDIRECT(ADDRESS(1,5+MOD(ROW()-2,COUNTA('Form Responses 1'!$1:$1)-4),,TRUE,"Form Responses 1")))</f>
        <v>Wisma [Pantry]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Wisma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5</v>
      </c>
      <c r="L138" s="9" t="str">
        <f t="shared" si="6"/>
        <v>2023 - WEEK 05</v>
      </c>
      <c r="M138" s="9" t="str">
        <f t="shared" si="7"/>
        <v>2023 - MONTH 01</v>
      </c>
      <c r="N138" s="12">
        <f t="shared" ref="N138:O138" si="147">IFERROR(AVERAGEIF(L:L,L138,$J:$J)," ")</f>
        <v>0.9275</v>
      </c>
      <c r="O138" s="12">
        <f t="shared" si="147"/>
        <v>0.9275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45034.51377</v>
      </c>
      <c r="B139" s="9" t="str">
        <f>INDIRECT(ADDRESS(2+QUOTIENT(ROW()-2,COUNTA('Form Responses 1'!$1:$1)-4),2,,TRUE,"Form Responses 1"))</f>
        <v>dwisuswianto1971@gmail.com</v>
      </c>
      <c r="C139" s="9" t="str">
        <f>INDIRECT(ADDRESS(2+QUOTIENT(ROW()-2,COUNTA('Form Responses 1'!$1:$1)-4),3,,TRUE,"Form Responses 1"))</f>
        <v>Dwi Suswianto</v>
      </c>
      <c r="D139" s="10">
        <f>INDIRECT(ADDRESS(2+QUOTIENT(ROW()-2,COUNTA('Form Responses 1'!$1:$1)-4),4,,TRUE,"Form Responses 1"))</f>
        <v>44957</v>
      </c>
      <c r="E139" s="11">
        <f t="shared" si="2"/>
        <v>2</v>
      </c>
      <c r="F139" s="9" t="str">
        <f>IF(ISBLANK(A139)," ",INDIRECT(ADDRESS(1,5+MOD(ROW()-2,COUNTA('Form Responses 1'!$1:$1)-4),,TRUE,"Form Responses 1")))</f>
        <v>Wisma [Musholla]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Wisma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5</v>
      </c>
      <c r="L139" s="9" t="str">
        <f t="shared" si="6"/>
        <v>2023 - WEEK 05</v>
      </c>
      <c r="M139" s="9" t="str">
        <f t="shared" si="7"/>
        <v>2023 - MONTH 01</v>
      </c>
      <c r="N139" s="12">
        <f t="shared" ref="N139:O139" si="148">IFERROR(AVERAGEIF(L:L,L139,$J:$J)," ")</f>
        <v>0.9275</v>
      </c>
      <c r="O139" s="12">
        <f t="shared" si="148"/>
        <v>0.9275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45034.51377</v>
      </c>
      <c r="B140" s="9" t="str">
        <f>INDIRECT(ADDRESS(2+QUOTIENT(ROW()-2,COUNTA('Form Responses 1'!$1:$1)-4),2,,TRUE,"Form Responses 1"))</f>
        <v>dwisuswianto1971@gmail.com</v>
      </c>
      <c r="C140" s="9" t="str">
        <f>INDIRECT(ADDRESS(2+QUOTIENT(ROW()-2,COUNTA('Form Responses 1'!$1:$1)-4),3,,TRUE,"Form Responses 1"))</f>
        <v>Dwi Suswianto</v>
      </c>
      <c r="D140" s="10">
        <f>INDIRECT(ADDRESS(2+QUOTIENT(ROW()-2,COUNTA('Form Responses 1'!$1:$1)-4),4,,TRUE,"Form Responses 1"))</f>
        <v>44957</v>
      </c>
      <c r="E140" s="11">
        <f t="shared" si="2"/>
        <v>2</v>
      </c>
      <c r="F140" s="9" t="str">
        <f>IF(ISBLANK(A140)," ",INDIRECT(ADDRESS(1,5+MOD(ROW()-2,COUNTA('Form Responses 1'!$1:$1)-4),,TRUE,"Form Responses 1")))</f>
        <v>Wisma [Toilet Pria / Wanita]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Wisma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5</v>
      </c>
      <c r="L140" s="9" t="str">
        <f t="shared" si="6"/>
        <v>2023 - WEEK 05</v>
      </c>
      <c r="M140" s="9" t="str">
        <f t="shared" si="7"/>
        <v>2023 - MONTH 01</v>
      </c>
      <c r="N140" s="12">
        <f t="shared" ref="N140:O140" si="149">IFERROR(AVERAGEIF(L:L,L140,$J:$J)," ")</f>
        <v>0.9275</v>
      </c>
      <c r="O140" s="12">
        <f t="shared" si="149"/>
        <v>0.9275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45034.51377</v>
      </c>
      <c r="B141" s="9" t="str">
        <f>INDIRECT(ADDRESS(2+QUOTIENT(ROW()-2,COUNTA('Form Responses 1'!$1:$1)-4),2,,TRUE,"Form Responses 1"))</f>
        <v>dwisuswianto1971@gmail.com</v>
      </c>
      <c r="C141" s="9" t="str">
        <f>INDIRECT(ADDRESS(2+QUOTIENT(ROW()-2,COUNTA('Form Responses 1'!$1:$1)-4),3,,TRUE,"Form Responses 1"))</f>
        <v>Dwi Suswianto</v>
      </c>
      <c r="D141" s="10">
        <f>INDIRECT(ADDRESS(2+QUOTIENT(ROW()-2,COUNTA('Form Responses 1'!$1:$1)-4),4,,TRUE,"Form Responses 1"))</f>
        <v>44957</v>
      </c>
      <c r="E141" s="11">
        <f t="shared" si="2"/>
        <v>2</v>
      </c>
      <c r="F141" s="9" t="str">
        <f>IF(ISBLANK(A141)," ",INDIRECT(ADDRESS(1,5+MOD(ROW()-2,COUNTA('Form Responses 1'!$1:$1)-4),,TRUE,"Form Responses 1")))</f>
        <v>Halaman Wisma [Taman 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Halaman Wisma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5</v>
      </c>
      <c r="L141" s="9" t="str">
        <f t="shared" si="6"/>
        <v>2023 - WEEK 05</v>
      </c>
      <c r="M141" s="9" t="str">
        <f t="shared" si="7"/>
        <v>2023 - MONTH 01</v>
      </c>
      <c r="N141" s="12">
        <f t="shared" ref="N141:O141" si="150">IFERROR(AVERAGEIF(L:L,L141,$J:$J)," ")</f>
        <v>0.9275</v>
      </c>
      <c r="O141" s="12">
        <f t="shared" si="150"/>
        <v>0.9275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45034.51377</v>
      </c>
      <c r="B142" s="9" t="str">
        <f>INDIRECT(ADDRESS(2+QUOTIENT(ROW()-2,COUNTA('Form Responses 1'!$1:$1)-4),2,,TRUE,"Form Responses 1"))</f>
        <v>dwisuswianto1971@gmail.com</v>
      </c>
      <c r="C142" s="9" t="str">
        <f>INDIRECT(ADDRESS(2+QUOTIENT(ROW()-2,COUNTA('Form Responses 1'!$1:$1)-4),3,,TRUE,"Form Responses 1"))</f>
        <v>Dwi Suswianto</v>
      </c>
      <c r="D142" s="10">
        <f>INDIRECT(ADDRESS(2+QUOTIENT(ROW()-2,COUNTA('Form Responses 1'!$1:$1)-4),4,,TRUE,"Form Responses 1"))</f>
        <v>44957</v>
      </c>
      <c r="E142" s="11">
        <f t="shared" si="2"/>
        <v>2</v>
      </c>
      <c r="F142" s="9" t="str">
        <f>IF(ISBLANK(A142)," ",INDIRECT(ADDRESS(1,5+MOD(ROW()-2,COUNTA('Form Responses 1'!$1:$1)-4),,TRUE,"Form Responses 1")))</f>
        <v>Halaman Wisma [Pos Satpam]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Halaman Wisma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5</v>
      </c>
      <c r="L142" s="9" t="str">
        <f t="shared" si="6"/>
        <v>2023 - WEEK 05</v>
      </c>
      <c r="M142" s="9" t="str">
        <f t="shared" si="7"/>
        <v>2023 - MONTH 01</v>
      </c>
      <c r="N142" s="12">
        <f t="shared" ref="N142:O142" si="151">IFERROR(AVERAGEIF(L:L,L142,$J:$J)," ")</f>
        <v>0.9275</v>
      </c>
      <c r="O142" s="12">
        <f t="shared" si="151"/>
        <v>0.9275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45034.51377</v>
      </c>
      <c r="B143" s="9" t="str">
        <f>INDIRECT(ADDRESS(2+QUOTIENT(ROW()-2,COUNTA('Form Responses 1'!$1:$1)-4),2,,TRUE,"Form Responses 1"))</f>
        <v>dwisuswianto1971@gmail.com</v>
      </c>
      <c r="C143" s="9" t="str">
        <f>INDIRECT(ADDRESS(2+QUOTIENT(ROW()-2,COUNTA('Form Responses 1'!$1:$1)-4),3,,TRUE,"Form Responses 1"))</f>
        <v>Dwi Suswianto</v>
      </c>
      <c r="D143" s="10">
        <f>INDIRECT(ADDRESS(2+QUOTIENT(ROW()-2,COUNTA('Form Responses 1'!$1:$1)-4),4,,TRUE,"Form Responses 1"))</f>
        <v>44957</v>
      </c>
      <c r="E143" s="11">
        <f t="shared" si="2"/>
        <v>2</v>
      </c>
      <c r="F143" s="9" t="str">
        <f>IF(ISBLANK(A143)," ",INDIRECT(ADDRESS(1,5+MOD(ROW()-2,COUNTA('Form Responses 1'!$1:$1)-4),,TRUE,"Form Responses 1")))</f>
        <v>Halaman Wisma [Halaman Utama Depan]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Halaman Wisma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5</v>
      </c>
      <c r="L143" s="9" t="str">
        <f t="shared" si="6"/>
        <v>2023 - WEEK 05</v>
      </c>
      <c r="M143" s="9" t="str">
        <f t="shared" si="7"/>
        <v>2023 - MONTH 01</v>
      </c>
      <c r="N143" s="12">
        <f t="shared" ref="N143:O143" si="152">IFERROR(AVERAGEIF(L:L,L143,$J:$J)," ")</f>
        <v>0.9275</v>
      </c>
      <c r="O143" s="12">
        <f t="shared" si="152"/>
        <v>0.9275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45034.51377</v>
      </c>
      <c r="B144" s="9" t="str">
        <f>INDIRECT(ADDRESS(2+QUOTIENT(ROW()-2,COUNTA('Form Responses 1'!$1:$1)-4),2,,TRUE,"Form Responses 1"))</f>
        <v>dwisuswianto1971@gmail.com</v>
      </c>
      <c r="C144" s="9" t="str">
        <f>INDIRECT(ADDRESS(2+QUOTIENT(ROW()-2,COUNTA('Form Responses 1'!$1:$1)-4),3,,TRUE,"Form Responses 1"))</f>
        <v>Dwi Suswianto</v>
      </c>
      <c r="D144" s="10">
        <f>INDIRECT(ADDRESS(2+QUOTIENT(ROW()-2,COUNTA('Form Responses 1'!$1:$1)-4),4,,TRUE,"Form Responses 1"))</f>
        <v>44957</v>
      </c>
      <c r="E144" s="11">
        <f t="shared" si="2"/>
        <v>2</v>
      </c>
      <c r="F144" s="9" t="str">
        <f>IF(ISBLANK(A144)," ",INDIRECT(ADDRESS(1,5+MOD(ROW()-2,COUNTA('Form Responses 1'!$1:$1)-4),,TRUE,"Form Responses 1")))</f>
        <v>Halaman Wisma [Halaman Samping Dan Belakang]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Halaman Wisma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5</v>
      </c>
      <c r="L144" s="9" t="str">
        <f t="shared" si="6"/>
        <v>2023 - WEEK 05</v>
      </c>
      <c r="M144" s="9" t="str">
        <f t="shared" si="7"/>
        <v>2023 - MONTH 01</v>
      </c>
      <c r="N144" s="12">
        <f t="shared" ref="N144:O144" si="153">IFERROR(AVERAGEIF(L:L,L144,$J:$J)," ")</f>
        <v>0.9275</v>
      </c>
      <c r="O144" s="12">
        <f t="shared" si="153"/>
        <v>0.9275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45034.51377</v>
      </c>
      <c r="B145" s="9" t="str">
        <f>INDIRECT(ADDRESS(2+QUOTIENT(ROW()-2,COUNTA('Form Responses 1'!$1:$1)-4),2,,TRUE,"Form Responses 1"))</f>
        <v>dwisuswianto1971@gmail.com</v>
      </c>
      <c r="C145" s="9" t="str">
        <f>INDIRECT(ADDRESS(2+QUOTIENT(ROW()-2,COUNTA('Form Responses 1'!$1:$1)-4),3,,TRUE,"Form Responses 1"))</f>
        <v>Dwi Suswianto</v>
      </c>
      <c r="D145" s="10">
        <f>INDIRECT(ADDRESS(2+QUOTIENT(ROW()-2,COUNTA('Form Responses 1'!$1:$1)-4),4,,TRUE,"Form Responses 1"))</f>
        <v>44957</v>
      </c>
      <c r="E145" s="11">
        <f t="shared" si="2"/>
        <v>2</v>
      </c>
      <c r="F145" s="9" t="str">
        <f>IF(ISBLANK(A145)," ",INDIRECT(ADDRESS(1,5+MOD(ROW()-2,COUNTA('Form Responses 1'!$1:$1)-4),,TRUE,"Form Responses 1")))</f>
        <v>Halaman Wisma [Tps]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Halaman Wisma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5</v>
      </c>
      <c r="L145" s="9" t="str">
        <f t="shared" si="6"/>
        <v>2023 - WEEK 05</v>
      </c>
      <c r="M145" s="9" t="str">
        <f t="shared" si="7"/>
        <v>2023 - MONTH 01</v>
      </c>
      <c r="N145" s="12">
        <f t="shared" ref="N145:O145" si="154">IFERROR(AVERAGEIF(L:L,L145,$J:$J)," ")</f>
        <v>0.9275</v>
      </c>
      <c r="O145" s="12">
        <f t="shared" si="154"/>
        <v>0.9275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147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149</v>
      </c>
      <c r="E3" s="20"/>
      <c r="F3" s="21">
        <v>2023.0</v>
      </c>
      <c r="G3" s="22"/>
      <c r="H3" s="20" t="s">
        <v>42</v>
      </c>
      <c r="I3" s="20"/>
      <c r="J3" s="21" t="s">
        <v>56</v>
      </c>
      <c r="K3" s="18"/>
      <c r="L3" s="18"/>
      <c r="N3" s="23">
        <f>$J$6/$F$6</f>
        <v>0.2608695652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150</v>
      </c>
      <c r="E4" s="20"/>
      <c r="F4" s="25">
        <f t="array" ref="F4">DATE(F3,INDEX(MASTER!G:G,MATCH(J3,MASTER!F:F,0)),1)</f>
        <v>44986</v>
      </c>
      <c r="G4" s="26"/>
      <c r="H4" s="20" t="s">
        <v>151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153</v>
      </c>
      <c r="E5" s="20"/>
      <c r="F5" s="25">
        <f>EOMONTH(F4,0)</f>
        <v>45016</v>
      </c>
      <c r="G5" s="26"/>
      <c r="H5" s="20" t="s">
        <v>154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155</v>
      </c>
      <c r="E6" s="20"/>
      <c r="F6" s="27">
        <f>NETWORKDAYS(F4,F5)</f>
        <v>23</v>
      </c>
      <c r="G6" s="30"/>
      <c r="H6" s="20" t="s">
        <v>156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145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157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157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55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55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0.9584782609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0.9584782609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157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55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55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152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149</v>
      </c>
      <c r="E3" s="20"/>
      <c r="F3" s="21">
        <f>DASHBOARD!F3</f>
        <v>2023</v>
      </c>
      <c r="G3" s="22"/>
      <c r="H3" s="20" t="s">
        <v>42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150</v>
      </c>
      <c r="E4" s="20"/>
      <c r="F4" s="25">
        <f t="array" ref="F4">DATE(F3,INDEX(MASTER!G:G,MATCH(J3,MASTER!F:F,0)),1)</f>
        <v>44986</v>
      </c>
      <c r="G4" s="26"/>
      <c r="H4" s="20" t="s">
        <v>151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153</v>
      </c>
      <c r="E5" s="20"/>
      <c r="F5" s="25">
        <f>EOMONTH(F4,0)</f>
        <v>45016</v>
      </c>
      <c r="G5" s="26"/>
      <c r="H5" s="20" t="s">
        <v>154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155</v>
      </c>
      <c r="E6" s="20"/>
      <c r="F6" s="27">
        <f>NETWORKDAYS(F4,F5)</f>
        <v>23</v>
      </c>
      <c r="G6" s="30"/>
      <c r="H6" s="20" t="s">
        <v>156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0.958125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145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158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143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12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SB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6" t="s">
        <v>11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10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13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26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25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24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23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">
        <v>27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">
        <v>7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">
        <v>6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">
        <v>5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">
        <v>8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6" t="s">
        <v>9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 t="s">
        <v>16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6" t="s">
        <v>14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6" t="s">
        <v>21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 t="s">
        <v>20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6" t="s">
        <v>18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6" t="s">
        <v>17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6" t="s">
        <v>19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35"/>
      <c r="B38" s="56" t="s">
        <v>15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</row>
    <row r="39">
      <c r="A39" s="15"/>
      <c r="B39" s="56" t="s">
        <v>22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35"/>
      <c r="C40" s="15"/>
      <c r="D40" s="35"/>
      <c r="E40" s="15"/>
      <c r="F40" s="35"/>
      <c r="G40" s="15"/>
      <c r="H40" s="35"/>
      <c r="I40" s="15"/>
      <c r="J40" s="35"/>
      <c r="K40" s="15"/>
      <c r="L40" s="35"/>
      <c r="M40" s="15"/>
      <c r="N40" s="51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8"/>
      <c r="C41" s="15"/>
      <c r="D41" s="58"/>
      <c r="E41" s="15"/>
      <c r="F41" s="58"/>
      <c r="G41" s="15"/>
      <c r="H41" s="58"/>
      <c r="I41" s="15"/>
      <c r="J41" s="58"/>
      <c r="K41" s="15"/>
      <c r="L41" s="58"/>
      <c r="M41" s="15"/>
      <c r="N41" s="59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35"/>
      <c r="B42" s="60"/>
      <c r="C42" s="35"/>
      <c r="D42" s="60"/>
      <c r="E42" s="35"/>
      <c r="F42" s="60"/>
      <c r="G42" s="35"/>
      <c r="H42" s="60"/>
      <c r="I42" s="35"/>
      <c r="J42" s="60"/>
      <c r="K42" s="35"/>
      <c r="L42" s="60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</row>
    <row r="43">
      <c r="A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61" t="s">
        <v>160</v>
      </c>
      <c r="C45" s="15"/>
      <c r="E45" s="15"/>
      <c r="F45" s="61" t="s">
        <v>161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4" t="s">
        <v>162</v>
      </c>
      <c r="C54" s="15"/>
      <c r="D54" s="15"/>
      <c r="E54" s="15"/>
      <c r="F54" s="14" t="s">
        <v>162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4" t="s">
        <v>163</v>
      </c>
      <c r="C55" s="15"/>
      <c r="D55" s="15"/>
      <c r="E55" s="15"/>
      <c r="F55" s="14" t="s">
        <v>163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