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<sst xmlns="http://schemas.openxmlformats.org/spreadsheetml/2006/main" count="396" uniqueCount="155">
  <si>
    <t>Timestamp</t>
  </si>
  <si>
    <t>Email Address</t>
  </si>
  <si>
    <t>Full Name</t>
  </si>
  <si>
    <t>Penilaian untuk pekerjaan tanggal</t>
  </si>
  <si>
    <t>Security [Security Functions]</t>
  </si>
  <si>
    <t>Driver [Driving Safety (EX BATAN SLEMAN - POLTEK)]</t>
  </si>
  <si>
    <t>Driver [Attendance (EX BATAN SLEMAN - POLTEK)]</t>
  </si>
  <si>
    <t>Lantai 1 [Ruang Tamu]</t>
  </si>
  <si>
    <t>Lantai 1 [Pantry ]</t>
  </si>
  <si>
    <t>Lantai 1 [Kamar Depan]</t>
  </si>
  <si>
    <t>Lantai 1 [Kamar Belakang]</t>
  </si>
  <si>
    <t>Lantai 1 [Toilet Belakang]</t>
  </si>
  <si>
    <t>Lantai 1 [Toilet Pria / Wanita]</t>
  </si>
  <si>
    <t>Halaman [Taman ]</t>
  </si>
  <si>
    <t>Halaman [Halaman Utama Depan]</t>
  </si>
  <si>
    <t>Halaman [Halaman samping dan belakang]</t>
  </si>
  <si>
    <t>Halaman [TPS]</t>
  </si>
  <si>
    <t>jumadi.smg@sos.co.id</t>
  </si>
  <si>
    <t xml:space="preserve">Jumadi </t>
  </si>
  <si>
    <t>BAIK</t>
  </si>
  <si>
    <t>theresia1@gmail.com</t>
  </si>
  <si>
    <t>theresia</t>
  </si>
  <si>
    <t>SANGATBAIK</t>
  </si>
  <si>
    <t>theresia2@gmail.com</t>
  </si>
  <si>
    <t>CUKUP BAIK</t>
  </si>
  <si>
    <t>theresia3@gmail.com</t>
  </si>
  <si>
    <t>theresia5@gmail.com</t>
  </si>
  <si>
    <t>poni002@brin.go.id</t>
  </si>
  <si>
    <t>Ponidi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</si>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</sst>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23:46:07Z"/>
        <d v="2023-03-20T17:47:16Z"/>
        <d v="2023-03-20T17:47:47Z"/>
        <d v="2023-03-20T17:48:19Z"/>
        <d v="2023-03-20T17:48:48Z"/>
        <d v="2023-03-29T09:20:56Z"/>
        <d v="2023-03-29T09:21:29Z"/>
        <d v="2023-03-29T09:22:00Z"/>
        <m/>
      </sharedItems>
    </cacheField>
    <cacheField name="Email Address" numFmtId="0">
      <sharedItems containsBlank="1">
        <s v="jumadi.smg@sos.co.id"/>
        <s v="theresia1@gmail.com"/>
        <s v="theresia2@gmail.com"/>
        <s v="theresia3@gmail.com"/>
        <s v="theresia5@gmail.com"/>
        <s v="poni002@brin.go.id"/>
        <m/>
      </sharedItems>
    </cacheField>
    <cacheField name="Full Name" numFmtId="0">
      <sharedItems containsBlank="1">
        <s v="Jumadi "/>
        <s v="theresia"/>
        <s v="Ponidi"/>
        <m/>
      </sharedItems>
    </cacheField>
    <cacheField name="Penilaian untuk pekerjaan tanggal" numFmtId="14">
      <sharedItems containsDate="1" containsString="0" containsBlank="1">
        <d v="2023-03-03T00:00:00Z"/>
        <d v="2023-02-01T00:00:00Z"/>
        <d v="2023-02-08T00:00:00Z"/>
        <d v="2023-02-15T00:00:00Z"/>
        <d v="2023-03-08T00:00:00Z"/>
        <d v="2023-01-25T00:00:00Z"/>
        <d v="2023-02-25T00:00:00Z"/>
        <d v="2023-03-25T00:00:00Z"/>
        <m/>
      </sharedItems>
    </cacheField>
    <cacheField name="weekday">
      <sharedItems containsMixedTypes="1" containsNumber="1" containsInteger="1">
        <n v="5.0"/>
        <n v="3.0"/>
        <n v="6.0"/>
        <s v=" "/>
      </sharedItems>
    </cacheField>
    <cacheField name="Sub Area" numFmtId="0">
      <sharedItems>
        <s v="Security [Security Functions]"/>
        <s v="Driver [Driving Safety (EX BATAN SLEMAN - POLTEK)]"/>
        <s v="Driver [Attendance (EX BATAN SLEMAN - POLTEK)]"/>
        <s v="Lantai 1 [Ruang Tamu]"/>
        <s v="Lantai 1 [Pantry ]"/>
        <s v="Lantai 1 [Kamar Depan]"/>
        <s v="Lantai 1 [Kamar Belakang]"/>
        <s v="Lantai 1 [Toilet Belakang]"/>
        <s v="Lantai 1 [Toilet Pria / Wanita]"/>
        <s v="Halaman [Taman ]"/>
        <s v="Halaman [Halaman Utama Depan]"/>
        <s v="Halaman [Halaman samping dan belakang]"/>
        <s v="Halaman [TP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Lantai 1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9.0"/>
        <n v="5.0"/>
        <n v="6.0"/>
        <n v="7.0"/>
        <n v="10.0"/>
        <n v="4.0"/>
        <n v="8.0"/>
        <n v="12.0"/>
        <s v=" "/>
      </sharedItems>
    </cacheField>
    <cacheField name="Week" numFmtId="0">
      <sharedItems>
        <s v="2023 - WEEK 09"/>
        <s v="2023 - WEEK 05"/>
        <s v="2023 - WEEK 06"/>
        <s v="2023 - WEEK 07"/>
        <s v="2023 - WEEK 10"/>
        <s v="2023 - WEEK 04"/>
        <s v="2023 - WEEK 08"/>
        <s v="2023 - WEEK 12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499999999999998"/>
        <n v="0.973076923076923"/>
        <n v="0.9684615384615385"/>
        <n v="0.956153846153846"/>
        <s v=" "/>
      </sharedItems>
    </cacheField>
    <cacheField name="Average Value Month">
      <sharedItems containsMixedTypes="1" containsNumber="1">
        <n v="0.9561538461538464"/>
        <n v="0.9619230769230777"/>
        <n v="0.9499999999999998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SB"/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R11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6"/>
        <item x="0"/>
        <item x="5"/>
        <item x="1"/>
        <item x="2"/>
        <item x="3"/>
        <item x="4"/>
      </items>
    </pivotField>
    <pivotField name="Full Name" axis="axisRow" compact="0" outline="0" multipleItemSelectionAllowed="1" showAll="0" sortType="ascending" defaultSubtotal="0">
      <items>
        <item x="3"/>
        <item x="0"/>
        <item x="2"/>
        <item x="1"/>
      </items>
    </pivotField>
    <pivotField name="Penilaian untuk pekerjaan tanggal" axis="axisRow" compact="0" numFmtId="14" outline="0" multipleItemSelectionAllowed="1" showAll="0" sortType="ascending">
      <items>
        <item x="8"/>
        <item x="5"/>
        <item x="1"/>
        <item x="2"/>
        <item x="3"/>
        <item x="6"/>
        <item x="0"/>
        <item x="4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13"/>
        <item x="2"/>
        <item x="1"/>
        <item x="11"/>
        <item x="10"/>
        <item x="9"/>
        <item x="12"/>
        <item x="6"/>
        <item x="5"/>
        <item x="4"/>
        <item x="3"/>
        <item x="7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J21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13"/>
        <item x="2"/>
        <item x="1"/>
        <item x="11"/>
        <item x="10"/>
        <item x="9"/>
        <item x="12"/>
        <item x="6"/>
        <item x="5"/>
        <item x="4"/>
        <item x="3"/>
        <item x="7"/>
        <item x="8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eek" axis="axisCol" compact="0" outline="0" multipleItemSelectionAllowed="1" showAll="0" sortType="ascending">
      <items>
        <item x="8"/>
        <item x="5"/>
        <item x="1"/>
        <item x="2"/>
        <item x="3"/>
        <item x="6"/>
        <item x="0"/>
        <item x="4"/>
        <item x="7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1"/>
        <item x="2"/>
        <item x="3"/>
        <item x="6"/>
        <item x="0"/>
        <item x="4"/>
        <item x="7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5"/>
        <item x="1"/>
        <item x="2"/>
        <item x="3"/>
        <item x="6"/>
        <item x="0"/>
        <item x="4"/>
        <item x="7"/>
        <item x="8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8"/>
        <item x="5"/>
        <item x="1"/>
        <item x="2"/>
        <item x="3"/>
        <item x="6"/>
        <item x="0"/>
        <item x="4"/>
        <item x="7"/>
      </items>
    </pivotField>
    <pivotField name="weekday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5"/>
        <item x="1"/>
        <item x="2"/>
        <item x="3"/>
        <item x="6"/>
        <item x="0"/>
        <item x="4"/>
        <item x="7"/>
        <item x="8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44988.99036988426</v>
      </c>
      <c r="B2" s="3" t="s">
        <v>17</v>
      </c>
      <c r="C2" s="3" t="s">
        <v>18</v>
      </c>
      <c r="D2" s="4">
        <v>44988.0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 t="s">
        <v>19</v>
      </c>
      <c r="Q2" s="3" t="s">
        <v>19</v>
      </c>
    </row>
    <row r="3">
      <c r="A3" s="2">
        <v>45005.74116385417</v>
      </c>
      <c r="B3" s="3" t="s">
        <v>20</v>
      </c>
      <c r="C3" s="3" t="s">
        <v>21</v>
      </c>
      <c r="D3" s="4">
        <v>44958.0</v>
      </c>
      <c r="E3" s="3" t="s">
        <v>19</v>
      </c>
      <c r="F3" s="3" t="s">
        <v>22</v>
      </c>
      <c r="G3" s="3" t="s">
        <v>22</v>
      </c>
      <c r="H3" s="3" t="s">
        <v>19</v>
      </c>
      <c r="I3" s="3" t="s">
        <v>19</v>
      </c>
      <c r="J3" s="3" t="s">
        <v>19</v>
      </c>
      <c r="K3" s="3" t="s">
        <v>22</v>
      </c>
      <c r="L3" s="3" t="s">
        <v>22</v>
      </c>
      <c r="M3" s="3" t="s">
        <v>22</v>
      </c>
      <c r="N3" s="3" t="s">
        <v>19</v>
      </c>
      <c r="O3" s="3" t="s">
        <v>19</v>
      </c>
      <c r="P3" s="3" t="s">
        <v>19</v>
      </c>
      <c r="Q3" s="3" t="s">
        <v>22</v>
      </c>
    </row>
    <row r="4">
      <c r="A4" s="2">
        <v>45005.74151782408</v>
      </c>
      <c r="B4" s="3" t="s">
        <v>23</v>
      </c>
      <c r="C4" s="3" t="s">
        <v>21</v>
      </c>
      <c r="D4" s="4">
        <v>44965.0</v>
      </c>
      <c r="E4" s="3" t="s">
        <v>19</v>
      </c>
      <c r="F4" s="3" t="s">
        <v>24</v>
      </c>
      <c r="G4" s="3" t="s">
        <v>19</v>
      </c>
      <c r="H4" s="3" t="s">
        <v>19</v>
      </c>
      <c r="I4" s="3" t="s">
        <v>19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19</v>
      </c>
      <c r="O4" s="3" t="s">
        <v>19</v>
      </c>
      <c r="P4" s="3" t="s">
        <v>22</v>
      </c>
      <c r="Q4" s="3" t="s">
        <v>22</v>
      </c>
    </row>
    <row r="5">
      <c r="A5" s="2">
        <v>45005.741886620366</v>
      </c>
      <c r="B5" s="3" t="s">
        <v>25</v>
      </c>
      <c r="C5" s="3" t="s">
        <v>21</v>
      </c>
      <c r="D5" s="4">
        <v>44972.0</v>
      </c>
      <c r="E5" s="3" t="s">
        <v>19</v>
      </c>
      <c r="F5" s="3" t="s">
        <v>19</v>
      </c>
      <c r="G5" s="3" t="s">
        <v>19</v>
      </c>
      <c r="H5" s="3" t="s">
        <v>24</v>
      </c>
      <c r="I5" s="3" t="s">
        <v>24</v>
      </c>
      <c r="J5" s="3" t="s">
        <v>19</v>
      </c>
      <c r="K5" s="3" t="s">
        <v>22</v>
      </c>
      <c r="L5" s="3" t="s">
        <v>22</v>
      </c>
      <c r="M5" s="3" t="s">
        <v>19</v>
      </c>
      <c r="N5" s="3" t="s">
        <v>19</v>
      </c>
      <c r="O5" s="3" t="s">
        <v>19</v>
      </c>
      <c r="P5" s="3" t="s">
        <v>22</v>
      </c>
      <c r="Q5" s="3" t="s">
        <v>22</v>
      </c>
    </row>
    <row r="6">
      <c r="A6" s="2">
        <v>45005.742232453704</v>
      </c>
      <c r="B6" s="3" t="s">
        <v>26</v>
      </c>
      <c r="C6" s="3" t="s">
        <v>21</v>
      </c>
      <c r="D6" s="4">
        <v>44993.0</v>
      </c>
      <c r="E6" s="3" t="s">
        <v>19</v>
      </c>
      <c r="F6" s="3" t="s">
        <v>19</v>
      </c>
      <c r="G6" s="3" t="s">
        <v>24</v>
      </c>
      <c r="H6" s="3" t="s">
        <v>22</v>
      </c>
      <c r="I6" s="3" t="s">
        <v>22</v>
      </c>
      <c r="J6" s="3" t="s">
        <v>22</v>
      </c>
      <c r="K6" s="3" t="s">
        <v>19</v>
      </c>
      <c r="L6" s="3" t="s">
        <v>19</v>
      </c>
      <c r="M6" s="3" t="s">
        <v>19</v>
      </c>
      <c r="N6" s="3" t="s">
        <v>22</v>
      </c>
      <c r="O6" s="3" t="s">
        <v>22</v>
      </c>
      <c r="P6" s="3" t="s">
        <v>22</v>
      </c>
      <c r="Q6" s="3" t="s">
        <v>19</v>
      </c>
    </row>
    <row r="7">
      <c r="A7" s="2">
        <v>45014.38954050926</v>
      </c>
      <c r="B7" s="3" t="s">
        <v>27</v>
      </c>
      <c r="C7" s="3" t="s">
        <v>28</v>
      </c>
      <c r="D7" s="4">
        <v>44951.0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</row>
    <row r="8">
      <c r="A8" s="2">
        <v>45014.38992743056</v>
      </c>
      <c r="B8" s="3" t="s">
        <v>27</v>
      </c>
      <c r="C8" s="3" t="s">
        <v>28</v>
      </c>
      <c r="D8" s="4">
        <v>44982.0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</row>
    <row r="9">
      <c r="A9" s="2">
        <v>45014.39028146991</v>
      </c>
      <c r="B9" s="3" t="s">
        <v>27</v>
      </c>
      <c r="C9" s="3" t="s">
        <v>28</v>
      </c>
      <c r="D9" s="4">
        <v>45010.0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29</v>
      </c>
      <c r="B1" s="3" t="s">
        <v>30</v>
      </c>
      <c r="C1" s="3" t="s">
        <v>31</v>
      </c>
      <c r="E1" s="3" t="s">
        <v>32</v>
      </c>
      <c r="F1" s="3" t="s">
        <v>33</v>
      </c>
      <c r="G1" s="3" t="s">
        <v>34</v>
      </c>
      <c r="I1" s="3" t="s">
        <v>35</v>
      </c>
    </row>
    <row r="2">
      <c r="A2" s="3" t="s">
        <v>22</v>
      </c>
      <c r="B2" s="3">
        <v>100.0</v>
      </c>
      <c r="C2" s="3" t="s">
        <v>36</v>
      </c>
      <c r="E2" s="3" t="s">
        <v>37</v>
      </c>
      <c r="F2" s="3" t="s">
        <v>38</v>
      </c>
      <c r="G2" s="3">
        <v>1.0</v>
      </c>
      <c r="I2" s="5" t="s">
        <v>39</v>
      </c>
    </row>
    <row r="3">
      <c r="A3" s="3" t="s">
        <v>19</v>
      </c>
      <c r="B3" s="3">
        <v>95.0</v>
      </c>
      <c r="C3" s="3" t="s">
        <v>40</v>
      </c>
      <c r="E3" s="3" t="s">
        <v>41</v>
      </c>
      <c r="F3" s="3" t="s">
        <v>42</v>
      </c>
      <c r="G3" s="3">
        <v>2.0</v>
      </c>
      <c r="I3" s="5" t="s">
        <v>43</v>
      </c>
    </row>
    <row r="4">
      <c r="A4" s="3" t="s">
        <v>24</v>
      </c>
      <c r="B4" s="3">
        <v>89.0</v>
      </c>
      <c r="C4" s="3" t="s">
        <v>44</v>
      </c>
      <c r="E4" s="3" t="s">
        <v>45</v>
      </c>
      <c r="F4" s="3" t="s">
        <v>46</v>
      </c>
      <c r="G4" s="3">
        <v>3.0</v>
      </c>
      <c r="I4" s="5" t="s">
        <v>47</v>
      </c>
    </row>
    <row r="5">
      <c r="A5" s="3" t="s">
        <v>48</v>
      </c>
      <c r="B5" s="3">
        <v>74.0</v>
      </c>
      <c r="C5" s="3" t="s">
        <v>49</v>
      </c>
      <c r="E5" s="3" t="s">
        <v>50</v>
      </c>
      <c r="F5" s="3" t="s">
        <v>51</v>
      </c>
      <c r="G5" s="3">
        <v>4.0</v>
      </c>
      <c r="I5" s="5" t="s">
        <v>52</v>
      </c>
    </row>
    <row r="6">
      <c r="E6" s="3" t="s">
        <v>53</v>
      </c>
      <c r="F6" s="3" t="s">
        <v>54</v>
      </c>
      <c r="G6" s="3">
        <v>5.0</v>
      </c>
      <c r="I6" s="5" t="s">
        <v>55</v>
      </c>
    </row>
    <row r="7">
      <c r="E7" s="3" t="s">
        <v>56</v>
      </c>
      <c r="F7" s="3" t="s">
        <v>57</v>
      </c>
      <c r="G7" s="3">
        <v>6.0</v>
      </c>
      <c r="I7" s="5" t="s">
        <v>58</v>
      </c>
    </row>
    <row r="8">
      <c r="E8" s="3" t="s">
        <v>59</v>
      </c>
      <c r="F8" s="3" t="s">
        <v>60</v>
      </c>
      <c r="G8" s="3">
        <v>7.0</v>
      </c>
      <c r="I8" s="5" t="s">
        <v>61</v>
      </c>
    </row>
    <row r="9">
      <c r="E9" s="3" t="s">
        <v>62</v>
      </c>
      <c r="F9" s="3" t="s">
        <v>63</v>
      </c>
      <c r="G9" s="3">
        <v>8.0</v>
      </c>
      <c r="I9" s="5" t="s">
        <v>64</v>
      </c>
    </row>
    <row r="10">
      <c r="E10" s="3" t="s">
        <v>65</v>
      </c>
      <c r="F10" s="3" t="s">
        <v>66</v>
      </c>
      <c r="G10" s="3">
        <v>9.0</v>
      </c>
      <c r="I10" s="5" t="s">
        <v>67</v>
      </c>
    </row>
    <row r="11">
      <c r="E11" s="3" t="s">
        <v>68</v>
      </c>
      <c r="F11" s="3" t="s">
        <v>69</v>
      </c>
      <c r="G11" s="3">
        <v>10.0</v>
      </c>
      <c r="I11" s="5" t="s">
        <v>70</v>
      </c>
    </row>
    <row r="12">
      <c r="E12" s="3" t="s">
        <v>71</v>
      </c>
      <c r="F12" s="3" t="s">
        <v>72</v>
      </c>
      <c r="G12" s="3">
        <v>11.0</v>
      </c>
      <c r="I12" s="5" t="s">
        <v>73</v>
      </c>
    </row>
    <row r="13">
      <c r="E13" s="3" t="s">
        <v>74</v>
      </c>
      <c r="F13" s="3" t="s">
        <v>75</v>
      </c>
      <c r="G13" s="3">
        <v>12.0</v>
      </c>
      <c r="I13" s="5" t="s">
        <v>76</v>
      </c>
    </row>
    <row r="14">
      <c r="I14" s="5" t="s">
        <v>77</v>
      </c>
    </row>
    <row r="15">
      <c r="I15" s="5" t="s">
        <v>78</v>
      </c>
    </row>
    <row r="16">
      <c r="I16" s="5" t="s">
        <v>79</v>
      </c>
    </row>
    <row r="17">
      <c r="I17" s="5" t="s">
        <v>80</v>
      </c>
    </row>
    <row r="18">
      <c r="I18" s="5" t="s">
        <v>81</v>
      </c>
    </row>
    <row r="19">
      <c r="I19" s="5" t="s">
        <v>82</v>
      </c>
    </row>
    <row r="20">
      <c r="I20" s="5" t="s">
        <v>83</v>
      </c>
    </row>
    <row r="21">
      <c r="I21" s="5" t="s">
        <v>84</v>
      </c>
    </row>
    <row r="22">
      <c r="I22" s="5" t="s">
        <v>85</v>
      </c>
    </row>
    <row r="23">
      <c r="I23" s="5" t="s">
        <v>86</v>
      </c>
    </row>
    <row r="24">
      <c r="I24" s="5" t="s">
        <v>87</v>
      </c>
    </row>
    <row r="25">
      <c r="I25" s="5" t="s">
        <v>88</v>
      </c>
    </row>
    <row r="26">
      <c r="I26" s="5" t="s">
        <v>89</v>
      </c>
    </row>
    <row r="27">
      <c r="I27" s="5" t="s">
        <v>90</v>
      </c>
    </row>
    <row r="28">
      <c r="I28" s="5" t="s">
        <v>91</v>
      </c>
    </row>
    <row r="29">
      <c r="I29" s="5" t="s">
        <v>92</v>
      </c>
    </row>
    <row r="30">
      <c r="I30" s="5" t="s">
        <v>93</v>
      </c>
    </row>
    <row r="31">
      <c r="I31" s="5" t="s">
        <v>94</v>
      </c>
    </row>
    <row r="32">
      <c r="I32" s="5" t="s">
        <v>95</v>
      </c>
    </row>
    <row r="33">
      <c r="I33" s="5" t="s">
        <v>96</v>
      </c>
    </row>
    <row r="34">
      <c r="I34" s="5" t="s">
        <v>97</v>
      </c>
    </row>
    <row r="35">
      <c r="I35" s="5" t="s">
        <v>98</v>
      </c>
    </row>
    <row r="36">
      <c r="I36" s="5" t="s">
        <v>99</v>
      </c>
    </row>
    <row r="37">
      <c r="I37" s="5" t="s">
        <v>100</v>
      </c>
    </row>
    <row r="38">
      <c r="I38" s="5" t="s">
        <v>101</v>
      </c>
    </row>
    <row r="39">
      <c r="I39" s="5" t="s">
        <v>102</v>
      </c>
    </row>
    <row r="40">
      <c r="I40" s="5" t="s">
        <v>103</v>
      </c>
    </row>
    <row r="41">
      <c r="I41" s="5" t="s">
        <v>104</v>
      </c>
    </row>
    <row r="42">
      <c r="I42" s="5" t="s">
        <v>105</v>
      </c>
    </row>
    <row r="43">
      <c r="I43" s="5" t="s">
        <v>106</v>
      </c>
    </row>
    <row r="44">
      <c r="I44" s="5" t="s">
        <v>107</v>
      </c>
    </row>
    <row r="45">
      <c r="I45" s="5" t="s">
        <v>108</v>
      </c>
    </row>
    <row r="46">
      <c r="I46" s="5" t="s">
        <v>109</v>
      </c>
    </row>
    <row r="47">
      <c r="I47" s="5" t="s">
        <v>110</v>
      </c>
    </row>
    <row r="48">
      <c r="I48" s="5" t="s">
        <v>111</v>
      </c>
    </row>
    <row r="49">
      <c r="I49" s="5" t="s">
        <v>112</v>
      </c>
    </row>
    <row r="50">
      <c r="I50" s="5" t="s">
        <v>113</v>
      </c>
    </row>
    <row r="51">
      <c r="I51" s="5" t="s">
        <v>114</v>
      </c>
    </row>
    <row r="52">
      <c r="I52" s="5" t="s">
        <v>115</v>
      </c>
    </row>
    <row r="53">
      <c r="I53" s="5" t="s">
        <v>116</v>
      </c>
    </row>
    <row r="54">
      <c r="I54" s="5" t="s">
        <v>117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118</v>
      </c>
      <c r="F1" s="6" t="s">
        <v>119</v>
      </c>
      <c r="G1" s="6" t="s">
        <v>120</v>
      </c>
      <c r="H1" s="6" t="s">
        <v>121</v>
      </c>
      <c r="I1" s="6" t="s">
        <v>122</v>
      </c>
      <c r="J1" s="7" t="s">
        <v>123</v>
      </c>
      <c r="K1" s="6" t="s">
        <v>124</v>
      </c>
      <c r="L1" s="6" t="s">
        <v>125</v>
      </c>
      <c r="M1" s="6" t="s">
        <v>126</v>
      </c>
      <c r="N1" s="6" t="s">
        <v>127</v>
      </c>
      <c r="O1" s="6" t="s">
        <v>128</v>
      </c>
      <c r="P1" s="6" t="s">
        <v>129</v>
      </c>
      <c r="Q1" s="6" t="s">
        <v>130</v>
      </c>
      <c r="R1" s="1"/>
      <c r="S1" s="1"/>
    </row>
    <row r="2">
      <c r="A2" s="8">
        <f>INDIRECT(ADDRESS(2+QUOTIENT(ROW()-2,COUNTA('Form Responses 1'!$1:$1)-4),1,,TRUE,"Form Responses 1"))</f>
        <v>44988.99037</v>
      </c>
      <c r="B2" s="9" t="str">
        <f>INDIRECT(ADDRESS(2+QUOTIENT(ROW()-2,COUNTA('Form Responses 1'!$1:$1)-4),2,,TRUE,"Form Responses 1"))</f>
        <v>jumadi.smg@sos.co.id</v>
      </c>
      <c r="C2" s="9" t="str">
        <f>INDIRECT(ADDRESS(2+QUOTIENT(ROW()-2,COUNTA('Form Responses 1'!$1:$1)-4),3,,TRUE,"Form Responses 1"))</f>
        <v>Jumadi 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</v>
      </c>
      <c r="O2" s="12">
        <f t="shared" si="1"/>
        <v>0.9561538462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44988.99037</v>
      </c>
      <c r="B3" s="9" t="str">
        <f>INDIRECT(ADDRESS(2+QUOTIENT(ROW()-2,COUNTA('Form Responses 1'!$1:$1)-4),2,,TRUE,"Form Responses 1"))</f>
        <v>jumadi.smg@sos.co.id</v>
      </c>
      <c r="C3" s="9" t="str">
        <f>INDIRECT(ADDRESS(2+QUOTIENT(ROW()-2,COUNTA('Form Responses 1'!$1:$1)-4),3,,TRUE,"Form Responses 1"))</f>
        <v>Jumadi 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Driver [Driving Safety (EX BATAN SLEMAN - POLTEK)]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</v>
      </c>
      <c r="O3" s="12">
        <f t="shared" si="8"/>
        <v>0.9561538462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44988.99037</v>
      </c>
      <c r="B4" s="9" t="str">
        <f>INDIRECT(ADDRESS(2+QUOTIENT(ROW()-2,COUNTA('Form Responses 1'!$1:$1)-4),2,,TRUE,"Form Responses 1"))</f>
        <v>jumadi.smg@sos.co.id</v>
      </c>
      <c r="C4" s="9" t="str">
        <f>INDIRECT(ADDRESS(2+QUOTIENT(ROW()-2,COUNTA('Form Responses 1'!$1:$1)-4),3,,TRUE,"Form Responses 1"))</f>
        <v>Jumadi 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Driver [Attendance (EX BATAN SLEMAN - POLTEK)]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</v>
      </c>
      <c r="O4" s="12">
        <f t="shared" si="9"/>
        <v>0.9561538462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44988.99037</v>
      </c>
      <c r="B5" s="9" t="str">
        <f>INDIRECT(ADDRESS(2+QUOTIENT(ROW()-2,COUNTA('Form Responses 1'!$1:$1)-4),2,,TRUE,"Form Responses 1"))</f>
        <v>jumadi.smg@sos.co.id</v>
      </c>
      <c r="C5" s="9" t="str">
        <f>INDIRECT(ADDRESS(2+QUOTIENT(ROW()-2,COUNTA('Form Responses 1'!$1:$1)-4),3,,TRUE,"Form Responses 1"))</f>
        <v>Jumadi 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Lantai 1 [Ruang Tamu]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</v>
      </c>
      <c r="O5" s="12">
        <f t="shared" si="10"/>
        <v>0.9561538462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44988.99037</v>
      </c>
      <c r="B6" s="9" t="str">
        <f>INDIRECT(ADDRESS(2+QUOTIENT(ROW()-2,COUNTA('Form Responses 1'!$1:$1)-4),2,,TRUE,"Form Responses 1"))</f>
        <v>jumadi.smg@sos.co.id</v>
      </c>
      <c r="C6" s="9" t="str">
        <f>INDIRECT(ADDRESS(2+QUOTIENT(ROW()-2,COUNTA('Form Responses 1'!$1:$1)-4),3,,TRUE,"Form Responses 1"))</f>
        <v>Jumadi 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Lantai 1 [Pantry 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</v>
      </c>
      <c r="O6" s="12">
        <f t="shared" si="11"/>
        <v>0.9561538462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44988.99037</v>
      </c>
      <c r="B7" s="9" t="str">
        <f>INDIRECT(ADDRESS(2+QUOTIENT(ROW()-2,COUNTA('Form Responses 1'!$1:$1)-4),2,,TRUE,"Form Responses 1"))</f>
        <v>jumadi.smg@sos.co.id</v>
      </c>
      <c r="C7" s="9" t="str">
        <f>INDIRECT(ADDRESS(2+QUOTIENT(ROW()-2,COUNTA('Form Responses 1'!$1:$1)-4),3,,TRUE,"Form Responses 1"))</f>
        <v>Jumadi 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Lantai 1 [Kamar Depan]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</v>
      </c>
      <c r="O7" s="12">
        <f t="shared" si="12"/>
        <v>0.9561538462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44988.99037</v>
      </c>
      <c r="B8" s="9" t="str">
        <f>INDIRECT(ADDRESS(2+QUOTIENT(ROW()-2,COUNTA('Form Responses 1'!$1:$1)-4),2,,TRUE,"Form Responses 1"))</f>
        <v>jumadi.smg@sos.co.id</v>
      </c>
      <c r="C8" s="9" t="str">
        <f>INDIRECT(ADDRESS(2+QUOTIENT(ROW()-2,COUNTA('Form Responses 1'!$1:$1)-4),3,,TRUE,"Form Responses 1"))</f>
        <v>Jumadi 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Lantai 1 [Kamar Belakang]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</v>
      </c>
      <c r="O8" s="12">
        <f t="shared" si="13"/>
        <v>0.9561538462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44988.99037</v>
      </c>
      <c r="B9" s="9" t="str">
        <f>INDIRECT(ADDRESS(2+QUOTIENT(ROW()-2,COUNTA('Form Responses 1'!$1:$1)-4),2,,TRUE,"Form Responses 1"))</f>
        <v>jumadi.smg@sos.co.id</v>
      </c>
      <c r="C9" s="9" t="str">
        <f>INDIRECT(ADDRESS(2+QUOTIENT(ROW()-2,COUNTA('Form Responses 1'!$1:$1)-4),3,,TRUE,"Form Responses 1"))</f>
        <v>Jumadi 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Lantai 1 [Toilet Belakang]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</v>
      </c>
      <c r="O9" s="12">
        <f t="shared" si="18"/>
        <v>0.9561538462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44988.99037</v>
      </c>
      <c r="B10" s="9" t="str">
        <f>INDIRECT(ADDRESS(2+QUOTIENT(ROW()-2,COUNTA('Form Responses 1'!$1:$1)-4),2,,TRUE,"Form Responses 1"))</f>
        <v>jumadi.smg@sos.co.id</v>
      </c>
      <c r="C10" s="9" t="str">
        <f>INDIRECT(ADDRESS(2+QUOTIENT(ROW()-2,COUNTA('Form Responses 1'!$1:$1)-4),3,,TRUE,"Form Responses 1"))</f>
        <v>Jumadi 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Lantai 1 [Toilet Pria / Wanita]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Lantai 1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</v>
      </c>
      <c r="O10" s="12">
        <f t="shared" si="19"/>
        <v>0.9561538462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44988.99037</v>
      </c>
      <c r="B11" s="9" t="str">
        <f>INDIRECT(ADDRESS(2+QUOTIENT(ROW()-2,COUNTA('Form Responses 1'!$1:$1)-4),2,,TRUE,"Form Responses 1"))</f>
        <v>jumadi.smg@sos.co.id</v>
      </c>
      <c r="C11" s="9" t="str">
        <f>INDIRECT(ADDRESS(2+QUOTIENT(ROW()-2,COUNTA('Form Responses 1'!$1:$1)-4),3,,TRUE,"Form Responses 1"))</f>
        <v>Jumadi 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Halaman [Taman 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Halaman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</v>
      </c>
      <c r="O11" s="12">
        <f t="shared" si="20"/>
        <v>0.9561538462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44988.99037</v>
      </c>
      <c r="B12" s="9" t="str">
        <f>INDIRECT(ADDRESS(2+QUOTIENT(ROW()-2,COUNTA('Form Responses 1'!$1:$1)-4),2,,TRUE,"Form Responses 1"))</f>
        <v>jumadi.smg@sos.co.id</v>
      </c>
      <c r="C12" s="9" t="str">
        <f>INDIRECT(ADDRESS(2+QUOTIENT(ROW()-2,COUNTA('Form Responses 1'!$1:$1)-4),3,,TRUE,"Form Responses 1"))</f>
        <v>Jumadi 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Halaman [Halaman Utama Depan]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Halaman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</v>
      </c>
      <c r="O12" s="12">
        <f t="shared" si="21"/>
        <v>0.9561538462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44988.99037</v>
      </c>
      <c r="B13" s="9" t="str">
        <f>INDIRECT(ADDRESS(2+QUOTIENT(ROW()-2,COUNTA('Form Responses 1'!$1:$1)-4),2,,TRUE,"Form Responses 1"))</f>
        <v>jumadi.smg@sos.co.id</v>
      </c>
      <c r="C13" s="9" t="str">
        <f>INDIRECT(ADDRESS(2+QUOTIENT(ROW()-2,COUNTA('Form Responses 1'!$1:$1)-4),3,,TRUE,"Form Responses 1"))</f>
        <v>Jumadi </v>
      </c>
      <c r="D13" s="10">
        <f>INDIRECT(ADDRESS(2+QUOTIENT(ROW()-2,COUNTA('Form Responses 1'!$1:$1)-4),4,,TRUE,"Form Responses 1"))</f>
        <v>44988</v>
      </c>
      <c r="E13" s="11">
        <f t="shared" si="2"/>
        <v>5</v>
      </c>
      <c r="F13" s="9" t="str">
        <f>IF(ISBLANK(A13)," ",INDIRECT(ADDRESS(1,5+MOD(ROW()-2,COUNTA('Form Responses 1'!$1:$1)-4),,TRUE,"Form Responses 1")))</f>
        <v>Halaman [Halaman samping dan belakang]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Halaman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</v>
      </c>
      <c r="O13" s="12">
        <f t="shared" si="22"/>
        <v>0.9561538462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44988.99037</v>
      </c>
      <c r="B14" s="9" t="str">
        <f>INDIRECT(ADDRESS(2+QUOTIENT(ROW()-2,COUNTA('Form Responses 1'!$1:$1)-4),2,,TRUE,"Form Responses 1"))</f>
        <v>jumadi.smg@sos.co.id</v>
      </c>
      <c r="C14" s="9" t="str">
        <f>INDIRECT(ADDRESS(2+QUOTIENT(ROW()-2,COUNTA('Form Responses 1'!$1:$1)-4),3,,TRUE,"Form Responses 1"))</f>
        <v>Jumadi </v>
      </c>
      <c r="D14" s="10">
        <f>INDIRECT(ADDRESS(2+QUOTIENT(ROW()-2,COUNTA('Form Responses 1'!$1:$1)-4),4,,TRUE,"Form Responses 1"))</f>
        <v>44988</v>
      </c>
      <c r="E14" s="11">
        <f t="shared" si="2"/>
        <v>5</v>
      </c>
      <c r="F14" s="9" t="str">
        <f>IF(ISBLANK(A14)," ",INDIRECT(ADDRESS(1,5+MOD(ROW()-2,COUNTA('Form Responses 1'!$1:$1)-4),,TRUE,"Form Responses 1")))</f>
        <v>Halaman [TPS]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Halaman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0.9561538462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45005.74116</v>
      </c>
      <c r="B15" s="9" t="str">
        <f>INDIRECT(ADDRESS(2+QUOTIENT(ROW()-2,COUNTA('Form Responses 1'!$1:$1)-4),2,,TRUE,"Form Responses 1"))</f>
        <v>theresia1@gmail.com</v>
      </c>
      <c r="C15" s="9" t="str">
        <f>INDIRECT(ADDRESS(2+QUOTIENT(ROW()-2,COUNTA('Form Responses 1'!$1:$1)-4),3,,TRUE,"Form Responses 1"))</f>
        <v>theresia</v>
      </c>
      <c r="D15" s="10">
        <f>INDIRECT(ADDRESS(2+QUOTIENT(ROW()-2,COUNTA('Form Responses 1'!$1:$1)-4),4,,TRUE,"Form Responses 1"))</f>
        <v>44958</v>
      </c>
      <c r="E15" s="11">
        <f t="shared" si="2"/>
        <v>3</v>
      </c>
      <c r="F15" s="9" t="str">
        <f>IF(ISBLANK(A15)," ",INDIRECT(ADDRESS(1,5+MOD(ROW()-2,COUNTA('Form Responses 1'!$1:$1)-4),,TRUE,"Form Responses 1")))</f>
        <v>Security [Security Functions]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Security</v>
      </c>
      <c r="I15" s="12" t="str">
        <f t="shared" si="4"/>
        <v>SECURITY SERVICE</v>
      </c>
      <c r="J15" s="12">
        <f t="array" ref="J15">IFERROR(INDEX(MASTER!B:B,MATCH(G15,MASTER!A:A,0))/100," ")</f>
        <v>0.95</v>
      </c>
      <c r="K15" s="9">
        <f t="shared" si="5"/>
        <v>5</v>
      </c>
      <c r="L15" s="9" t="str">
        <f t="shared" si="6"/>
        <v>2023 - WEEK 05</v>
      </c>
      <c r="M15" s="9" t="str">
        <f t="shared" si="7"/>
        <v>2023 - MONTH 02</v>
      </c>
      <c r="N15" s="12">
        <f t="shared" ref="N15:O15" si="24">IFERROR(AVERAGEIF(L:L,L15,$J:$J)," ")</f>
        <v>0.9730769231</v>
      </c>
      <c r="O15" s="12">
        <f t="shared" si="24"/>
        <v>0.9619230769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5</v>
      </c>
      <c r="AF15" s="9" t="str">
        <f t="shared" si="15"/>
        <v>2023 02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45005.74116</v>
      </c>
      <c r="B16" s="9" t="str">
        <f>INDIRECT(ADDRESS(2+QUOTIENT(ROW()-2,COUNTA('Form Responses 1'!$1:$1)-4),2,,TRUE,"Form Responses 1"))</f>
        <v>theresia1@gmail.com</v>
      </c>
      <c r="C16" s="9" t="str">
        <f>INDIRECT(ADDRESS(2+QUOTIENT(ROW()-2,COUNTA('Form Responses 1'!$1:$1)-4),3,,TRUE,"Form Responses 1"))</f>
        <v>theresia</v>
      </c>
      <c r="D16" s="10">
        <f>INDIRECT(ADDRESS(2+QUOTIENT(ROW()-2,COUNTA('Form Responses 1'!$1:$1)-4),4,,TRUE,"Form Responses 1"))</f>
        <v>44958</v>
      </c>
      <c r="E16" s="11">
        <f t="shared" si="2"/>
        <v>3</v>
      </c>
      <c r="F16" s="9" t="str">
        <f>IF(ISBLANK(A16)," ",INDIRECT(ADDRESS(1,5+MOD(ROW()-2,COUNTA('Form Responses 1'!$1:$1)-4),,TRUE,"Form Responses 1")))</f>
        <v>Driver [Driving Safety (EX BATAN SLEMAN - POLTEK)]</v>
      </c>
      <c r="G16" s="9" t="str">
        <f>IF(ISBLANK(A16)," ",INDIRECT(ADDRESS(MATCH(A16,'Form Responses 1'!A:A,0),5+MOD(ROW()-2,COUNTA('Form Responses 1'!$1:$1)-4),,TRUE,"Form Responses 1")))</f>
        <v>SANGATBAIK</v>
      </c>
      <c r="H16" s="12" t="str">
        <f t="shared" si="3"/>
        <v>Driver</v>
      </c>
      <c r="I16" s="12" t="str">
        <f t="shared" si="4"/>
        <v>LABOR SERVICE</v>
      </c>
      <c r="J16" s="12">
        <f t="array" ref="J16">IFERROR(INDEX(MASTER!B:B,MATCH(G16,MASTER!A:A,0))/100," ")</f>
        <v>1</v>
      </c>
      <c r="K16" s="9">
        <f t="shared" si="5"/>
        <v>5</v>
      </c>
      <c r="L16" s="9" t="str">
        <f t="shared" si="6"/>
        <v>2023 - WEEK 05</v>
      </c>
      <c r="M16" s="9" t="str">
        <f t="shared" si="7"/>
        <v>2023 - MONTH 02</v>
      </c>
      <c r="N16" s="12">
        <f t="shared" ref="N16:O16" si="25">IFERROR(AVERAGEIF(L:L,L16,$J:$J)," ")</f>
        <v>0.9730769231</v>
      </c>
      <c r="O16" s="12">
        <f t="shared" si="25"/>
        <v>0.9619230769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5</v>
      </c>
      <c r="AF16" s="9" t="str">
        <f t="shared" si="15"/>
        <v>2023 02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45005.74116</v>
      </c>
      <c r="B17" s="9" t="str">
        <f>INDIRECT(ADDRESS(2+QUOTIENT(ROW()-2,COUNTA('Form Responses 1'!$1:$1)-4),2,,TRUE,"Form Responses 1"))</f>
        <v>theresia1@gmail.com</v>
      </c>
      <c r="C17" s="9" t="str">
        <f>INDIRECT(ADDRESS(2+QUOTIENT(ROW()-2,COUNTA('Form Responses 1'!$1:$1)-4),3,,TRUE,"Form Responses 1"))</f>
        <v>theresia</v>
      </c>
      <c r="D17" s="10">
        <f>INDIRECT(ADDRESS(2+QUOTIENT(ROW()-2,COUNTA('Form Responses 1'!$1:$1)-4),4,,TRUE,"Form Responses 1"))</f>
        <v>44958</v>
      </c>
      <c r="E17" s="11">
        <f t="shared" si="2"/>
        <v>3</v>
      </c>
      <c r="F17" s="9" t="str">
        <f>IF(ISBLANK(A17)," ",INDIRECT(ADDRESS(1,5+MOD(ROW()-2,COUNTA('Form Responses 1'!$1:$1)-4),,TRUE,"Form Responses 1")))</f>
        <v>Driver [Attendance (EX BATAN SLEMAN - POLTEK)]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Driver</v>
      </c>
      <c r="I17" s="12" t="str">
        <f t="shared" si="4"/>
        <v>LABOR SERVICE</v>
      </c>
      <c r="J17" s="12">
        <f t="array" ref="J17">IFERROR(INDEX(MASTER!B:B,MATCH(G17,MASTER!A:A,0))/100," ")</f>
        <v>1</v>
      </c>
      <c r="K17" s="9">
        <f t="shared" si="5"/>
        <v>5</v>
      </c>
      <c r="L17" s="9" t="str">
        <f t="shared" si="6"/>
        <v>2023 - WEEK 05</v>
      </c>
      <c r="M17" s="9" t="str">
        <f t="shared" si="7"/>
        <v>2023 - MONTH 02</v>
      </c>
      <c r="N17" s="12">
        <f t="shared" ref="N17:O17" si="26">IFERROR(AVERAGEIF(L:L,L17,$J:$J)," ")</f>
        <v>0.9730769231</v>
      </c>
      <c r="O17" s="12">
        <f t="shared" si="26"/>
        <v>0.9619230769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5</v>
      </c>
      <c r="AF17" s="9" t="str">
        <f t="shared" si="15"/>
        <v>2023 02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45005.74116</v>
      </c>
      <c r="B18" s="9" t="str">
        <f>INDIRECT(ADDRESS(2+QUOTIENT(ROW()-2,COUNTA('Form Responses 1'!$1:$1)-4),2,,TRUE,"Form Responses 1"))</f>
        <v>theresia1@gmail.com</v>
      </c>
      <c r="C18" s="9" t="str">
        <f>INDIRECT(ADDRESS(2+QUOTIENT(ROW()-2,COUNTA('Form Responses 1'!$1:$1)-4),3,,TRUE,"Form Responses 1"))</f>
        <v>theresia</v>
      </c>
      <c r="D18" s="10">
        <f>INDIRECT(ADDRESS(2+QUOTIENT(ROW()-2,COUNTA('Form Responses 1'!$1:$1)-4),4,,TRUE,"Form Responses 1"))</f>
        <v>44958</v>
      </c>
      <c r="E18" s="11">
        <f t="shared" si="2"/>
        <v>3</v>
      </c>
      <c r="F18" s="9" t="str">
        <f>IF(ISBLANK(A18)," ",INDIRECT(ADDRESS(1,5+MOD(ROW()-2,COUNTA('Form Responses 1'!$1:$1)-4),,TRUE,"Form Responses 1")))</f>
        <v>Lantai 1 [Ruang Tamu]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Lantai 1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5</v>
      </c>
      <c r="L18" s="9" t="str">
        <f t="shared" si="6"/>
        <v>2023 - WEEK 05</v>
      </c>
      <c r="M18" s="9" t="str">
        <f t="shared" si="7"/>
        <v>2023 - MONTH 02</v>
      </c>
      <c r="N18" s="12">
        <f t="shared" ref="N18:O18" si="27">IFERROR(AVERAGEIF(L:L,L18,$J:$J)," ")</f>
        <v>0.9730769231</v>
      </c>
      <c r="O18" s="12">
        <f t="shared" si="27"/>
        <v>0.9619230769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5</v>
      </c>
      <c r="AF18" s="9" t="str">
        <f t="shared" si="15"/>
        <v>2023 02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45005.74116</v>
      </c>
      <c r="B19" s="9" t="str">
        <f>INDIRECT(ADDRESS(2+QUOTIENT(ROW()-2,COUNTA('Form Responses 1'!$1:$1)-4),2,,TRUE,"Form Responses 1"))</f>
        <v>theresia1@gmail.com</v>
      </c>
      <c r="C19" s="9" t="str">
        <f>INDIRECT(ADDRESS(2+QUOTIENT(ROW()-2,COUNTA('Form Responses 1'!$1:$1)-4),3,,TRUE,"Form Responses 1"))</f>
        <v>theresia</v>
      </c>
      <c r="D19" s="10">
        <f>INDIRECT(ADDRESS(2+QUOTIENT(ROW()-2,COUNTA('Form Responses 1'!$1:$1)-4),4,,TRUE,"Form Responses 1"))</f>
        <v>44958</v>
      </c>
      <c r="E19" s="11">
        <f t="shared" si="2"/>
        <v>3</v>
      </c>
      <c r="F19" s="9" t="str">
        <f>IF(ISBLANK(A19)," ",INDIRECT(ADDRESS(1,5+MOD(ROW()-2,COUNTA('Form Responses 1'!$1:$1)-4),,TRUE,"Form Responses 1")))</f>
        <v>Lantai 1 [Pantry 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Lantai 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5</v>
      </c>
      <c r="L19" s="9" t="str">
        <f t="shared" si="6"/>
        <v>2023 - WEEK 05</v>
      </c>
      <c r="M19" s="9" t="str">
        <f t="shared" si="7"/>
        <v>2023 - MONTH 02</v>
      </c>
      <c r="N19" s="12">
        <f t="shared" ref="N19:O19" si="28">IFERROR(AVERAGEIF(L:L,L19,$J:$J)," ")</f>
        <v>0.9730769231</v>
      </c>
      <c r="O19" s="12">
        <f t="shared" si="28"/>
        <v>0.9619230769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5</v>
      </c>
      <c r="AF19" s="9" t="str">
        <f t="shared" si="15"/>
        <v>2023 02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45005.74116</v>
      </c>
      <c r="B20" s="9" t="str">
        <f>INDIRECT(ADDRESS(2+QUOTIENT(ROW()-2,COUNTA('Form Responses 1'!$1:$1)-4),2,,TRUE,"Form Responses 1"))</f>
        <v>theresia1@gmail.com</v>
      </c>
      <c r="C20" s="9" t="str">
        <f>INDIRECT(ADDRESS(2+QUOTIENT(ROW()-2,COUNTA('Form Responses 1'!$1:$1)-4),3,,TRUE,"Form Responses 1"))</f>
        <v>theresia</v>
      </c>
      <c r="D20" s="10">
        <f>INDIRECT(ADDRESS(2+QUOTIENT(ROW()-2,COUNTA('Form Responses 1'!$1:$1)-4),4,,TRUE,"Form Responses 1"))</f>
        <v>44958</v>
      </c>
      <c r="E20" s="11">
        <f t="shared" si="2"/>
        <v>3</v>
      </c>
      <c r="F20" s="9" t="str">
        <f>IF(ISBLANK(A20)," ",INDIRECT(ADDRESS(1,5+MOD(ROW()-2,COUNTA('Form Responses 1'!$1:$1)-4),,TRUE,"Form Responses 1")))</f>
        <v>Lantai 1 [Kamar Depan]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Lantai 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5</v>
      </c>
      <c r="L20" s="9" t="str">
        <f t="shared" si="6"/>
        <v>2023 - WEEK 05</v>
      </c>
      <c r="M20" s="9" t="str">
        <f t="shared" si="7"/>
        <v>2023 - MONTH 02</v>
      </c>
      <c r="N20" s="12">
        <f t="shared" ref="N20:O20" si="29">IFERROR(AVERAGEIF(L:L,L20,$J:$J)," ")</f>
        <v>0.9730769231</v>
      </c>
      <c r="O20" s="12">
        <f t="shared" si="29"/>
        <v>0.9619230769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5</v>
      </c>
      <c r="AF20" s="9" t="str">
        <f t="shared" si="15"/>
        <v>2023 02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45005.74116</v>
      </c>
      <c r="B21" s="9" t="str">
        <f>INDIRECT(ADDRESS(2+QUOTIENT(ROW()-2,COUNTA('Form Responses 1'!$1:$1)-4),2,,TRUE,"Form Responses 1"))</f>
        <v>theresia1@gmail.com</v>
      </c>
      <c r="C21" s="9" t="str">
        <f>INDIRECT(ADDRESS(2+QUOTIENT(ROW()-2,COUNTA('Form Responses 1'!$1:$1)-4),3,,TRUE,"Form Responses 1"))</f>
        <v>theresia</v>
      </c>
      <c r="D21" s="10">
        <f>INDIRECT(ADDRESS(2+QUOTIENT(ROW()-2,COUNTA('Form Responses 1'!$1:$1)-4),4,,TRUE,"Form Responses 1"))</f>
        <v>44958</v>
      </c>
      <c r="E21" s="11">
        <f t="shared" si="2"/>
        <v>3</v>
      </c>
      <c r="F21" s="9" t="str">
        <f>IF(ISBLANK(A21)," ",INDIRECT(ADDRESS(1,5+MOD(ROW()-2,COUNTA('Form Responses 1'!$1:$1)-4),,TRUE,"Form Responses 1")))</f>
        <v>Lantai 1 [Kamar Belakang]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Lantai 1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5</v>
      </c>
      <c r="L21" s="9" t="str">
        <f t="shared" si="6"/>
        <v>2023 - WEEK 05</v>
      </c>
      <c r="M21" s="9" t="str">
        <f t="shared" si="7"/>
        <v>2023 - MONTH 02</v>
      </c>
      <c r="N21" s="12">
        <f t="shared" ref="N21:O21" si="30">IFERROR(AVERAGEIF(L:L,L21,$J:$J)," ")</f>
        <v>0.9730769231</v>
      </c>
      <c r="O21" s="12">
        <f t="shared" si="30"/>
        <v>0.9619230769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5</v>
      </c>
      <c r="AF21" s="9" t="str">
        <f t="shared" si="15"/>
        <v>2023 02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45005.74116</v>
      </c>
      <c r="B22" s="9" t="str">
        <f>INDIRECT(ADDRESS(2+QUOTIENT(ROW()-2,COUNTA('Form Responses 1'!$1:$1)-4),2,,TRUE,"Form Responses 1"))</f>
        <v>theresia1@gmail.com</v>
      </c>
      <c r="C22" s="9" t="str">
        <f>INDIRECT(ADDRESS(2+QUOTIENT(ROW()-2,COUNTA('Form Responses 1'!$1:$1)-4),3,,TRUE,"Form Responses 1"))</f>
        <v>theresia</v>
      </c>
      <c r="D22" s="10">
        <f>INDIRECT(ADDRESS(2+QUOTIENT(ROW()-2,COUNTA('Form Responses 1'!$1:$1)-4),4,,TRUE,"Form Responses 1"))</f>
        <v>44958</v>
      </c>
      <c r="E22" s="11">
        <f t="shared" si="2"/>
        <v>3</v>
      </c>
      <c r="F22" s="9" t="str">
        <f>IF(ISBLANK(A22)," ",INDIRECT(ADDRESS(1,5+MOD(ROW()-2,COUNTA('Form Responses 1'!$1:$1)-4),,TRUE,"Form Responses 1")))</f>
        <v>Lantai 1 [Toilet Belakang]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Lantai 1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5</v>
      </c>
      <c r="L22" s="9" t="str">
        <f t="shared" si="6"/>
        <v>2023 - WEEK 05</v>
      </c>
      <c r="M22" s="9" t="str">
        <f t="shared" si="7"/>
        <v>2023 - MONTH 02</v>
      </c>
      <c r="N22" s="12">
        <f t="shared" ref="N22:O22" si="31">IFERROR(AVERAGEIF(L:L,L22,$J:$J)," ")</f>
        <v>0.9730769231</v>
      </c>
      <c r="O22" s="12">
        <f t="shared" si="31"/>
        <v>0.9619230769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5</v>
      </c>
      <c r="AF22" s="9" t="str">
        <f t="shared" si="15"/>
        <v>2023 02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45005.74116</v>
      </c>
      <c r="B23" s="9" t="str">
        <f>INDIRECT(ADDRESS(2+QUOTIENT(ROW()-2,COUNTA('Form Responses 1'!$1:$1)-4),2,,TRUE,"Form Responses 1"))</f>
        <v>theresia1@gmail.com</v>
      </c>
      <c r="C23" s="9" t="str">
        <f>INDIRECT(ADDRESS(2+QUOTIENT(ROW()-2,COUNTA('Form Responses 1'!$1:$1)-4),3,,TRUE,"Form Responses 1"))</f>
        <v>theresia</v>
      </c>
      <c r="D23" s="10">
        <f>INDIRECT(ADDRESS(2+QUOTIENT(ROW()-2,COUNTA('Form Responses 1'!$1:$1)-4),4,,TRUE,"Form Responses 1"))</f>
        <v>44958</v>
      </c>
      <c r="E23" s="11">
        <f t="shared" si="2"/>
        <v>3</v>
      </c>
      <c r="F23" s="9" t="str">
        <f>IF(ISBLANK(A23)," ",INDIRECT(ADDRESS(1,5+MOD(ROW()-2,COUNTA('Form Responses 1'!$1:$1)-4),,TRUE,"Form Responses 1")))</f>
        <v>Lantai 1 [Toilet Pria / Wanita]</v>
      </c>
      <c r="G23" s="9" t="str">
        <f>IF(ISBLANK(A23)," ",INDIRECT(ADDRESS(MATCH(A23,'Form Responses 1'!A:A,0),5+MOD(ROW()-2,COUNTA('Form Responses 1'!$1:$1)-4),,TRUE,"Form Responses 1")))</f>
        <v>SANGATBAIK</v>
      </c>
      <c r="H23" s="12" t="str">
        <f t="shared" si="3"/>
        <v>Lantai 1</v>
      </c>
      <c r="I23" s="12" t="str">
        <f t="shared" si="4"/>
        <v>CLEANING SERVICE</v>
      </c>
      <c r="J23" s="12">
        <f t="array" ref="J23">IFERROR(INDEX(MASTER!B:B,MATCH(G23,MASTER!A:A,0))/100," ")</f>
        <v>1</v>
      </c>
      <c r="K23" s="9">
        <f t="shared" si="5"/>
        <v>5</v>
      </c>
      <c r="L23" s="9" t="str">
        <f t="shared" si="6"/>
        <v>2023 - WEEK 05</v>
      </c>
      <c r="M23" s="9" t="str">
        <f t="shared" si="7"/>
        <v>2023 - MONTH 02</v>
      </c>
      <c r="N23" s="12">
        <f t="shared" ref="N23:O23" si="32">IFERROR(AVERAGEIF(L:L,L23,$J:$J)," ")</f>
        <v>0.9730769231</v>
      </c>
      <c r="O23" s="12">
        <f t="shared" si="32"/>
        <v>0.9619230769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5</v>
      </c>
      <c r="AF23" s="9" t="str">
        <f t="shared" si="15"/>
        <v>2023 02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45005.74116</v>
      </c>
      <c r="B24" s="9" t="str">
        <f>INDIRECT(ADDRESS(2+QUOTIENT(ROW()-2,COUNTA('Form Responses 1'!$1:$1)-4),2,,TRUE,"Form Responses 1"))</f>
        <v>theresia1@gmail.com</v>
      </c>
      <c r="C24" s="9" t="str">
        <f>INDIRECT(ADDRESS(2+QUOTIENT(ROW()-2,COUNTA('Form Responses 1'!$1:$1)-4),3,,TRUE,"Form Responses 1"))</f>
        <v>theresia</v>
      </c>
      <c r="D24" s="10">
        <f>INDIRECT(ADDRESS(2+QUOTIENT(ROW()-2,COUNTA('Form Responses 1'!$1:$1)-4),4,,TRUE,"Form Responses 1"))</f>
        <v>44958</v>
      </c>
      <c r="E24" s="11">
        <f t="shared" si="2"/>
        <v>3</v>
      </c>
      <c r="F24" s="9" t="str">
        <f>IF(ISBLANK(A24)," ",INDIRECT(ADDRESS(1,5+MOD(ROW()-2,COUNTA('Form Responses 1'!$1:$1)-4),,TRUE,"Form Responses 1")))</f>
        <v>Halaman [Taman 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Halaman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5</v>
      </c>
      <c r="L24" s="9" t="str">
        <f t="shared" si="6"/>
        <v>2023 - WEEK 05</v>
      </c>
      <c r="M24" s="9" t="str">
        <f t="shared" si="7"/>
        <v>2023 - MONTH 02</v>
      </c>
      <c r="N24" s="12">
        <f t="shared" ref="N24:O24" si="33">IFERROR(AVERAGEIF(L:L,L24,$J:$J)," ")</f>
        <v>0.9730769231</v>
      </c>
      <c r="O24" s="12">
        <f t="shared" si="33"/>
        <v>0.9619230769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5</v>
      </c>
      <c r="AF24" s="9" t="str">
        <f t="shared" si="15"/>
        <v>2023 02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45005.74116</v>
      </c>
      <c r="B25" s="9" t="str">
        <f>INDIRECT(ADDRESS(2+QUOTIENT(ROW()-2,COUNTA('Form Responses 1'!$1:$1)-4),2,,TRUE,"Form Responses 1"))</f>
        <v>theresia1@gmail.com</v>
      </c>
      <c r="C25" s="9" t="str">
        <f>INDIRECT(ADDRESS(2+QUOTIENT(ROW()-2,COUNTA('Form Responses 1'!$1:$1)-4),3,,TRUE,"Form Responses 1"))</f>
        <v>theresia</v>
      </c>
      <c r="D25" s="10">
        <f>INDIRECT(ADDRESS(2+QUOTIENT(ROW()-2,COUNTA('Form Responses 1'!$1:$1)-4),4,,TRUE,"Form Responses 1"))</f>
        <v>44958</v>
      </c>
      <c r="E25" s="11">
        <f t="shared" si="2"/>
        <v>3</v>
      </c>
      <c r="F25" s="9" t="str">
        <f>IF(ISBLANK(A25)," ",INDIRECT(ADDRESS(1,5+MOD(ROW()-2,COUNTA('Form Responses 1'!$1:$1)-4),,TRUE,"Form Responses 1")))</f>
        <v>Halaman [Halaman Utama Depan]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5</v>
      </c>
      <c r="L25" s="9" t="str">
        <f t="shared" si="6"/>
        <v>2023 - WEEK 05</v>
      </c>
      <c r="M25" s="9" t="str">
        <f t="shared" si="7"/>
        <v>2023 - MONTH 02</v>
      </c>
      <c r="N25" s="12">
        <f t="shared" ref="N25:O25" si="34">IFERROR(AVERAGEIF(L:L,L25,$J:$J)," ")</f>
        <v>0.9730769231</v>
      </c>
      <c r="O25" s="12">
        <f t="shared" si="34"/>
        <v>0.9619230769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5</v>
      </c>
      <c r="AF25" s="9" t="str">
        <f t="shared" si="15"/>
        <v>2023 02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45005.74116</v>
      </c>
      <c r="B26" s="9" t="str">
        <f>INDIRECT(ADDRESS(2+QUOTIENT(ROW()-2,COUNTA('Form Responses 1'!$1:$1)-4),2,,TRUE,"Form Responses 1"))</f>
        <v>theresia1@gmail.com</v>
      </c>
      <c r="C26" s="9" t="str">
        <f>INDIRECT(ADDRESS(2+QUOTIENT(ROW()-2,COUNTA('Form Responses 1'!$1:$1)-4),3,,TRUE,"Form Responses 1"))</f>
        <v>theresia</v>
      </c>
      <c r="D26" s="10">
        <f>INDIRECT(ADDRESS(2+QUOTIENT(ROW()-2,COUNTA('Form Responses 1'!$1:$1)-4),4,,TRUE,"Form Responses 1"))</f>
        <v>44958</v>
      </c>
      <c r="E26" s="11">
        <f t="shared" si="2"/>
        <v>3</v>
      </c>
      <c r="F26" s="9" t="str">
        <f>IF(ISBLANK(A26)," ",INDIRECT(ADDRESS(1,5+MOD(ROW()-2,COUNTA('Form Responses 1'!$1:$1)-4),,TRUE,"Form Responses 1")))</f>
        <v>Halaman [Halaman samping dan belakang]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5</v>
      </c>
      <c r="L26" s="9" t="str">
        <f t="shared" si="6"/>
        <v>2023 - WEEK 05</v>
      </c>
      <c r="M26" s="9" t="str">
        <f t="shared" si="7"/>
        <v>2023 - MONTH 02</v>
      </c>
      <c r="N26" s="12">
        <f t="shared" ref="N26:O26" si="35">IFERROR(AVERAGEIF(L:L,L26,$J:$J)," ")</f>
        <v>0.9730769231</v>
      </c>
      <c r="O26" s="12">
        <f t="shared" si="35"/>
        <v>0.9619230769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5</v>
      </c>
      <c r="AF26" s="9" t="str">
        <f t="shared" si="15"/>
        <v>2023 02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45005.74116</v>
      </c>
      <c r="B27" s="9" t="str">
        <f>INDIRECT(ADDRESS(2+QUOTIENT(ROW()-2,COUNTA('Form Responses 1'!$1:$1)-4),2,,TRUE,"Form Responses 1"))</f>
        <v>theresia1@gmail.com</v>
      </c>
      <c r="C27" s="9" t="str">
        <f>INDIRECT(ADDRESS(2+QUOTIENT(ROW()-2,COUNTA('Form Responses 1'!$1:$1)-4),3,,TRUE,"Form Responses 1"))</f>
        <v>theresia</v>
      </c>
      <c r="D27" s="10">
        <f>INDIRECT(ADDRESS(2+QUOTIENT(ROW()-2,COUNTA('Form Responses 1'!$1:$1)-4),4,,TRUE,"Form Responses 1"))</f>
        <v>44958</v>
      </c>
      <c r="E27" s="11">
        <f t="shared" si="2"/>
        <v>3</v>
      </c>
      <c r="F27" s="9" t="str">
        <f>IF(ISBLANK(A27)," ",INDIRECT(ADDRESS(1,5+MOD(ROW()-2,COUNTA('Form Responses 1'!$1:$1)-4),,TRUE,"Form Responses 1")))</f>
        <v>Halaman [TPS]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Halaman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5</v>
      </c>
      <c r="L27" s="9" t="str">
        <f t="shared" si="6"/>
        <v>2023 - WEEK 05</v>
      </c>
      <c r="M27" s="9" t="str">
        <f t="shared" si="7"/>
        <v>2023 - MONTH 02</v>
      </c>
      <c r="N27" s="12">
        <f t="shared" ref="N27:O27" si="36">IFERROR(AVERAGEIF(L:L,L27,$J:$J)," ")</f>
        <v>0.9730769231</v>
      </c>
      <c r="O27" s="12">
        <f t="shared" si="36"/>
        <v>0.9619230769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5</v>
      </c>
      <c r="AF27" s="9" t="str">
        <f t="shared" si="15"/>
        <v>2023 02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45005.74152</v>
      </c>
      <c r="B28" s="9" t="str">
        <f>INDIRECT(ADDRESS(2+QUOTIENT(ROW()-2,COUNTA('Form Responses 1'!$1:$1)-4),2,,TRUE,"Form Responses 1"))</f>
        <v>theresia2@gmail.com</v>
      </c>
      <c r="C28" s="9" t="str">
        <f>INDIRECT(ADDRESS(2+QUOTIENT(ROW()-2,COUNTA('Form Responses 1'!$1:$1)-4),3,,TRUE,"Form Responses 1"))</f>
        <v>theresia</v>
      </c>
      <c r="D28" s="10">
        <f>INDIRECT(ADDRESS(2+QUOTIENT(ROW()-2,COUNTA('Form Responses 1'!$1:$1)-4),4,,TRUE,"Form Responses 1"))</f>
        <v>44965</v>
      </c>
      <c r="E28" s="11">
        <f t="shared" si="2"/>
        <v>3</v>
      </c>
      <c r="F28" s="9" t="str">
        <f>IF(ISBLANK(A28)," ",INDIRECT(ADDRESS(1,5+MOD(ROW()-2,COUNTA('Form Responses 1'!$1:$1)-4),,TRUE,"Form Responses 1")))</f>
        <v>Security [Security Functions]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Security</v>
      </c>
      <c r="I28" s="12" t="str">
        <f t="shared" si="4"/>
        <v>SECURITY SERVICE</v>
      </c>
      <c r="J28" s="12">
        <f t="array" ref="J28">IFERROR(INDEX(MASTER!B:B,MATCH(G28,MASTER!A:A,0))/100," ")</f>
        <v>0.95</v>
      </c>
      <c r="K28" s="9">
        <f t="shared" si="5"/>
        <v>6</v>
      </c>
      <c r="L28" s="9" t="str">
        <f t="shared" si="6"/>
        <v>2023 - WEEK 06</v>
      </c>
      <c r="M28" s="9" t="str">
        <f t="shared" si="7"/>
        <v>2023 - MONTH 02</v>
      </c>
      <c r="N28" s="12">
        <f t="shared" ref="N28:O28" si="37">IFERROR(AVERAGEIF(L:L,L28,$J:$J)," ")</f>
        <v>0.9684615385</v>
      </c>
      <c r="O28" s="12">
        <f t="shared" si="37"/>
        <v>0.9619230769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6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45005.74152</v>
      </c>
      <c r="B29" s="9" t="str">
        <f>INDIRECT(ADDRESS(2+QUOTIENT(ROW()-2,COUNTA('Form Responses 1'!$1:$1)-4),2,,TRUE,"Form Responses 1"))</f>
        <v>theresia2@gmail.com</v>
      </c>
      <c r="C29" s="9" t="str">
        <f>INDIRECT(ADDRESS(2+QUOTIENT(ROW()-2,COUNTA('Form Responses 1'!$1:$1)-4),3,,TRUE,"Form Responses 1"))</f>
        <v>theresia</v>
      </c>
      <c r="D29" s="10">
        <f>INDIRECT(ADDRESS(2+QUOTIENT(ROW()-2,COUNTA('Form Responses 1'!$1:$1)-4),4,,TRUE,"Form Responses 1"))</f>
        <v>44965</v>
      </c>
      <c r="E29" s="11">
        <f t="shared" si="2"/>
        <v>3</v>
      </c>
      <c r="F29" s="9" t="str">
        <f>IF(ISBLANK(A29)," ",INDIRECT(ADDRESS(1,5+MOD(ROW()-2,COUNTA('Form Responses 1'!$1:$1)-4),,TRUE,"Form Responses 1")))</f>
        <v>Driver [Driving Safety (EX BATAN SLEMAN - POLTEK)]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Driver</v>
      </c>
      <c r="I29" s="12" t="str">
        <f t="shared" si="4"/>
        <v>LABOR SERVICE</v>
      </c>
      <c r="J29" s="12">
        <f t="array" ref="J29">IFERROR(INDEX(MASTER!B:B,MATCH(G29,MASTER!A:A,0))/100," ")</f>
        <v>0.89</v>
      </c>
      <c r="K29" s="9">
        <f t="shared" si="5"/>
        <v>6</v>
      </c>
      <c r="L29" s="9" t="str">
        <f t="shared" si="6"/>
        <v>2023 - WEEK 06</v>
      </c>
      <c r="M29" s="9" t="str">
        <f t="shared" si="7"/>
        <v>2023 - MONTH 02</v>
      </c>
      <c r="N29" s="12">
        <f t="shared" ref="N29:O29" si="38">IFERROR(AVERAGEIF(L:L,L29,$J:$J)," ")</f>
        <v>0.9684615385</v>
      </c>
      <c r="O29" s="12">
        <f t="shared" si="38"/>
        <v>0.9619230769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6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45005.74152</v>
      </c>
      <c r="B30" s="9" t="str">
        <f>INDIRECT(ADDRESS(2+QUOTIENT(ROW()-2,COUNTA('Form Responses 1'!$1:$1)-4),2,,TRUE,"Form Responses 1"))</f>
        <v>theresia2@gmail.com</v>
      </c>
      <c r="C30" s="9" t="str">
        <f>INDIRECT(ADDRESS(2+QUOTIENT(ROW()-2,COUNTA('Form Responses 1'!$1:$1)-4),3,,TRUE,"Form Responses 1"))</f>
        <v>theresia</v>
      </c>
      <c r="D30" s="10">
        <f>INDIRECT(ADDRESS(2+QUOTIENT(ROW()-2,COUNTA('Form Responses 1'!$1:$1)-4),4,,TRUE,"Form Responses 1"))</f>
        <v>44965</v>
      </c>
      <c r="E30" s="11">
        <f t="shared" si="2"/>
        <v>3</v>
      </c>
      <c r="F30" s="9" t="str">
        <f>IF(ISBLANK(A30)," ",INDIRECT(ADDRESS(1,5+MOD(ROW()-2,COUNTA('Form Responses 1'!$1:$1)-4),,TRUE,"Form Responses 1")))</f>
        <v>Driver [Attendance (EX BATAN SLEMAN - POLTEK)]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Driver</v>
      </c>
      <c r="I30" s="12" t="str">
        <f t="shared" si="4"/>
        <v>LABOR SERVICE</v>
      </c>
      <c r="J30" s="12">
        <f t="array" ref="J30">IFERROR(INDEX(MASTER!B:B,MATCH(G30,MASTER!A:A,0))/100," ")</f>
        <v>0.95</v>
      </c>
      <c r="K30" s="9">
        <f t="shared" si="5"/>
        <v>6</v>
      </c>
      <c r="L30" s="9" t="str">
        <f t="shared" si="6"/>
        <v>2023 - WEEK 06</v>
      </c>
      <c r="M30" s="9" t="str">
        <f t="shared" si="7"/>
        <v>2023 - MONTH 02</v>
      </c>
      <c r="N30" s="12">
        <f t="shared" ref="N30:O30" si="39">IFERROR(AVERAGEIF(L:L,L30,$J:$J)," ")</f>
        <v>0.9684615385</v>
      </c>
      <c r="O30" s="12">
        <f t="shared" si="39"/>
        <v>0.9619230769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6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45005.74152</v>
      </c>
      <c r="B31" s="9" t="str">
        <f>INDIRECT(ADDRESS(2+QUOTIENT(ROW()-2,COUNTA('Form Responses 1'!$1:$1)-4),2,,TRUE,"Form Responses 1"))</f>
        <v>theresia2@gmail.com</v>
      </c>
      <c r="C31" s="9" t="str">
        <f>INDIRECT(ADDRESS(2+QUOTIENT(ROW()-2,COUNTA('Form Responses 1'!$1:$1)-4),3,,TRUE,"Form Responses 1"))</f>
        <v>theresia</v>
      </c>
      <c r="D31" s="10">
        <f>INDIRECT(ADDRESS(2+QUOTIENT(ROW()-2,COUNTA('Form Responses 1'!$1:$1)-4),4,,TRUE,"Form Responses 1"))</f>
        <v>44965</v>
      </c>
      <c r="E31" s="11">
        <f t="shared" si="2"/>
        <v>3</v>
      </c>
      <c r="F31" s="9" t="str">
        <f>IF(ISBLANK(A31)," ",INDIRECT(ADDRESS(1,5+MOD(ROW()-2,COUNTA('Form Responses 1'!$1:$1)-4),,TRUE,"Form Responses 1")))</f>
        <v>Lantai 1 [Ruang Tamu]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6</v>
      </c>
      <c r="L31" s="9" t="str">
        <f t="shared" si="6"/>
        <v>2023 - WEEK 06</v>
      </c>
      <c r="M31" s="9" t="str">
        <f t="shared" si="7"/>
        <v>2023 - MONTH 02</v>
      </c>
      <c r="N31" s="12">
        <f t="shared" ref="N31:O31" si="40">IFERROR(AVERAGEIF(L:L,L31,$J:$J)," ")</f>
        <v>0.9684615385</v>
      </c>
      <c r="O31" s="12">
        <f t="shared" si="40"/>
        <v>0.9619230769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6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45005.74152</v>
      </c>
      <c r="B32" s="9" t="str">
        <f>INDIRECT(ADDRESS(2+QUOTIENT(ROW()-2,COUNTA('Form Responses 1'!$1:$1)-4),2,,TRUE,"Form Responses 1"))</f>
        <v>theresia2@gmail.com</v>
      </c>
      <c r="C32" s="9" t="str">
        <f>INDIRECT(ADDRESS(2+QUOTIENT(ROW()-2,COUNTA('Form Responses 1'!$1:$1)-4),3,,TRUE,"Form Responses 1"))</f>
        <v>theresia</v>
      </c>
      <c r="D32" s="10">
        <f>INDIRECT(ADDRESS(2+QUOTIENT(ROW()-2,COUNTA('Form Responses 1'!$1:$1)-4),4,,TRUE,"Form Responses 1"))</f>
        <v>44965</v>
      </c>
      <c r="E32" s="11">
        <f t="shared" si="2"/>
        <v>3</v>
      </c>
      <c r="F32" s="9" t="str">
        <f>IF(ISBLANK(A32)," ",INDIRECT(ADDRESS(1,5+MOD(ROW()-2,COUNTA('Form Responses 1'!$1:$1)-4),,TRUE,"Form Responses 1")))</f>
        <v>Lantai 1 [Pantry 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6</v>
      </c>
      <c r="L32" s="9" t="str">
        <f t="shared" si="6"/>
        <v>2023 - WEEK 06</v>
      </c>
      <c r="M32" s="9" t="str">
        <f t="shared" si="7"/>
        <v>2023 - MONTH 02</v>
      </c>
      <c r="N32" s="12">
        <f t="shared" ref="N32:O32" si="41">IFERROR(AVERAGEIF(L:L,L32,$J:$J)," ")</f>
        <v>0.9684615385</v>
      </c>
      <c r="O32" s="12">
        <f t="shared" si="41"/>
        <v>0.9619230769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6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45005.74152</v>
      </c>
      <c r="B33" s="9" t="str">
        <f>INDIRECT(ADDRESS(2+QUOTIENT(ROW()-2,COUNTA('Form Responses 1'!$1:$1)-4),2,,TRUE,"Form Responses 1"))</f>
        <v>theresia2@gmail.com</v>
      </c>
      <c r="C33" s="9" t="str">
        <f>INDIRECT(ADDRESS(2+QUOTIENT(ROW()-2,COUNTA('Form Responses 1'!$1:$1)-4),3,,TRUE,"Form Responses 1"))</f>
        <v>theresia</v>
      </c>
      <c r="D33" s="10">
        <f>INDIRECT(ADDRESS(2+QUOTIENT(ROW()-2,COUNTA('Form Responses 1'!$1:$1)-4),4,,TRUE,"Form Responses 1"))</f>
        <v>44965</v>
      </c>
      <c r="E33" s="11">
        <f t="shared" si="2"/>
        <v>3</v>
      </c>
      <c r="F33" s="9" t="str">
        <f>IF(ISBLANK(A33)," ",INDIRECT(ADDRESS(1,5+MOD(ROW()-2,COUNTA('Form Responses 1'!$1:$1)-4),,TRUE,"Form Responses 1")))</f>
        <v>Lantai 1 [Kamar Depan]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Lantai 1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6</v>
      </c>
      <c r="L33" s="9" t="str">
        <f t="shared" si="6"/>
        <v>2023 - WEEK 06</v>
      </c>
      <c r="M33" s="9" t="str">
        <f t="shared" si="7"/>
        <v>2023 - MONTH 02</v>
      </c>
      <c r="N33" s="12">
        <f t="shared" ref="N33:O33" si="42">IFERROR(AVERAGEIF(L:L,L33,$J:$J)," ")</f>
        <v>0.9684615385</v>
      </c>
      <c r="O33" s="12">
        <f t="shared" si="42"/>
        <v>0.9619230769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6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45005.74152</v>
      </c>
      <c r="B34" s="9" t="str">
        <f>INDIRECT(ADDRESS(2+QUOTIENT(ROW()-2,COUNTA('Form Responses 1'!$1:$1)-4),2,,TRUE,"Form Responses 1"))</f>
        <v>theresia2@gmail.com</v>
      </c>
      <c r="C34" s="9" t="str">
        <f>INDIRECT(ADDRESS(2+QUOTIENT(ROW()-2,COUNTA('Form Responses 1'!$1:$1)-4),3,,TRUE,"Form Responses 1"))</f>
        <v>theresia</v>
      </c>
      <c r="D34" s="10">
        <f>INDIRECT(ADDRESS(2+QUOTIENT(ROW()-2,COUNTA('Form Responses 1'!$1:$1)-4),4,,TRUE,"Form Responses 1"))</f>
        <v>44965</v>
      </c>
      <c r="E34" s="11">
        <f t="shared" si="2"/>
        <v>3</v>
      </c>
      <c r="F34" s="9" t="str">
        <f>IF(ISBLANK(A34)," ",INDIRECT(ADDRESS(1,5+MOD(ROW()-2,COUNTA('Form Responses 1'!$1:$1)-4),,TRUE,"Form Responses 1")))</f>
        <v>Lantai 1 [Kamar Belakang]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Lantai 1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6</v>
      </c>
      <c r="L34" s="9" t="str">
        <f t="shared" si="6"/>
        <v>2023 - WEEK 06</v>
      </c>
      <c r="M34" s="9" t="str">
        <f t="shared" si="7"/>
        <v>2023 - MONTH 02</v>
      </c>
      <c r="N34" s="12">
        <f t="shared" ref="N34:O34" si="43">IFERROR(AVERAGEIF(L:L,L34,$J:$J)," ")</f>
        <v>0.9684615385</v>
      </c>
      <c r="O34" s="12">
        <f t="shared" si="43"/>
        <v>0.9619230769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6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45005.74152</v>
      </c>
      <c r="B35" s="9" t="str">
        <f>INDIRECT(ADDRESS(2+QUOTIENT(ROW()-2,COUNTA('Form Responses 1'!$1:$1)-4),2,,TRUE,"Form Responses 1"))</f>
        <v>theresia2@gmail.com</v>
      </c>
      <c r="C35" s="9" t="str">
        <f>INDIRECT(ADDRESS(2+QUOTIENT(ROW()-2,COUNTA('Form Responses 1'!$1:$1)-4),3,,TRUE,"Form Responses 1"))</f>
        <v>theresia</v>
      </c>
      <c r="D35" s="10">
        <f>INDIRECT(ADDRESS(2+QUOTIENT(ROW()-2,COUNTA('Form Responses 1'!$1:$1)-4),4,,TRUE,"Form Responses 1"))</f>
        <v>44965</v>
      </c>
      <c r="E35" s="11">
        <f t="shared" si="2"/>
        <v>3</v>
      </c>
      <c r="F35" s="9" t="str">
        <f>IF(ISBLANK(A35)," ",INDIRECT(ADDRESS(1,5+MOD(ROW()-2,COUNTA('Form Responses 1'!$1:$1)-4),,TRUE,"Form Responses 1")))</f>
        <v>Lantai 1 [Toilet Belakang]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Lantai 1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6</v>
      </c>
      <c r="L35" s="9" t="str">
        <f t="shared" si="6"/>
        <v>2023 - WEEK 06</v>
      </c>
      <c r="M35" s="9" t="str">
        <f t="shared" si="7"/>
        <v>2023 - MONTH 02</v>
      </c>
      <c r="N35" s="12">
        <f t="shared" ref="N35:O35" si="44">IFERROR(AVERAGEIF(L:L,L35,$J:$J)," ")</f>
        <v>0.9684615385</v>
      </c>
      <c r="O35" s="12">
        <f t="shared" si="44"/>
        <v>0.9619230769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6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45005.74152</v>
      </c>
      <c r="B36" s="9" t="str">
        <f>INDIRECT(ADDRESS(2+QUOTIENT(ROW()-2,COUNTA('Form Responses 1'!$1:$1)-4),2,,TRUE,"Form Responses 1"))</f>
        <v>theresia2@gmail.com</v>
      </c>
      <c r="C36" s="9" t="str">
        <f>INDIRECT(ADDRESS(2+QUOTIENT(ROW()-2,COUNTA('Form Responses 1'!$1:$1)-4),3,,TRUE,"Form Responses 1"))</f>
        <v>theresia</v>
      </c>
      <c r="D36" s="10">
        <f>INDIRECT(ADDRESS(2+QUOTIENT(ROW()-2,COUNTA('Form Responses 1'!$1:$1)-4),4,,TRUE,"Form Responses 1"))</f>
        <v>44965</v>
      </c>
      <c r="E36" s="11">
        <f t="shared" si="2"/>
        <v>3</v>
      </c>
      <c r="F36" s="9" t="str">
        <f>IF(ISBLANK(A36)," ",INDIRECT(ADDRESS(1,5+MOD(ROW()-2,COUNTA('Form Responses 1'!$1:$1)-4),,TRUE,"Form Responses 1")))</f>
        <v>Lantai 1 [Toilet Pria / Wanita]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Lantai 1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6</v>
      </c>
      <c r="L36" s="9" t="str">
        <f t="shared" si="6"/>
        <v>2023 - WEEK 06</v>
      </c>
      <c r="M36" s="9" t="str">
        <f t="shared" si="7"/>
        <v>2023 - MONTH 02</v>
      </c>
      <c r="N36" s="12">
        <f t="shared" ref="N36:O36" si="45">IFERROR(AVERAGEIF(L:L,L36,$J:$J)," ")</f>
        <v>0.9684615385</v>
      </c>
      <c r="O36" s="12">
        <f t="shared" si="45"/>
        <v>0.9619230769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6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45005.74152</v>
      </c>
      <c r="B37" s="9" t="str">
        <f>INDIRECT(ADDRESS(2+QUOTIENT(ROW()-2,COUNTA('Form Responses 1'!$1:$1)-4),2,,TRUE,"Form Responses 1"))</f>
        <v>theresia2@gmail.com</v>
      </c>
      <c r="C37" s="9" t="str">
        <f>INDIRECT(ADDRESS(2+QUOTIENT(ROW()-2,COUNTA('Form Responses 1'!$1:$1)-4),3,,TRUE,"Form Responses 1"))</f>
        <v>theresia</v>
      </c>
      <c r="D37" s="10">
        <f>INDIRECT(ADDRESS(2+QUOTIENT(ROW()-2,COUNTA('Form Responses 1'!$1:$1)-4),4,,TRUE,"Form Responses 1"))</f>
        <v>44965</v>
      </c>
      <c r="E37" s="11">
        <f t="shared" si="2"/>
        <v>3</v>
      </c>
      <c r="F37" s="9" t="str">
        <f>IF(ISBLANK(A37)," ",INDIRECT(ADDRESS(1,5+MOD(ROW()-2,COUNTA('Form Responses 1'!$1:$1)-4),,TRUE,"Form Responses 1")))</f>
        <v>Halaman [Taman 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Halaman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6</v>
      </c>
      <c r="L37" s="9" t="str">
        <f t="shared" si="6"/>
        <v>2023 - WEEK 06</v>
      </c>
      <c r="M37" s="9" t="str">
        <f t="shared" si="7"/>
        <v>2023 - MONTH 02</v>
      </c>
      <c r="N37" s="12">
        <f t="shared" ref="N37:O37" si="46">IFERROR(AVERAGEIF(L:L,L37,$J:$J)," ")</f>
        <v>0.9684615385</v>
      </c>
      <c r="O37" s="12">
        <f t="shared" si="46"/>
        <v>0.9619230769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6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45005.74152</v>
      </c>
      <c r="B38" s="9" t="str">
        <f>INDIRECT(ADDRESS(2+QUOTIENT(ROW()-2,COUNTA('Form Responses 1'!$1:$1)-4),2,,TRUE,"Form Responses 1"))</f>
        <v>theresia2@gmail.com</v>
      </c>
      <c r="C38" s="9" t="str">
        <f>INDIRECT(ADDRESS(2+QUOTIENT(ROW()-2,COUNTA('Form Responses 1'!$1:$1)-4),3,,TRUE,"Form Responses 1"))</f>
        <v>theresia</v>
      </c>
      <c r="D38" s="10">
        <f>INDIRECT(ADDRESS(2+QUOTIENT(ROW()-2,COUNTA('Form Responses 1'!$1:$1)-4),4,,TRUE,"Form Responses 1"))</f>
        <v>44965</v>
      </c>
      <c r="E38" s="11">
        <f t="shared" si="2"/>
        <v>3</v>
      </c>
      <c r="F38" s="9" t="str">
        <f>IF(ISBLANK(A38)," ",INDIRECT(ADDRESS(1,5+MOD(ROW()-2,COUNTA('Form Responses 1'!$1:$1)-4),,TRUE,"Form Responses 1")))</f>
        <v>Halaman [Halaman Utama Depan]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Halaman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6</v>
      </c>
      <c r="L38" s="9" t="str">
        <f t="shared" si="6"/>
        <v>2023 - WEEK 06</v>
      </c>
      <c r="M38" s="9" t="str">
        <f t="shared" si="7"/>
        <v>2023 - MONTH 02</v>
      </c>
      <c r="N38" s="12">
        <f t="shared" ref="N38:O38" si="47">IFERROR(AVERAGEIF(L:L,L38,$J:$J)," ")</f>
        <v>0.9684615385</v>
      </c>
      <c r="O38" s="12">
        <f t="shared" si="47"/>
        <v>0.9619230769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6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45005.74152</v>
      </c>
      <c r="B39" s="9" t="str">
        <f>INDIRECT(ADDRESS(2+QUOTIENT(ROW()-2,COUNTA('Form Responses 1'!$1:$1)-4),2,,TRUE,"Form Responses 1"))</f>
        <v>theresia2@gmail.com</v>
      </c>
      <c r="C39" s="9" t="str">
        <f>INDIRECT(ADDRESS(2+QUOTIENT(ROW()-2,COUNTA('Form Responses 1'!$1:$1)-4),3,,TRUE,"Form Responses 1"))</f>
        <v>theresia</v>
      </c>
      <c r="D39" s="10">
        <f>INDIRECT(ADDRESS(2+QUOTIENT(ROW()-2,COUNTA('Form Responses 1'!$1:$1)-4),4,,TRUE,"Form Responses 1"))</f>
        <v>44965</v>
      </c>
      <c r="E39" s="11">
        <f t="shared" si="2"/>
        <v>3</v>
      </c>
      <c r="F39" s="9" t="str">
        <f>IF(ISBLANK(A39)," ",INDIRECT(ADDRESS(1,5+MOD(ROW()-2,COUNTA('Form Responses 1'!$1:$1)-4),,TRUE,"Form Responses 1")))</f>
        <v>Halaman [Halaman samping dan belakang]</v>
      </c>
      <c r="G39" s="9" t="str">
        <f>IF(ISBLANK(A39)," ",INDIRECT(ADDRESS(MATCH(A39,'Form Responses 1'!A:A,0),5+MOD(ROW()-2,COUNTA('Form Responses 1'!$1:$1)-4),,TRUE,"Form Responses 1")))</f>
        <v>SANGATBAIK</v>
      </c>
      <c r="H39" s="12" t="str">
        <f t="shared" si="3"/>
        <v>Halaman</v>
      </c>
      <c r="I39" s="12" t="str">
        <f t="shared" si="4"/>
        <v>CLEANING SERVICE</v>
      </c>
      <c r="J39" s="12">
        <f t="array" ref="J39">IFERROR(INDEX(MASTER!B:B,MATCH(G39,MASTER!A:A,0))/100," ")</f>
        <v>1</v>
      </c>
      <c r="K39" s="9">
        <f t="shared" si="5"/>
        <v>6</v>
      </c>
      <c r="L39" s="9" t="str">
        <f t="shared" si="6"/>
        <v>2023 - WEEK 06</v>
      </c>
      <c r="M39" s="9" t="str">
        <f t="shared" si="7"/>
        <v>2023 - MONTH 02</v>
      </c>
      <c r="N39" s="12">
        <f t="shared" ref="N39:O39" si="48">IFERROR(AVERAGEIF(L:L,L39,$J:$J)," ")</f>
        <v>0.9684615385</v>
      </c>
      <c r="O39" s="12">
        <f t="shared" si="48"/>
        <v>0.9619230769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6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45005.74152</v>
      </c>
      <c r="B40" s="9" t="str">
        <f>INDIRECT(ADDRESS(2+QUOTIENT(ROW()-2,COUNTA('Form Responses 1'!$1:$1)-4),2,,TRUE,"Form Responses 1"))</f>
        <v>theresia2@gmail.com</v>
      </c>
      <c r="C40" s="9" t="str">
        <f>INDIRECT(ADDRESS(2+QUOTIENT(ROW()-2,COUNTA('Form Responses 1'!$1:$1)-4),3,,TRUE,"Form Responses 1"))</f>
        <v>theresia</v>
      </c>
      <c r="D40" s="10">
        <f>INDIRECT(ADDRESS(2+QUOTIENT(ROW()-2,COUNTA('Form Responses 1'!$1:$1)-4),4,,TRUE,"Form Responses 1"))</f>
        <v>44965</v>
      </c>
      <c r="E40" s="11">
        <f t="shared" si="2"/>
        <v>3</v>
      </c>
      <c r="F40" s="9" t="str">
        <f>IF(ISBLANK(A40)," ",INDIRECT(ADDRESS(1,5+MOD(ROW()-2,COUNTA('Form Responses 1'!$1:$1)-4),,TRUE,"Form Responses 1")))</f>
        <v>Halaman [TPS]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Halaman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6</v>
      </c>
      <c r="L40" s="9" t="str">
        <f t="shared" si="6"/>
        <v>2023 - WEEK 06</v>
      </c>
      <c r="M40" s="9" t="str">
        <f t="shared" si="7"/>
        <v>2023 - MONTH 02</v>
      </c>
      <c r="N40" s="12">
        <f t="shared" ref="N40:O40" si="49">IFERROR(AVERAGEIF(L:L,L40,$J:$J)," ")</f>
        <v>0.9684615385</v>
      </c>
      <c r="O40" s="12">
        <f t="shared" si="49"/>
        <v>0.9619230769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6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45005.74189</v>
      </c>
      <c r="B41" s="9" t="str">
        <f>INDIRECT(ADDRESS(2+QUOTIENT(ROW()-2,COUNTA('Form Responses 1'!$1:$1)-4),2,,TRUE,"Form Responses 1"))</f>
        <v>theresia3@gmail.com</v>
      </c>
      <c r="C41" s="9" t="str">
        <f>INDIRECT(ADDRESS(2+QUOTIENT(ROW()-2,COUNTA('Form Responses 1'!$1:$1)-4),3,,TRUE,"Form Responses 1"))</f>
        <v>theresia</v>
      </c>
      <c r="D41" s="10">
        <f>INDIRECT(ADDRESS(2+QUOTIENT(ROW()-2,COUNTA('Form Responses 1'!$1:$1)-4),4,,TRUE,"Form Responses 1"))</f>
        <v>44972</v>
      </c>
      <c r="E41" s="11">
        <f t="shared" si="2"/>
        <v>3</v>
      </c>
      <c r="F41" s="9" t="str">
        <f>IF(ISBLANK(A41)," ",INDIRECT(ADDRESS(1,5+MOD(ROW()-2,COUNTA('Form Responses 1'!$1:$1)-4),,TRUE,"Form Responses 1")))</f>
        <v>Security [Security Functions]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Security</v>
      </c>
      <c r="I41" s="12" t="str">
        <f t="shared" si="4"/>
        <v>SECURITY SERVICE</v>
      </c>
      <c r="J41" s="12">
        <f t="array" ref="J41">IFERROR(INDEX(MASTER!B:B,MATCH(G41,MASTER!A:A,0))/100," ")</f>
        <v>0.95</v>
      </c>
      <c r="K41" s="9">
        <f t="shared" si="5"/>
        <v>7</v>
      </c>
      <c r="L41" s="9" t="str">
        <f t="shared" si="6"/>
        <v>2023 - WEEK 07</v>
      </c>
      <c r="M41" s="9" t="str">
        <f t="shared" si="7"/>
        <v>2023 - MONTH 02</v>
      </c>
      <c r="N41" s="12">
        <f t="shared" ref="N41:O41" si="50">IFERROR(AVERAGEIF(L:L,L41,$J:$J)," ")</f>
        <v>0.9561538462</v>
      </c>
      <c r="O41" s="12">
        <f t="shared" si="50"/>
        <v>0.9619230769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7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45005.74189</v>
      </c>
      <c r="B42" s="9" t="str">
        <f>INDIRECT(ADDRESS(2+QUOTIENT(ROW()-2,COUNTA('Form Responses 1'!$1:$1)-4),2,,TRUE,"Form Responses 1"))</f>
        <v>theresia3@gmail.com</v>
      </c>
      <c r="C42" s="9" t="str">
        <f>INDIRECT(ADDRESS(2+QUOTIENT(ROW()-2,COUNTA('Form Responses 1'!$1:$1)-4),3,,TRUE,"Form Responses 1"))</f>
        <v>theresia</v>
      </c>
      <c r="D42" s="10">
        <f>INDIRECT(ADDRESS(2+QUOTIENT(ROW()-2,COUNTA('Form Responses 1'!$1:$1)-4),4,,TRUE,"Form Responses 1"))</f>
        <v>44972</v>
      </c>
      <c r="E42" s="11">
        <f t="shared" si="2"/>
        <v>3</v>
      </c>
      <c r="F42" s="9" t="str">
        <f>IF(ISBLANK(A42)," ",INDIRECT(ADDRESS(1,5+MOD(ROW()-2,COUNTA('Form Responses 1'!$1:$1)-4),,TRUE,"Form Responses 1")))</f>
        <v>Driver [Driving Safety (EX BATAN SLEMAN - POLTEK)]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Driver</v>
      </c>
      <c r="I42" s="12" t="str">
        <f t="shared" si="4"/>
        <v>LABOR SERVICE</v>
      </c>
      <c r="J42" s="12">
        <f t="array" ref="J42">IFERROR(INDEX(MASTER!B:B,MATCH(G42,MASTER!A:A,0))/100," ")</f>
        <v>0.95</v>
      </c>
      <c r="K42" s="9">
        <f t="shared" si="5"/>
        <v>7</v>
      </c>
      <c r="L42" s="9" t="str">
        <f t="shared" si="6"/>
        <v>2023 - WEEK 07</v>
      </c>
      <c r="M42" s="9" t="str">
        <f t="shared" si="7"/>
        <v>2023 - MONTH 02</v>
      </c>
      <c r="N42" s="12">
        <f t="shared" ref="N42:O42" si="51">IFERROR(AVERAGEIF(L:L,L42,$J:$J)," ")</f>
        <v>0.9561538462</v>
      </c>
      <c r="O42" s="12">
        <f t="shared" si="51"/>
        <v>0.9619230769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7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45005.74189</v>
      </c>
      <c r="B43" s="9" t="str">
        <f>INDIRECT(ADDRESS(2+QUOTIENT(ROW()-2,COUNTA('Form Responses 1'!$1:$1)-4),2,,TRUE,"Form Responses 1"))</f>
        <v>theresia3@gmail.com</v>
      </c>
      <c r="C43" s="9" t="str">
        <f>INDIRECT(ADDRESS(2+QUOTIENT(ROW()-2,COUNTA('Form Responses 1'!$1:$1)-4),3,,TRUE,"Form Responses 1"))</f>
        <v>theresia</v>
      </c>
      <c r="D43" s="10">
        <f>INDIRECT(ADDRESS(2+QUOTIENT(ROW()-2,COUNTA('Form Responses 1'!$1:$1)-4),4,,TRUE,"Form Responses 1"))</f>
        <v>44972</v>
      </c>
      <c r="E43" s="11">
        <f t="shared" si="2"/>
        <v>3</v>
      </c>
      <c r="F43" s="9" t="str">
        <f>IF(ISBLANK(A43)," ",INDIRECT(ADDRESS(1,5+MOD(ROW()-2,COUNTA('Form Responses 1'!$1:$1)-4),,TRUE,"Form Responses 1")))</f>
        <v>Driver [Attendance (EX BATAN SLEMAN - POLTEK)]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Driver</v>
      </c>
      <c r="I43" s="12" t="str">
        <f t="shared" si="4"/>
        <v>LABOR SERVICE</v>
      </c>
      <c r="J43" s="12">
        <f t="array" ref="J43">IFERROR(INDEX(MASTER!B:B,MATCH(G43,MASTER!A:A,0))/100," ")</f>
        <v>0.95</v>
      </c>
      <c r="K43" s="9">
        <f t="shared" si="5"/>
        <v>7</v>
      </c>
      <c r="L43" s="9" t="str">
        <f t="shared" si="6"/>
        <v>2023 - WEEK 07</v>
      </c>
      <c r="M43" s="9" t="str">
        <f t="shared" si="7"/>
        <v>2023 - MONTH 02</v>
      </c>
      <c r="N43" s="12">
        <f t="shared" ref="N43:O43" si="52">IFERROR(AVERAGEIF(L:L,L43,$J:$J)," ")</f>
        <v>0.9561538462</v>
      </c>
      <c r="O43" s="12">
        <f t="shared" si="52"/>
        <v>0.9619230769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7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45005.74189</v>
      </c>
      <c r="B44" s="9" t="str">
        <f>INDIRECT(ADDRESS(2+QUOTIENT(ROW()-2,COUNTA('Form Responses 1'!$1:$1)-4),2,,TRUE,"Form Responses 1"))</f>
        <v>theresia3@gmail.com</v>
      </c>
      <c r="C44" s="9" t="str">
        <f>INDIRECT(ADDRESS(2+QUOTIENT(ROW()-2,COUNTA('Form Responses 1'!$1:$1)-4),3,,TRUE,"Form Responses 1"))</f>
        <v>theresia</v>
      </c>
      <c r="D44" s="10">
        <f>INDIRECT(ADDRESS(2+QUOTIENT(ROW()-2,COUNTA('Form Responses 1'!$1:$1)-4),4,,TRUE,"Form Responses 1"))</f>
        <v>44972</v>
      </c>
      <c r="E44" s="11">
        <f t="shared" si="2"/>
        <v>3</v>
      </c>
      <c r="F44" s="9" t="str">
        <f>IF(ISBLANK(A44)," ",INDIRECT(ADDRESS(1,5+MOD(ROW()-2,COUNTA('Form Responses 1'!$1:$1)-4),,TRUE,"Form Responses 1")))</f>
        <v>Lantai 1 [Ruang Tamu]</v>
      </c>
      <c r="G44" s="9" t="str">
        <f>IF(ISBLANK(A44)," ",INDIRECT(ADDRESS(MATCH(A44,'Form Responses 1'!A:A,0),5+MOD(ROW()-2,COUNTA('Form Responses 1'!$1:$1)-4),,TRUE,"Form Responses 1")))</f>
        <v>CUKUP BAIK</v>
      </c>
      <c r="H44" s="12" t="str">
        <f t="shared" si="3"/>
        <v>Lantai 1</v>
      </c>
      <c r="I44" s="12" t="str">
        <f t="shared" si="4"/>
        <v>CLEANING SERVICE</v>
      </c>
      <c r="J44" s="12">
        <f t="array" ref="J44">IFERROR(INDEX(MASTER!B:B,MATCH(G44,MASTER!A:A,0))/100," ")</f>
        <v>0.89</v>
      </c>
      <c r="K44" s="9">
        <f t="shared" si="5"/>
        <v>7</v>
      </c>
      <c r="L44" s="9" t="str">
        <f t="shared" si="6"/>
        <v>2023 - WEEK 07</v>
      </c>
      <c r="M44" s="9" t="str">
        <f t="shared" si="7"/>
        <v>2023 - MONTH 02</v>
      </c>
      <c r="N44" s="12">
        <f t="shared" ref="N44:O44" si="53">IFERROR(AVERAGEIF(L:L,L44,$J:$J)," ")</f>
        <v>0.9561538462</v>
      </c>
      <c r="O44" s="12">
        <f t="shared" si="53"/>
        <v>0.9619230769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7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45005.74189</v>
      </c>
      <c r="B45" s="9" t="str">
        <f>INDIRECT(ADDRESS(2+QUOTIENT(ROW()-2,COUNTA('Form Responses 1'!$1:$1)-4),2,,TRUE,"Form Responses 1"))</f>
        <v>theresia3@gmail.com</v>
      </c>
      <c r="C45" s="9" t="str">
        <f>INDIRECT(ADDRESS(2+QUOTIENT(ROW()-2,COUNTA('Form Responses 1'!$1:$1)-4),3,,TRUE,"Form Responses 1"))</f>
        <v>theresia</v>
      </c>
      <c r="D45" s="10">
        <f>INDIRECT(ADDRESS(2+QUOTIENT(ROW()-2,COUNTA('Form Responses 1'!$1:$1)-4),4,,TRUE,"Form Responses 1"))</f>
        <v>44972</v>
      </c>
      <c r="E45" s="11">
        <f t="shared" si="2"/>
        <v>3</v>
      </c>
      <c r="F45" s="9" t="str">
        <f>IF(ISBLANK(A45)," ",INDIRECT(ADDRESS(1,5+MOD(ROW()-2,COUNTA('Form Responses 1'!$1:$1)-4),,TRUE,"Form Responses 1")))</f>
        <v>Lantai 1 [Pantry ]</v>
      </c>
      <c r="G45" s="9" t="str">
        <f>IF(ISBLANK(A45)," ",INDIRECT(ADDRESS(MATCH(A45,'Form Responses 1'!A:A,0),5+MOD(ROW()-2,COUNTA('Form Responses 1'!$1:$1)-4),,TRUE,"Form Responses 1")))</f>
        <v>CUKUP BAIK</v>
      </c>
      <c r="H45" s="12" t="str">
        <f t="shared" si="3"/>
        <v>Lantai 1</v>
      </c>
      <c r="I45" s="12" t="str">
        <f t="shared" si="4"/>
        <v>CLEANING SERVICE</v>
      </c>
      <c r="J45" s="12">
        <f t="array" ref="J45">IFERROR(INDEX(MASTER!B:B,MATCH(G45,MASTER!A:A,0))/100," ")</f>
        <v>0.89</v>
      </c>
      <c r="K45" s="9">
        <f t="shared" si="5"/>
        <v>7</v>
      </c>
      <c r="L45" s="9" t="str">
        <f t="shared" si="6"/>
        <v>2023 - WEEK 07</v>
      </c>
      <c r="M45" s="9" t="str">
        <f t="shared" si="7"/>
        <v>2023 - MONTH 02</v>
      </c>
      <c r="N45" s="12">
        <f t="shared" ref="N45:O45" si="54">IFERROR(AVERAGEIF(L:L,L45,$J:$J)," ")</f>
        <v>0.9561538462</v>
      </c>
      <c r="O45" s="12">
        <f t="shared" si="54"/>
        <v>0.9619230769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7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45005.74189</v>
      </c>
      <c r="B46" s="9" t="str">
        <f>INDIRECT(ADDRESS(2+QUOTIENT(ROW()-2,COUNTA('Form Responses 1'!$1:$1)-4),2,,TRUE,"Form Responses 1"))</f>
        <v>theresia3@gmail.com</v>
      </c>
      <c r="C46" s="9" t="str">
        <f>INDIRECT(ADDRESS(2+QUOTIENT(ROW()-2,COUNTA('Form Responses 1'!$1:$1)-4),3,,TRUE,"Form Responses 1"))</f>
        <v>theresia</v>
      </c>
      <c r="D46" s="10">
        <f>INDIRECT(ADDRESS(2+QUOTIENT(ROW()-2,COUNTA('Form Responses 1'!$1:$1)-4),4,,TRUE,"Form Responses 1"))</f>
        <v>44972</v>
      </c>
      <c r="E46" s="11">
        <f t="shared" si="2"/>
        <v>3</v>
      </c>
      <c r="F46" s="9" t="str">
        <f>IF(ISBLANK(A46)," ",INDIRECT(ADDRESS(1,5+MOD(ROW()-2,COUNTA('Form Responses 1'!$1:$1)-4),,TRUE,"Form Responses 1")))</f>
        <v>Lantai 1 [Kamar Depan]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Lantai 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7</v>
      </c>
      <c r="L46" s="9" t="str">
        <f t="shared" si="6"/>
        <v>2023 - WEEK 07</v>
      </c>
      <c r="M46" s="9" t="str">
        <f t="shared" si="7"/>
        <v>2023 - MONTH 02</v>
      </c>
      <c r="N46" s="12">
        <f t="shared" ref="N46:O46" si="55">IFERROR(AVERAGEIF(L:L,L46,$J:$J)," ")</f>
        <v>0.9561538462</v>
      </c>
      <c r="O46" s="12">
        <f t="shared" si="55"/>
        <v>0.9619230769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7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45005.74189</v>
      </c>
      <c r="B47" s="9" t="str">
        <f>INDIRECT(ADDRESS(2+QUOTIENT(ROW()-2,COUNTA('Form Responses 1'!$1:$1)-4),2,,TRUE,"Form Responses 1"))</f>
        <v>theresia3@gmail.com</v>
      </c>
      <c r="C47" s="9" t="str">
        <f>INDIRECT(ADDRESS(2+QUOTIENT(ROW()-2,COUNTA('Form Responses 1'!$1:$1)-4),3,,TRUE,"Form Responses 1"))</f>
        <v>theresia</v>
      </c>
      <c r="D47" s="10">
        <f>INDIRECT(ADDRESS(2+QUOTIENT(ROW()-2,COUNTA('Form Responses 1'!$1:$1)-4),4,,TRUE,"Form Responses 1"))</f>
        <v>44972</v>
      </c>
      <c r="E47" s="11">
        <f t="shared" si="2"/>
        <v>3</v>
      </c>
      <c r="F47" s="9" t="str">
        <f>IF(ISBLANK(A47)," ",INDIRECT(ADDRESS(1,5+MOD(ROW()-2,COUNTA('Form Responses 1'!$1:$1)-4),,TRUE,"Form Responses 1")))</f>
        <v>Lantai 1 [Kamar Belakang]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Lantai 1</v>
      </c>
      <c r="I47" s="12" t="str">
        <f t="shared" si="4"/>
        <v>CLEANING SERVICE</v>
      </c>
      <c r="J47" s="12">
        <f t="array" ref="J47">IFERROR(INDEX(MASTER!B:B,MATCH(G47,MASTER!A:A,0))/100," ")</f>
        <v>1</v>
      </c>
      <c r="K47" s="9">
        <f t="shared" si="5"/>
        <v>7</v>
      </c>
      <c r="L47" s="9" t="str">
        <f t="shared" si="6"/>
        <v>2023 - WEEK 07</v>
      </c>
      <c r="M47" s="9" t="str">
        <f t="shared" si="7"/>
        <v>2023 - MONTH 02</v>
      </c>
      <c r="N47" s="12">
        <f t="shared" ref="N47:O47" si="56">IFERROR(AVERAGEIF(L:L,L47,$J:$J)," ")</f>
        <v>0.9561538462</v>
      </c>
      <c r="O47" s="12">
        <f t="shared" si="56"/>
        <v>0.9619230769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7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45005.74189</v>
      </c>
      <c r="B48" s="9" t="str">
        <f>INDIRECT(ADDRESS(2+QUOTIENT(ROW()-2,COUNTA('Form Responses 1'!$1:$1)-4),2,,TRUE,"Form Responses 1"))</f>
        <v>theresia3@gmail.com</v>
      </c>
      <c r="C48" s="9" t="str">
        <f>INDIRECT(ADDRESS(2+QUOTIENT(ROW()-2,COUNTA('Form Responses 1'!$1:$1)-4),3,,TRUE,"Form Responses 1"))</f>
        <v>theresia</v>
      </c>
      <c r="D48" s="10">
        <f>INDIRECT(ADDRESS(2+QUOTIENT(ROW()-2,COUNTA('Form Responses 1'!$1:$1)-4),4,,TRUE,"Form Responses 1"))</f>
        <v>44972</v>
      </c>
      <c r="E48" s="11">
        <f t="shared" si="2"/>
        <v>3</v>
      </c>
      <c r="F48" s="9" t="str">
        <f>IF(ISBLANK(A48)," ",INDIRECT(ADDRESS(1,5+MOD(ROW()-2,COUNTA('Form Responses 1'!$1:$1)-4),,TRUE,"Form Responses 1")))</f>
        <v>Lantai 1 [Toilet Belakang]</v>
      </c>
      <c r="G48" s="9" t="str">
        <f>IF(ISBLANK(A48)," ",INDIRECT(ADDRESS(MATCH(A48,'Form Responses 1'!A:A,0),5+MOD(ROW()-2,COUNTA('Form Responses 1'!$1:$1)-4),,TRUE,"Form Responses 1")))</f>
        <v>SANGATBAIK</v>
      </c>
      <c r="H48" s="12" t="str">
        <f t="shared" si="3"/>
        <v>Lantai 1</v>
      </c>
      <c r="I48" s="12" t="str">
        <f t="shared" si="4"/>
        <v>CLEANING SERVICE</v>
      </c>
      <c r="J48" s="12">
        <f t="array" ref="J48">IFERROR(INDEX(MASTER!B:B,MATCH(G48,MASTER!A:A,0))/100," ")</f>
        <v>1</v>
      </c>
      <c r="K48" s="9">
        <f t="shared" si="5"/>
        <v>7</v>
      </c>
      <c r="L48" s="9" t="str">
        <f t="shared" si="6"/>
        <v>2023 - WEEK 07</v>
      </c>
      <c r="M48" s="9" t="str">
        <f t="shared" si="7"/>
        <v>2023 - MONTH 02</v>
      </c>
      <c r="N48" s="12">
        <f t="shared" ref="N48:O48" si="57">IFERROR(AVERAGEIF(L:L,L48,$J:$J)," ")</f>
        <v>0.9561538462</v>
      </c>
      <c r="O48" s="12">
        <f t="shared" si="57"/>
        <v>0.9619230769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7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45005.74189</v>
      </c>
      <c r="B49" s="9" t="str">
        <f>INDIRECT(ADDRESS(2+QUOTIENT(ROW()-2,COUNTA('Form Responses 1'!$1:$1)-4),2,,TRUE,"Form Responses 1"))</f>
        <v>theresia3@gmail.com</v>
      </c>
      <c r="C49" s="9" t="str">
        <f>INDIRECT(ADDRESS(2+QUOTIENT(ROW()-2,COUNTA('Form Responses 1'!$1:$1)-4),3,,TRUE,"Form Responses 1"))</f>
        <v>theresia</v>
      </c>
      <c r="D49" s="10">
        <f>INDIRECT(ADDRESS(2+QUOTIENT(ROW()-2,COUNTA('Form Responses 1'!$1:$1)-4),4,,TRUE,"Form Responses 1"))</f>
        <v>44972</v>
      </c>
      <c r="E49" s="11">
        <f t="shared" si="2"/>
        <v>3</v>
      </c>
      <c r="F49" s="9" t="str">
        <f>IF(ISBLANK(A49)," ",INDIRECT(ADDRESS(1,5+MOD(ROW()-2,COUNTA('Form Responses 1'!$1:$1)-4),,TRUE,"Form Responses 1")))</f>
        <v>Lantai 1 [Toilet Pria / Wanita]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Lantai 1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7</v>
      </c>
      <c r="L49" s="9" t="str">
        <f t="shared" si="6"/>
        <v>2023 - WEEK 07</v>
      </c>
      <c r="M49" s="9" t="str">
        <f t="shared" si="7"/>
        <v>2023 - MONTH 02</v>
      </c>
      <c r="N49" s="12">
        <f t="shared" ref="N49:O49" si="58">IFERROR(AVERAGEIF(L:L,L49,$J:$J)," ")</f>
        <v>0.9561538462</v>
      </c>
      <c r="O49" s="12">
        <f t="shared" si="58"/>
        <v>0.9619230769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7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45005.74189</v>
      </c>
      <c r="B50" s="9" t="str">
        <f>INDIRECT(ADDRESS(2+QUOTIENT(ROW()-2,COUNTA('Form Responses 1'!$1:$1)-4),2,,TRUE,"Form Responses 1"))</f>
        <v>theresia3@gmail.com</v>
      </c>
      <c r="C50" s="9" t="str">
        <f>INDIRECT(ADDRESS(2+QUOTIENT(ROW()-2,COUNTA('Form Responses 1'!$1:$1)-4),3,,TRUE,"Form Responses 1"))</f>
        <v>theresia</v>
      </c>
      <c r="D50" s="10">
        <f>INDIRECT(ADDRESS(2+QUOTIENT(ROW()-2,COUNTA('Form Responses 1'!$1:$1)-4),4,,TRUE,"Form Responses 1"))</f>
        <v>44972</v>
      </c>
      <c r="E50" s="11">
        <f t="shared" si="2"/>
        <v>3</v>
      </c>
      <c r="F50" s="9" t="str">
        <f>IF(ISBLANK(A50)," ",INDIRECT(ADDRESS(1,5+MOD(ROW()-2,COUNTA('Form Responses 1'!$1:$1)-4),,TRUE,"Form Responses 1")))</f>
        <v>Halaman [Taman 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Halaman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7</v>
      </c>
      <c r="L50" s="9" t="str">
        <f t="shared" si="6"/>
        <v>2023 - WEEK 07</v>
      </c>
      <c r="M50" s="9" t="str">
        <f t="shared" si="7"/>
        <v>2023 - MONTH 02</v>
      </c>
      <c r="N50" s="12">
        <f t="shared" ref="N50:O50" si="59">IFERROR(AVERAGEIF(L:L,L50,$J:$J)," ")</f>
        <v>0.9561538462</v>
      </c>
      <c r="O50" s="12">
        <f t="shared" si="59"/>
        <v>0.9619230769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7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45005.74189</v>
      </c>
      <c r="B51" s="9" t="str">
        <f>INDIRECT(ADDRESS(2+QUOTIENT(ROW()-2,COUNTA('Form Responses 1'!$1:$1)-4),2,,TRUE,"Form Responses 1"))</f>
        <v>theresia3@gmail.com</v>
      </c>
      <c r="C51" s="9" t="str">
        <f>INDIRECT(ADDRESS(2+QUOTIENT(ROW()-2,COUNTA('Form Responses 1'!$1:$1)-4),3,,TRUE,"Form Responses 1"))</f>
        <v>theresia</v>
      </c>
      <c r="D51" s="10">
        <f>INDIRECT(ADDRESS(2+QUOTIENT(ROW()-2,COUNTA('Form Responses 1'!$1:$1)-4),4,,TRUE,"Form Responses 1"))</f>
        <v>44972</v>
      </c>
      <c r="E51" s="11">
        <f t="shared" si="2"/>
        <v>3</v>
      </c>
      <c r="F51" s="9" t="str">
        <f>IF(ISBLANK(A51)," ",INDIRECT(ADDRESS(1,5+MOD(ROW()-2,COUNTA('Form Responses 1'!$1:$1)-4),,TRUE,"Form Responses 1")))</f>
        <v>Halaman [Halaman Utama Depan]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Halaman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7</v>
      </c>
      <c r="L51" s="9" t="str">
        <f t="shared" si="6"/>
        <v>2023 - WEEK 07</v>
      </c>
      <c r="M51" s="9" t="str">
        <f t="shared" si="7"/>
        <v>2023 - MONTH 02</v>
      </c>
      <c r="N51" s="12">
        <f t="shared" ref="N51:O51" si="60">IFERROR(AVERAGEIF(L:L,L51,$J:$J)," ")</f>
        <v>0.9561538462</v>
      </c>
      <c r="O51" s="12">
        <f t="shared" si="60"/>
        <v>0.9619230769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7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45005.74189</v>
      </c>
      <c r="B52" s="9" t="str">
        <f>INDIRECT(ADDRESS(2+QUOTIENT(ROW()-2,COUNTA('Form Responses 1'!$1:$1)-4),2,,TRUE,"Form Responses 1"))</f>
        <v>theresia3@gmail.com</v>
      </c>
      <c r="C52" s="9" t="str">
        <f>INDIRECT(ADDRESS(2+QUOTIENT(ROW()-2,COUNTA('Form Responses 1'!$1:$1)-4),3,,TRUE,"Form Responses 1"))</f>
        <v>theresia</v>
      </c>
      <c r="D52" s="10">
        <f>INDIRECT(ADDRESS(2+QUOTIENT(ROW()-2,COUNTA('Form Responses 1'!$1:$1)-4),4,,TRUE,"Form Responses 1"))</f>
        <v>44972</v>
      </c>
      <c r="E52" s="11">
        <f t="shared" si="2"/>
        <v>3</v>
      </c>
      <c r="F52" s="9" t="str">
        <f>IF(ISBLANK(A52)," ",INDIRECT(ADDRESS(1,5+MOD(ROW()-2,COUNTA('Form Responses 1'!$1:$1)-4),,TRUE,"Form Responses 1")))</f>
        <v>Halaman [Halaman samping dan belakang]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Halaman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7</v>
      </c>
      <c r="L52" s="9" t="str">
        <f t="shared" si="6"/>
        <v>2023 - WEEK 07</v>
      </c>
      <c r="M52" s="9" t="str">
        <f t="shared" si="7"/>
        <v>2023 - MONTH 02</v>
      </c>
      <c r="N52" s="12">
        <f t="shared" ref="N52:O52" si="61">IFERROR(AVERAGEIF(L:L,L52,$J:$J)," ")</f>
        <v>0.9561538462</v>
      </c>
      <c r="O52" s="12">
        <f t="shared" si="61"/>
        <v>0.9619230769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7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45005.74189</v>
      </c>
      <c r="B53" s="9" t="str">
        <f>INDIRECT(ADDRESS(2+QUOTIENT(ROW()-2,COUNTA('Form Responses 1'!$1:$1)-4),2,,TRUE,"Form Responses 1"))</f>
        <v>theresia3@gmail.com</v>
      </c>
      <c r="C53" s="9" t="str">
        <f>INDIRECT(ADDRESS(2+QUOTIENT(ROW()-2,COUNTA('Form Responses 1'!$1:$1)-4),3,,TRUE,"Form Responses 1"))</f>
        <v>theresia</v>
      </c>
      <c r="D53" s="10">
        <f>INDIRECT(ADDRESS(2+QUOTIENT(ROW()-2,COUNTA('Form Responses 1'!$1:$1)-4),4,,TRUE,"Form Responses 1"))</f>
        <v>44972</v>
      </c>
      <c r="E53" s="11">
        <f t="shared" si="2"/>
        <v>3</v>
      </c>
      <c r="F53" s="9" t="str">
        <f>IF(ISBLANK(A53)," ",INDIRECT(ADDRESS(1,5+MOD(ROW()-2,COUNTA('Form Responses 1'!$1:$1)-4),,TRUE,"Form Responses 1")))</f>
        <v>Halaman [TPS]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Halaman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7</v>
      </c>
      <c r="L53" s="9" t="str">
        <f t="shared" si="6"/>
        <v>2023 - WEEK 07</v>
      </c>
      <c r="M53" s="9" t="str">
        <f t="shared" si="7"/>
        <v>2023 - MONTH 02</v>
      </c>
      <c r="N53" s="12">
        <f t="shared" ref="N53:O53" si="62">IFERROR(AVERAGEIF(L:L,L53,$J:$J)," ")</f>
        <v>0.9561538462</v>
      </c>
      <c r="O53" s="12">
        <f t="shared" si="62"/>
        <v>0.9619230769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7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45005.74223</v>
      </c>
      <c r="B54" s="9" t="str">
        <f>INDIRECT(ADDRESS(2+QUOTIENT(ROW()-2,COUNTA('Form Responses 1'!$1:$1)-4),2,,TRUE,"Form Responses 1"))</f>
        <v>theresia5@gmail.com</v>
      </c>
      <c r="C54" s="9" t="str">
        <f>INDIRECT(ADDRESS(2+QUOTIENT(ROW()-2,COUNTA('Form Responses 1'!$1:$1)-4),3,,TRUE,"Form Responses 1"))</f>
        <v>theresia</v>
      </c>
      <c r="D54" s="10">
        <f>INDIRECT(ADDRESS(2+QUOTIENT(ROW()-2,COUNTA('Form Responses 1'!$1:$1)-4),4,,TRUE,"Form Responses 1"))</f>
        <v>44993</v>
      </c>
      <c r="E54" s="11">
        <f t="shared" si="2"/>
        <v>3</v>
      </c>
      <c r="F54" s="9" t="str">
        <f>IF(ISBLANK(A54)," ",INDIRECT(ADDRESS(1,5+MOD(ROW()-2,COUNTA('Form Responses 1'!$1:$1)-4),,TRUE,"Form Responses 1")))</f>
        <v>Security [Security Functions]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Security</v>
      </c>
      <c r="I54" s="12" t="str">
        <f t="shared" si="4"/>
        <v>SECURITY SERVICE</v>
      </c>
      <c r="J54" s="12">
        <f t="array" ref="J54">IFERROR(INDEX(MASTER!B:B,MATCH(G54,MASTER!A:A,0))/100," ")</f>
        <v>0.95</v>
      </c>
      <c r="K54" s="9">
        <f t="shared" si="5"/>
        <v>10</v>
      </c>
      <c r="L54" s="9" t="str">
        <f t="shared" si="6"/>
        <v>2023 - WEEK 10</v>
      </c>
      <c r="M54" s="9" t="str">
        <f t="shared" si="7"/>
        <v>2023 - MONTH 03</v>
      </c>
      <c r="N54" s="12">
        <f t="shared" ref="N54:O54" si="63">IFERROR(AVERAGEIF(L:L,L54,$J:$J)," ")</f>
        <v>0.9684615385</v>
      </c>
      <c r="O54" s="12">
        <f t="shared" si="63"/>
        <v>0.9561538462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10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45005.74223</v>
      </c>
      <c r="B55" s="9" t="str">
        <f>INDIRECT(ADDRESS(2+QUOTIENT(ROW()-2,COUNTA('Form Responses 1'!$1:$1)-4),2,,TRUE,"Form Responses 1"))</f>
        <v>theresia5@gmail.com</v>
      </c>
      <c r="C55" s="9" t="str">
        <f>INDIRECT(ADDRESS(2+QUOTIENT(ROW()-2,COUNTA('Form Responses 1'!$1:$1)-4),3,,TRUE,"Form Responses 1"))</f>
        <v>theresia</v>
      </c>
      <c r="D55" s="10">
        <f>INDIRECT(ADDRESS(2+QUOTIENT(ROW()-2,COUNTA('Form Responses 1'!$1:$1)-4),4,,TRUE,"Form Responses 1"))</f>
        <v>44993</v>
      </c>
      <c r="E55" s="11">
        <f t="shared" si="2"/>
        <v>3</v>
      </c>
      <c r="F55" s="9" t="str">
        <f>IF(ISBLANK(A55)," ",INDIRECT(ADDRESS(1,5+MOD(ROW()-2,COUNTA('Form Responses 1'!$1:$1)-4),,TRUE,"Form Responses 1")))</f>
        <v>Driver [Driving Safety (EX BATAN SLEMAN - POLTEK)]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Driver</v>
      </c>
      <c r="I55" s="12" t="str">
        <f t="shared" si="4"/>
        <v>LABOR SERVICE</v>
      </c>
      <c r="J55" s="12">
        <f t="array" ref="J55">IFERROR(INDEX(MASTER!B:B,MATCH(G55,MASTER!A:A,0))/100," ")</f>
        <v>0.95</v>
      </c>
      <c r="K55" s="9">
        <f t="shared" si="5"/>
        <v>10</v>
      </c>
      <c r="L55" s="9" t="str">
        <f t="shared" si="6"/>
        <v>2023 - WEEK 10</v>
      </c>
      <c r="M55" s="9" t="str">
        <f t="shared" si="7"/>
        <v>2023 - MONTH 03</v>
      </c>
      <c r="N55" s="12">
        <f t="shared" ref="N55:O55" si="64">IFERROR(AVERAGEIF(L:L,L55,$J:$J)," ")</f>
        <v>0.9684615385</v>
      </c>
      <c r="O55" s="12">
        <f t="shared" si="64"/>
        <v>0.9561538462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10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45005.74223</v>
      </c>
      <c r="B56" s="9" t="str">
        <f>INDIRECT(ADDRESS(2+QUOTIENT(ROW()-2,COUNTA('Form Responses 1'!$1:$1)-4),2,,TRUE,"Form Responses 1"))</f>
        <v>theresia5@gmail.com</v>
      </c>
      <c r="C56" s="9" t="str">
        <f>INDIRECT(ADDRESS(2+QUOTIENT(ROW()-2,COUNTA('Form Responses 1'!$1:$1)-4),3,,TRUE,"Form Responses 1"))</f>
        <v>theresia</v>
      </c>
      <c r="D56" s="10">
        <f>INDIRECT(ADDRESS(2+QUOTIENT(ROW()-2,COUNTA('Form Responses 1'!$1:$1)-4),4,,TRUE,"Form Responses 1"))</f>
        <v>44993</v>
      </c>
      <c r="E56" s="11">
        <f t="shared" si="2"/>
        <v>3</v>
      </c>
      <c r="F56" s="9" t="str">
        <f>IF(ISBLANK(A56)," ",INDIRECT(ADDRESS(1,5+MOD(ROW()-2,COUNTA('Form Responses 1'!$1:$1)-4),,TRUE,"Form Responses 1")))</f>
        <v>Driver [Attendance (EX BATAN SLEMAN - POLTEK)]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Driver</v>
      </c>
      <c r="I56" s="12" t="str">
        <f t="shared" si="4"/>
        <v>LABOR SERVICE</v>
      </c>
      <c r="J56" s="12">
        <f t="array" ref="J56">IFERROR(INDEX(MASTER!B:B,MATCH(G56,MASTER!A:A,0))/100," ")</f>
        <v>0.89</v>
      </c>
      <c r="K56" s="9">
        <f t="shared" si="5"/>
        <v>10</v>
      </c>
      <c r="L56" s="9" t="str">
        <f t="shared" si="6"/>
        <v>2023 - WEEK 10</v>
      </c>
      <c r="M56" s="9" t="str">
        <f t="shared" si="7"/>
        <v>2023 - MONTH 03</v>
      </c>
      <c r="N56" s="12">
        <f t="shared" ref="N56:O56" si="65">IFERROR(AVERAGEIF(L:L,L56,$J:$J)," ")</f>
        <v>0.9684615385</v>
      </c>
      <c r="O56" s="12">
        <f t="shared" si="65"/>
        <v>0.9561538462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10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45005.74223</v>
      </c>
      <c r="B57" s="9" t="str">
        <f>INDIRECT(ADDRESS(2+QUOTIENT(ROW()-2,COUNTA('Form Responses 1'!$1:$1)-4),2,,TRUE,"Form Responses 1"))</f>
        <v>theresia5@gmail.com</v>
      </c>
      <c r="C57" s="9" t="str">
        <f>INDIRECT(ADDRESS(2+QUOTIENT(ROW()-2,COUNTA('Form Responses 1'!$1:$1)-4),3,,TRUE,"Form Responses 1"))</f>
        <v>theresia</v>
      </c>
      <c r="D57" s="10">
        <f>INDIRECT(ADDRESS(2+QUOTIENT(ROW()-2,COUNTA('Form Responses 1'!$1:$1)-4),4,,TRUE,"Form Responses 1"))</f>
        <v>44993</v>
      </c>
      <c r="E57" s="11">
        <f t="shared" si="2"/>
        <v>3</v>
      </c>
      <c r="F57" s="9" t="str">
        <f>IF(ISBLANK(A57)," ",INDIRECT(ADDRESS(1,5+MOD(ROW()-2,COUNTA('Form Responses 1'!$1:$1)-4),,TRUE,"Form Responses 1")))</f>
        <v>Lantai 1 [Ruang Tamu]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Lantai 1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10</v>
      </c>
      <c r="L57" s="9" t="str">
        <f t="shared" si="6"/>
        <v>2023 - WEEK 10</v>
      </c>
      <c r="M57" s="9" t="str">
        <f t="shared" si="7"/>
        <v>2023 - MONTH 03</v>
      </c>
      <c r="N57" s="12">
        <f t="shared" ref="N57:O57" si="66">IFERROR(AVERAGEIF(L:L,L57,$J:$J)," ")</f>
        <v>0.9684615385</v>
      </c>
      <c r="O57" s="12">
        <f t="shared" si="66"/>
        <v>0.9561538462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10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45005.74223</v>
      </c>
      <c r="B58" s="9" t="str">
        <f>INDIRECT(ADDRESS(2+QUOTIENT(ROW()-2,COUNTA('Form Responses 1'!$1:$1)-4),2,,TRUE,"Form Responses 1"))</f>
        <v>theresia5@gmail.com</v>
      </c>
      <c r="C58" s="9" t="str">
        <f>INDIRECT(ADDRESS(2+QUOTIENT(ROW()-2,COUNTA('Form Responses 1'!$1:$1)-4),3,,TRUE,"Form Responses 1"))</f>
        <v>theresia</v>
      </c>
      <c r="D58" s="10">
        <f>INDIRECT(ADDRESS(2+QUOTIENT(ROW()-2,COUNTA('Form Responses 1'!$1:$1)-4),4,,TRUE,"Form Responses 1"))</f>
        <v>44993</v>
      </c>
      <c r="E58" s="11">
        <f t="shared" si="2"/>
        <v>3</v>
      </c>
      <c r="F58" s="9" t="str">
        <f>IF(ISBLANK(A58)," ",INDIRECT(ADDRESS(1,5+MOD(ROW()-2,COUNTA('Form Responses 1'!$1:$1)-4),,TRUE,"Form Responses 1")))</f>
        <v>Lantai 1 [Pantry 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Lantai 1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10</v>
      </c>
      <c r="L58" s="9" t="str">
        <f t="shared" si="6"/>
        <v>2023 - WEEK 10</v>
      </c>
      <c r="M58" s="9" t="str">
        <f t="shared" si="7"/>
        <v>2023 - MONTH 03</v>
      </c>
      <c r="N58" s="12">
        <f t="shared" ref="N58:O58" si="67">IFERROR(AVERAGEIF(L:L,L58,$J:$J)," ")</f>
        <v>0.9684615385</v>
      </c>
      <c r="O58" s="12">
        <f t="shared" si="67"/>
        <v>0.9561538462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10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45005.74223</v>
      </c>
      <c r="B59" s="9" t="str">
        <f>INDIRECT(ADDRESS(2+QUOTIENT(ROW()-2,COUNTA('Form Responses 1'!$1:$1)-4),2,,TRUE,"Form Responses 1"))</f>
        <v>theresia5@gmail.com</v>
      </c>
      <c r="C59" s="9" t="str">
        <f>INDIRECT(ADDRESS(2+QUOTIENT(ROW()-2,COUNTA('Form Responses 1'!$1:$1)-4),3,,TRUE,"Form Responses 1"))</f>
        <v>theresia</v>
      </c>
      <c r="D59" s="10">
        <f>INDIRECT(ADDRESS(2+QUOTIENT(ROW()-2,COUNTA('Form Responses 1'!$1:$1)-4),4,,TRUE,"Form Responses 1"))</f>
        <v>44993</v>
      </c>
      <c r="E59" s="11">
        <f t="shared" si="2"/>
        <v>3</v>
      </c>
      <c r="F59" s="9" t="str">
        <f>IF(ISBLANK(A59)," ",INDIRECT(ADDRESS(1,5+MOD(ROW()-2,COUNTA('Form Responses 1'!$1:$1)-4),,TRUE,"Form Responses 1")))</f>
        <v>Lantai 1 [Kamar Depan]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Lantai 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10</v>
      </c>
      <c r="L59" s="9" t="str">
        <f t="shared" si="6"/>
        <v>2023 - WEEK 10</v>
      </c>
      <c r="M59" s="9" t="str">
        <f t="shared" si="7"/>
        <v>2023 - MONTH 03</v>
      </c>
      <c r="N59" s="12">
        <f t="shared" ref="N59:O59" si="68">IFERROR(AVERAGEIF(L:L,L59,$J:$J)," ")</f>
        <v>0.9684615385</v>
      </c>
      <c r="O59" s="12">
        <f t="shared" si="68"/>
        <v>0.9561538462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10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45005.74223</v>
      </c>
      <c r="B60" s="9" t="str">
        <f>INDIRECT(ADDRESS(2+QUOTIENT(ROW()-2,COUNTA('Form Responses 1'!$1:$1)-4),2,,TRUE,"Form Responses 1"))</f>
        <v>theresia5@gmail.com</v>
      </c>
      <c r="C60" s="9" t="str">
        <f>INDIRECT(ADDRESS(2+QUOTIENT(ROW()-2,COUNTA('Form Responses 1'!$1:$1)-4),3,,TRUE,"Form Responses 1"))</f>
        <v>theresia</v>
      </c>
      <c r="D60" s="10">
        <f>INDIRECT(ADDRESS(2+QUOTIENT(ROW()-2,COUNTA('Form Responses 1'!$1:$1)-4),4,,TRUE,"Form Responses 1"))</f>
        <v>44993</v>
      </c>
      <c r="E60" s="11">
        <f t="shared" si="2"/>
        <v>3</v>
      </c>
      <c r="F60" s="9" t="str">
        <f>IF(ISBLANK(A60)," ",INDIRECT(ADDRESS(1,5+MOD(ROW()-2,COUNTA('Form Responses 1'!$1:$1)-4),,TRUE,"Form Responses 1")))</f>
        <v>Lantai 1 [Kamar Belakang]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Lantai 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10</v>
      </c>
      <c r="L60" s="9" t="str">
        <f t="shared" si="6"/>
        <v>2023 - WEEK 10</v>
      </c>
      <c r="M60" s="9" t="str">
        <f t="shared" si="7"/>
        <v>2023 - MONTH 03</v>
      </c>
      <c r="N60" s="12">
        <f t="shared" ref="N60:O60" si="69">IFERROR(AVERAGEIF(L:L,L60,$J:$J)," ")</f>
        <v>0.9684615385</v>
      </c>
      <c r="O60" s="12">
        <f t="shared" si="69"/>
        <v>0.9561538462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10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45005.74223</v>
      </c>
      <c r="B61" s="9" t="str">
        <f>INDIRECT(ADDRESS(2+QUOTIENT(ROW()-2,COUNTA('Form Responses 1'!$1:$1)-4),2,,TRUE,"Form Responses 1"))</f>
        <v>theresia5@gmail.com</v>
      </c>
      <c r="C61" s="9" t="str">
        <f>INDIRECT(ADDRESS(2+QUOTIENT(ROW()-2,COUNTA('Form Responses 1'!$1:$1)-4),3,,TRUE,"Form Responses 1"))</f>
        <v>theresia</v>
      </c>
      <c r="D61" s="10">
        <f>INDIRECT(ADDRESS(2+QUOTIENT(ROW()-2,COUNTA('Form Responses 1'!$1:$1)-4),4,,TRUE,"Form Responses 1"))</f>
        <v>44993</v>
      </c>
      <c r="E61" s="11">
        <f t="shared" si="2"/>
        <v>3</v>
      </c>
      <c r="F61" s="9" t="str">
        <f>IF(ISBLANK(A61)," ",INDIRECT(ADDRESS(1,5+MOD(ROW()-2,COUNTA('Form Responses 1'!$1:$1)-4),,TRUE,"Form Responses 1")))</f>
        <v>Lantai 1 [Toilet Belakang]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Lantai 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10</v>
      </c>
      <c r="L61" s="9" t="str">
        <f t="shared" si="6"/>
        <v>2023 - WEEK 10</v>
      </c>
      <c r="M61" s="9" t="str">
        <f t="shared" si="7"/>
        <v>2023 - MONTH 03</v>
      </c>
      <c r="N61" s="12">
        <f t="shared" ref="N61:O61" si="70">IFERROR(AVERAGEIF(L:L,L61,$J:$J)," ")</f>
        <v>0.9684615385</v>
      </c>
      <c r="O61" s="12">
        <f t="shared" si="70"/>
        <v>0.9561538462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10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45005.74223</v>
      </c>
      <c r="B62" s="9" t="str">
        <f>INDIRECT(ADDRESS(2+QUOTIENT(ROW()-2,COUNTA('Form Responses 1'!$1:$1)-4),2,,TRUE,"Form Responses 1"))</f>
        <v>theresia5@gmail.com</v>
      </c>
      <c r="C62" s="9" t="str">
        <f>INDIRECT(ADDRESS(2+QUOTIENT(ROW()-2,COUNTA('Form Responses 1'!$1:$1)-4),3,,TRUE,"Form Responses 1"))</f>
        <v>theresia</v>
      </c>
      <c r="D62" s="10">
        <f>INDIRECT(ADDRESS(2+QUOTIENT(ROW()-2,COUNTA('Form Responses 1'!$1:$1)-4),4,,TRUE,"Form Responses 1"))</f>
        <v>44993</v>
      </c>
      <c r="E62" s="11">
        <f t="shared" si="2"/>
        <v>3</v>
      </c>
      <c r="F62" s="9" t="str">
        <f>IF(ISBLANK(A62)," ",INDIRECT(ADDRESS(1,5+MOD(ROW()-2,COUNTA('Form Responses 1'!$1:$1)-4),,TRUE,"Form Responses 1")))</f>
        <v>Lantai 1 [Toilet Pria / Wanita]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Lantai 1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10</v>
      </c>
      <c r="L62" s="9" t="str">
        <f t="shared" si="6"/>
        <v>2023 - WEEK 10</v>
      </c>
      <c r="M62" s="9" t="str">
        <f t="shared" si="7"/>
        <v>2023 - MONTH 03</v>
      </c>
      <c r="N62" s="12">
        <f t="shared" ref="N62:O62" si="71">IFERROR(AVERAGEIF(L:L,L62,$J:$J)," ")</f>
        <v>0.9684615385</v>
      </c>
      <c r="O62" s="12">
        <f t="shared" si="71"/>
        <v>0.9561538462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10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45005.74223</v>
      </c>
      <c r="B63" s="9" t="str">
        <f>INDIRECT(ADDRESS(2+QUOTIENT(ROW()-2,COUNTA('Form Responses 1'!$1:$1)-4),2,,TRUE,"Form Responses 1"))</f>
        <v>theresia5@gmail.com</v>
      </c>
      <c r="C63" s="9" t="str">
        <f>INDIRECT(ADDRESS(2+QUOTIENT(ROW()-2,COUNTA('Form Responses 1'!$1:$1)-4),3,,TRUE,"Form Responses 1"))</f>
        <v>theresia</v>
      </c>
      <c r="D63" s="10">
        <f>INDIRECT(ADDRESS(2+QUOTIENT(ROW()-2,COUNTA('Form Responses 1'!$1:$1)-4),4,,TRUE,"Form Responses 1"))</f>
        <v>44993</v>
      </c>
      <c r="E63" s="11">
        <f t="shared" si="2"/>
        <v>3</v>
      </c>
      <c r="F63" s="9" t="str">
        <f>IF(ISBLANK(A63)," ",INDIRECT(ADDRESS(1,5+MOD(ROW()-2,COUNTA('Form Responses 1'!$1:$1)-4),,TRUE,"Form Responses 1")))</f>
        <v>Halaman [Taman 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Halaman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10</v>
      </c>
      <c r="L63" s="9" t="str">
        <f t="shared" si="6"/>
        <v>2023 - WEEK 10</v>
      </c>
      <c r="M63" s="9" t="str">
        <f t="shared" si="7"/>
        <v>2023 - MONTH 03</v>
      </c>
      <c r="N63" s="12">
        <f t="shared" ref="N63:O63" si="72">IFERROR(AVERAGEIF(L:L,L63,$J:$J)," ")</f>
        <v>0.9684615385</v>
      </c>
      <c r="O63" s="12">
        <f t="shared" si="72"/>
        <v>0.9561538462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10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45005.74223</v>
      </c>
      <c r="B64" s="9" t="str">
        <f>INDIRECT(ADDRESS(2+QUOTIENT(ROW()-2,COUNTA('Form Responses 1'!$1:$1)-4),2,,TRUE,"Form Responses 1"))</f>
        <v>theresia5@gmail.com</v>
      </c>
      <c r="C64" s="9" t="str">
        <f>INDIRECT(ADDRESS(2+QUOTIENT(ROW()-2,COUNTA('Form Responses 1'!$1:$1)-4),3,,TRUE,"Form Responses 1"))</f>
        <v>theresia</v>
      </c>
      <c r="D64" s="10">
        <f>INDIRECT(ADDRESS(2+QUOTIENT(ROW()-2,COUNTA('Form Responses 1'!$1:$1)-4),4,,TRUE,"Form Responses 1"))</f>
        <v>44993</v>
      </c>
      <c r="E64" s="11">
        <f t="shared" si="2"/>
        <v>3</v>
      </c>
      <c r="F64" s="9" t="str">
        <f>IF(ISBLANK(A64)," ",INDIRECT(ADDRESS(1,5+MOD(ROW()-2,COUNTA('Form Responses 1'!$1:$1)-4),,TRUE,"Form Responses 1")))</f>
        <v>Halaman [Halaman Utama Depan]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Halaman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10</v>
      </c>
      <c r="L64" s="9" t="str">
        <f t="shared" si="6"/>
        <v>2023 - WEEK 10</v>
      </c>
      <c r="M64" s="9" t="str">
        <f t="shared" si="7"/>
        <v>2023 - MONTH 03</v>
      </c>
      <c r="N64" s="12">
        <f t="shared" ref="N64:O64" si="73">IFERROR(AVERAGEIF(L:L,L64,$J:$J)," ")</f>
        <v>0.9684615385</v>
      </c>
      <c r="O64" s="12">
        <f t="shared" si="73"/>
        <v>0.9561538462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10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45005.74223</v>
      </c>
      <c r="B65" s="9" t="str">
        <f>INDIRECT(ADDRESS(2+QUOTIENT(ROW()-2,COUNTA('Form Responses 1'!$1:$1)-4),2,,TRUE,"Form Responses 1"))</f>
        <v>theresia5@gmail.com</v>
      </c>
      <c r="C65" s="9" t="str">
        <f>INDIRECT(ADDRESS(2+QUOTIENT(ROW()-2,COUNTA('Form Responses 1'!$1:$1)-4),3,,TRUE,"Form Responses 1"))</f>
        <v>theresia</v>
      </c>
      <c r="D65" s="10">
        <f>INDIRECT(ADDRESS(2+QUOTIENT(ROW()-2,COUNTA('Form Responses 1'!$1:$1)-4),4,,TRUE,"Form Responses 1"))</f>
        <v>44993</v>
      </c>
      <c r="E65" s="11">
        <f t="shared" si="2"/>
        <v>3</v>
      </c>
      <c r="F65" s="9" t="str">
        <f>IF(ISBLANK(A65)," ",INDIRECT(ADDRESS(1,5+MOD(ROW()-2,COUNTA('Form Responses 1'!$1:$1)-4),,TRUE,"Form Responses 1")))</f>
        <v>Halaman [Halaman samping dan belakang]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Halaman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10</v>
      </c>
      <c r="L65" s="9" t="str">
        <f t="shared" si="6"/>
        <v>2023 - WEEK 10</v>
      </c>
      <c r="M65" s="9" t="str">
        <f t="shared" si="7"/>
        <v>2023 - MONTH 03</v>
      </c>
      <c r="N65" s="12">
        <f t="shared" ref="N65:O65" si="74">IFERROR(AVERAGEIF(L:L,L65,$J:$J)," ")</f>
        <v>0.9684615385</v>
      </c>
      <c r="O65" s="12">
        <f t="shared" si="74"/>
        <v>0.9561538462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10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45005.74223</v>
      </c>
      <c r="B66" s="9" t="str">
        <f>INDIRECT(ADDRESS(2+QUOTIENT(ROW()-2,COUNTA('Form Responses 1'!$1:$1)-4),2,,TRUE,"Form Responses 1"))</f>
        <v>theresia5@gmail.com</v>
      </c>
      <c r="C66" s="9" t="str">
        <f>INDIRECT(ADDRESS(2+QUOTIENT(ROW()-2,COUNTA('Form Responses 1'!$1:$1)-4),3,,TRUE,"Form Responses 1"))</f>
        <v>theresia</v>
      </c>
      <c r="D66" s="10">
        <f>INDIRECT(ADDRESS(2+QUOTIENT(ROW()-2,COUNTA('Form Responses 1'!$1:$1)-4),4,,TRUE,"Form Responses 1"))</f>
        <v>44993</v>
      </c>
      <c r="E66" s="11">
        <f t="shared" si="2"/>
        <v>3</v>
      </c>
      <c r="F66" s="9" t="str">
        <f>IF(ISBLANK(A66)," ",INDIRECT(ADDRESS(1,5+MOD(ROW()-2,COUNTA('Form Responses 1'!$1:$1)-4),,TRUE,"Form Responses 1")))</f>
        <v>Halaman [TPS]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Halaman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10</v>
      </c>
      <c r="L66" s="9" t="str">
        <f t="shared" si="6"/>
        <v>2023 - WEEK 10</v>
      </c>
      <c r="M66" s="9" t="str">
        <f t="shared" si="7"/>
        <v>2023 - MONTH 03</v>
      </c>
      <c r="N66" s="12">
        <f t="shared" ref="N66:O66" si="75">IFERROR(AVERAGEIF(L:L,L66,$J:$J)," ")</f>
        <v>0.9684615385</v>
      </c>
      <c r="O66" s="12">
        <f t="shared" si="75"/>
        <v>0.9561538462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10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45014.38954</v>
      </c>
      <c r="B67" s="9" t="str">
        <f>INDIRECT(ADDRESS(2+QUOTIENT(ROW()-2,COUNTA('Form Responses 1'!$1:$1)-4),2,,TRUE,"Form Responses 1"))</f>
        <v>poni002@brin.go.id</v>
      </c>
      <c r="C67" s="9" t="str">
        <f>INDIRECT(ADDRESS(2+QUOTIENT(ROW()-2,COUNTA('Form Responses 1'!$1:$1)-4),3,,TRUE,"Form Responses 1"))</f>
        <v>Ponidi</v>
      </c>
      <c r="D67" s="10">
        <f>INDIRECT(ADDRESS(2+QUOTIENT(ROW()-2,COUNTA('Form Responses 1'!$1:$1)-4),4,,TRUE,"Form Responses 1"))</f>
        <v>44951</v>
      </c>
      <c r="E67" s="11">
        <f t="shared" si="2"/>
        <v>3</v>
      </c>
      <c r="F67" s="9" t="str">
        <f>IF(ISBLANK(A67)," ",INDIRECT(ADDRESS(1,5+MOD(ROW()-2,COUNTA('Form Responses 1'!$1:$1)-4),,TRUE,"Form Responses 1")))</f>
        <v>Security [Security Functions]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Security</v>
      </c>
      <c r="I67" s="12" t="str">
        <f t="shared" si="4"/>
        <v>SECURITY SERVICE</v>
      </c>
      <c r="J67" s="12">
        <f t="array" ref="J67">IFERROR(INDEX(MASTER!B:B,MATCH(G67,MASTER!A:A,0))/100," ")</f>
        <v>0.95</v>
      </c>
      <c r="K67" s="9">
        <f t="shared" si="5"/>
        <v>4</v>
      </c>
      <c r="L67" s="9" t="str">
        <f t="shared" si="6"/>
        <v>2023 - WEEK 04</v>
      </c>
      <c r="M67" s="9" t="str">
        <f t="shared" si="7"/>
        <v>2023 - MONTH 01</v>
      </c>
      <c r="N67" s="12">
        <f t="shared" ref="N67:O67" si="76">IFERROR(AVERAGEIF(L:L,L67,$J:$J)," ")</f>
        <v>0.95</v>
      </c>
      <c r="O67" s="12">
        <f t="shared" si="76"/>
        <v>0.95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4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45014.38954</v>
      </c>
      <c r="B68" s="9" t="str">
        <f>INDIRECT(ADDRESS(2+QUOTIENT(ROW()-2,COUNTA('Form Responses 1'!$1:$1)-4),2,,TRUE,"Form Responses 1"))</f>
        <v>poni002@brin.go.id</v>
      </c>
      <c r="C68" s="9" t="str">
        <f>INDIRECT(ADDRESS(2+QUOTIENT(ROW()-2,COUNTA('Form Responses 1'!$1:$1)-4),3,,TRUE,"Form Responses 1"))</f>
        <v>Ponidi</v>
      </c>
      <c r="D68" s="10">
        <f>INDIRECT(ADDRESS(2+QUOTIENT(ROW()-2,COUNTA('Form Responses 1'!$1:$1)-4),4,,TRUE,"Form Responses 1"))</f>
        <v>44951</v>
      </c>
      <c r="E68" s="11">
        <f t="shared" si="2"/>
        <v>3</v>
      </c>
      <c r="F68" s="9" t="str">
        <f>IF(ISBLANK(A68)," ",INDIRECT(ADDRESS(1,5+MOD(ROW()-2,COUNTA('Form Responses 1'!$1:$1)-4),,TRUE,"Form Responses 1")))</f>
        <v>Driver [Driving Safety (EX BATAN SLEMAN - POLTEK)]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Driver</v>
      </c>
      <c r="I68" s="12" t="str">
        <f t="shared" si="4"/>
        <v>LABOR SERVICE</v>
      </c>
      <c r="J68" s="12">
        <f t="array" ref="J68">IFERROR(INDEX(MASTER!B:B,MATCH(G68,MASTER!A:A,0))/100," ")</f>
        <v>0.95</v>
      </c>
      <c r="K68" s="9">
        <f t="shared" si="5"/>
        <v>4</v>
      </c>
      <c r="L68" s="9" t="str">
        <f t="shared" si="6"/>
        <v>2023 - WEEK 04</v>
      </c>
      <c r="M68" s="9" t="str">
        <f t="shared" si="7"/>
        <v>2023 - MONTH 01</v>
      </c>
      <c r="N68" s="12">
        <f t="shared" ref="N68:O68" si="77">IFERROR(AVERAGEIF(L:L,L68,$J:$J)," ")</f>
        <v>0.95</v>
      </c>
      <c r="O68" s="12">
        <f t="shared" si="77"/>
        <v>0.95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4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45014.38954</v>
      </c>
      <c r="B69" s="9" t="str">
        <f>INDIRECT(ADDRESS(2+QUOTIENT(ROW()-2,COUNTA('Form Responses 1'!$1:$1)-4),2,,TRUE,"Form Responses 1"))</f>
        <v>poni002@brin.go.id</v>
      </c>
      <c r="C69" s="9" t="str">
        <f>INDIRECT(ADDRESS(2+QUOTIENT(ROW()-2,COUNTA('Form Responses 1'!$1:$1)-4),3,,TRUE,"Form Responses 1"))</f>
        <v>Ponidi</v>
      </c>
      <c r="D69" s="10">
        <f>INDIRECT(ADDRESS(2+QUOTIENT(ROW()-2,COUNTA('Form Responses 1'!$1:$1)-4),4,,TRUE,"Form Responses 1"))</f>
        <v>44951</v>
      </c>
      <c r="E69" s="11">
        <f t="shared" si="2"/>
        <v>3</v>
      </c>
      <c r="F69" s="9" t="str">
        <f>IF(ISBLANK(A69)," ",INDIRECT(ADDRESS(1,5+MOD(ROW()-2,COUNTA('Form Responses 1'!$1:$1)-4),,TRUE,"Form Responses 1")))</f>
        <v>Driver [Attendance (EX BATAN SLEMAN - POLTEK)]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Driver</v>
      </c>
      <c r="I69" s="12" t="str">
        <f t="shared" si="4"/>
        <v>LABOR SERVICE</v>
      </c>
      <c r="J69" s="12">
        <f t="array" ref="J69">IFERROR(INDEX(MASTER!B:B,MATCH(G69,MASTER!A:A,0))/100," ")</f>
        <v>0.95</v>
      </c>
      <c r="K69" s="9">
        <f t="shared" si="5"/>
        <v>4</v>
      </c>
      <c r="L69" s="9" t="str">
        <f t="shared" si="6"/>
        <v>2023 - WEEK 04</v>
      </c>
      <c r="M69" s="9" t="str">
        <f t="shared" si="7"/>
        <v>2023 - MONTH 01</v>
      </c>
      <c r="N69" s="12">
        <f t="shared" ref="N69:O69" si="78">IFERROR(AVERAGEIF(L:L,L69,$J:$J)," ")</f>
        <v>0.95</v>
      </c>
      <c r="O69" s="12">
        <f t="shared" si="78"/>
        <v>0.95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4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45014.38954</v>
      </c>
      <c r="B70" s="9" t="str">
        <f>INDIRECT(ADDRESS(2+QUOTIENT(ROW()-2,COUNTA('Form Responses 1'!$1:$1)-4),2,,TRUE,"Form Responses 1"))</f>
        <v>poni002@brin.go.id</v>
      </c>
      <c r="C70" s="9" t="str">
        <f>INDIRECT(ADDRESS(2+QUOTIENT(ROW()-2,COUNTA('Form Responses 1'!$1:$1)-4),3,,TRUE,"Form Responses 1"))</f>
        <v>Ponidi</v>
      </c>
      <c r="D70" s="10">
        <f>INDIRECT(ADDRESS(2+QUOTIENT(ROW()-2,COUNTA('Form Responses 1'!$1:$1)-4),4,,TRUE,"Form Responses 1"))</f>
        <v>44951</v>
      </c>
      <c r="E70" s="11">
        <f t="shared" si="2"/>
        <v>3</v>
      </c>
      <c r="F70" s="9" t="str">
        <f>IF(ISBLANK(A70)," ",INDIRECT(ADDRESS(1,5+MOD(ROW()-2,COUNTA('Form Responses 1'!$1:$1)-4),,TRUE,"Form Responses 1")))</f>
        <v>Lantai 1 [Ruang Tamu]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Lantai 1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4</v>
      </c>
      <c r="L70" s="9" t="str">
        <f t="shared" si="6"/>
        <v>2023 - WEEK 04</v>
      </c>
      <c r="M70" s="9" t="str">
        <f t="shared" si="7"/>
        <v>2023 - MONTH 01</v>
      </c>
      <c r="N70" s="12">
        <f t="shared" ref="N70:O70" si="79">IFERROR(AVERAGEIF(L:L,L70,$J:$J)," ")</f>
        <v>0.95</v>
      </c>
      <c r="O70" s="12">
        <f t="shared" si="79"/>
        <v>0.95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4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45014.38954</v>
      </c>
      <c r="B71" s="9" t="str">
        <f>INDIRECT(ADDRESS(2+QUOTIENT(ROW()-2,COUNTA('Form Responses 1'!$1:$1)-4),2,,TRUE,"Form Responses 1"))</f>
        <v>poni002@brin.go.id</v>
      </c>
      <c r="C71" s="9" t="str">
        <f>INDIRECT(ADDRESS(2+QUOTIENT(ROW()-2,COUNTA('Form Responses 1'!$1:$1)-4),3,,TRUE,"Form Responses 1"))</f>
        <v>Ponidi</v>
      </c>
      <c r="D71" s="10">
        <f>INDIRECT(ADDRESS(2+QUOTIENT(ROW()-2,COUNTA('Form Responses 1'!$1:$1)-4),4,,TRUE,"Form Responses 1"))</f>
        <v>44951</v>
      </c>
      <c r="E71" s="11">
        <f t="shared" si="2"/>
        <v>3</v>
      </c>
      <c r="F71" s="9" t="str">
        <f>IF(ISBLANK(A71)," ",INDIRECT(ADDRESS(1,5+MOD(ROW()-2,COUNTA('Form Responses 1'!$1:$1)-4),,TRUE,"Form Responses 1")))</f>
        <v>Lantai 1 [Pantry 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4</v>
      </c>
      <c r="L71" s="9" t="str">
        <f t="shared" si="6"/>
        <v>2023 - WEEK 04</v>
      </c>
      <c r="M71" s="9" t="str">
        <f t="shared" si="7"/>
        <v>2023 - MONTH 01</v>
      </c>
      <c r="N71" s="12">
        <f t="shared" ref="N71:O71" si="80">IFERROR(AVERAGEIF(L:L,L71,$J:$J)," ")</f>
        <v>0.95</v>
      </c>
      <c r="O71" s="12">
        <f t="shared" si="80"/>
        <v>0.95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4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45014.38954</v>
      </c>
      <c r="B72" s="9" t="str">
        <f>INDIRECT(ADDRESS(2+QUOTIENT(ROW()-2,COUNTA('Form Responses 1'!$1:$1)-4),2,,TRUE,"Form Responses 1"))</f>
        <v>poni002@brin.go.id</v>
      </c>
      <c r="C72" s="9" t="str">
        <f>INDIRECT(ADDRESS(2+QUOTIENT(ROW()-2,COUNTA('Form Responses 1'!$1:$1)-4),3,,TRUE,"Form Responses 1"))</f>
        <v>Ponidi</v>
      </c>
      <c r="D72" s="10">
        <f>INDIRECT(ADDRESS(2+QUOTIENT(ROW()-2,COUNTA('Form Responses 1'!$1:$1)-4),4,,TRUE,"Form Responses 1"))</f>
        <v>44951</v>
      </c>
      <c r="E72" s="11">
        <f t="shared" si="2"/>
        <v>3</v>
      </c>
      <c r="F72" s="9" t="str">
        <f>IF(ISBLANK(A72)," ",INDIRECT(ADDRESS(1,5+MOD(ROW()-2,COUNTA('Form Responses 1'!$1:$1)-4),,TRUE,"Form Responses 1")))</f>
        <v>Lantai 1 [Kamar Depan]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Lantai 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4</v>
      </c>
      <c r="L72" s="9" t="str">
        <f t="shared" si="6"/>
        <v>2023 - WEEK 04</v>
      </c>
      <c r="M72" s="9" t="str">
        <f t="shared" si="7"/>
        <v>2023 - MONTH 01</v>
      </c>
      <c r="N72" s="12">
        <f t="shared" ref="N72:O72" si="81">IFERROR(AVERAGEIF(L:L,L72,$J:$J)," ")</f>
        <v>0.95</v>
      </c>
      <c r="O72" s="12">
        <f t="shared" si="81"/>
        <v>0.95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4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45014.38954</v>
      </c>
      <c r="B73" s="9" t="str">
        <f>INDIRECT(ADDRESS(2+QUOTIENT(ROW()-2,COUNTA('Form Responses 1'!$1:$1)-4),2,,TRUE,"Form Responses 1"))</f>
        <v>poni002@brin.go.id</v>
      </c>
      <c r="C73" s="9" t="str">
        <f>INDIRECT(ADDRESS(2+QUOTIENT(ROW()-2,COUNTA('Form Responses 1'!$1:$1)-4),3,,TRUE,"Form Responses 1"))</f>
        <v>Ponidi</v>
      </c>
      <c r="D73" s="10">
        <f>INDIRECT(ADDRESS(2+QUOTIENT(ROW()-2,COUNTA('Form Responses 1'!$1:$1)-4),4,,TRUE,"Form Responses 1"))</f>
        <v>44951</v>
      </c>
      <c r="E73" s="11">
        <f t="shared" si="2"/>
        <v>3</v>
      </c>
      <c r="F73" s="9" t="str">
        <f>IF(ISBLANK(A73)," ",INDIRECT(ADDRESS(1,5+MOD(ROW()-2,COUNTA('Form Responses 1'!$1:$1)-4),,TRUE,"Form Responses 1")))</f>
        <v>Lantai 1 [Kamar Belakang]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Lantai 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4</v>
      </c>
      <c r="L73" s="9" t="str">
        <f t="shared" si="6"/>
        <v>2023 - WEEK 04</v>
      </c>
      <c r="M73" s="9" t="str">
        <f t="shared" si="7"/>
        <v>2023 - MONTH 01</v>
      </c>
      <c r="N73" s="12">
        <f t="shared" ref="N73:O73" si="82">IFERROR(AVERAGEIF(L:L,L73,$J:$J)," ")</f>
        <v>0.95</v>
      </c>
      <c r="O73" s="12">
        <f t="shared" si="82"/>
        <v>0.95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4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45014.38954</v>
      </c>
      <c r="B74" s="9" t="str">
        <f>INDIRECT(ADDRESS(2+QUOTIENT(ROW()-2,COUNTA('Form Responses 1'!$1:$1)-4),2,,TRUE,"Form Responses 1"))</f>
        <v>poni002@brin.go.id</v>
      </c>
      <c r="C74" s="9" t="str">
        <f>INDIRECT(ADDRESS(2+QUOTIENT(ROW()-2,COUNTA('Form Responses 1'!$1:$1)-4),3,,TRUE,"Form Responses 1"))</f>
        <v>Ponidi</v>
      </c>
      <c r="D74" s="10">
        <f>INDIRECT(ADDRESS(2+QUOTIENT(ROW()-2,COUNTA('Form Responses 1'!$1:$1)-4),4,,TRUE,"Form Responses 1"))</f>
        <v>44951</v>
      </c>
      <c r="E74" s="11">
        <f t="shared" si="2"/>
        <v>3</v>
      </c>
      <c r="F74" s="9" t="str">
        <f>IF(ISBLANK(A74)," ",INDIRECT(ADDRESS(1,5+MOD(ROW()-2,COUNTA('Form Responses 1'!$1:$1)-4),,TRUE,"Form Responses 1")))</f>
        <v>Lantai 1 [Toilet Belakang]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Lantai 1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4</v>
      </c>
      <c r="L74" s="9" t="str">
        <f t="shared" si="6"/>
        <v>2023 - WEEK 04</v>
      </c>
      <c r="M74" s="9" t="str">
        <f t="shared" si="7"/>
        <v>2023 - MONTH 01</v>
      </c>
      <c r="N74" s="12">
        <f t="shared" ref="N74:O74" si="83">IFERROR(AVERAGEIF(L:L,L74,$J:$J)," ")</f>
        <v>0.95</v>
      </c>
      <c r="O74" s="12">
        <f t="shared" si="83"/>
        <v>0.95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4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45014.38954</v>
      </c>
      <c r="B75" s="9" t="str">
        <f>INDIRECT(ADDRESS(2+QUOTIENT(ROW()-2,COUNTA('Form Responses 1'!$1:$1)-4),2,,TRUE,"Form Responses 1"))</f>
        <v>poni002@brin.go.id</v>
      </c>
      <c r="C75" s="9" t="str">
        <f>INDIRECT(ADDRESS(2+QUOTIENT(ROW()-2,COUNTA('Form Responses 1'!$1:$1)-4),3,,TRUE,"Form Responses 1"))</f>
        <v>Ponidi</v>
      </c>
      <c r="D75" s="10">
        <f>INDIRECT(ADDRESS(2+QUOTIENT(ROW()-2,COUNTA('Form Responses 1'!$1:$1)-4),4,,TRUE,"Form Responses 1"))</f>
        <v>44951</v>
      </c>
      <c r="E75" s="11">
        <f t="shared" si="2"/>
        <v>3</v>
      </c>
      <c r="F75" s="9" t="str">
        <f>IF(ISBLANK(A75)," ",INDIRECT(ADDRESS(1,5+MOD(ROW()-2,COUNTA('Form Responses 1'!$1:$1)-4),,TRUE,"Form Responses 1")))</f>
        <v>Lantai 1 [Toilet Pria / Wanita]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Lantai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4</v>
      </c>
      <c r="L75" s="9" t="str">
        <f t="shared" si="6"/>
        <v>2023 - WEEK 04</v>
      </c>
      <c r="M75" s="9" t="str">
        <f t="shared" si="7"/>
        <v>2023 - MONTH 01</v>
      </c>
      <c r="N75" s="12">
        <f t="shared" ref="N75:O75" si="84">IFERROR(AVERAGEIF(L:L,L75,$J:$J)," ")</f>
        <v>0.95</v>
      </c>
      <c r="O75" s="12">
        <f t="shared" si="84"/>
        <v>0.95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4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45014.38954</v>
      </c>
      <c r="B76" s="9" t="str">
        <f>INDIRECT(ADDRESS(2+QUOTIENT(ROW()-2,COUNTA('Form Responses 1'!$1:$1)-4),2,,TRUE,"Form Responses 1"))</f>
        <v>poni002@brin.go.id</v>
      </c>
      <c r="C76" s="9" t="str">
        <f>INDIRECT(ADDRESS(2+QUOTIENT(ROW()-2,COUNTA('Form Responses 1'!$1:$1)-4),3,,TRUE,"Form Responses 1"))</f>
        <v>Ponidi</v>
      </c>
      <c r="D76" s="10">
        <f>INDIRECT(ADDRESS(2+QUOTIENT(ROW()-2,COUNTA('Form Responses 1'!$1:$1)-4),4,,TRUE,"Form Responses 1"))</f>
        <v>44951</v>
      </c>
      <c r="E76" s="11">
        <f t="shared" si="2"/>
        <v>3</v>
      </c>
      <c r="F76" s="9" t="str">
        <f>IF(ISBLANK(A76)," ",INDIRECT(ADDRESS(1,5+MOD(ROW()-2,COUNTA('Form Responses 1'!$1:$1)-4),,TRUE,"Form Responses 1")))</f>
        <v>Halaman [Taman 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Halaman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4</v>
      </c>
      <c r="L76" s="9" t="str">
        <f t="shared" si="6"/>
        <v>2023 - WEEK 04</v>
      </c>
      <c r="M76" s="9" t="str">
        <f t="shared" si="7"/>
        <v>2023 - MONTH 01</v>
      </c>
      <c r="N76" s="12">
        <f t="shared" ref="N76:O76" si="85">IFERROR(AVERAGEIF(L:L,L76,$J:$J)," ")</f>
        <v>0.95</v>
      </c>
      <c r="O76" s="12">
        <f t="shared" si="85"/>
        <v>0.95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4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45014.38954</v>
      </c>
      <c r="B77" s="9" t="str">
        <f>INDIRECT(ADDRESS(2+QUOTIENT(ROW()-2,COUNTA('Form Responses 1'!$1:$1)-4),2,,TRUE,"Form Responses 1"))</f>
        <v>poni002@brin.go.id</v>
      </c>
      <c r="C77" s="9" t="str">
        <f>INDIRECT(ADDRESS(2+QUOTIENT(ROW()-2,COUNTA('Form Responses 1'!$1:$1)-4),3,,TRUE,"Form Responses 1"))</f>
        <v>Ponidi</v>
      </c>
      <c r="D77" s="10">
        <f>INDIRECT(ADDRESS(2+QUOTIENT(ROW()-2,COUNTA('Form Responses 1'!$1:$1)-4),4,,TRUE,"Form Responses 1"))</f>
        <v>44951</v>
      </c>
      <c r="E77" s="11">
        <f t="shared" si="2"/>
        <v>3</v>
      </c>
      <c r="F77" s="9" t="str">
        <f>IF(ISBLANK(A77)," ",INDIRECT(ADDRESS(1,5+MOD(ROW()-2,COUNTA('Form Responses 1'!$1:$1)-4),,TRUE,"Form Responses 1")))</f>
        <v>Halaman [Halaman Utama Depan]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Halaman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4</v>
      </c>
      <c r="L77" s="9" t="str">
        <f t="shared" si="6"/>
        <v>2023 - WEEK 04</v>
      </c>
      <c r="M77" s="9" t="str">
        <f t="shared" si="7"/>
        <v>2023 - MONTH 01</v>
      </c>
      <c r="N77" s="12">
        <f t="shared" ref="N77:O77" si="86">IFERROR(AVERAGEIF(L:L,L77,$J:$J)," ")</f>
        <v>0.95</v>
      </c>
      <c r="O77" s="12">
        <f t="shared" si="86"/>
        <v>0.95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4</v>
      </c>
      <c r="AF77" s="9" t="str">
        <f t="shared" si="15"/>
        <v>2023 01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45014.38954</v>
      </c>
      <c r="B78" s="9" t="str">
        <f>INDIRECT(ADDRESS(2+QUOTIENT(ROW()-2,COUNTA('Form Responses 1'!$1:$1)-4),2,,TRUE,"Form Responses 1"))</f>
        <v>poni002@brin.go.id</v>
      </c>
      <c r="C78" s="9" t="str">
        <f>INDIRECT(ADDRESS(2+QUOTIENT(ROW()-2,COUNTA('Form Responses 1'!$1:$1)-4),3,,TRUE,"Form Responses 1"))</f>
        <v>Ponidi</v>
      </c>
      <c r="D78" s="10">
        <f>INDIRECT(ADDRESS(2+QUOTIENT(ROW()-2,COUNTA('Form Responses 1'!$1:$1)-4),4,,TRUE,"Form Responses 1"))</f>
        <v>44951</v>
      </c>
      <c r="E78" s="11">
        <f t="shared" si="2"/>
        <v>3</v>
      </c>
      <c r="F78" s="9" t="str">
        <f>IF(ISBLANK(A78)," ",INDIRECT(ADDRESS(1,5+MOD(ROW()-2,COUNTA('Form Responses 1'!$1:$1)-4),,TRUE,"Form Responses 1")))</f>
        <v>Halaman [Halaman samping dan belakang]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Halaman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4</v>
      </c>
      <c r="L78" s="9" t="str">
        <f t="shared" si="6"/>
        <v>2023 - WEEK 04</v>
      </c>
      <c r="M78" s="9" t="str">
        <f t="shared" si="7"/>
        <v>2023 - MONTH 01</v>
      </c>
      <c r="N78" s="12">
        <f t="shared" ref="N78:O78" si="87">IFERROR(AVERAGEIF(L:L,L78,$J:$J)," ")</f>
        <v>0.95</v>
      </c>
      <c r="O78" s="12">
        <f t="shared" si="87"/>
        <v>0.95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4</v>
      </c>
      <c r="AF78" s="9" t="str">
        <f t="shared" si="15"/>
        <v>2023 01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45014.38954</v>
      </c>
      <c r="B79" s="9" t="str">
        <f>INDIRECT(ADDRESS(2+QUOTIENT(ROW()-2,COUNTA('Form Responses 1'!$1:$1)-4),2,,TRUE,"Form Responses 1"))</f>
        <v>poni002@brin.go.id</v>
      </c>
      <c r="C79" s="9" t="str">
        <f>INDIRECT(ADDRESS(2+QUOTIENT(ROW()-2,COUNTA('Form Responses 1'!$1:$1)-4),3,,TRUE,"Form Responses 1"))</f>
        <v>Ponidi</v>
      </c>
      <c r="D79" s="10">
        <f>INDIRECT(ADDRESS(2+QUOTIENT(ROW()-2,COUNTA('Form Responses 1'!$1:$1)-4),4,,TRUE,"Form Responses 1"))</f>
        <v>44951</v>
      </c>
      <c r="E79" s="11">
        <f t="shared" si="2"/>
        <v>3</v>
      </c>
      <c r="F79" s="9" t="str">
        <f>IF(ISBLANK(A79)," ",INDIRECT(ADDRESS(1,5+MOD(ROW()-2,COUNTA('Form Responses 1'!$1:$1)-4),,TRUE,"Form Responses 1")))</f>
        <v>Halaman [TPS]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Halaman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4</v>
      </c>
      <c r="L79" s="9" t="str">
        <f t="shared" si="6"/>
        <v>2023 - WEEK 04</v>
      </c>
      <c r="M79" s="9" t="str">
        <f t="shared" si="7"/>
        <v>2023 - MONTH 01</v>
      </c>
      <c r="N79" s="12">
        <f t="shared" ref="N79:O79" si="88">IFERROR(AVERAGEIF(L:L,L79,$J:$J)," ")</f>
        <v>0.95</v>
      </c>
      <c r="O79" s="12">
        <f t="shared" si="88"/>
        <v>0.95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4</v>
      </c>
      <c r="AF79" s="9" t="str">
        <f t="shared" si="15"/>
        <v>2023 01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45014.38993</v>
      </c>
      <c r="B80" s="9" t="str">
        <f>INDIRECT(ADDRESS(2+QUOTIENT(ROW()-2,COUNTA('Form Responses 1'!$1:$1)-4),2,,TRUE,"Form Responses 1"))</f>
        <v>poni002@brin.go.id</v>
      </c>
      <c r="C80" s="9" t="str">
        <f>INDIRECT(ADDRESS(2+QUOTIENT(ROW()-2,COUNTA('Form Responses 1'!$1:$1)-4),3,,TRUE,"Form Responses 1"))</f>
        <v>Ponidi</v>
      </c>
      <c r="D80" s="10">
        <f>INDIRECT(ADDRESS(2+QUOTIENT(ROW()-2,COUNTA('Form Responses 1'!$1:$1)-4),4,,TRUE,"Form Responses 1"))</f>
        <v>44982</v>
      </c>
      <c r="E80" s="11">
        <f t="shared" si="2"/>
        <v>6</v>
      </c>
      <c r="F80" s="9" t="str">
        <f>IF(ISBLANK(A80)," ",INDIRECT(ADDRESS(1,5+MOD(ROW()-2,COUNTA('Form Responses 1'!$1:$1)-4),,TRUE,"Form Responses 1")))</f>
        <v>Security [Security Functions]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Security</v>
      </c>
      <c r="I80" s="12" t="str">
        <f t="shared" si="4"/>
        <v>SECURITY SERVICE</v>
      </c>
      <c r="J80" s="12">
        <f t="array" ref="J80">IFERROR(INDEX(MASTER!B:B,MATCH(G80,MASTER!A:A,0))/100," ")</f>
        <v>0.95</v>
      </c>
      <c r="K80" s="9">
        <f t="shared" si="5"/>
        <v>8</v>
      </c>
      <c r="L80" s="9" t="str">
        <f t="shared" si="6"/>
        <v>2023 - WEEK 08</v>
      </c>
      <c r="M80" s="9" t="str">
        <f t="shared" si="7"/>
        <v>2023 - MONTH 02</v>
      </c>
      <c r="N80" s="12">
        <f t="shared" ref="N80:O80" si="89">IFERROR(AVERAGEIF(L:L,L80,$J:$J)," ")</f>
        <v>0.95</v>
      </c>
      <c r="O80" s="12">
        <f t="shared" si="89"/>
        <v>0.9619230769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8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45014.38993</v>
      </c>
      <c r="B81" s="9" t="str">
        <f>INDIRECT(ADDRESS(2+QUOTIENT(ROW()-2,COUNTA('Form Responses 1'!$1:$1)-4),2,,TRUE,"Form Responses 1"))</f>
        <v>poni002@brin.go.id</v>
      </c>
      <c r="C81" s="9" t="str">
        <f>INDIRECT(ADDRESS(2+QUOTIENT(ROW()-2,COUNTA('Form Responses 1'!$1:$1)-4),3,,TRUE,"Form Responses 1"))</f>
        <v>Ponidi</v>
      </c>
      <c r="D81" s="10">
        <f>INDIRECT(ADDRESS(2+QUOTIENT(ROW()-2,COUNTA('Form Responses 1'!$1:$1)-4),4,,TRUE,"Form Responses 1"))</f>
        <v>44982</v>
      </c>
      <c r="E81" s="11">
        <f t="shared" si="2"/>
        <v>6</v>
      </c>
      <c r="F81" s="9" t="str">
        <f>IF(ISBLANK(A81)," ",INDIRECT(ADDRESS(1,5+MOD(ROW()-2,COUNTA('Form Responses 1'!$1:$1)-4),,TRUE,"Form Responses 1")))</f>
        <v>Driver [Driving Safety (EX BATAN SLEMAN - POLTEK)]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Driver</v>
      </c>
      <c r="I81" s="12" t="str">
        <f t="shared" si="4"/>
        <v>LABOR SERVICE</v>
      </c>
      <c r="J81" s="12">
        <f t="array" ref="J81">IFERROR(INDEX(MASTER!B:B,MATCH(G81,MASTER!A:A,0))/100," ")</f>
        <v>0.95</v>
      </c>
      <c r="K81" s="9">
        <f t="shared" si="5"/>
        <v>8</v>
      </c>
      <c r="L81" s="9" t="str">
        <f t="shared" si="6"/>
        <v>2023 - WEEK 08</v>
      </c>
      <c r="M81" s="9" t="str">
        <f t="shared" si="7"/>
        <v>2023 - MONTH 02</v>
      </c>
      <c r="N81" s="12">
        <f t="shared" ref="N81:O81" si="90">IFERROR(AVERAGEIF(L:L,L81,$J:$J)," ")</f>
        <v>0.95</v>
      </c>
      <c r="O81" s="12">
        <f t="shared" si="90"/>
        <v>0.9619230769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8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45014.38993</v>
      </c>
      <c r="B82" s="9" t="str">
        <f>INDIRECT(ADDRESS(2+QUOTIENT(ROW()-2,COUNTA('Form Responses 1'!$1:$1)-4),2,,TRUE,"Form Responses 1"))</f>
        <v>poni002@brin.go.id</v>
      </c>
      <c r="C82" s="9" t="str">
        <f>INDIRECT(ADDRESS(2+QUOTIENT(ROW()-2,COUNTA('Form Responses 1'!$1:$1)-4),3,,TRUE,"Form Responses 1"))</f>
        <v>Ponidi</v>
      </c>
      <c r="D82" s="10">
        <f>INDIRECT(ADDRESS(2+QUOTIENT(ROW()-2,COUNTA('Form Responses 1'!$1:$1)-4),4,,TRUE,"Form Responses 1"))</f>
        <v>44982</v>
      </c>
      <c r="E82" s="11">
        <f t="shared" si="2"/>
        <v>6</v>
      </c>
      <c r="F82" s="9" t="str">
        <f>IF(ISBLANK(A82)," ",INDIRECT(ADDRESS(1,5+MOD(ROW()-2,COUNTA('Form Responses 1'!$1:$1)-4),,TRUE,"Form Responses 1")))</f>
        <v>Driver [Attendance (EX BATAN SLEMAN - POLTEK)]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Driver</v>
      </c>
      <c r="I82" s="12" t="str">
        <f t="shared" si="4"/>
        <v>LABOR SERVICE</v>
      </c>
      <c r="J82" s="12">
        <f t="array" ref="J82">IFERROR(INDEX(MASTER!B:B,MATCH(G82,MASTER!A:A,0))/100," ")</f>
        <v>0.95</v>
      </c>
      <c r="K82" s="9">
        <f t="shared" si="5"/>
        <v>8</v>
      </c>
      <c r="L82" s="9" t="str">
        <f t="shared" si="6"/>
        <v>2023 - WEEK 08</v>
      </c>
      <c r="M82" s="9" t="str">
        <f t="shared" si="7"/>
        <v>2023 - MONTH 02</v>
      </c>
      <c r="N82" s="12">
        <f t="shared" ref="N82:O82" si="91">IFERROR(AVERAGEIF(L:L,L82,$J:$J)," ")</f>
        <v>0.95</v>
      </c>
      <c r="O82" s="12">
        <f t="shared" si="91"/>
        <v>0.9619230769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8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45014.38993</v>
      </c>
      <c r="B83" s="9" t="str">
        <f>INDIRECT(ADDRESS(2+QUOTIENT(ROW()-2,COUNTA('Form Responses 1'!$1:$1)-4),2,,TRUE,"Form Responses 1"))</f>
        <v>poni002@brin.go.id</v>
      </c>
      <c r="C83" s="9" t="str">
        <f>INDIRECT(ADDRESS(2+QUOTIENT(ROW()-2,COUNTA('Form Responses 1'!$1:$1)-4),3,,TRUE,"Form Responses 1"))</f>
        <v>Ponidi</v>
      </c>
      <c r="D83" s="10">
        <f>INDIRECT(ADDRESS(2+QUOTIENT(ROW()-2,COUNTA('Form Responses 1'!$1:$1)-4),4,,TRUE,"Form Responses 1"))</f>
        <v>44982</v>
      </c>
      <c r="E83" s="11">
        <f t="shared" si="2"/>
        <v>6</v>
      </c>
      <c r="F83" s="9" t="str">
        <f>IF(ISBLANK(A83)," ",INDIRECT(ADDRESS(1,5+MOD(ROW()-2,COUNTA('Form Responses 1'!$1:$1)-4),,TRUE,"Form Responses 1")))</f>
        <v>Lantai 1 [Ruang Tamu]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Lantai 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8</v>
      </c>
      <c r="L83" s="9" t="str">
        <f t="shared" si="6"/>
        <v>2023 - WEEK 08</v>
      </c>
      <c r="M83" s="9" t="str">
        <f t="shared" si="7"/>
        <v>2023 - MONTH 02</v>
      </c>
      <c r="N83" s="12">
        <f t="shared" ref="N83:O83" si="92">IFERROR(AVERAGEIF(L:L,L83,$J:$J)," ")</f>
        <v>0.95</v>
      </c>
      <c r="O83" s="12">
        <f t="shared" si="92"/>
        <v>0.9619230769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8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45014.38993</v>
      </c>
      <c r="B84" s="9" t="str">
        <f>INDIRECT(ADDRESS(2+QUOTIENT(ROW()-2,COUNTA('Form Responses 1'!$1:$1)-4),2,,TRUE,"Form Responses 1"))</f>
        <v>poni002@brin.go.id</v>
      </c>
      <c r="C84" s="9" t="str">
        <f>INDIRECT(ADDRESS(2+QUOTIENT(ROW()-2,COUNTA('Form Responses 1'!$1:$1)-4),3,,TRUE,"Form Responses 1"))</f>
        <v>Ponidi</v>
      </c>
      <c r="D84" s="10">
        <f>INDIRECT(ADDRESS(2+QUOTIENT(ROW()-2,COUNTA('Form Responses 1'!$1:$1)-4),4,,TRUE,"Form Responses 1"))</f>
        <v>44982</v>
      </c>
      <c r="E84" s="11">
        <f t="shared" si="2"/>
        <v>6</v>
      </c>
      <c r="F84" s="9" t="str">
        <f>IF(ISBLANK(A84)," ",INDIRECT(ADDRESS(1,5+MOD(ROW()-2,COUNTA('Form Responses 1'!$1:$1)-4),,TRUE,"Form Responses 1")))</f>
        <v>Lantai 1 [Pantry 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Lantai 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8</v>
      </c>
      <c r="L84" s="9" t="str">
        <f t="shared" si="6"/>
        <v>2023 - WEEK 08</v>
      </c>
      <c r="M84" s="9" t="str">
        <f t="shared" si="7"/>
        <v>2023 - MONTH 02</v>
      </c>
      <c r="N84" s="12">
        <f t="shared" ref="N84:O84" si="93">IFERROR(AVERAGEIF(L:L,L84,$J:$J)," ")</f>
        <v>0.95</v>
      </c>
      <c r="O84" s="12">
        <f t="shared" si="93"/>
        <v>0.9619230769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8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45014.38993</v>
      </c>
      <c r="B85" s="9" t="str">
        <f>INDIRECT(ADDRESS(2+QUOTIENT(ROW()-2,COUNTA('Form Responses 1'!$1:$1)-4),2,,TRUE,"Form Responses 1"))</f>
        <v>poni002@brin.go.id</v>
      </c>
      <c r="C85" s="9" t="str">
        <f>INDIRECT(ADDRESS(2+QUOTIENT(ROW()-2,COUNTA('Form Responses 1'!$1:$1)-4),3,,TRUE,"Form Responses 1"))</f>
        <v>Ponidi</v>
      </c>
      <c r="D85" s="10">
        <f>INDIRECT(ADDRESS(2+QUOTIENT(ROW()-2,COUNTA('Form Responses 1'!$1:$1)-4),4,,TRUE,"Form Responses 1"))</f>
        <v>44982</v>
      </c>
      <c r="E85" s="11">
        <f t="shared" si="2"/>
        <v>6</v>
      </c>
      <c r="F85" s="9" t="str">
        <f>IF(ISBLANK(A85)," ",INDIRECT(ADDRESS(1,5+MOD(ROW()-2,COUNTA('Form Responses 1'!$1:$1)-4),,TRUE,"Form Responses 1")))</f>
        <v>Lantai 1 [Kamar Depan]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Lantai 1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8</v>
      </c>
      <c r="L85" s="9" t="str">
        <f t="shared" si="6"/>
        <v>2023 - WEEK 08</v>
      </c>
      <c r="M85" s="9" t="str">
        <f t="shared" si="7"/>
        <v>2023 - MONTH 02</v>
      </c>
      <c r="N85" s="12">
        <f t="shared" ref="N85:O85" si="94">IFERROR(AVERAGEIF(L:L,L85,$J:$J)," ")</f>
        <v>0.95</v>
      </c>
      <c r="O85" s="12">
        <f t="shared" si="94"/>
        <v>0.9619230769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8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45014.38993</v>
      </c>
      <c r="B86" s="9" t="str">
        <f>INDIRECT(ADDRESS(2+QUOTIENT(ROW()-2,COUNTA('Form Responses 1'!$1:$1)-4),2,,TRUE,"Form Responses 1"))</f>
        <v>poni002@brin.go.id</v>
      </c>
      <c r="C86" s="9" t="str">
        <f>INDIRECT(ADDRESS(2+QUOTIENT(ROW()-2,COUNTA('Form Responses 1'!$1:$1)-4),3,,TRUE,"Form Responses 1"))</f>
        <v>Ponidi</v>
      </c>
      <c r="D86" s="10">
        <f>INDIRECT(ADDRESS(2+QUOTIENT(ROW()-2,COUNTA('Form Responses 1'!$1:$1)-4),4,,TRUE,"Form Responses 1"))</f>
        <v>44982</v>
      </c>
      <c r="E86" s="11">
        <f t="shared" si="2"/>
        <v>6</v>
      </c>
      <c r="F86" s="9" t="str">
        <f>IF(ISBLANK(A86)," ",INDIRECT(ADDRESS(1,5+MOD(ROW()-2,COUNTA('Form Responses 1'!$1:$1)-4),,TRUE,"Form Responses 1")))</f>
        <v>Lantai 1 [Kamar Belakang]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Lantai 1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8</v>
      </c>
      <c r="L86" s="9" t="str">
        <f t="shared" si="6"/>
        <v>2023 - WEEK 08</v>
      </c>
      <c r="M86" s="9" t="str">
        <f t="shared" si="7"/>
        <v>2023 - MONTH 02</v>
      </c>
      <c r="N86" s="12">
        <f t="shared" ref="N86:O86" si="95">IFERROR(AVERAGEIF(L:L,L86,$J:$J)," ")</f>
        <v>0.95</v>
      </c>
      <c r="O86" s="12">
        <f t="shared" si="95"/>
        <v>0.9619230769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8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45014.38993</v>
      </c>
      <c r="B87" s="9" t="str">
        <f>INDIRECT(ADDRESS(2+QUOTIENT(ROW()-2,COUNTA('Form Responses 1'!$1:$1)-4),2,,TRUE,"Form Responses 1"))</f>
        <v>poni002@brin.go.id</v>
      </c>
      <c r="C87" s="9" t="str">
        <f>INDIRECT(ADDRESS(2+QUOTIENT(ROW()-2,COUNTA('Form Responses 1'!$1:$1)-4),3,,TRUE,"Form Responses 1"))</f>
        <v>Ponidi</v>
      </c>
      <c r="D87" s="10">
        <f>INDIRECT(ADDRESS(2+QUOTIENT(ROW()-2,COUNTA('Form Responses 1'!$1:$1)-4),4,,TRUE,"Form Responses 1"))</f>
        <v>44982</v>
      </c>
      <c r="E87" s="11">
        <f t="shared" si="2"/>
        <v>6</v>
      </c>
      <c r="F87" s="9" t="str">
        <f>IF(ISBLANK(A87)," ",INDIRECT(ADDRESS(1,5+MOD(ROW()-2,COUNTA('Form Responses 1'!$1:$1)-4),,TRUE,"Form Responses 1")))</f>
        <v>Lantai 1 [Toilet Belakang]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Lantai 1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8</v>
      </c>
      <c r="L87" s="9" t="str">
        <f t="shared" si="6"/>
        <v>2023 - WEEK 08</v>
      </c>
      <c r="M87" s="9" t="str">
        <f t="shared" si="7"/>
        <v>2023 - MONTH 02</v>
      </c>
      <c r="N87" s="12">
        <f t="shared" ref="N87:O87" si="96">IFERROR(AVERAGEIF(L:L,L87,$J:$J)," ")</f>
        <v>0.95</v>
      </c>
      <c r="O87" s="12">
        <f t="shared" si="96"/>
        <v>0.9619230769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8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45014.38993</v>
      </c>
      <c r="B88" s="9" t="str">
        <f>INDIRECT(ADDRESS(2+QUOTIENT(ROW()-2,COUNTA('Form Responses 1'!$1:$1)-4),2,,TRUE,"Form Responses 1"))</f>
        <v>poni002@brin.go.id</v>
      </c>
      <c r="C88" s="9" t="str">
        <f>INDIRECT(ADDRESS(2+QUOTIENT(ROW()-2,COUNTA('Form Responses 1'!$1:$1)-4),3,,TRUE,"Form Responses 1"))</f>
        <v>Ponidi</v>
      </c>
      <c r="D88" s="10">
        <f>INDIRECT(ADDRESS(2+QUOTIENT(ROW()-2,COUNTA('Form Responses 1'!$1:$1)-4),4,,TRUE,"Form Responses 1"))</f>
        <v>44982</v>
      </c>
      <c r="E88" s="11">
        <f t="shared" si="2"/>
        <v>6</v>
      </c>
      <c r="F88" s="9" t="str">
        <f>IF(ISBLANK(A88)," ",INDIRECT(ADDRESS(1,5+MOD(ROW()-2,COUNTA('Form Responses 1'!$1:$1)-4),,TRUE,"Form Responses 1")))</f>
        <v>Lantai 1 [Toilet Pria / Wanita]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Lantai 1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8</v>
      </c>
      <c r="L88" s="9" t="str">
        <f t="shared" si="6"/>
        <v>2023 - WEEK 08</v>
      </c>
      <c r="M88" s="9" t="str">
        <f t="shared" si="7"/>
        <v>2023 - MONTH 02</v>
      </c>
      <c r="N88" s="12">
        <f t="shared" ref="N88:O88" si="97">IFERROR(AVERAGEIF(L:L,L88,$J:$J)," ")</f>
        <v>0.95</v>
      </c>
      <c r="O88" s="12">
        <f t="shared" si="97"/>
        <v>0.9619230769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8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45014.38993</v>
      </c>
      <c r="B89" s="9" t="str">
        <f>INDIRECT(ADDRESS(2+QUOTIENT(ROW()-2,COUNTA('Form Responses 1'!$1:$1)-4),2,,TRUE,"Form Responses 1"))</f>
        <v>poni002@brin.go.id</v>
      </c>
      <c r="C89" s="9" t="str">
        <f>INDIRECT(ADDRESS(2+QUOTIENT(ROW()-2,COUNTA('Form Responses 1'!$1:$1)-4),3,,TRUE,"Form Responses 1"))</f>
        <v>Ponidi</v>
      </c>
      <c r="D89" s="10">
        <f>INDIRECT(ADDRESS(2+QUOTIENT(ROW()-2,COUNTA('Form Responses 1'!$1:$1)-4),4,,TRUE,"Form Responses 1"))</f>
        <v>44982</v>
      </c>
      <c r="E89" s="11">
        <f t="shared" si="2"/>
        <v>6</v>
      </c>
      <c r="F89" s="9" t="str">
        <f>IF(ISBLANK(A89)," ",INDIRECT(ADDRESS(1,5+MOD(ROW()-2,COUNTA('Form Responses 1'!$1:$1)-4),,TRUE,"Form Responses 1")))</f>
        <v>Halaman [Taman 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Halaman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8</v>
      </c>
      <c r="L89" s="9" t="str">
        <f t="shared" si="6"/>
        <v>2023 - WEEK 08</v>
      </c>
      <c r="M89" s="9" t="str">
        <f t="shared" si="7"/>
        <v>2023 - MONTH 02</v>
      </c>
      <c r="N89" s="12">
        <f t="shared" ref="N89:O89" si="98">IFERROR(AVERAGEIF(L:L,L89,$J:$J)," ")</f>
        <v>0.95</v>
      </c>
      <c r="O89" s="12">
        <f t="shared" si="98"/>
        <v>0.9619230769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8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45014.38993</v>
      </c>
      <c r="B90" s="9" t="str">
        <f>INDIRECT(ADDRESS(2+QUOTIENT(ROW()-2,COUNTA('Form Responses 1'!$1:$1)-4),2,,TRUE,"Form Responses 1"))</f>
        <v>poni002@brin.go.id</v>
      </c>
      <c r="C90" s="9" t="str">
        <f>INDIRECT(ADDRESS(2+QUOTIENT(ROW()-2,COUNTA('Form Responses 1'!$1:$1)-4),3,,TRUE,"Form Responses 1"))</f>
        <v>Ponidi</v>
      </c>
      <c r="D90" s="10">
        <f>INDIRECT(ADDRESS(2+QUOTIENT(ROW()-2,COUNTA('Form Responses 1'!$1:$1)-4),4,,TRUE,"Form Responses 1"))</f>
        <v>44982</v>
      </c>
      <c r="E90" s="11">
        <f t="shared" si="2"/>
        <v>6</v>
      </c>
      <c r="F90" s="9" t="str">
        <f>IF(ISBLANK(A90)," ",INDIRECT(ADDRESS(1,5+MOD(ROW()-2,COUNTA('Form Responses 1'!$1:$1)-4),,TRUE,"Form Responses 1")))</f>
        <v>Halaman [Halaman Utama Depan]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Halaman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8</v>
      </c>
      <c r="L90" s="9" t="str">
        <f t="shared" si="6"/>
        <v>2023 - WEEK 08</v>
      </c>
      <c r="M90" s="9" t="str">
        <f t="shared" si="7"/>
        <v>2023 - MONTH 02</v>
      </c>
      <c r="N90" s="12">
        <f t="shared" ref="N90:O90" si="99">IFERROR(AVERAGEIF(L:L,L90,$J:$J)," ")</f>
        <v>0.95</v>
      </c>
      <c r="O90" s="12">
        <f t="shared" si="99"/>
        <v>0.9619230769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8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45014.38993</v>
      </c>
      <c r="B91" s="9" t="str">
        <f>INDIRECT(ADDRESS(2+QUOTIENT(ROW()-2,COUNTA('Form Responses 1'!$1:$1)-4),2,,TRUE,"Form Responses 1"))</f>
        <v>poni002@brin.go.id</v>
      </c>
      <c r="C91" s="9" t="str">
        <f>INDIRECT(ADDRESS(2+QUOTIENT(ROW()-2,COUNTA('Form Responses 1'!$1:$1)-4),3,,TRUE,"Form Responses 1"))</f>
        <v>Ponidi</v>
      </c>
      <c r="D91" s="10">
        <f>INDIRECT(ADDRESS(2+QUOTIENT(ROW()-2,COUNTA('Form Responses 1'!$1:$1)-4),4,,TRUE,"Form Responses 1"))</f>
        <v>44982</v>
      </c>
      <c r="E91" s="11">
        <f t="shared" si="2"/>
        <v>6</v>
      </c>
      <c r="F91" s="9" t="str">
        <f>IF(ISBLANK(A91)," ",INDIRECT(ADDRESS(1,5+MOD(ROW()-2,COUNTA('Form Responses 1'!$1:$1)-4),,TRUE,"Form Responses 1")))</f>
        <v>Halaman [Halaman samping dan belakang]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Halaman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8</v>
      </c>
      <c r="L91" s="9" t="str">
        <f t="shared" si="6"/>
        <v>2023 - WEEK 08</v>
      </c>
      <c r="M91" s="9" t="str">
        <f t="shared" si="7"/>
        <v>2023 - MONTH 02</v>
      </c>
      <c r="N91" s="12">
        <f t="shared" ref="N91:O91" si="100">IFERROR(AVERAGEIF(L:L,L91,$J:$J)," ")</f>
        <v>0.95</v>
      </c>
      <c r="O91" s="12">
        <f t="shared" si="100"/>
        <v>0.9619230769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8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45014.38993</v>
      </c>
      <c r="B92" s="9" t="str">
        <f>INDIRECT(ADDRESS(2+QUOTIENT(ROW()-2,COUNTA('Form Responses 1'!$1:$1)-4),2,,TRUE,"Form Responses 1"))</f>
        <v>poni002@brin.go.id</v>
      </c>
      <c r="C92" s="9" t="str">
        <f>INDIRECT(ADDRESS(2+QUOTIENT(ROW()-2,COUNTA('Form Responses 1'!$1:$1)-4),3,,TRUE,"Form Responses 1"))</f>
        <v>Ponidi</v>
      </c>
      <c r="D92" s="10">
        <f>INDIRECT(ADDRESS(2+QUOTIENT(ROW()-2,COUNTA('Form Responses 1'!$1:$1)-4),4,,TRUE,"Form Responses 1"))</f>
        <v>44982</v>
      </c>
      <c r="E92" s="11">
        <f t="shared" si="2"/>
        <v>6</v>
      </c>
      <c r="F92" s="9" t="str">
        <f>IF(ISBLANK(A92)," ",INDIRECT(ADDRESS(1,5+MOD(ROW()-2,COUNTA('Form Responses 1'!$1:$1)-4),,TRUE,"Form Responses 1")))</f>
        <v>Halaman [TPS]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Halaman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8</v>
      </c>
      <c r="L92" s="9" t="str">
        <f t="shared" si="6"/>
        <v>2023 - WEEK 08</v>
      </c>
      <c r="M92" s="9" t="str">
        <f t="shared" si="7"/>
        <v>2023 - MONTH 02</v>
      </c>
      <c r="N92" s="12">
        <f t="shared" ref="N92:O92" si="101">IFERROR(AVERAGEIF(L:L,L92,$J:$J)," ")</f>
        <v>0.95</v>
      </c>
      <c r="O92" s="12">
        <f t="shared" si="101"/>
        <v>0.9619230769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8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45014.39028</v>
      </c>
      <c r="B93" s="9" t="str">
        <f>INDIRECT(ADDRESS(2+QUOTIENT(ROW()-2,COUNTA('Form Responses 1'!$1:$1)-4),2,,TRUE,"Form Responses 1"))</f>
        <v>poni002@brin.go.id</v>
      </c>
      <c r="C93" s="9" t="str">
        <f>INDIRECT(ADDRESS(2+QUOTIENT(ROW()-2,COUNTA('Form Responses 1'!$1:$1)-4),3,,TRUE,"Form Responses 1"))</f>
        <v>Ponidi</v>
      </c>
      <c r="D93" s="10">
        <f>INDIRECT(ADDRESS(2+QUOTIENT(ROW()-2,COUNTA('Form Responses 1'!$1:$1)-4),4,,TRUE,"Form Responses 1"))</f>
        <v>45010</v>
      </c>
      <c r="E93" s="11">
        <f t="shared" si="2"/>
        <v>6</v>
      </c>
      <c r="F93" s="9" t="str">
        <f>IF(ISBLANK(A93)," ",INDIRECT(ADDRESS(1,5+MOD(ROW()-2,COUNTA('Form Responses 1'!$1:$1)-4),,TRUE,"Form Responses 1")))</f>
        <v>Security [Security Functions]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Security</v>
      </c>
      <c r="I93" s="12" t="str">
        <f t="shared" si="4"/>
        <v>SECURITY SERVICE</v>
      </c>
      <c r="J93" s="12">
        <f t="array" ref="J93">IFERROR(INDEX(MASTER!B:B,MATCH(G93,MASTER!A:A,0))/100," ")</f>
        <v>0.95</v>
      </c>
      <c r="K93" s="9">
        <f t="shared" si="5"/>
        <v>12</v>
      </c>
      <c r="L93" s="9" t="str">
        <f t="shared" si="6"/>
        <v>2023 - WEEK 12</v>
      </c>
      <c r="M93" s="9" t="str">
        <f t="shared" si="7"/>
        <v>2023 - MONTH 03</v>
      </c>
      <c r="N93" s="12">
        <f t="shared" ref="N93:O93" si="102">IFERROR(AVERAGEIF(L:L,L93,$J:$J)," ")</f>
        <v>0.95</v>
      </c>
      <c r="O93" s="12">
        <f t="shared" si="102"/>
        <v>0.9561538462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12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45014.39028</v>
      </c>
      <c r="B94" s="9" t="str">
        <f>INDIRECT(ADDRESS(2+QUOTIENT(ROW()-2,COUNTA('Form Responses 1'!$1:$1)-4),2,,TRUE,"Form Responses 1"))</f>
        <v>poni002@brin.go.id</v>
      </c>
      <c r="C94" s="9" t="str">
        <f>INDIRECT(ADDRESS(2+QUOTIENT(ROW()-2,COUNTA('Form Responses 1'!$1:$1)-4),3,,TRUE,"Form Responses 1"))</f>
        <v>Ponidi</v>
      </c>
      <c r="D94" s="10">
        <f>INDIRECT(ADDRESS(2+QUOTIENT(ROW()-2,COUNTA('Form Responses 1'!$1:$1)-4),4,,TRUE,"Form Responses 1"))</f>
        <v>45010</v>
      </c>
      <c r="E94" s="11">
        <f t="shared" si="2"/>
        <v>6</v>
      </c>
      <c r="F94" s="9" t="str">
        <f>IF(ISBLANK(A94)," ",INDIRECT(ADDRESS(1,5+MOD(ROW()-2,COUNTA('Form Responses 1'!$1:$1)-4),,TRUE,"Form Responses 1")))</f>
        <v>Driver [Driving Safety (EX BATAN SLEMAN - POLTEK)]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Driver</v>
      </c>
      <c r="I94" s="12" t="str">
        <f t="shared" si="4"/>
        <v>LABOR SERVICE</v>
      </c>
      <c r="J94" s="12">
        <f t="array" ref="J94">IFERROR(INDEX(MASTER!B:B,MATCH(G94,MASTER!A:A,0))/100," ")</f>
        <v>0.95</v>
      </c>
      <c r="K94" s="9">
        <f t="shared" si="5"/>
        <v>12</v>
      </c>
      <c r="L94" s="9" t="str">
        <f t="shared" si="6"/>
        <v>2023 - WEEK 12</v>
      </c>
      <c r="M94" s="9" t="str">
        <f t="shared" si="7"/>
        <v>2023 - MONTH 03</v>
      </c>
      <c r="N94" s="12">
        <f t="shared" ref="N94:O94" si="103">IFERROR(AVERAGEIF(L:L,L94,$J:$J)," ")</f>
        <v>0.95</v>
      </c>
      <c r="O94" s="12">
        <f t="shared" si="103"/>
        <v>0.9561538462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12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45014.39028</v>
      </c>
      <c r="B95" s="9" t="str">
        <f>INDIRECT(ADDRESS(2+QUOTIENT(ROW()-2,COUNTA('Form Responses 1'!$1:$1)-4),2,,TRUE,"Form Responses 1"))</f>
        <v>poni002@brin.go.id</v>
      </c>
      <c r="C95" s="9" t="str">
        <f>INDIRECT(ADDRESS(2+QUOTIENT(ROW()-2,COUNTA('Form Responses 1'!$1:$1)-4),3,,TRUE,"Form Responses 1"))</f>
        <v>Ponidi</v>
      </c>
      <c r="D95" s="10">
        <f>INDIRECT(ADDRESS(2+QUOTIENT(ROW()-2,COUNTA('Form Responses 1'!$1:$1)-4),4,,TRUE,"Form Responses 1"))</f>
        <v>45010</v>
      </c>
      <c r="E95" s="11">
        <f t="shared" si="2"/>
        <v>6</v>
      </c>
      <c r="F95" s="9" t="str">
        <f>IF(ISBLANK(A95)," ",INDIRECT(ADDRESS(1,5+MOD(ROW()-2,COUNTA('Form Responses 1'!$1:$1)-4),,TRUE,"Form Responses 1")))</f>
        <v>Driver [Attendance (EX BATAN SLEMAN - POLTEK)]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Driver</v>
      </c>
      <c r="I95" s="12" t="str">
        <f t="shared" si="4"/>
        <v>LABOR SERVICE</v>
      </c>
      <c r="J95" s="12">
        <f t="array" ref="J95">IFERROR(INDEX(MASTER!B:B,MATCH(G95,MASTER!A:A,0))/100," ")</f>
        <v>0.95</v>
      </c>
      <c r="K95" s="9">
        <f t="shared" si="5"/>
        <v>12</v>
      </c>
      <c r="L95" s="9" t="str">
        <f t="shared" si="6"/>
        <v>2023 - WEEK 12</v>
      </c>
      <c r="M95" s="9" t="str">
        <f t="shared" si="7"/>
        <v>2023 - MONTH 03</v>
      </c>
      <c r="N95" s="12">
        <f t="shared" ref="N95:O95" si="104">IFERROR(AVERAGEIF(L:L,L95,$J:$J)," ")</f>
        <v>0.95</v>
      </c>
      <c r="O95" s="12">
        <f t="shared" si="104"/>
        <v>0.9561538462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12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45014.39028</v>
      </c>
      <c r="B96" s="9" t="str">
        <f>INDIRECT(ADDRESS(2+QUOTIENT(ROW()-2,COUNTA('Form Responses 1'!$1:$1)-4),2,,TRUE,"Form Responses 1"))</f>
        <v>poni002@brin.go.id</v>
      </c>
      <c r="C96" s="9" t="str">
        <f>INDIRECT(ADDRESS(2+QUOTIENT(ROW()-2,COUNTA('Form Responses 1'!$1:$1)-4),3,,TRUE,"Form Responses 1"))</f>
        <v>Ponidi</v>
      </c>
      <c r="D96" s="10">
        <f>INDIRECT(ADDRESS(2+QUOTIENT(ROW()-2,COUNTA('Form Responses 1'!$1:$1)-4),4,,TRUE,"Form Responses 1"))</f>
        <v>45010</v>
      </c>
      <c r="E96" s="11">
        <f t="shared" si="2"/>
        <v>6</v>
      </c>
      <c r="F96" s="9" t="str">
        <f>IF(ISBLANK(A96)," ",INDIRECT(ADDRESS(1,5+MOD(ROW()-2,COUNTA('Form Responses 1'!$1:$1)-4),,TRUE,"Form Responses 1")))</f>
        <v>Lantai 1 [Ruang Tamu]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Lantai 1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12</v>
      </c>
      <c r="L96" s="9" t="str">
        <f t="shared" si="6"/>
        <v>2023 - WEEK 12</v>
      </c>
      <c r="M96" s="9" t="str">
        <f t="shared" si="7"/>
        <v>2023 - MONTH 03</v>
      </c>
      <c r="N96" s="12">
        <f t="shared" ref="N96:O96" si="105">IFERROR(AVERAGEIF(L:L,L96,$J:$J)," ")</f>
        <v>0.95</v>
      </c>
      <c r="O96" s="12">
        <f t="shared" si="105"/>
        <v>0.9561538462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12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45014.39028</v>
      </c>
      <c r="B97" s="9" t="str">
        <f>INDIRECT(ADDRESS(2+QUOTIENT(ROW()-2,COUNTA('Form Responses 1'!$1:$1)-4),2,,TRUE,"Form Responses 1"))</f>
        <v>poni002@brin.go.id</v>
      </c>
      <c r="C97" s="9" t="str">
        <f>INDIRECT(ADDRESS(2+QUOTIENT(ROW()-2,COUNTA('Form Responses 1'!$1:$1)-4),3,,TRUE,"Form Responses 1"))</f>
        <v>Ponidi</v>
      </c>
      <c r="D97" s="10">
        <f>INDIRECT(ADDRESS(2+QUOTIENT(ROW()-2,COUNTA('Form Responses 1'!$1:$1)-4),4,,TRUE,"Form Responses 1"))</f>
        <v>45010</v>
      </c>
      <c r="E97" s="11">
        <f t="shared" si="2"/>
        <v>6</v>
      </c>
      <c r="F97" s="9" t="str">
        <f>IF(ISBLANK(A97)," ",INDIRECT(ADDRESS(1,5+MOD(ROW()-2,COUNTA('Form Responses 1'!$1:$1)-4),,TRUE,"Form Responses 1")))</f>
        <v>Lantai 1 [Pantry 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Lantai 1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12</v>
      </c>
      <c r="L97" s="9" t="str">
        <f t="shared" si="6"/>
        <v>2023 - WEEK 12</v>
      </c>
      <c r="M97" s="9" t="str">
        <f t="shared" si="7"/>
        <v>2023 - MONTH 03</v>
      </c>
      <c r="N97" s="12">
        <f t="shared" ref="N97:O97" si="106">IFERROR(AVERAGEIF(L:L,L97,$J:$J)," ")</f>
        <v>0.95</v>
      </c>
      <c r="O97" s="12">
        <f t="shared" si="106"/>
        <v>0.9561538462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12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45014.39028</v>
      </c>
      <c r="B98" s="9" t="str">
        <f>INDIRECT(ADDRESS(2+QUOTIENT(ROW()-2,COUNTA('Form Responses 1'!$1:$1)-4),2,,TRUE,"Form Responses 1"))</f>
        <v>poni002@brin.go.id</v>
      </c>
      <c r="C98" s="9" t="str">
        <f>INDIRECT(ADDRESS(2+QUOTIENT(ROW()-2,COUNTA('Form Responses 1'!$1:$1)-4),3,,TRUE,"Form Responses 1"))</f>
        <v>Ponidi</v>
      </c>
      <c r="D98" s="10">
        <f>INDIRECT(ADDRESS(2+QUOTIENT(ROW()-2,COUNTA('Form Responses 1'!$1:$1)-4),4,,TRUE,"Form Responses 1"))</f>
        <v>45010</v>
      </c>
      <c r="E98" s="11">
        <f t="shared" si="2"/>
        <v>6</v>
      </c>
      <c r="F98" s="9" t="str">
        <f>IF(ISBLANK(A98)," ",INDIRECT(ADDRESS(1,5+MOD(ROW()-2,COUNTA('Form Responses 1'!$1:$1)-4),,TRUE,"Form Responses 1")))</f>
        <v>Lantai 1 [Kamar Depan]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Lantai 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12</v>
      </c>
      <c r="L98" s="9" t="str">
        <f t="shared" si="6"/>
        <v>2023 - WEEK 12</v>
      </c>
      <c r="M98" s="9" t="str">
        <f t="shared" si="7"/>
        <v>2023 - MONTH 03</v>
      </c>
      <c r="N98" s="12">
        <f t="shared" ref="N98:O98" si="107">IFERROR(AVERAGEIF(L:L,L98,$J:$J)," ")</f>
        <v>0.95</v>
      </c>
      <c r="O98" s="12">
        <f t="shared" si="107"/>
        <v>0.9561538462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12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45014.39028</v>
      </c>
      <c r="B99" s="9" t="str">
        <f>INDIRECT(ADDRESS(2+QUOTIENT(ROW()-2,COUNTA('Form Responses 1'!$1:$1)-4),2,,TRUE,"Form Responses 1"))</f>
        <v>poni002@brin.go.id</v>
      </c>
      <c r="C99" s="9" t="str">
        <f>INDIRECT(ADDRESS(2+QUOTIENT(ROW()-2,COUNTA('Form Responses 1'!$1:$1)-4),3,,TRUE,"Form Responses 1"))</f>
        <v>Ponidi</v>
      </c>
      <c r="D99" s="10">
        <f>INDIRECT(ADDRESS(2+QUOTIENT(ROW()-2,COUNTA('Form Responses 1'!$1:$1)-4),4,,TRUE,"Form Responses 1"))</f>
        <v>45010</v>
      </c>
      <c r="E99" s="11">
        <f t="shared" si="2"/>
        <v>6</v>
      </c>
      <c r="F99" s="9" t="str">
        <f>IF(ISBLANK(A99)," ",INDIRECT(ADDRESS(1,5+MOD(ROW()-2,COUNTA('Form Responses 1'!$1:$1)-4),,TRUE,"Form Responses 1")))</f>
        <v>Lantai 1 [Kamar Belakang]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Lantai 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12</v>
      </c>
      <c r="L99" s="9" t="str">
        <f t="shared" si="6"/>
        <v>2023 - WEEK 12</v>
      </c>
      <c r="M99" s="9" t="str">
        <f t="shared" si="7"/>
        <v>2023 - MONTH 03</v>
      </c>
      <c r="N99" s="12">
        <f t="shared" ref="N99:O99" si="108">IFERROR(AVERAGEIF(L:L,L99,$J:$J)," ")</f>
        <v>0.95</v>
      </c>
      <c r="O99" s="12">
        <f t="shared" si="108"/>
        <v>0.9561538462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12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45014.39028</v>
      </c>
      <c r="B100" s="9" t="str">
        <f>INDIRECT(ADDRESS(2+QUOTIENT(ROW()-2,COUNTA('Form Responses 1'!$1:$1)-4),2,,TRUE,"Form Responses 1"))</f>
        <v>poni002@brin.go.id</v>
      </c>
      <c r="C100" s="9" t="str">
        <f>INDIRECT(ADDRESS(2+QUOTIENT(ROW()-2,COUNTA('Form Responses 1'!$1:$1)-4),3,,TRUE,"Form Responses 1"))</f>
        <v>Ponidi</v>
      </c>
      <c r="D100" s="10">
        <f>INDIRECT(ADDRESS(2+QUOTIENT(ROW()-2,COUNTA('Form Responses 1'!$1:$1)-4),4,,TRUE,"Form Responses 1"))</f>
        <v>45010</v>
      </c>
      <c r="E100" s="11">
        <f t="shared" si="2"/>
        <v>6</v>
      </c>
      <c r="F100" s="9" t="str">
        <f>IF(ISBLANK(A100)," ",INDIRECT(ADDRESS(1,5+MOD(ROW()-2,COUNTA('Form Responses 1'!$1:$1)-4),,TRUE,"Form Responses 1")))</f>
        <v>Lantai 1 [Toilet Belakang]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Lantai 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12</v>
      </c>
      <c r="L100" s="9" t="str">
        <f t="shared" si="6"/>
        <v>2023 - WEEK 12</v>
      </c>
      <c r="M100" s="9" t="str">
        <f t="shared" si="7"/>
        <v>2023 - MONTH 03</v>
      </c>
      <c r="N100" s="12">
        <f t="shared" ref="N100:O100" si="109">IFERROR(AVERAGEIF(L:L,L100,$J:$J)," ")</f>
        <v>0.95</v>
      </c>
      <c r="O100" s="12">
        <f t="shared" si="109"/>
        <v>0.9561538462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12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45014.39028</v>
      </c>
      <c r="B101" s="9" t="str">
        <f>INDIRECT(ADDRESS(2+QUOTIENT(ROW()-2,COUNTA('Form Responses 1'!$1:$1)-4),2,,TRUE,"Form Responses 1"))</f>
        <v>poni002@brin.go.id</v>
      </c>
      <c r="C101" s="9" t="str">
        <f>INDIRECT(ADDRESS(2+QUOTIENT(ROW()-2,COUNTA('Form Responses 1'!$1:$1)-4),3,,TRUE,"Form Responses 1"))</f>
        <v>Ponidi</v>
      </c>
      <c r="D101" s="10">
        <f>INDIRECT(ADDRESS(2+QUOTIENT(ROW()-2,COUNTA('Form Responses 1'!$1:$1)-4),4,,TRUE,"Form Responses 1"))</f>
        <v>45010</v>
      </c>
      <c r="E101" s="11">
        <f t="shared" si="2"/>
        <v>6</v>
      </c>
      <c r="F101" s="9" t="str">
        <f>IF(ISBLANK(A101)," ",INDIRECT(ADDRESS(1,5+MOD(ROW()-2,COUNTA('Form Responses 1'!$1:$1)-4),,TRUE,"Form Responses 1")))</f>
        <v>Lantai 1 [Toilet Pria / Wanita]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Lantai 1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12</v>
      </c>
      <c r="L101" s="9" t="str">
        <f t="shared" si="6"/>
        <v>2023 - WEEK 12</v>
      </c>
      <c r="M101" s="9" t="str">
        <f t="shared" si="7"/>
        <v>2023 - MONTH 03</v>
      </c>
      <c r="N101" s="12">
        <f t="shared" ref="N101:O101" si="110">IFERROR(AVERAGEIF(L:L,L101,$J:$J)," ")</f>
        <v>0.95</v>
      </c>
      <c r="O101" s="12">
        <f t="shared" si="110"/>
        <v>0.9561538462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12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45014.39028</v>
      </c>
      <c r="B102" s="9" t="str">
        <f>INDIRECT(ADDRESS(2+QUOTIENT(ROW()-2,COUNTA('Form Responses 1'!$1:$1)-4),2,,TRUE,"Form Responses 1"))</f>
        <v>poni002@brin.go.id</v>
      </c>
      <c r="C102" s="9" t="str">
        <f>INDIRECT(ADDRESS(2+QUOTIENT(ROW()-2,COUNTA('Form Responses 1'!$1:$1)-4),3,,TRUE,"Form Responses 1"))</f>
        <v>Ponidi</v>
      </c>
      <c r="D102" s="10">
        <f>INDIRECT(ADDRESS(2+QUOTIENT(ROW()-2,COUNTA('Form Responses 1'!$1:$1)-4),4,,TRUE,"Form Responses 1"))</f>
        <v>45010</v>
      </c>
      <c r="E102" s="11">
        <f t="shared" si="2"/>
        <v>6</v>
      </c>
      <c r="F102" s="9" t="str">
        <f>IF(ISBLANK(A102)," ",INDIRECT(ADDRESS(1,5+MOD(ROW()-2,COUNTA('Form Responses 1'!$1:$1)-4),,TRUE,"Form Responses 1")))</f>
        <v>Halaman [Taman 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Halaman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12</v>
      </c>
      <c r="L102" s="9" t="str">
        <f t="shared" si="6"/>
        <v>2023 - WEEK 12</v>
      </c>
      <c r="M102" s="9" t="str">
        <f t="shared" si="7"/>
        <v>2023 - MONTH 03</v>
      </c>
      <c r="N102" s="12">
        <f t="shared" ref="N102:O102" si="111">IFERROR(AVERAGEIF(L:L,L102,$J:$J)," ")</f>
        <v>0.95</v>
      </c>
      <c r="O102" s="12">
        <f t="shared" si="111"/>
        <v>0.9561538462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12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45014.39028</v>
      </c>
      <c r="B103" s="9" t="str">
        <f>INDIRECT(ADDRESS(2+QUOTIENT(ROW()-2,COUNTA('Form Responses 1'!$1:$1)-4),2,,TRUE,"Form Responses 1"))</f>
        <v>poni002@brin.go.id</v>
      </c>
      <c r="C103" s="9" t="str">
        <f>INDIRECT(ADDRESS(2+QUOTIENT(ROW()-2,COUNTA('Form Responses 1'!$1:$1)-4),3,,TRUE,"Form Responses 1"))</f>
        <v>Ponidi</v>
      </c>
      <c r="D103" s="10">
        <f>INDIRECT(ADDRESS(2+QUOTIENT(ROW()-2,COUNTA('Form Responses 1'!$1:$1)-4),4,,TRUE,"Form Responses 1"))</f>
        <v>45010</v>
      </c>
      <c r="E103" s="11">
        <f t="shared" si="2"/>
        <v>6</v>
      </c>
      <c r="F103" s="9" t="str">
        <f>IF(ISBLANK(A103)," ",INDIRECT(ADDRESS(1,5+MOD(ROW()-2,COUNTA('Form Responses 1'!$1:$1)-4),,TRUE,"Form Responses 1")))</f>
        <v>Halaman [Halaman Utama Depan]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Halaman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12</v>
      </c>
      <c r="L103" s="9" t="str">
        <f t="shared" si="6"/>
        <v>2023 - WEEK 12</v>
      </c>
      <c r="M103" s="9" t="str">
        <f t="shared" si="7"/>
        <v>2023 - MONTH 03</v>
      </c>
      <c r="N103" s="12">
        <f t="shared" ref="N103:O103" si="112">IFERROR(AVERAGEIF(L:L,L103,$J:$J)," ")</f>
        <v>0.95</v>
      </c>
      <c r="O103" s="12">
        <f t="shared" si="112"/>
        <v>0.9561538462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12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45014.39028</v>
      </c>
      <c r="B104" s="9" t="str">
        <f>INDIRECT(ADDRESS(2+QUOTIENT(ROW()-2,COUNTA('Form Responses 1'!$1:$1)-4),2,,TRUE,"Form Responses 1"))</f>
        <v>poni002@brin.go.id</v>
      </c>
      <c r="C104" s="9" t="str">
        <f>INDIRECT(ADDRESS(2+QUOTIENT(ROW()-2,COUNTA('Form Responses 1'!$1:$1)-4),3,,TRUE,"Form Responses 1"))</f>
        <v>Ponidi</v>
      </c>
      <c r="D104" s="10">
        <f>INDIRECT(ADDRESS(2+QUOTIENT(ROW()-2,COUNTA('Form Responses 1'!$1:$1)-4),4,,TRUE,"Form Responses 1"))</f>
        <v>45010</v>
      </c>
      <c r="E104" s="11">
        <f t="shared" si="2"/>
        <v>6</v>
      </c>
      <c r="F104" s="9" t="str">
        <f>IF(ISBLANK(A104)," ",INDIRECT(ADDRESS(1,5+MOD(ROW()-2,COUNTA('Form Responses 1'!$1:$1)-4),,TRUE,"Form Responses 1")))</f>
        <v>Halaman [Halaman samping dan belakang]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12</v>
      </c>
      <c r="L104" s="9" t="str">
        <f t="shared" si="6"/>
        <v>2023 - WEEK 12</v>
      </c>
      <c r="M104" s="9" t="str">
        <f t="shared" si="7"/>
        <v>2023 - MONTH 03</v>
      </c>
      <c r="N104" s="12">
        <f t="shared" ref="N104:O104" si="113">IFERROR(AVERAGEIF(L:L,L104,$J:$J)," ")</f>
        <v>0.95</v>
      </c>
      <c r="O104" s="12">
        <f t="shared" si="113"/>
        <v>0.9561538462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12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45014.39028</v>
      </c>
      <c r="B105" s="9" t="str">
        <f>INDIRECT(ADDRESS(2+QUOTIENT(ROW()-2,COUNTA('Form Responses 1'!$1:$1)-4),2,,TRUE,"Form Responses 1"))</f>
        <v>poni002@brin.go.id</v>
      </c>
      <c r="C105" s="9" t="str">
        <f>INDIRECT(ADDRESS(2+QUOTIENT(ROW()-2,COUNTA('Form Responses 1'!$1:$1)-4),3,,TRUE,"Form Responses 1"))</f>
        <v>Ponidi</v>
      </c>
      <c r="D105" s="10">
        <f>INDIRECT(ADDRESS(2+QUOTIENT(ROW()-2,COUNTA('Form Responses 1'!$1:$1)-4),4,,TRUE,"Form Responses 1"))</f>
        <v>45010</v>
      </c>
      <c r="E105" s="11">
        <f t="shared" si="2"/>
        <v>6</v>
      </c>
      <c r="F105" s="9" t="str">
        <f>IF(ISBLANK(A105)," ",INDIRECT(ADDRESS(1,5+MOD(ROW()-2,COUNTA('Form Responses 1'!$1:$1)-4),,TRUE,"Form Responses 1")))</f>
        <v>Halaman [TPS]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12</v>
      </c>
      <c r="L105" s="9" t="str">
        <f t="shared" si="6"/>
        <v>2023 - WEEK 12</v>
      </c>
      <c r="M105" s="9" t="str">
        <f t="shared" si="7"/>
        <v>2023 - MONTH 03</v>
      </c>
      <c r="N105" s="12">
        <f t="shared" ref="N105:O105" si="114">IFERROR(AVERAGEIF(L:L,L105,$J:$J)," ")</f>
        <v>0.95</v>
      </c>
      <c r="O105" s="12">
        <f t="shared" si="114"/>
        <v>0.9561538462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12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K1" s="5"/>
    </row>
    <row r="2">
      <c r="K2" s="5"/>
    </row>
    <row r="3">
      <c r="K3" s="5"/>
    </row>
    <row r="4">
      <c r="K4" s="5"/>
    </row>
    <row r="5">
      <c r="K5" s="5"/>
    </row>
    <row r="6">
      <c r="K6" s="5"/>
    </row>
    <row r="7">
      <c r="K7" s="5"/>
    </row>
    <row r="8">
      <c r="K8" s="5"/>
    </row>
    <row r="9">
      <c r="K9" s="5"/>
    </row>
    <row r="10">
      <c r="K10" s="5"/>
    </row>
    <row r="11">
      <c r="K11" s="5"/>
    </row>
    <row r="12">
      <c r="K12" s="5"/>
    </row>
    <row r="13">
      <c r="K13" s="5"/>
    </row>
    <row r="14">
      <c r="K14" s="5"/>
    </row>
    <row r="15">
      <c r="K15" s="5"/>
    </row>
    <row r="16">
      <c r="K16" s="5"/>
    </row>
    <row r="17">
      <c r="K17" s="5"/>
    </row>
    <row r="18">
      <c r="K18" s="5"/>
    </row>
    <row r="19"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139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141</v>
      </c>
      <c r="E3" s="20"/>
      <c r="F3" s="21">
        <v>2023.0</v>
      </c>
      <c r="G3" s="22"/>
      <c r="H3" s="20" t="s">
        <v>32</v>
      </c>
      <c r="I3" s="20"/>
      <c r="J3" s="21" t="s">
        <v>46</v>
      </c>
      <c r="K3" s="18"/>
      <c r="L3" s="18"/>
      <c r="N3" s="23">
        <f>$J$6/$F$6</f>
        <v>0.3043478261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142</v>
      </c>
      <c r="E4" s="20"/>
      <c r="F4" s="25">
        <f t="array" ref="F4">DATE(F3,INDEX(MASTER!G:G,MATCH(J3,MASTER!F:F,0)),1)</f>
        <v>44986</v>
      </c>
      <c r="G4" s="26"/>
      <c r="H4" s="20" t="s">
        <v>143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145</v>
      </c>
      <c r="E5" s="20"/>
      <c r="F5" s="25">
        <f>EOMONTH(F4,0)</f>
        <v>45016</v>
      </c>
      <c r="G5" s="26"/>
      <c r="H5" s="20" t="s">
        <v>146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147</v>
      </c>
      <c r="E6" s="20"/>
      <c r="F6" s="27">
        <f>NETWORKDAYS(F4,F5)</f>
        <v>23</v>
      </c>
      <c r="G6" s="30"/>
      <c r="H6" s="20" t="s">
        <v>148</v>
      </c>
      <c r="I6" s="20"/>
      <c r="J6" s="27">
        <f>COUNTIFS($AK:$AK,"&lt;=7",$AL:$AL,"&gt;="&amp;$J$4,$AL:$AL,"&lt;="&amp;$J$5,$AM:$AM,$L$1)</f>
        <v>7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7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137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149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B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>
        <f>IFERROR(AVERAGEIFS(DATA!$J:$J,DATA!$L:$L,D11,DATA!$M:$M,$L$1,DATA!$I:$I,$B9,DATA!$E:$E,"&lt;=7")," ")</f>
        <v>0.95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133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149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45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SB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45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>
        <f>IFERROR(AVERAGEIFS(DATA!$J:$J,DATA!$L:$L,D18,DATA!$M:$M,$L$1,DATA!$I:$I,$B16,DATA!$E:$E,"&lt;=7")," ")</f>
        <v>0.98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0.95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0.96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135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149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45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B</v>
      </c>
      <c r="C26" s="15"/>
      <c r="D26" s="34" t="str">
        <f>IFERROR(IF(D27=" "," ",IF(D27&gt;MASTER!$B$3/100,"SB",IF(D27&gt;MASTER!$B$4/100,"B",IF(D27&gt;MASTER!$B$5/100,"C","K"))))," ")</f>
        <v>B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B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45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>
        <f>IFERROR(AVERAGEIFS(DATA!$J:$J,DATA!$L:$L,B25,DATA!$M:$M,$L$1,DATA!$I:$I,$B23,DATA!$E:$E,"&lt;=7")," ")</f>
        <v>0.95</v>
      </c>
      <c r="C27" s="35"/>
      <c r="D27" s="36">
        <f>IFERROR(AVERAGEIFS(DATA!$J:$J,DATA!$L:$L,D25,DATA!$M:$M,$L$1,DATA!$I:$I,$B23,DATA!$E:$E,"&lt;=7")," ")</f>
        <v>0.92</v>
      </c>
      <c r="E27" s="35"/>
      <c r="F27" s="36" t="str">
        <f>IFERROR(AVERAGEIFS(DATA!$J:$J,DATA!$L:$L,F25,DATA!$M:$M,$L$1,DATA!$I:$I,$B23,DATA!$E:$E,"&lt;=7")," ")</f>
        <v> </v>
      </c>
      <c r="G27" s="35"/>
      <c r="H27" s="36">
        <f>IFERROR(AVERAGEIFS(DATA!$J:$J,DATA!$L:$L,H25,DATA!$M:$M,$L$1,DATA!$I:$I,$B23,DATA!$E:$E,"&lt;=7")," ")</f>
        <v>0.95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0.94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144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144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141</v>
      </c>
      <c r="E3" s="20"/>
      <c r="F3" s="21">
        <f>DASHBOARD!F3</f>
        <v>2023</v>
      </c>
      <c r="G3" s="22"/>
      <c r="H3" s="20" t="s">
        <v>32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142</v>
      </c>
      <c r="E4" s="20"/>
      <c r="F4" s="25">
        <f t="array" ref="F4">DATE(F3,INDEX(MASTER!G:G,MATCH(J3,MASTER!F:F,0)),1)</f>
        <v>44986</v>
      </c>
      <c r="G4" s="26"/>
      <c r="H4" s="20" t="s">
        <v>143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145</v>
      </c>
      <c r="E5" s="20"/>
      <c r="F5" s="25">
        <f>EOMONTH(F4,0)</f>
        <v>45016</v>
      </c>
      <c r="G5" s="26"/>
      <c r="H5" s="20" t="s">
        <v>146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147</v>
      </c>
      <c r="E6" s="20"/>
      <c r="F6" s="27">
        <f>NETWORKDAYS(F4,F5)</f>
        <v>23</v>
      </c>
      <c r="G6" s="30"/>
      <c r="H6" s="20" t="s">
        <v>148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0.9561538462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137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B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135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 t="s">
        <v>6</v>
      </c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B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C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5" t="s">
        <v>5</v>
      </c>
      <c r="C15" s="56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B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B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2" t="s">
        <v>133</v>
      </c>
      <c r="C17" s="57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3" t="s">
        <v>15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SB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5" t="s">
        <v>14</v>
      </c>
      <c r="C19" s="56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SB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8" t="s">
        <v>13</v>
      </c>
      <c r="C20" s="56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SB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35"/>
      <c r="B21" s="55" t="s">
        <v>16</v>
      </c>
      <c r="C21" s="59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B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</row>
    <row r="22">
      <c r="A22" s="15"/>
      <c r="B22" s="55" t="s">
        <v>10</v>
      </c>
      <c r="C22" s="56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B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9</v>
      </c>
      <c r="C23" s="56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SB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8</v>
      </c>
      <c r="C24" s="56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SB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7</v>
      </c>
      <c r="C25" s="56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SB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11</v>
      </c>
      <c r="C26" s="60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B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12</v>
      </c>
      <c r="C27" s="56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B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B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35"/>
      <c r="C28" s="15"/>
      <c r="D28" s="35"/>
      <c r="E28" s="15"/>
      <c r="F28" s="35"/>
      <c r="G28" s="15"/>
      <c r="H28" s="35"/>
      <c r="I28" s="15"/>
      <c r="J28" s="35"/>
      <c r="K28" s="15"/>
      <c r="L28" s="35"/>
      <c r="M28" s="15"/>
      <c r="N28" s="51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61"/>
      <c r="C29" s="15"/>
      <c r="D29" s="61"/>
      <c r="E29" s="15"/>
      <c r="F29" s="61"/>
      <c r="G29" s="15"/>
      <c r="H29" s="61"/>
      <c r="I29" s="15"/>
      <c r="J29" s="61"/>
      <c r="K29" s="15"/>
      <c r="L29" s="61"/>
      <c r="M29" s="15"/>
      <c r="N29" s="62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35"/>
      <c r="B30" s="63"/>
      <c r="C30" s="35"/>
      <c r="D30" s="63"/>
      <c r="E30" s="35"/>
      <c r="F30" s="63"/>
      <c r="G30" s="35"/>
      <c r="H30" s="63"/>
      <c r="I30" s="35"/>
      <c r="J30" s="63"/>
      <c r="K30" s="35"/>
      <c r="L30" s="63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</row>
    <row r="31">
      <c r="A31" s="14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64" t="s">
        <v>151</v>
      </c>
      <c r="C33" s="15"/>
      <c r="E33" s="15"/>
      <c r="F33" s="64" t="s">
        <v>152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153</v>
      </c>
      <c r="C42" s="15"/>
      <c r="D42" s="15"/>
      <c r="E42" s="15"/>
      <c r="F42" s="14" t="s">
        <v>153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4" t="s">
        <v>154</v>
      </c>
      <c r="C43" s="15"/>
      <c r="D43" s="15"/>
      <c r="E43" s="15"/>
      <c r="F43" s="14" t="s">
        <v>154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